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DC4B" lockStructure="1"/>
  <bookViews>
    <workbookView xWindow="0" yWindow="684" windowWidth="2292" windowHeight="1140" firstSheet="2" activeTab="9"/>
  </bookViews>
  <sheets>
    <sheet name="Ovitek" sheetId="1" r:id="rId1"/>
    <sheet name="naslov" sheetId="2" r:id="rId2"/>
    <sheet name="rekap " sheetId="3" r:id="rId3"/>
    <sheet name="popis GO" sheetId="4" r:id="rId4"/>
    <sheet name="zavarovanje gr jame" sheetId="5" r:id="rId5"/>
    <sheet name="zunanja ureditev-ploščad" sheetId="6" r:id="rId6"/>
    <sheet name="kanalizacija" sheetId="7" r:id="rId7"/>
    <sheet name="razna dela" sheetId="8" r:id="rId8"/>
    <sheet name="javna razsvetljava" sheetId="9" r:id="rId9"/>
    <sheet name="elektro instalacije" sheetId="10" r:id="rId10"/>
    <sheet name="strojne instalacije" sheetId="11" r:id="rId11"/>
    <sheet name="PRESTAVITEV VROČEVODA" sheetId="12" r:id="rId12"/>
  </sheets>
  <definedNames>
    <definedName name="_xlnm._FilterDatabase" localSheetId="3" hidden="1">'popis GO'!#REF!</definedName>
    <definedName name="CENA">'popis GO'!$D:$D</definedName>
    <definedName name="KOLIC">'popis GO'!$C:$C</definedName>
    <definedName name="_xlnm.Print_Area" localSheetId="1">naslov!$A$1:$C$39</definedName>
    <definedName name="_xlnm.Print_Area" localSheetId="2">'rekap '!$A$1:$E$135</definedName>
    <definedName name="_xlnm.Print_Titles" localSheetId="3">'popis GO'!$1:$2</definedName>
    <definedName name="Z_E8A32660_5375_432E_8311_6462C80F3B10_.wvu.Cols" localSheetId="3" hidden="1">'popis GO'!$F:$IV</definedName>
    <definedName name="Z_E8A32660_5375_432E_8311_6462C80F3B10_.wvu.PrintArea" localSheetId="1" hidden="1">naslov!$A$1:$C$39</definedName>
    <definedName name="Z_E8A32660_5375_432E_8311_6462C80F3B10_.wvu.PrintArea" localSheetId="2" hidden="1">'rekap '!$A$1:$E$135</definedName>
    <definedName name="Z_E8A32660_5375_432E_8311_6462C80F3B10_.wvu.PrintTitles" localSheetId="3" hidden="1">'popis GO'!$1:$2</definedName>
    <definedName name="Z_E8A32660_5375_432E_8311_6462C80F3B10_.wvu.Rows" localSheetId="3" hidden="1">'popis GO'!#REF!,'popis GO'!#REF!,'popis GO'!#REF!,'popis GO'!#REF!,'popis GO'!#REF!,'popis GO'!#REF!,'popis GO'!#REF!,'popis GO'!$74:$74,'popis GO'!#REF!,'popis GO'!#REF!,'popis GO'!#REF!,'popis GO'!$118:$119,'popis GO'!$124:$131,'popis GO'!$136:$136,'popis GO'!$141:$149,'popis GO'!$155:$160,'popis GO'!$165:$165,'popis GO'!$172:$176,'popis GO'!$181:$190,'popis GO'!$198:$198,'popis GO'!$203:$203,'popis GO'!$208:$208,'popis GO'!$213:$215,'popis GO'!$226:$230,'popis GO'!$234:$238,'popis GO'!$263:$270,'popis GO'!$275:$278,'popis GO'!$284:$284,'popis GO'!$289:$289,'popis GO'!$294:$294,'popis GO'!$301:$301,'popis GO'!$305:$305,'popis GO'!$307:$307,'popis GO'!$319:$319,'popis GO'!$324:$324,'popis GO'!$332:$332,'popis GO'!$338:$338,'popis GO'!$345:$347,'popis GO'!$352:$354,'popis GO'!$403:$414,'popis GO'!$430:$432,'popis GO'!$437:$437,'popis GO'!$442:$442,'popis GO'!$464:$467,'popis GO'!$472:$474,'popis GO'!$480:$485,'popis GO'!$492:$496,'popis GO'!$501:$509,'popis GO'!$514:$514,'popis GO'!$519:$521,'popis GO'!$526:$526,'popis GO'!$538:$541,'popis GO'!$546:$549,'popis GO'!$554:$557,'popis GO'!$562:$562,'popis GO'!$567:$569,'popis GO'!$574:$574,'popis GO'!$584:$584,'popis GO'!$592:$592,'popis GO'!$600:$600,'popis GO'!$617:$617,'popis GO'!$628:$634,'popis GO'!$646:$646,'popis GO'!$652:$655,'popis GO'!$670:$670,'popis GO'!$681:$688,'popis GO'!$693:$695,'popis GO'!$726:$726,'popis GO'!$788:$790,'popis GO'!$803:$803,'popis GO'!$826:$828,'popis GO'!$1007:$1010,'popis GO'!$1030:$1031,'popis GO'!$1036:$1036,'popis GO'!$1041:$1041,'popis GO'!$1047:$1047,'popis GO'!$1052:$1052,'popis GO'!$1057:$1059,'popis GO'!$1064:$1064,'popis GO'!$1090:$1090,'popis GO'!$1157:$1157,'popis GO'!$1168:$1168,'popis GO'!$1190:$1190,'popis GO'!$1206:$1206,'popis GO'!$1227:$1229,'popis GO'!$1240:$1240,'popis GO'!$1255:$1255,'popis GO'!$1270:$1270,'popis GO'!$1275:$1275,'popis GO'!$1287:$1287,'popis GO'!$1289:$1289,'popis GO'!$1294:$1294,'popis GO'!$1299:$1299,'popis GO'!$1329:$1329,'popis GO'!$1334:$1334</definedName>
    <definedName name="Z_E8A32660_5375_432E_8311_6462C80F3B10_.wvu.Rows" localSheetId="10" hidden="1">'strojne instalacije'!$8:$8,'strojne instalacije'!$10:$12</definedName>
  </definedNames>
  <calcPr calcId="145621"/>
  <customWorkbookViews>
    <customWorkbookView name="Milan – Osebni pogled" guid="{E8A32660-5375-432E-8311-6462C80F3B10}" mergeInterval="0" personalView="1" maximized="1" windowWidth="1916" windowHeight="755" activeSheetId="3"/>
  </customWorkbookViews>
</workbook>
</file>

<file path=xl/calcChain.xml><?xml version="1.0" encoding="utf-8"?>
<calcChain xmlns="http://schemas.openxmlformats.org/spreadsheetml/2006/main">
  <c r="E32" i="8" l="1"/>
  <c r="E31" i="8"/>
  <c r="E28" i="8"/>
  <c r="E25" i="8"/>
  <c r="E22" i="8"/>
  <c r="E19" i="8"/>
  <c r="E15" i="8"/>
  <c r="F30" i="7"/>
  <c r="H25" i="5"/>
  <c r="H27" i="5" s="1"/>
  <c r="E27" i="3" s="1"/>
  <c r="H18" i="5"/>
  <c r="H15" i="5"/>
  <c r="H12" i="5"/>
  <c r="H9" i="5"/>
  <c r="F398" i="12" l="1"/>
  <c r="F403" i="12"/>
  <c r="F408" i="12"/>
  <c r="F413" i="12"/>
  <c r="F419" i="12"/>
  <c r="F424" i="12"/>
  <c r="F425" i="12"/>
  <c r="F430" i="12"/>
  <c r="F436" i="12"/>
  <c r="F439" i="12"/>
  <c r="F443" i="12"/>
  <c r="F444" i="12"/>
  <c r="F447" i="12"/>
  <c r="F453" i="12"/>
  <c r="F454" i="12"/>
  <c r="F391" i="12"/>
  <c r="F296" i="12"/>
  <c r="F300" i="12"/>
  <c r="F304" i="12"/>
  <c r="F308" i="12"/>
  <c r="F312" i="12"/>
  <c r="F316" i="12"/>
  <c r="F317" i="12"/>
  <c r="F323" i="12"/>
  <c r="F327" i="12"/>
  <c r="F331" i="12"/>
  <c r="F335" i="12"/>
  <c r="F339" i="12"/>
  <c r="F343" i="12"/>
  <c r="F347" i="12"/>
  <c r="F351" i="12"/>
  <c r="F355" i="12"/>
  <c r="F360" i="12"/>
  <c r="F364" i="12"/>
  <c r="F368" i="12"/>
  <c r="F293" i="12"/>
  <c r="F141" i="12"/>
  <c r="F148" i="12"/>
  <c r="F155" i="12"/>
  <c r="F162" i="12"/>
  <c r="F167" i="12"/>
  <c r="F168" i="12"/>
  <c r="F173" i="12"/>
  <c r="F174" i="12"/>
  <c r="F182" i="12"/>
  <c r="F188" i="12"/>
  <c r="F189" i="12"/>
  <c r="F199" i="12"/>
  <c r="F204" i="12"/>
  <c r="F205" i="12"/>
  <c r="F214" i="12"/>
  <c r="F215" i="12"/>
  <c r="F220" i="12"/>
  <c r="F225" i="12"/>
  <c r="F226" i="12"/>
  <c r="F231" i="12"/>
  <c r="F236" i="12"/>
  <c r="F241" i="12"/>
  <c r="F246" i="12"/>
  <c r="F251" i="12"/>
  <c r="F252" i="12"/>
  <c r="F253" i="12"/>
  <c r="F257" i="12"/>
  <c r="F260" i="12"/>
  <c r="F263" i="12"/>
  <c r="F267" i="12"/>
  <c r="F268" i="12"/>
  <c r="F271" i="12"/>
  <c r="F277" i="12"/>
  <c r="F278" i="12"/>
  <c r="F279" i="12"/>
  <c r="F140" i="12"/>
  <c r="F118" i="12"/>
  <c r="F114" i="12"/>
  <c r="F110" i="12"/>
  <c r="F106" i="12"/>
  <c r="F102" i="12"/>
  <c r="F96" i="12"/>
  <c r="F92" i="12"/>
  <c r="F88" i="12"/>
  <c r="F84" i="12"/>
  <c r="F80" i="12"/>
  <c r="F76" i="12"/>
  <c r="F75" i="12"/>
  <c r="F74" i="12"/>
  <c r="F73" i="12"/>
  <c r="F69" i="12"/>
  <c r="F65" i="12"/>
  <c r="F61" i="12"/>
  <c r="F57" i="12"/>
  <c r="F56" i="12"/>
  <c r="F52" i="12"/>
  <c r="F48" i="12"/>
  <c r="F44" i="12"/>
  <c r="F40" i="12"/>
  <c r="F37" i="12"/>
  <c r="F49" i="7"/>
  <c r="F48" i="7"/>
  <c r="F40" i="7"/>
  <c r="F36" i="7"/>
  <c r="F206" i="7"/>
  <c r="F193" i="7"/>
  <c r="F187" i="7"/>
  <c r="F182" i="7"/>
  <c r="F176" i="7"/>
  <c r="F170" i="7"/>
  <c r="F164" i="7"/>
  <c r="F163" i="7"/>
  <c r="F162" i="7"/>
  <c r="F161" i="7"/>
  <c r="F160" i="7"/>
  <c r="F154" i="7"/>
  <c r="F142" i="7"/>
  <c r="F133" i="7"/>
  <c r="F124" i="7"/>
  <c r="F119" i="7"/>
  <c r="F112" i="7"/>
  <c r="F105" i="7"/>
  <c r="F99" i="7"/>
  <c r="F91" i="7"/>
  <c r="F78" i="7"/>
  <c r="F74" i="7"/>
  <c r="F69" i="7"/>
  <c r="F63" i="7"/>
  <c r="F661" i="10"/>
  <c r="F178" i="10"/>
  <c r="F662" i="11"/>
  <c r="F659" i="11"/>
  <c r="F501" i="11"/>
  <c r="F499" i="11"/>
  <c r="F497" i="11"/>
  <c r="F495" i="11"/>
  <c r="F537" i="10"/>
  <c r="E932" i="4"/>
  <c r="F234" i="6"/>
  <c r="F227" i="6"/>
  <c r="F220" i="6"/>
  <c r="F144" i="6"/>
  <c r="F657" i="11"/>
  <c r="F655" i="11"/>
  <c r="F653" i="11"/>
  <c r="F651" i="11"/>
  <c r="F648" i="11"/>
  <c r="F645" i="11"/>
  <c r="F643" i="11"/>
  <c r="F642" i="11"/>
  <c r="F641" i="11"/>
  <c r="F640" i="11"/>
  <c r="F636" i="11"/>
  <c r="F635" i="11"/>
  <c r="F634" i="11"/>
  <c r="F633" i="11"/>
  <c r="F630" i="11"/>
  <c r="F628" i="11"/>
  <c r="F625" i="11"/>
  <c r="F624" i="11"/>
  <c r="F623" i="11"/>
  <c r="F622" i="11"/>
  <c r="F621" i="11"/>
  <c r="F618" i="11"/>
  <c r="F615" i="11"/>
  <c r="F612" i="11"/>
  <c r="F609" i="11"/>
  <c r="F608" i="11"/>
  <c r="F607" i="11"/>
  <c r="F606" i="11"/>
  <c r="F605" i="11"/>
  <c r="F603" i="11"/>
  <c r="F600" i="11"/>
  <c r="F597" i="11"/>
  <c r="F590" i="11"/>
  <c r="F584" i="11"/>
  <c r="F574" i="11"/>
  <c r="F571" i="11"/>
  <c r="F568" i="11"/>
  <c r="F562" i="11"/>
  <c r="F560" i="11"/>
  <c r="F557" i="11"/>
  <c r="F555" i="11"/>
  <c r="F553" i="11"/>
  <c r="F550" i="11"/>
  <c r="F547" i="11"/>
  <c r="F544" i="11"/>
  <c r="F542" i="11"/>
  <c r="F540" i="11"/>
  <c r="F538" i="11"/>
  <c r="F536" i="11"/>
  <c r="F533" i="11"/>
  <c r="F529" i="11"/>
  <c r="F523" i="11"/>
  <c r="F492" i="11"/>
  <c r="F489" i="11"/>
  <c r="F486" i="11"/>
  <c r="F485" i="11"/>
  <c r="F484" i="11"/>
  <c r="F483" i="11"/>
  <c r="F482" i="11"/>
  <c r="F477" i="11"/>
  <c r="F476" i="11"/>
  <c r="F475" i="11"/>
  <c r="F474" i="11"/>
  <c r="F473" i="11"/>
  <c r="F470" i="11"/>
  <c r="F466" i="11"/>
  <c r="F462" i="11"/>
  <c r="F458" i="11"/>
  <c r="F454" i="11"/>
  <c r="F450" i="11"/>
  <c r="F446" i="11"/>
  <c r="F442" i="11"/>
  <c r="F438" i="11"/>
  <c r="F434" i="11"/>
  <c r="F432" i="11"/>
  <c r="F431" i="11"/>
  <c r="F415" i="11"/>
  <c r="F418" i="11"/>
  <c r="F412" i="11"/>
  <c r="F409" i="11"/>
  <c r="F405" i="11"/>
  <c r="F398" i="11"/>
  <c r="F391" i="11"/>
  <c r="F387" i="11"/>
  <c r="F386" i="11"/>
  <c r="F385" i="11"/>
  <c r="F384" i="11"/>
  <c r="F380" i="11"/>
  <c r="F376" i="11"/>
  <c r="F375" i="11"/>
  <c r="F374" i="11"/>
  <c r="F371" i="11"/>
  <c r="F365" i="11"/>
  <c r="F359" i="11"/>
  <c r="F358" i="11"/>
  <c r="F357" i="11"/>
  <c r="F356" i="11"/>
  <c r="F352" i="11"/>
  <c r="F342" i="11"/>
  <c r="F337" i="11"/>
  <c r="F328" i="11"/>
  <c r="F321" i="11"/>
  <c r="F312" i="11"/>
  <c r="F281" i="11"/>
  <c r="F279" i="11"/>
  <c r="F270" i="11"/>
  <c r="F253" i="11"/>
  <c r="F252" i="11"/>
  <c r="F251" i="11"/>
  <c r="F250" i="11"/>
  <c r="F249" i="11"/>
  <c r="F248" i="11"/>
  <c r="F247" i="11"/>
  <c r="F246" i="11"/>
  <c r="F245" i="11"/>
  <c r="F240" i="11"/>
  <c r="F238" i="11"/>
  <c r="F235" i="11"/>
  <c r="F232" i="11"/>
  <c r="F229" i="11"/>
  <c r="F224" i="11"/>
  <c r="F223" i="11"/>
  <c r="F222" i="11"/>
  <c r="F214" i="11"/>
  <c r="F213" i="11"/>
  <c r="F212" i="11"/>
  <c r="F211" i="11"/>
  <c r="F200" i="11"/>
  <c r="F196" i="11"/>
  <c r="F188" i="11"/>
  <c r="F184" i="11"/>
  <c r="F181" i="11"/>
  <c r="F177" i="11"/>
  <c r="F171" i="11"/>
  <c r="F159" i="11"/>
  <c r="F153" i="11"/>
  <c r="F151" i="11"/>
  <c r="F143" i="11"/>
  <c r="F140" i="11"/>
  <c r="F137" i="11"/>
  <c r="F117" i="11"/>
  <c r="F111" i="11"/>
  <c r="F110" i="11"/>
  <c r="F107" i="11"/>
  <c r="F92" i="11"/>
  <c r="F89" i="11"/>
  <c r="F85" i="11"/>
  <c r="F81" i="11"/>
  <c r="F77" i="11"/>
  <c r="F76" i="11"/>
  <c r="F72" i="11"/>
  <c r="F68" i="11"/>
  <c r="F67" i="11"/>
  <c r="F66" i="11"/>
  <c r="F61" i="11"/>
  <c r="F60" i="11"/>
  <c r="F59" i="11"/>
  <c r="F58" i="11"/>
  <c r="F57" i="11"/>
  <c r="F56" i="11"/>
  <c r="F47" i="11"/>
  <c r="F46" i="11"/>
  <c r="F45" i="11"/>
  <c r="F44" i="11"/>
  <c r="F43" i="11"/>
  <c r="F42" i="11"/>
  <c r="A40" i="11"/>
  <c r="F986" i="10"/>
  <c r="F908" i="10"/>
  <c r="F906" i="10"/>
  <c r="F865" i="10"/>
  <c r="F819" i="10"/>
  <c r="F760" i="10"/>
  <c r="F720" i="10"/>
  <c r="F988" i="10"/>
  <c r="F984" i="10"/>
  <c r="F982" i="10"/>
  <c r="F980" i="10"/>
  <c r="F976" i="10"/>
  <c r="F974" i="10"/>
  <c r="F972" i="10"/>
  <c r="F970" i="10"/>
  <c r="F968" i="10"/>
  <c r="F966" i="10"/>
  <c r="F962" i="10"/>
  <c r="F960" i="10"/>
  <c r="F958" i="10"/>
  <c r="F956" i="10"/>
  <c r="F954" i="10"/>
  <c r="F950" i="10"/>
  <c r="F948" i="10"/>
  <c r="F946" i="10"/>
  <c r="F944" i="10"/>
  <c r="F940" i="10"/>
  <c r="F939" i="10"/>
  <c r="F936" i="10"/>
  <c r="F934" i="10"/>
  <c r="F932" i="10"/>
  <c r="F930" i="10"/>
  <c r="F928" i="10"/>
  <c r="F926" i="10"/>
  <c r="F924" i="10"/>
  <c r="F922" i="10"/>
  <c r="F912" i="10"/>
  <c r="F911" i="10"/>
  <c r="F904" i="10"/>
  <c r="F902" i="10"/>
  <c r="F899" i="10"/>
  <c r="F898" i="10"/>
  <c r="F895" i="10"/>
  <c r="F892" i="10"/>
  <c r="F889" i="10"/>
  <c r="F886" i="10"/>
  <c r="F883" i="10"/>
  <c r="F880" i="10"/>
  <c r="F877" i="10"/>
  <c r="F869" i="10"/>
  <c r="F868" i="10"/>
  <c r="F863" i="10"/>
  <c r="F861" i="10"/>
  <c r="F860" i="10"/>
  <c r="F857" i="10"/>
  <c r="F856" i="10"/>
  <c r="F853" i="10"/>
  <c r="F852" i="10"/>
  <c r="F848" i="10"/>
  <c r="F847" i="10"/>
  <c r="F846" i="10"/>
  <c r="F845" i="10"/>
  <c r="F844" i="10"/>
  <c r="F843" i="10"/>
  <c r="F839" i="10"/>
  <c r="F838" i="10"/>
  <c r="F837" i="10"/>
  <c r="F836" i="10"/>
  <c r="F835" i="10"/>
  <c r="F834" i="10"/>
  <c r="F824" i="10"/>
  <c r="F823" i="10"/>
  <c r="F822" i="10"/>
  <c r="F817" i="10"/>
  <c r="F815" i="10"/>
  <c r="F814" i="10"/>
  <c r="F811" i="10"/>
  <c r="F810" i="10"/>
  <c r="F807" i="10"/>
  <c r="F804" i="10"/>
  <c r="F803" i="10"/>
  <c r="F802" i="10"/>
  <c r="F801" i="10"/>
  <c r="F797" i="10"/>
  <c r="F796" i="10"/>
  <c r="F795" i="10"/>
  <c r="F794" i="10"/>
  <c r="F793" i="10"/>
  <c r="F792" i="10"/>
  <c r="F789" i="10"/>
  <c r="F788" i="10"/>
  <c r="F787" i="10"/>
  <c r="F786" i="10"/>
  <c r="F784" i="10"/>
  <c r="F783" i="10"/>
  <c r="F782" i="10"/>
  <c r="F781" i="10"/>
  <c r="F780" i="10"/>
  <c r="F779" i="10"/>
  <c r="F776" i="10"/>
  <c r="F774" i="10"/>
  <c r="F765" i="10"/>
  <c r="F764" i="10"/>
  <c r="F763" i="10"/>
  <c r="F758" i="10"/>
  <c r="F756" i="10"/>
  <c r="F754" i="10"/>
  <c r="F752" i="10"/>
  <c r="F751" i="10"/>
  <c r="F748" i="10"/>
  <c r="F747" i="10"/>
  <c r="F744" i="10"/>
  <c r="F741" i="10"/>
  <c r="F738" i="10"/>
  <c r="F736" i="10"/>
  <c r="F734" i="10"/>
  <c r="F732" i="10"/>
  <c r="F725" i="10"/>
  <c r="F724" i="10"/>
  <c r="F723" i="10"/>
  <c r="F718" i="10"/>
  <c r="F716" i="10"/>
  <c r="F715" i="10"/>
  <c r="F712" i="10"/>
  <c r="F709" i="10"/>
  <c r="F706" i="10"/>
  <c r="F704" i="10"/>
  <c r="F696" i="10"/>
  <c r="F695" i="10"/>
  <c r="F694" i="10"/>
  <c r="F689" i="10"/>
  <c r="F687" i="10"/>
  <c r="F685" i="10"/>
  <c r="F683" i="10"/>
  <c r="F682" i="10"/>
  <c r="F681" i="10"/>
  <c r="F680" i="10"/>
  <c r="F677" i="10"/>
  <c r="F676" i="10"/>
  <c r="F673" i="10"/>
  <c r="F672" i="10"/>
  <c r="F669" i="10"/>
  <c r="F667" i="10"/>
  <c r="F665" i="10"/>
  <c r="F663" i="10"/>
  <c r="F659" i="10"/>
  <c r="F657" i="10"/>
  <c r="F655" i="10"/>
  <c r="F653" i="10"/>
  <c r="F651" i="10"/>
  <c r="F649" i="10"/>
  <c r="F647" i="10"/>
  <c r="F74" i="10"/>
  <c r="F398" i="10"/>
  <c r="F244" i="10"/>
  <c r="F633" i="10"/>
  <c r="F631" i="10"/>
  <c r="F629" i="10"/>
  <c r="F627" i="10"/>
  <c r="F625" i="10"/>
  <c r="F623" i="10"/>
  <c r="F621" i="10"/>
  <c r="F619" i="10"/>
  <c r="F617" i="10"/>
  <c r="F615" i="10"/>
  <c r="F613" i="10"/>
  <c r="F611" i="10"/>
  <c r="F609" i="10"/>
  <c r="F607" i="10"/>
  <c r="F605" i="10"/>
  <c r="F603" i="10"/>
  <c r="F595" i="10"/>
  <c r="F576" i="10"/>
  <c r="F556" i="10"/>
  <c r="F514" i="10"/>
  <c r="F491" i="10"/>
  <c r="F472" i="10"/>
  <c r="F444" i="10"/>
  <c r="F442" i="10"/>
  <c r="F440" i="10"/>
  <c r="F427" i="10"/>
  <c r="F424" i="10"/>
  <c r="F423" i="10"/>
  <c r="F422" i="10"/>
  <c r="F421" i="10"/>
  <c r="F420" i="10"/>
  <c r="F418" i="10"/>
  <c r="F416" i="10"/>
  <c r="F414" i="10"/>
  <c r="F412" i="10"/>
  <c r="F410" i="10"/>
  <c r="F408" i="10"/>
  <c r="F400" i="10"/>
  <c r="F396" i="10"/>
  <c r="F394" i="10"/>
  <c r="F392" i="10"/>
  <c r="F390" i="10"/>
  <c r="F384" i="10"/>
  <c r="F364" i="10"/>
  <c r="F358" i="10"/>
  <c r="F336" i="10"/>
  <c r="F318" i="10"/>
  <c r="F296" i="10"/>
  <c r="F274" i="10"/>
  <c r="F272" i="10"/>
  <c r="F269" i="10"/>
  <c r="F267" i="10"/>
  <c r="F262" i="10"/>
  <c r="F258" i="10"/>
  <c r="F256" i="10"/>
  <c r="F252" i="10"/>
  <c r="F248" i="10"/>
  <c r="F242" i="10"/>
  <c r="F229" i="10"/>
  <c r="F225" i="10"/>
  <c r="F224" i="10"/>
  <c r="F223" i="10"/>
  <c r="F219" i="10"/>
  <c r="F217" i="10"/>
  <c r="F216" i="10"/>
  <c r="F215" i="10"/>
  <c r="F214" i="10"/>
  <c r="F211" i="10"/>
  <c r="F209" i="10"/>
  <c r="F207" i="10"/>
  <c r="F205" i="10"/>
  <c r="F203" i="10"/>
  <c r="F202" i="10"/>
  <c r="F199" i="10"/>
  <c r="F197" i="10"/>
  <c r="F195" i="10"/>
  <c r="F193" i="10"/>
  <c r="F191" i="10"/>
  <c r="F188" i="10"/>
  <c r="F187" i="10"/>
  <c r="F186" i="10"/>
  <c r="F185" i="10"/>
  <c r="F184" i="10"/>
  <c r="F182" i="10"/>
  <c r="F181" i="10"/>
  <c r="F180" i="10"/>
  <c r="F179" i="10"/>
  <c r="F176" i="10"/>
  <c r="F175" i="10"/>
  <c r="F172" i="10"/>
  <c r="F171" i="10"/>
  <c r="F168" i="10"/>
  <c r="F166" i="10"/>
  <c r="F164" i="10"/>
  <c r="F160" i="10"/>
  <c r="F158" i="10"/>
  <c r="F156" i="10"/>
  <c r="F154" i="10"/>
  <c r="F150" i="10"/>
  <c r="F149" i="10"/>
  <c r="F148" i="10"/>
  <c r="F144" i="10"/>
  <c r="F143" i="10"/>
  <c r="F139" i="10"/>
  <c r="F138" i="10"/>
  <c r="F137" i="10"/>
  <c r="F136" i="10"/>
  <c r="F131" i="10"/>
  <c r="F128" i="10"/>
  <c r="F127" i="10"/>
  <c r="F124" i="10"/>
  <c r="F123" i="10"/>
  <c r="F122" i="10"/>
  <c r="F121" i="10"/>
  <c r="F118" i="10"/>
  <c r="F117" i="10"/>
  <c r="F116" i="10"/>
  <c r="F115" i="10"/>
  <c r="F114" i="10"/>
  <c r="F111" i="10"/>
  <c r="F110" i="10"/>
  <c r="F109" i="10"/>
  <c r="F108" i="10"/>
  <c r="F107" i="10"/>
  <c r="F104" i="10"/>
  <c r="F103" i="10"/>
  <c r="F102" i="10"/>
  <c r="F101" i="10"/>
  <c r="F100" i="10"/>
  <c r="F99" i="10"/>
  <c r="F98" i="10"/>
  <c r="F97" i="10"/>
  <c r="F94" i="10"/>
  <c r="F93" i="10"/>
  <c r="F92" i="10"/>
  <c r="F91" i="10"/>
  <c r="F90" i="10"/>
  <c r="F89" i="10"/>
  <c r="F88" i="10"/>
  <c r="F87" i="10"/>
  <c r="F84" i="10"/>
  <c r="F83" i="10"/>
  <c r="F82" i="10"/>
  <c r="F81" i="10"/>
  <c r="F80" i="10"/>
  <c r="F79" i="10"/>
  <c r="F78" i="10"/>
  <c r="F77" i="10"/>
  <c r="F76" i="10"/>
  <c r="F75" i="10"/>
  <c r="F231" i="10" s="1"/>
  <c r="F13" i="10" s="1"/>
  <c r="F41" i="9"/>
  <c r="F42" i="9" s="1"/>
  <c r="F50" i="9" s="1"/>
  <c r="F40" i="9"/>
  <c r="F39" i="9"/>
  <c r="F38" i="9"/>
  <c r="F37" i="9"/>
  <c r="F36" i="9"/>
  <c r="F31" i="9"/>
  <c r="F30" i="9"/>
  <c r="F32" i="9"/>
  <c r="F49" i="9" s="1"/>
  <c r="F29" i="9"/>
  <c r="F23" i="9"/>
  <c r="F24" i="9"/>
  <c r="F48" i="9" s="1"/>
  <c r="F22" i="9"/>
  <c r="F17" i="9"/>
  <c r="F18" i="9"/>
  <c r="F47" i="9" s="1"/>
  <c r="F12" i="9"/>
  <c r="F11" i="9"/>
  <c r="F13" i="9"/>
  <c r="F46" i="9" s="1"/>
  <c r="E12" i="8"/>
  <c r="E31" i="3" s="1"/>
  <c r="E58" i="3"/>
  <c r="F209" i="7"/>
  <c r="F19" i="7"/>
  <c r="E974" i="4"/>
  <c r="E976" i="4" s="1"/>
  <c r="E101" i="3" s="1"/>
  <c r="C111" i="6"/>
  <c r="F111" i="6" s="1"/>
  <c r="F247" i="6"/>
  <c r="F244" i="6"/>
  <c r="F241" i="6"/>
  <c r="F213" i="6"/>
  <c r="F210" i="6"/>
  <c r="F205" i="6"/>
  <c r="F202" i="6"/>
  <c r="F196" i="6"/>
  <c r="F190" i="6"/>
  <c r="F187" i="6"/>
  <c r="F181" i="6"/>
  <c r="F171" i="6"/>
  <c r="F162" i="6"/>
  <c r="F155" i="6"/>
  <c r="F140" i="6"/>
  <c r="F137" i="6"/>
  <c r="F133" i="6"/>
  <c r="C130" i="6"/>
  <c r="F130" i="6" s="1"/>
  <c r="F145" i="6" s="1"/>
  <c r="F33" i="6" s="1"/>
  <c r="F114" i="6"/>
  <c r="F108" i="6"/>
  <c r="F105" i="6"/>
  <c r="F102" i="6"/>
  <c r="F96" i="6"/>
  <c r="F93" i="6"/>
  <c r="F90" i="6"/>
  <c r="F85" i="6"/>
  <c r="C82" i="6"/>
  <c r="F82" i="6" s="1"/>
  <c r="F79" i="6"/>
  <c r="F76" i="6"/>
  <c r="F73" i="6"/>
  <c r="F70" i="6"/>
  <c r="F67" i="6"/>
  <c r="F63" i="6"/>
  <c r="C804" i="4"/>
  <c r="E804" i="4" s="1"/>
  <c r="C536" i="4"/>
  <c r="E536" i="4" s="1"/>
  <c r="C490" i="4"/>
  <c r="E490" i="4" s="1"/>
  <c r="E286" i="4"/>
  <c r="C224" i="4"/>
  <c r="E224" i="4" s="1"/>
  <c r="C211" i="4"/>
  <c r="E211" i="4" s="1"/>
  <c r="C179" i="4"/>
  <c r="E179" i="4" s="1"/>
  <c r="C170" i="4"/>
  <c r="E170" i="4" s="1"/>
  <c r="C153" i="4"/>
  <c r="E153" i="4" s="1"/>
  <c r="C122" i="4"/>
  <c r="E122" i="4" s="1"/>
  <c r="C82" i="4"/>
  <c r="E82" i="4" s="1"/>
  <c r="C75" i="4"/>
  <c r="E75" i="4" s="1"/>
  <c r="C71" i="4"/>
  <c r="E71" i="4" s="1"/>
  <c r="C52" i="4"/>
  <c r="E52" i="4" s="1"/>
  <c r="E17" i="4"/>
  <c r="E18" i="4"/>
  <c r="E19" i="4"/>
  <c r="E20" i="4"/>
  <c r="E21" i="4"/>
  <c r="E22" i="4"/>
  <c r="E23" i="4"/>
  <c r="E24" i="4"/>
  <c r="E25" i="4"/>
  <c r="E26" i="4"/>
  <c r="E27" i="4"/>
  <c r="E28" i="4"/>
  <c r="E29" i="4"/>
  <c r="E30" i="4"/>
  <c r="E31" i="4"/>
  <c r="E32" i="4"/>
  <c r="E33" i="4"/>
  <c r="E34" i="4"/>
  <c r="E35" i="4"/>
  <c r="E53" i="4"/>
  <c r="E54" i="4"/>
  <c r="E55" i="4"/>
  <c r="E56" i="4"/>
  <c r="E57" i="4"/>
  <c r="E58" i="4"/>
  <c r="E59" i="4"/>
  <c r="E60" i="4"/>
  <c r="E61" i="4"/>
  <c r="E62" i="4"/>
  <c r="E63" i="4"/>
  <c r="E64" i="4"/>
  <c r="E65" i="4"/>
  <c r="E66" i="4"/>
  <c r="E67" i="4"/>
  <c r="E68" i="4"/>
  <c r="E69" i="4"/>
  <c r="E70" i="4"/>
  <c r="E72" i="4"/>
  <c r="E73" i="4"/>
  <c r="E74" i="4"/>
  <c r="E76" i="4"/>
  <c r="E77" i="4"/>
  <c r="E78" i="4"/>
  <c r="E79" i="4"/>
  <c r="E80" i="4"/>
  <c r="E81" i="4"/>
  <c r="E83" i="4"/>
  <c r="E84" i="4"/>
  <c r="E85" i="4"/>
  <c r="E86" i="4"/>
  <c r="E88" i="4"/>
  <c r="E89" i="4"/>
  <c r="E90" i="4"/>
  <c r="E91" i="4"/>
  <c r="E116" i="4"/>
  <c r="E117" i="4"/>
  <c r="E118" i="4"/>
  <c r="E119" i="4"/>
  <c r="E120" i="4"/>
  <c r="E121"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4" i="4"/>
  <c r="E155" i="4"/>
  <c r="E156" i="4"/>
  <c r="E157" i="4"/>
  <c r="E158" i="4"/>
  <c r="E159" i="4"/>
  <c r="E160" i="4"/>
  <c r="E161" i="4"/>
  <c r="E162" i="4"/>
  <c r="E163" i="4"/>
  <c r="E164" i="4"/>
  <c r="E165" i="4"/>
  <c r="E166" i="4"/>
  <c r="E167" i="4"/>
  <c r="E168" i="4"/>
  <c r="E169" i="4"/>
  <c r="E171" i="4"/>
  <c r="E172" i="4"/>
  <c r="E173" i="4"/>
  <c r="E174" i="4"/>
  <c r="E175" i="4"/>
  <c r="E176" i="4"/>
  <c r="E177" i="4"/>
  <c r="E178"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2" i="4"/>
  <c r="E213" i="4"/>
  <c r="E214" i="4"/>
  <c r="E215" i="4"/>
  <c r="E216" i="4"/>
  <c r="E217" i="4"/>
  <c r="E218" i="4"/>
  <c r="E219" i="4"/>
  <c r="E220" i="4"/>
  <c r="E221" i="4"/>
  <c r="E223" i="4"/>
  <c r="E225" i="4"/>
  <c r="E226" i="4"/>
  <c r="E227" i="4"/>
  <c r="E228" i="4"/>
  <c r="E229" i="4"/>
  <c r="E230" i="4"/>
  <c r="E231" i="4"/>
  <c r="E232" i="4"/>
  <c r="E233" i="4"/>
  <c r="E234" i="4"/>
  <c r="E235" i="4"/>
  <c r="E236" i="4"/>
  <c r="E237" i="4"/>
  <c r="E238" i="4"/>
  <c r="E239" i="4"/>
  <c r="E240" i="4"/>
  <c r="E241" i="4"/>
  <c r="E242" i="4"/>
  <c r="E243" i="4"/>
  <c r="E244" i="4"/>
  <c r="E245" i="4"/>
  <c r="E246" i="4"/>
  <c r="E248" i="4"/>
  <c r="E249" i="4"/>
  <c r="E250" i="4"/>
  <c r="E252" i="4"/>
  <c r="E253" i="4"/>
  <c r="E254" i="4"/>
  <c r="E255" i="4"/>
  <c r="E256" i="4"/>
  <c r="E258" i="4"/>
  <c r="E259" i="4"/>
  <c r="E260" i="4"/>
  <c r="E262" i="4"/>
  <c r="E263" i="4"/>
  <c r="E264" i="4"/>
  <c r="E265" i="4"/>
  <c r="E266" i="4"/>
  <c r="E267" i="4"/>
  <c r="E268" i="4"/>
  <c r="E269" i="4"/>
  <c r="E270" i="4"/>
  <c r="E271" i="4"/>
  <c r="E272" i="4"/>
  <c r="E273" i="4"/>
  <c r="E274" i="4"/>
  <c r="E275" i="4"/>
  <c r="E276" i="4"/>
  <c r="E277" i="4"/>
  <c r="E278" i="4"/>
  <c r="E279" i="4"/>
  <c r="E280" i="4"/>
  <c r="E281" i="4"/>
  <c r="E282" i="4"/>
  <c r="E283" i="4"/>
  <c r="E284" i="4"/>
  <c r="E285"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96" i="4"/>
  <c r="E397" i="4"/>
  <c r="E398" i="4"/>
  <c r="E399" i="4"/>
  <c r="E400" i="4"/>
  <c r="E401" i="4"/>
  <c r="E402" i="4"/>
  <c r="E403" i="4"/>
  <c r="E404" i="4"/>
  <c r="E405" i="4"/>
  <c r="E406" i="4"/>
  <c r="E407" i="4"/>
  <c r="E408" i="4"/>
  <c r="E409" i="4"/>
  <c r="E410" i="4"/>
  <c r="E411" i="4"/>
  <c r="E412" i="4"/>
  <c r="E413" i="4"/>
  <c r="E414" i="4"/>
  <c r="E428" i="4"/>
  <c r="E429" i="4"/>
  <c r="E430" i="4"/>
  <c r="E431" i="4"/>
  <c r="E432" i="4"/>
  <c r="E433" i="4"/>
  <c r="E434" i="4"/>
  <c r="E435" i="4"/>
  <c r="E436" i="4"/>
  <c r="E437" i="4"/>
  <c r="E438" i="4"/>
  <c r="E439" i="4"/>
  <c r="E440" i="4"/>
  <c r="E444" i="4"/>
  <c r="E445" i="4"/>
  <c r="E446"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592" i="4"/>
  <c r="E593" i="4"/>
  <c r="E594" i="4"/>
  <c r="E595" i="4"/>
  <c r="E598" i="4"/>
  <c r="E599" i="4"/>
  <c r="E600" i="4"/>
  <c r="E601" i="4"/>
  <c r="E602" i="4"/>
  <c r="E603" i="4"/>
  <c r="E604" i="4"/>
  <c r="E605" i="4"/>
  <c r="E606" i="4"/>
  <c r="E617" i="4"/>
  <c r="E618" i="4"/>
  <c r="E619" i="4"/>
  <c r="E620" i="4"/>
  <c r="E621" i="4"/>
  <c r="E622" i="4"/>
  <c r="E623" i="4"/>
  <c r="E624" i="4"/>
  <c r="E625" i="4"/>
  <c r="E626" i="4"/>
  <c r="E627" i="4"/>
  <c r="E628" i="4"/>
  <c r="E629" i="4"/>
  <c r="E630" i="4"/>
  <c r="E631" i="4"/>
  <c r="E632" i="4"/>
  <c r="E633" i="4"/>
  <c r="E634" i="4"/>
  <c r="E635" i="4"/>
  <c r="E636" i="4"/>
  <c r="E637" i="4"/>
  <c r="E638" i="4"/>
  <c r="E639" i="4"/>
  <c r="E640" i="4"/>
  <c r="E641" i="4"/>
  <c r="E642" i="4"/>
  <c r="E643" i="4"/>
  <c r="E644" i="4"/>
  <c r="E645" i="4"/>
  <c r="E646" i="4"/>
  <c r="E647" i="4"/>
  <c r="E648" i="4"/>
  <c r="E650" i="4"/>
  <c r="E651" i="4"/>
  <c r="E652" i="4"/>
  <c r="E653" i="4"/>
  <c r="E654" i="4"/>
  <c r="E655" i="4"/>
  <c r="E656" i="4"/>
  <c r="E657" i="4"/>
  <c r="E658" i="4"/>
  <c r="E659" i="4"/>
  <c r="E660" i="4"/>
  <c r="E661" i="4"/>
  <c r="E662" i="4"/>
  <c r="E663" i="4"/>
  <c r="E664" i="4"/>
  <c r="E665" i="4"/>
  <c r="E666" i="4"/>
  <c r="E667" i="4"/>
  <c r="E668" i="4"/>
  <c r="E669" i="4"/>
  <c r="E670" i="4"/>
  <c r="E671" i="4"/>
  <c r="E672" i="4"/>
  <c r="E673" i="4"/>
  <c r="E674" i="4"/>
  <c r="E675" i="4"/>
  <c r="E676" i="4"/>
  <c r="E677" i="4"/>
  <c r="E678" i="4"/>
  <c r="E679" i="4"/>
  <c r="E680" i="4"/>
  <c r="E681" i="4"/>
  <c r="E682" i="4"/>
  <c r="E683" i="4"/>
  <c r="E684" i="4"/>
  <c r="E685" i="4"/>
  <c r="E686" i="4"/>
  <c r="E687" i="4"/>
  <c r="E688" i="4"/>
  <c r="E689" i="4"/>
  <c r="E690" i="4"/>
  <c r="E691" i="4"/>
  <c r="E692" i="4"/>
  <c r="E693" i="4"/>
  <c r="E694" i="4"/>
  <c r="E695" i="4"/>
  <c r="E696" i="4"/>
  <c r="E697" i="4"/>
  <c r="E698" i="4"/>
  <c r="E699" i="4"/>
  <c r="E700" i="4"/>
  <c r="E701" i="4"/>
  <c r="E702" i="4"/>
  <c r="E703" i="4"/>
  <c r="E704" i="4"/>
  <c r="E706" i="4"/>
  <c r="E707" i="4"/>
  <c r="E708" i="4"/>
  <c r="E709" i="4"/>
  <c r="E710" i="4"/>
  <c r="E711" i="4"/>
  <c r="E712" i="4"/>
  <c r="E713" i="4"/>
  <c r="E714" i="4"/>
  <c r="E724" i="4"/>
  <c r="E725" i="4"/>
  <c r="E726" i="4"/>
  <c r="E727" i="4"/>
  <c r="E728" i="4"/>
  <c r="E729" i="4"/>
  <c r="E730" i="4"/>
  <c r="E751" i="4"/>
  <c r="E756" i="4" s="1"/>
  <c r="E91" i="3" s="1"/>
  <c r="E777" i="4"/>
  <c r="E778" i="4"/>
  <c r="E779" i="4"/>
  <c r="E780" i="4"/>
  <c r="E781" i="4"/>
  <c r="E782" i="4"/>
  <c r="E783" i="4"/>
  <c r="E784" i="4"/>
  <c r="E785" i="4"/>
  <c r="E786" i="4"/>
  <c r="E787" i="4"/>
  <c r="E788" i="4"/>
  <c r="E789" i="4"/>
  <c r="E790" i="4"/>
  <c r="E791" i="4"/>
  <c r="E792" i="4"/>
  <c r="E793" i="4"/>
  <c r="E794" i="4"/>
  <c r="E795" i="4"/>
  <c r="E796" i="4"/>
  <c r="E797" i="4"/>
  <c r="E798" i="4"/>
  <c r="E800" i="4"/>
  <c r="E801" i="4"/>
  <c r="E802" i="4"/>
  <c r="E803" i="4"/>
  <c r="E817" i="4"/>
  <c r="E818" i="4"/>
  <c r="E819" i="4"/>
  <c r="E820" i="4"/>
  <c r="E821" i="4"/>
  <c r="E822" i="4"/>
  <c r="E823" i="4"/>
  <c r="E824" i="4"/>
  <c r="E825" i="4"/>
  <c r="E826" i="4"/>
  <c r="E827" i="4"/>
  <c r="E828" i="4"/>
  <c r="E829" i="4"/>
  <c r="E830" i="4"/>
  <c r="E831" i="4"/>
  <c r="E832" i="4"/>
  <c r="E833" i="4"/>
  <c r="E834" i="4"/>
  <c r="E837" i="4"/>
  <c r="E839" i="4"/>
  <c r="E840" i="4"/>
  <c r="E842" i="4"/>
  <c r="E864" i="4"/>
  <c r="E865" i="4"/>
  <c r="E866" i="4"/>
  <c r="E867" i="4"/>
  <c r="E868" i="4"/>
  <c r="E869" i="4"/>
  <c r="E870" i="4"/>
  <c r="E871" i="4"/>
  <c r="E872" i="4"/>
  <c r="E873" i="4"/>
  <c r="E874" i="4"/>
  <c r="E875" i="4"/>
  <c r="E876" i="4"/>
  <c r="E877" i="4"/>
  <c r="E878" i="4"/>
  <c r="E879" i="4"/>
  <c r="E880" i="4"/>
  <c r="E881" i="4"/>
  <c r="E882" i="4"/>
  <c r="E883" i="4"/>
  <c r="E884" i="4"/>
  <c r="E885" i="4"/>
  <c r="E886" i="4"/>
  <c r="E887" i="4"/>
  <c r="E888" i="4"/>
  <c r="E889" i="4"/>
  <c r="E890" i="4"/>
  <c r="E891" i="4"/>
  <c r="E892" i="4"/>
  <c r="E893" i="4"/>
  <c r="E895" i="4"/>
  <c r="E896" i="4"/>
  <c r="E897" i="4"/>
  <c r="E898" i="4"/>
  <c r="E899" i="4"/>
  <c r="E900" i="4"/>
  <c r="E902" i="4"/>
  <c r="E903" i="4"/>
  <c r="E904" i="4"/>
  <c r="E906" i="4"/>
  <c r="E907" i="4"/>
  <c r="E908" i="4"/>
  <c r="E909" i="4"/>
  <c r="E910" i="4"/>
  <c r="E911" i="4"/>
  <c r="E912" i="4"/>
  <c r="E913" i="4"/>
  <c r="E914" i="4"/>
  <c r="E915" i="4"/>
  <c r="E916" i="4"/>
  <c r="E917" i="4"/>
  <c r="E918" i="4"/>
  <c r="E919" i="4"/>
  <c r="E922" i="4"/>
  <c r="E924" i="4"/>
  <c r="E925" i="4"/>
  <c r="E926" i="4"/>
  <c r="E927" i="4"/>
  <c r="E928" i="4"/>
  <c r="E929" i="4"/>
  <c r="E946" i="4"/>
  <c r="E947" i="4"/>
  <c r="E948" i="4"/>
  <c r="E949" i="4"/>
  <c r="E950" i="4"/>
  <c r="E951" i="4"/>
  <c r="E952" i="4"/>
  <c r="E953" i="4"/>
  <c r="E954" i="4"/>
  <c r="E955" i="4"/>
  <c r="E956" i="4"/>
  <c r="E957" i="4"/>
  <c r="E958" i="4"/>
  <c r="E959" i="4"/>
  <c r="E960" i="4"/>
  <c r="E961" i="4"/>
  <c r="E962" i="4"/>
  <c r="E963" i="4"/>
  <c r="E964" i="4"/>
  <c r="E965" i="4"/>
  <c r="E984" i="4"/>
  <c r="E985" i="4"/>
  <c r="E986" i="4"/>
  <c r="E987" i="4"/>
  <c r="E1005" i="4"/>
  <c r="E1015" i="4" s="1"/>
  <c r="E105" i="3" s="1"/>
  <c r="E1028" i="4"/>
  <c r="E1029" i="4"/>
  <c r="E1030" i="4"/>
  <c r="E1031" i="4"/>
  <c r="E1032" i="4"/>
  <c r="E1033" i="4"/>
  <c r="E1034" i="4"/>
  <c r="E1035" i="4"/>
  <c r="E1036" i="4"/>
  <c r="E1037" i="4"/>
  <c r="E1038" i="4"/>
  <c r="E1039" i="4"/>
  <c r="E1040" i="4"/>
  <c r="E1041" i="4"/>
  <c r="E1042" i="4"/>
  <c r="E1043" i="4"/>
  <c r="E1044" i="4"/>
  <c r="E1045" i="4"/>
  <c r="E1046" i="4"/>
  <c r="E1047" i="4"/>
  <c r="E1048" i="4"/>
  <c r="E1049" i="4"/>
  <c r="E1050" i="4"/>
  <c r="E1051" i="4"/>
  <c r="E1052" i="4"/>
  <c r="E1053" i="4"/>
  <c r="E1054" i="4"/>
  <c r="E1055" i="4"/>
  <c r="E1056" i="4"/>
  <c r="E1057" i="4"/>
  <c r="E1058" i="4"/>
  <c r="E1059" i="4"/>
  <c r="E1060" i="4"/>
  <c r="E1061" i="4"/>
  <c r="E1062" i="4"/>
  <c r="E1063" i="4"/>
  <c r="E1064" i="4"/>
  <c r="E1065" i="4"/>
  <c r="E1066" i="4"/>
  <c r="E1067" i="4"/>
  <c r="E1068" i="4"/>
  <c r="E1069" i="4"/>
  <c r="E1070" i="4"/>
  <c r="E1071" i="4"/>
  <c r="E1021" i="4"/>
  <c r="E1022" i="4"/>
  <c r="E1023" i="4"/>
  <c r="E1024" i="4"/>
  <c r="E1025" i="4"/>
  <c r="E1026" i="4"/>
  <c r="E1027" i="4"/>
  <c r="E1073" i="4"/>
  <c r="E1088" i="4"/>
  <c r="E1089" i="4"/>
  <c r="E1090" i="4"/>
  <c r="E1091" i="4"/>
  <c r="E1092" i="4"/>
  <c r="E1093" i="4"/>
  <c r="E1094" i="4"/>
  <c r="E1095" i="4"/>
  <c r="E1096" i="4"/>
  <c r="E1097" i="4"/>
  <c r="E1099" i="4"/>
  <c r="E1100" i="4"/>
  <c r="E1118" i="4"/>
  <c r="E1119" i="4"/>
  <c r="E1120" i="4"/>
  <c r="E1121" i="4"/>
  <c r="E1122" i="4"/>
  <c r="E1123" i="4"/>
  <c r="E1124" i="4"/>
  <c r="E1125" i="4"/>
  <c r="E1126" i="4"/>
  <c r="E1127" i="4"/>
  <c r="E1128" i="4"/>
  <c r="E1129" i="4"/>
  <c r="E1130" i="4"/>
  <c r="E1131" i="4"/>
  <c r="E1132" i="4"/>
  <c r="E1133" i="4"/>
  <c r="E1134" i="4"/>
  <c r="E1135" i="4"/>
  <c r="E1136" i="4"/>
  <c r="E1137" i="4"/>
  <c r="E1138" i="4"/>
  <c r="E1139" i="4"/>
  <c r="E1140" i="4"/>
  <c r="E1141" i="4"/>
  <c r="E1142" i="4"/>
  <c r="E1143" i="4"/>
  <c r="E1144" i="4"/>
  <c r="E1145" i="4"/>
  <c r="E1146" i="4"/>
  <c r="E1147" i="4"/>
  <c r="E1148" i="4"/>
  <c r="E1149" i="4"/>
  <c r="E1150" i="4"/>
  <c r="E1151" i="4"/>
  <c r="E1152" i="4"/>
  <c r="E1153" i="4"/>
  <c r="E1154" i="4"/>
  <c r="E1155" i="4"/>
  <c r="E1156" i="4"/>
  <c r="E1157" i="4"/>
  <c r="E1158" i="4"/>
  <c r="E1159" i="4"/>
  <c r="E1160" i="4"/>
  <c r="E1161" i="4"/>
  <c r="E1162" i="4"/>
  <c r="E1163" i="4"/>
  <c r="E1164" i="4"/>
  <c r="E1165" i="4"/>
  <c r="E1166" i="4"/>
  <c r="E1167" i="4"/>
  <c r="E1168" i="4"/>
  <c r="E1169" i="4"/>
  <c r="E1170" i="4"/>
  <c r="E1180" i="4"/>
  <c r="E1181" i="4"/>
  <c r="E1182" i="4"/>
  <c r="E1183" i="4"/>
  <c r="E1184" i="4"/>
  <c r="E1185" i="4"/>
  <c r="E1186" i="4"/>
  <c r="E1187" i="4"/>
  <c r="E1188" i="4"/>
  <c r="E1189" i="4"/>
  <c r="E1190" i="4"/>
  <c r="E1191" i="4"/>
  <c r="E1192" i="4"/>
  <c r="E1193" i="4"/>
  <c r="E1194" i="4"/>
  <c r="E1204" i="4"/>
  <c r="E1205" i="4"/>
  <c r="E1206" i="4"/>
  <c r="E1207" i="4"/>
  <c r="E1208" i="4"/>
  <c r="E1209" i="4"/>
  <c r="E1210" i="4"/>
  <c r="E1211" i="4"/>
  <c r="E1212" i="4"/>
  <c r="E1213" i="4"/>
  <c r="E1214" i="4"/>
  <c r="E1215" i="4"/>
  <c r="E1216" i="4"/>
  <c r="E1217" i="4"/>
  <c r="E1218" i="4"/>
  <c r="E1219" i="4"/>
  <c r="E1220" i="4"/>
  <c r="E1221" i="4"/>
  <c r="E1222" i="4"/>
  <c r="E1223" i="4"/>
  <c r="E1224" i="4"/>
  <c r="E1225" i="4"/>
  <c r="E1226" i="4"/>
  <c r="E1227" i="4"/>
  <c r="E1228" i="4"/>
  <c r="E1229" i="4"/>
  <c r="E1245" i="4"/>
  <c r="E117" i="3" s="1"/>
  <c r="E1253" i="4"/>
  <c r="E1254" i="4"/>
  <c r="E1255" i="4"/>
  <c r="E1256" i="4"/>
  <c r="E1268" i="4"/>
  <c r="E1269" i="4"/>
  <c r="E1270" i="4"/>
  <c r="E1271" i="4"/>
  <c r="E1272" i="4"/>
  <c r="E1273" i="4"/>
  <c r="E1274" i="4"/>
  <c r="E1275" i="4"/>
  <c r="E1276" i="4"/>
  <c r="E1277" i="4"/>
  <c r="E1278" i="4"/>
  <c r="E1279" i="4"/>
  <c r="E1280" i="4"/>
  <c r="E1281" i="4"/>
  <c r="E1282" i="4"/>
  <c r="E1283" i="4"/>
  <c r="E1284" i="4"/>
  <c r="E1285" i="4"/>
  <c r="E1286" i="4"/>
  <c r="E1287" i="4"/>
  <c r="E1288" i="4"/>
  <c r="E1289" i="4"/>
  <c r="E1290" i="4"/>
  <c r="E1291" i="4"/>
  <c r="E1292" i="4"/>
  <c r="E1293" i="4"/>
  <c r="E1294" i="4"/>
  <c r="E1295" i="4"/>
  <c r="E1296" i="4"/>
  <c r="E1297" i="4"/>
  <c r="E1298" i="4"/>
  <c r="E1299" i="4"/>
  <c r="E1300" i="4"/>
  <c r="E1301" i="4"/>
  <c r="E1302" i="4"/>
  <c r="E1303" i="4"/>
  <c r="E1313" i="4"/>
  <c r="E1314" i="4"/>
  <c r="E1315" i="4"/>
  <c r="E1316" i="4"/>
  <c r="E1317" i="4"/>
  <c r="E1327" i="4"/>
  <c r="E1328" i="4"/>
  <c r="E1329" i="4"/>
  <c r="E1330" i="4"/>
  <c r="E1331" i="4"/>
  <c r="E1332" i="4"/>
  <c r="E1333" i="4"/>
  <c r="E1334" i="4"/>
  <c r="E1335" i="4"/>
  <c r="E1336" i="4"/>
  <c r="E1337" i="4"/>
  <c r="E1338" i="4"/>
  <c r="E1339" i="4"/>
  <c r="E1340" i="4"/>
  <c r="E1341" i="4"/>
  <c r="E1342" i="4"/>
  <c r="E1343" i="4"/>
  <c r="E1344" i="4"/>
  <c r="E1345" i="4"/>
  <c r="E1346" i="4"/>
  <c r="E1347" i="4"/>
  <c r="E1348" i="4"/>
  <c r="E1349" i="4"/>
  <c r="E1366" i="4"/>
  <c r="E1367" i="4"/>
  <c r="E1368" i="4"/>
  <c r="E1369" i="4"/>
  <c r="E1370" i="4"/>
  <c r="E1371" i="4"/>
  <c r="E1372" i="4"/>
  <c r="E1373" i="4"/>
  <c r="E1374" i="4"/>
  <c r="E1375" i="4"/>
  <c r="E1376" i="4"/>
  <c r="E1377" i="4"/>
  <c r="E1378" i="4"/>
  <c r="E1379" i="4"/>
  <c r="E1380" i="4"/>
  <c r="E1381" i="4"/>
  <c r="E1420" i="4"/>
  <c r="E1424" i="4" s="1"/>
  <c r="E25" i="3" s="1"/>
  <c r="E616" i="4"/>
  <c r="E13" i="4"/>
  <c r="E47" i="4"/>
  <c r="E48" i="4"/>
  <c r="E49" i="4"/>
  <c r="E50" i="4"/>
  <c r="E51" i="4"/>
  <c r="E113" i="4"/>
  <c r="E114" i="4"/>
  <c r="E115" i="4"/>
  <c r="E390" i="4"/>
  <c r="E391" i="4"/>
  <c r="E392" i="4"/>
  <c r="E393" i="4"/>
  <c r="E422" i="4"/>
  <c r="E423" i="4"/>
  <c r="E424" i="4"/>
  <c r="E425" i="4"/>
  <c r="E426" i="4"/>
  <c r="E427" i="4"/>
  <c r="E458" i="4"/>
  <c r="E459" i="4"/>
  <c r="E721" i="4"/>
  <c r="E722" i="4"/>
  <c r="E761" i="4"/>
  <c r="E762" i="4"/>
  <c r="E763" i="4"/>
  <c r="E764" i="4"/>
  <c r="E765" i="4"/>
  <c r="E766" i="4"/>
  <c r="E767" i="4"/>
  <c r="E768" i="4"/>
  <c r="E769" i="4"/>
  <c r="E770" i="4"/>
  <c r="E771" i="4"/>
  <c r="E772" i="4"/>
  <c r="E773" i="4"/>
  <c r="E774" i="4"/>
  <c r="E775" i="4"/>
  <c r="E776" i="4"/>
  <c r="E816" i="4"/>
  <c r="E863" i="4"/>
  <c r="E941" i="4"/>
  <c r="E942" i="4"/>
  <c r="E943" i="4"/>
  <c r="E944" i="4"/>
  <c r="E945" i="4"/>
  <c r="E995" i="4"/>
  <c r="E996" i="4"/>
  <c r="E997" i="4"/>
  <c r="E998" i="4"/>
  <c r="E999" i="4"/>
  <c r="E1000" i="4"/>
  <c r="E1001" i="4"/>
  <c r="E1002" i="4"/>
  <c r="E1003" i="4"/>
  <c r="E1004" i="4"/>
  <c r="E1020" i="4"/>
  <c r="E1081" i="4"/>
  <c r="E1082" i="4"/>
  <c r="E1083" i="4"/>
  <c r="E1084" i="4"/>
  <c r="E1085" i="4"/>
  <c r="E1086" i="4"/>
  <c r="E1087" i="4"/>
  <c r="E1103" i="4"/>
  <c r="E1111" i="4"/>
  <c r="E1112" i="4"/>
  <c r="E1113" i="4"/>
  <c r="E1114" i="4"/>
  <c r="E1115" i="4"/>
  <c r="E1116" i="4"/>
  <c r="E1117" i="4"/>
  <c r="E1178" i="4"/>
  <c r="E1179" i="4"/>
  <c r="E1202" i="4"/>
  <c r="E1203" i="4"/>
  <c r="E1240" i="4"/>
  <c r="E1251" i="4"/>
  <c r="E1252" i="4"/>
  <c r="E1265" i="4"/>
  <c r="E1266" i="4"/>
  <c r="E1267" i="4"/>
  <c r="E1312" i="4"/>
  <c r="E1325" i="4"/>
  <c r="E1326" i="4"/>
  <c r="E1361" i="4"/>
  <c r="E1362" i="4"/>
  <c r="E1363" i="4"/>
  <c r="E1364" i="4"/>
  <c r="E1365" i="4"/>
  <c r="E1419" i="4"/>
  <c r="E450" i="4"/>
  <c r="E73" i="3" s="1"/>
  <c r="E1072" i="4"/>
  <c r="F194" i="7"/>
  <c r="F17" i="7"/>
  <c r="F419" i="11"/>
  <c r="F22" i="11"/>
  <c r="A202" i="11"/>
  <c r="F727" i="10"/>
  <c r="F41" i="10" s="1"/>
  <c r="F826" i="10"/>
  <c r="F45" i="10" s="1"/>
  <c r="F914" i="10"/>
  <c r="F49" i="10" s="1"/>
  <c r="F698" i="10"/>
  <c r="F39" i="10" s="1"/>
  <c r="F56" i="10" s="1"/>
  <c r="F990" i="10"/>
  <c r="F51" i="10" s="1"/>
  <c r="F767" i="10"/>
  <c r="F43" i="10" s="1"/>
  <c r="F871" i="10"/>
  <c r="F47" i="10" s="1"/>
  <c r="F597" i="10"/>
  <c r="F23" i="10" s="1"/>
  <c r="F276" i="10"/>
  <c r="F15" i="10" s="1"/>
  <c r="F539" i="10"/>
  <c r="F21" i="10" s="1"/>
  <c r="F446" i="10"/>
  <c r="F17" i="10" s="1"/>
  <c r="F474" i="10"/>
  <c r="F19" i="10"/>
  <c r="F635" i="10"/>
  <c r="F25" i="10"/>
  <c r="F669" i="11"/>
  <c r="F26" i="11"/>
  <c r="F255" i="11"/>
  <c r="F20" i="11" s="1"/>
  <c r="F28" i="11" s="1"/>
  <c r="E21" i="3" s="1"/>
  <c r="A215" i="11"/>
  <c r="F249" i="6"/>
  <c r="F41" i="6" s="1"/>
  <c r="F504" i="11"/>
  <c r="F24" i="11" s="1"/>
  <c r="F144" i="7"/>
  <c r="F15" i="7"/>
  <c r="F50" i="7"/>
  <c r="F11" i="7"/>
  <c r="F21" i="7" s="1"/>
  <c r="E19" i="3" s="1"/>
  <c r="F80" i="7"/>
  <c r="F13" i="7"/>
  <c r="E841" i="4"/>
  <c r="F120" i="12"/>
  <c r="F7" i="12" s="1"/>
  <c r="F281" i="12"/>
  <c r="F9" i="12" s="1"/>
  <c r="F456" i="12"/>
  <c r="F19" i="12" s="1"/>
  <c r="F371" i="12"/>
  <c r="F17" i="12" s="1"/>
  <c r="F11" i="12" l="1"/>
  <c r="F21" i="12"/>
  <c r="F51" i="9"/>
  <c r="E35" i="3" s="1"/>
  <c r="F236" i="6"/>
  <c r="F39" i="6" s="1"/>
  <c r="F43" i="6" s="1"/>
  <c r="F117" i="6"/>
  <c r="F31" i="6" s="1"/>
  <c r="F35" i="6" s="1"/>
  <c r="E991" i="4"/>
  <c r="E103" i="3" s="1"/>
  <c r="E969" i="4"/>
  <c r="E99" i="3" s="1"/>
  <c r="E734" i="4"/>
  <c r="E82" i="3" s="1"/>
  <c r="E1385" i="4"/>
  <c r="E127" i="3" s="1"/>
  <c r="E1320" i="4"/>
  <c r="E123" i="3" s="1"/>
  <c r="E935" i="4"/>
  <c r="E97" i="3" s="1"/>
  <c r="E715" i="4"/>
  <c r="E79" i="3" s="1"/>
  <c r="E383" i="4"/>
  <c r="E67" i="3" s="1"/>
  <c r="E95" i="4"/>
  <c r="E64" i="3" s="1"/>
  <c r="E1353" i="4"/>
  <c r="E125" i="3" s="1"/>
  <c r="E1306" i="4"/>
  <c r="E121" i="3" s="1"/>
  <c r="E1260" i="4"/>
  <c r="E119" i="3" s="1"/>
  <c r="E1233" i="4"/>
  <c r="E115" i="3" s="1"/>
  <c r="E1197" i="4"/>
  <c r="E113" i="3" s="1"/>
  <c r="E1173" i="4"/>
  <c r="E111" i="3" s="1"/>
  <c r="E1102" i="4"/>
  <c r="E109" i="3" s="1"/>
  <c r="E1077" i="4"/>
  <c r="E107" i="3" s="1"/>
  <c r="E846" i="4"/>
  <c r="E95" i="3" s="1"/>
  <c r="E609" i="4"/>
  <c r="E76" i="3" s="1"/>
  <c r="E808" i="4"/>
  <c r="E93" i="3" s="1"/>
  <c r="E37" i="4"/>
  <c r="E61" i="3" s="1"/>
  <c r="F31" i="10"/>
  <c r="F58" i="10" s="1"/>
  <c r="E23" i="3" s="1"/>
  <c r="E417" i="4"/>
  <c r="E70" i="3" s="1"/>
  <c r="F24" i="12" l="1"/>
  <c r="E33" i="3" s="1"/>
  <c r="F47" i="6"/>
  <c r="E29" i="3" s="1"/>
  <c r="E130" i="3"/>
  <c r="E17" i="3" s="1"/>
  <c r="E86" i="3"/>
  <c r="E15" i="3" s="1"/>
  <c r="E38" i="3" l="1"/>
  <c r="E39" i="3" s="1"/>
  <c r="E40" i="3" s="1"/>
  <c r="E41" i="3" s="1"/>
  <c r="E43" i="3" s="1"/>
</calcChain>
</file>

<file path=xl/sharedStrings.xml><?xml version="1.0" encoding="utf-8"?>
<sst xmlns="http://schemas.openxmlformats.org/spreadsheetml/2006/main" count="4479" uniqueCount="2397">
  <si>
    <t xml:space="preserve">Vratni kovinski okvirji v suhomontažnih  stenah kjer so vratna krila lesena, so obdelani v sklopu lahkih montažnih sten. </t>
  </si>
  <si>
    <t>16.</t>
  </si>
  <si>
    <t>6,00</t>
  </si>
  <si>
    <t>17.</t>
  </si>
  <si>
    <t>18.</t>
  </si>
  <si>
    <t>19.</t>
  </si>
  <si>
    <t>20.</t>
  </si>
  <si>
    <t>20,00</t>
  </si>
  <si>
    <t>22.</t>
  </si>
  <si>
    <t>23.</t>
  </si>
  <si>
    <t>24.</t>
  </si>
  <si>
    <t>11,00</t>
  </si>
  <si>
    <t>25.</t>
  </si>
  <si>
    <t>26.</t>
  </si>
  <si>
    <t>27.</t>
  </si>
  <si>
    <t>28.</t>
  </si>
  <si>
    <t>29.</t>
  </si>
  <si>
    <t>a) KLETNE ETAŽE</t>
  </si>
  <si>
    <t>PODLOGE ZA TLAKE SKUPAJ:</t>
  </si>
  <si>
    <t>Obračun po m1 izdelanega cokla.</t>
  </si>
  <si>
    <t xml:space="preserve">brušenje opažnih stikov in izravnava neravnin s fino cementno malto 1 : 2 </t>
  </si>
  <si>
    <t>ZIDARSKA  DELA SKUPAJ :</t>
  </si>
  <si>
    <t>SKUPAJ ASFALTERSKA DELA :</t>
  </si>
  <si>
    <t xml:space="preserve">B/VII.     </t>
  </si>
  <si>
    <t>Dobava in vgrajevanje drobnozrnatega betona za naknadno zalivanje vratnih podbojev, za zaščito talnih instalacij, za razne izravnave, za klančine med 1. in 2. fazo garaž in za razna manjša drobna zalivanja. Ocena!</t>
  </si>
  <si>
    <t xml:space="preserve"> rebrasta armatura  do fi 12 mm</t>
  </si>
  <si>
    <t xml:space="preserve">MOJ  IZRAČUN </t>
  </si>
  <si>
    <t xml:space="preserve"> rebrasta armatura   fi 14 mm in več</t>
  </si>
  <si>
    <t>NS3, NS3a, NS3b  -  pregradne   stene v javnih sanitarijah, stene skupne debeline 10,0   cm izvedene  po sistemu (npr. Knauf W 112)   z obojestransko dvojnimi mavčnimi vodoodpornimi ploščami, ki so  vijačene na enojno pocinkano tipsko podkonstrukcijo (CW 50), vmes toplotna in zvočna  vodoodporna izolacija 5 cm. Mavčne plošče z obeh  strani   vodoodporne (zelene) 2x1,25 cm, stiki kitani in bandažirani z vodotesno maso oz. materialom, površine pripravljene za keramičarska dela ali s strani hodnika za slikarska dela.</t>
  </si>
  <si>
    <t xml:space="preserve"> NS5 zaporne stene instalacijskih jaškov (prezračevanje ob san. za invalide),   s 5 cm negorljivo   izolacijo, z   dvojnimi požarno  odpornimi  ploščami (2 x 2,5 cm) na enojni podkonstrukciji CW 75, ki je fiksirana v tla in strop , vmesni prostor med AB steno š= 25 cm.  Stiki bandažirani s požarno odpornim materialom, površine enostransko - z vidne strani pripravljene za keramičarska dela. Požarna odpornost po požarnem elaboratu (npr. Ei  90). Stene za dostop v instal. jaške  imajo vgrajena  požarno odporne lopute ! v steno vgraditi serijsko specialno podkonstrukcijo za WC z možnostjo montaže invalidskih držal.</t>
  </si>
  <si>
    <t>NS6  požarne stene med požarnimi sektorji in za požarne celice v prezračevalnih jaških,  stene debeline 15,0 cm z enojno podkonstrukcijo (npr. CW 50), s 5 cm izolacijo iz požarno odporne trde  mineralne volne , z obojestranskimi dvojnimi (2x 2,5 cm ) požarno odpornimi   mavčnimi ploščami, površine bandažirane s požarno odpornim materialom (oba sloja z zamaknjenimi stiki), obojestransko so površine pripravljen za slikarska dela, požarna odpornost Ei 90 min. Stene v prezračevalnih jaških v kleteh!</t>
  </si>
  <si>
    <t xml:space="preserve">Zahtevnejše opaženje armiranobetonskih  stopniščnih ram vključno z robnim opaženjem ram in stopnic, višine podpiranja do 3,0 m z gladkim opažem za viden beton s prenosom materiala do mesta vgraditve, opaženjem, razopaženjem, čiščenjem lesa in vsemi pomožnimi deli. Glej detajl stopnišč. </t>
  </si>
  <si>
    <t>Vzidava okvirja za talni predpražnik.</t>
  </si>
  <si>
    <t>Izdelava in vgradnja Fe. Konzol za kamniti pult v sanitarijah v 1. kleti iz vročepočinkanega pohištvenega profila 40x60 mm. Konzole sidrati na tla s pritrdilno ploščico 15x15 cm; vrh konzole 82 cm nad gotovim tlakom ; dolžina horizontale cca 50 cm.</t>
  </si>
  <si>
    <t>Dobava materiala in oblaganje fasadnih zidov   z  izolativno  termično izolacijo iz fasadnih  plošč iz mineralne  volne in z dekorativno fasadno finalno oblogo iz  fasadnih barvnih visokotlačnih   plošč iz vlaknocementa. (npr.  ESAL Swisspearl barvne fasadne moderne plošče večjega formata).  Gotova fasadna obloga mora biti v naslednji sestavi: na  zidove pritrditi:</t>
  </si>
  <si>
    <t>B/VIII.  FASADA IZ VCM BARVNIH   PLOŠČ - ESAL</t>
  </si>
  <si>
    <t>Pri vseh postavkah betonskih del upoštevati dobavo s transportom, strojno vgrajevanje betona, vibriranje, nego in površinsko izravnavo z zagladitvijo.</t>
  </si>
  <si>
    <t>Vse marke betona MB so merodajne po statičnem računu, prav tako vsa podbetoniranja in ojačitve obst. konstrukcij ter rešitve dilatacij.</t>
  </si>
  <si>
    <t>OPOMBA: betoni trdnostnega razreda C oziroma marke betonov MB po statičnem računu - glej tehnično poročilo</t>
  </si>
  <si>
    <t>Zaradi zmanjšanja lastnih tež masivnih  medetažnih plošč se v njih vgrajujejo sistemske "žoge" po sistemu Cobiax CBCM-S različnih velikosti - po sistemu proizvajalca!</t>
  </si>
  <si>
    <t>3,00*3,50*0,10=</t>
  </si>
  <si>
    <t>1,50*1,50*0,1=</t>
  </si>
  <si>
    <t>34,35*2,60*0,10=</t>
  </si>
  <si>
    <t>(21,90+2,70*2)*1,40*0,10=</t>
  </si>
  <si>
    <t>(11,35+44,0)*1,60*0,10=</t>
  </si>
  <si>
    <t>7,55*2,50*0,10+22,0*1,60*0,10+31,81*1,60*0,10=</t>
  </si>
  <si>
    <t>11,20*2*1,60*0,10=</t>
  </si>
  <si>
    <t>6,00*6,00*0,10+6,0*4,50*0,10=</t>
  </si>
  <si>
    <t>dvig</t>
  </si>
  <si>
    <t>preč</t>
  </si>
  <si>
    <t>2,55*2,40*0,40=</t>
  </si>
  <si>
    <t>3,20*2,40*0,30=</t>
  </si>
  <si>
    <t>(2,55+2,40)*2*0,40*1,30=</t>
  </si>
  <si>
    <t>(3,20+2,40)*2*0,30*0,95=</t>
  </si>
  <si>
    <t xml:space="preserve"> Izdelava strehe nad jaškom dvigala in vertikalnim jaškom za zajem zraka po sestavi S3</t>
  </si>
  <si>
    <t>Izdelava, dobava in montaža eno krilnih  kovinskih    polnih  drsnih izoliranih  vrat, ki se jih vgradi med požarnimi sektorji . Podane so svetle mere vratnih odprtin oz. dolžine sten. Vratno krilo s skritimi jeklenimi okvirji, vmes vstavljena negorljiva mineralna volna, jeklena pločevina obojestransko debeline 2 mm, protipožarni oplesk. Okovje po izboru projektanta arhitekture. Maska z vodilom in koleščki nadometna, vodila, vodila z masko pritrjena na strop. Smer odpiranja je prikazana v tlorisih. Vrata so stalno odprta (magneti) in se avtomatično zaprejo v slučaju požara. V drsno krilo dodatno vgrajena enokrilna vrata 90/180 cm, za osebni prehod v času evakuacije, vrata kompletno okovana in opremljena. Smer odpiranja prikazana v tlorisu. Požarna odpornost 60 min. Vrata opremljena z vsem okovjem, vodili in avtomatiko s tipalom za samodejno zapiranje. Ostali splošni opis kot za kovinska vrata!</t>
  </si>
  <si>
    <t>Izdelava, dobava in montaža nerjavečega okvirja in dobava predpražnika iz umetne mase.  Okvir iz jeklenih kotnih profilov s privarjenimi sidri za vgrajevanje. Velikost predpražnika je cca 160/160 cm in se nahaja pri vhodu v pasažo v pritličju. Obračun po komadih. (npr Emco h=22 mm).</t>
  </si>
  <si>
    <t>Dobava in vgrajevanje  vodotesnega  betona C 25/30 (MB 30)  v nevidne armirane konstrukcije masivnih poglobljenih temeljnih plošč in sicer  pod dvigalnim jaškom, pod prečrpalnim jaškom in pod obema  temeljnima ploščama pod komunikacijskima jedroma. Beton  preseka  0.30 m3/m2 izveden z vsemi pomožnimi deli in transporti. Dodatek za vodotesnost.  Obračun v m3.</t>
  </si>
  <si>
    <t>prečr</t>
  </si>
  <si>
    <t>Lesena zapora omaric za vodomerne števce širina vrat 76 cm, višina glede na vgrajene omarice za števce.</t>
  </si>
  <si>
    <t>0</t>
  </si>
  <si>
    <t>PLESKARSKA DELA SKUPAJ :</t>
  </si>
  <si>
    <t>Dobava materiala in naprava podlog za finalne tlake iz iz keramike (g-gres, kerastone) v predprostoru pred etažnim hallom, v hallu in etažnih podestih   obeh stopnišč  v  2. in 1.  kleti v   v naslednji sestavi: na betonske plošče  položiti:</t>
  </si>
  <si>
    <t>betonski  plavajoči mikroarmiran estrih, trdnostnega razreda C 16/20 (MB 20), d=5,5 cm, fino zaglajen in robno dilatiran s trakom izolacije, armatura s polipropilenskimi vlakni</t>
  </si>
  <si>
    <t>Oznaka   T5.</t>
  </si>
  <si>
    <t>Dobava materiala in naprava podlog za finalne tlake iz iz keramike na   etažnem podestu v PT  v naslednji sestavi: na betonske plošče  položiti:</t>
  </si>
  <si>
    <t>Oznaka   T5a.</t>
  </si>
  <si>
    <t>OPOMBA : VRATA  IZDELANA PO VZORU KOT V OBSTOJEČI  GARAŽNI HIŠI (I. FAZA)</t>
  </si>
  <si>
    <t>mikroarmiran cementni  estrih d=3 cm kot nosilna podloga za izvedbo finalnih tlakov iz naravnega kamna</t>
  </si>
  <si>
    <t>A</t>
  </si>
  <si>
    <t>C1 ve</t>
  </si>
  <si>
    <t>C1 ma</t>
  </si>
  <si>
    <t>OPOMBA: etažni podesti so zajeti v sklopu plošč!</t>
  </si>
  <si>
    <t>Dobava in vgrajevanje betona trdnostnega razreda C 25/30 (MB 30) MB 30 v vidne armirane konstrukcije vmesnih podestov obeh stopnišč, preseka od 0.12-0.16 m3/m2/, z vsemi pomožnimi deli in transporti.  Obračun v m3 vseh vmesnih podestov v vseh etažah. Vmesni podesti d= 12 cm.</t>
  </si>
  <si>
    <t>1,40*2,90*0,12*4+3,10*1,40*0,12*3=</t>
  </si>
  <si>
    <t>2,85*1,20*0,30*14=</t>
  </si>
  <si>
    <t xml:space="preserve">Dobava in vgrajevanje betona trdnostnega razreda C 25/30 (MB 30), preseka od 0,12 do 0,16  m3/m2  v  armirane konstrukcije   strešnih vencev, sten ob strešnih kupolah. Izvedba  z vsemi pomožnimi deli in transporti. </t>
  </si>
  <si>
    <t>(22,50+23,05+4,0+1,0+12,0+1,50*4+16,0+13,50)*0,12*0,52=</t>
  </si>
  <si>
    <t>(11,50+3,50+11,50+3,25+10,0)*0,5=</t>
  </si>
  <si>
    <t>Dobava in vgrajevanje betona  C25/30 (MB 30), preseka  do 0.12  m3/m2 v stene in plošče raznih manjših kinet in kanalov (prezračevanje),  z vsemi pomožnimi deli in transporti.  Ocena!</t>
  </si>
  <si>
    <t>beton masivne plošče nad I. kletjo d= 30 cm,  to je krovna plošča nad garažami  oziroma plošča ploščadi, ob vzdolžnih stenah in ob stebrih plošča spodaj ojačana z vutami, ki se odebelijo pod ploščo od 0 do 40 cm (d= skupaj s ploščami 30 do 70 cm, plošča se izvede v min. naklonih 0,75%  proti krajnima muldama, plitve mulde izvedene v tlakih ploščadi (plošča se zalomi v osi C1 napeta je  kot plitva dvokapnica z 0,75% padci proti krajnim muldam na ploščadi- glej prereze)</t>
  </si>
  <si>
    <t>krov pl</t>
  </si>
  <si>
    <t>1825,0*0,23=</t>
  </si>
  <si>
    <t>kt</t>
  </si>
  <si>
    <t>prob</t>
  </si>
  <si>
    <t>1825*0,30*3+63,50*1,0*0,30*6+63,50*3,40*4*3*0,17=</t>
  </si>
  <si>
    <t>1825,0*0,07*3=</t>
  </si>
  <si>
    <t>63,50*6,40*0,10*3=</t>
  </si>
  <si>
    <t>63,50*1,0*0,23*2*2=</t>
  </si>
  <si>
    <t>63,50*6,40*0,12*2=</t>
  </si>
  <si>
    <t>63,50*3,40*0,12*2*2=</t>
  </si>
  <si>
    <t>1100,68*1,015=</t>
  </si>
  <si>
    <t>63,50*0,90*0,23*2=</t>
  </si>
  <si>
    <t>63,50*6,40*0,15=</t>
  </si>
  <si>
    <t>63,50*3,40*0,15*2=</t>
  </si>
  <si>
    <t>572,7*1,02=</t>
  </si>
  <si>
    <t>63,50*0,90*0,07*2*3=</t>
  </si>
  <si>
    <t>63,50*3,40*0,10*2*3=</t>
  </si>
  <si>
    <t>2200-585-1120=</t>
  </si>
  <si>
    <t>5,0*2,30*0,16*2+1,60*2,90*0,16*2=</t>
  </si>
  <si>
    <t>ob dvig</t>
  </si>
  <si>
    <t>4,60*5,20*0,16*5+2,80*1,60*0,16*4-1,80*1,65*0,16*4=</t>
  </si>
  <si>
    <t>dod pt</t>
  </si>
  <si>
    <t>(4,50*7,50+6,50*3,0)*0,16=</t>
  </si>
  <si>
    <t>Etažne plošče so med osmi 22-23 dilatirane 2 cm, dilatacije opisane v posebni postavki. Plošče nad 2. in 3. kletjo se pred betoniranjem v sredini razpona nadvišajo za 4 cm</t>
  </si>
  <si>
    <t>Dobava materiala in naprava talnih oblog v kletnih hallih, oblaganje tal v etažnem hallu v galeriji  in oblaganje vseh  stopniščnih podestov (obeh stopnišč)  z dekorativnimi  protizdrsnimi, porcelaniziranimi keramičnimi ploščicami  1. kvalitete (Kerastone, Granitogres). Ploščice lepiti s prvovrstnim lepilom na pripravljeno čisto podlago. Fugirati z vodonepropustno fugirno maso I. kvalitete. Barva, kvaliteta, površinska obdelava in  način polaganja ploščic po izboru projektanta. Velikost ploščic po izboru (npr (20)30/30/0.8 cm, fuge širine 2 mm.)</t>
  </si>
  <si>
    <t>P O N U D B A</t>
  </si>
  <si>
    <t>št.:</t>
  </si>
  <si>
    <t>Naročnik:</t>
  </si>
  <si>
    <t>Objekt:</t>
  </si>
  <si>
    <t>opaženje  masivne plošče nad I. kletjo d= 30 cm,  to je krovna plošča nad garažami  oziroma plošča ploščadi, ob vzdolžnih stenah in ob stebrih plošča spodaj ojačana z vutami, ki se odebelijo pod ploščo od 0 do 40 cm (d= skupaj s ploščami 30 do 70 cm), plošča se izvede v min. naklonih 0,75%  proti krajnima muldama, plitve mulde izvedene v tlakih ploščadi (plošča se zalomi v osi C1 napeta je  kot plitva dvokapnica z 0,75% padci proti krajnim muldam na ploščadi- glej prereze)</t>
  </si>
  <si>
    <t>1825,0=</t>
  </si>
  <si>
    <t>63,50*0,7*2*2=</t>
  </si>
  <si>
    <t>63,50*0,60*2+12,50*0,60*2*2+2,30*2,30*2=</t>
  </si>
  <si>
    <t>63,50*0,6*2*2+12,50*0,60*2*2+2,30*2,30*2*2=</t>
  </si>
  <si>
    <t>5,0*2,30*2+1,60*2,90*2=</t>
  </si>
  <si>
    <t>4,60*5,20*5+2,80*1,60*4-1,80*1,65*4=</t>
  </si>
  <si>
    <t>(4,50*7,50+6,50*3,0)=</t>
  </si>
  <si>
    <t>212,0*1,05=</t>
  </si>
  <si>
    <t>1,40*2,90*4+3,10*1,40*3=</t>
  </si>
  <si>
    <t>2,85*1,20*14+2,85*0,35*14=</t>
  </si>
  <si>
    <t>14,0*1,20*0,20*14=</t>
  </si>
  <si>
    <t xml:space="preserve">Dvostranski opaž strešnih vencev in sten ob strešnih kupolah z opažnimi elementi za viden beton, višina podpiranja do 1,0 m, izvedba  s prenosom materiala do mesta vgraditve, opaženjem, razopaženjem, čiščenjem lesa in vsemi pomožnimi deli. </t>
  </si>
  <si>
    <t>(22,50+23,05+4,0+1,0+12,0+1,50*4+16,0+13,50)*2*0,52=</t>
  </si>
  <si>
    <t>Dvostransko opaženje  pasovnih temeljev garaž (temeljne pete in nastavki) razširjenega kom. jedra na nivoju I. kleti -instal. sanit. z opažnimi elementi in deskami, s prenosom materiala do mesta vgraditve, opaženjem, razopaženjem, čiščenjem lesa in vsemi pomožnimi deli. Višina podpiranja od 50-80 cm</t>
  </si>
  <si>
    <t>(5,0+5,50+6,0+3,0)*2*0,50+(5,0+5,50+6,0+3,0)*2*0,50=</t>
  </si>
  <si>
    <t>pav</t>
  </si>
  <si>
    <t>Dobava materiala in naprava podlog za finalne tlake iz iz keramike  v skupnih sanitarijah v 1.  kleti v   v naslednji sestavi: na penobeton položiti:</t>
  </si>
  <si>
    <t>Naprava cokla višine 10 cm z lamelo iz naravnega kamna višine 10 cm debeline  1,5 cm ob stenah pasaže in etažnega halla v PT.  Vse vidne površine polirati do visokega leska.</t>
  </si>
  <si>
    <t>prezračevanje</t>
  </si>
  <si>
    <t>opaženje  notranjih sten v garažah in  komunikacijskih jedrih do vrha,  stene d= 20 cm, razen dveh sten ob instalacijah, ki sta d= 30 cm. Pri stenah v območju znotraj jedra s stopnicama upoštevati poglobitev za nizkostensko obrobo iz granotogresa pri tleh v višini 10 cm iznad gotovega tlaka. Glej detajl arhitekture.</t>
  </si>
  <si>
    <t>OPOMBA: vzdolžni temelji so med osmi 22-23 dilatirani 2 cm.</t>
  </si>
  <si>
    <t>BETONSKA IN ARMIRANOBET. DELA SKUPAJ:</t>
  </si>
  <si>
    <t xml:space="preserve"> A/IV.  ŽELEZOKRIVSKA DELA</t>
  </si>
  <si>
    <t xml:space="preserve">a.) </t>
  </si>
  <si>
    <t>povozne dilatacije pri talni plošči v III. kleti in pri  ploščah nad III. in II. kletjo, dilatacije širine 2 cm, prečne dilatacije med osmi 22 - 23</t>
  </si>
  <si>
    <t xml:space="preserve">c.) </t>
  </si>
  <si>
    <t xml:space="preserve">d.) </t>
  </si>
  <si>
    <t>e.)</t>
  </si>
  <si>
    <t>Demontaža LTŽ pohodnih talnih rešetk, z odstranitvijo okvirja,  in kompletno rušenje armiranobetonskih  sten in talnih plošč svetlobnih jaškov ob objektu Kersnikova 6, na mestu izgradnje garažne hiše. Ves odpadni material od rušenja naložiti in odpeljati v stalno deponijo v razdalji do 10 km. Presek betona, ki se ruši je od 0,16-0,20 m3/m2 (stene in plošče debeline cca 16 cm). Obračun po m3 rušenega betona. Rušijo se štirje samostojni jaški.</t>
  </si>
  <si>
    <t>5.</t>
  </si>
  <si>
    <t>6.</t>
  </si>
  <si>
    <t>7.</t>
  </si>
  <si>
    <t>8.</t>
  </si>
  <si>
    <t xml:space="preserve">OPOMBA: </t>
  </si>
  <si>
    <t>Planiranje dna gradbene jame v ravnem zemljišču III. ktg.</t>
  </si>
  <si>
    <t>9.</t>
  </si>
  <si>
    <t>11.</t>
  </si>
  <si>
    <t>B/IV.  KLJUČAVNIČARSKA DELA</t>
  </si>
  <si>
    <t>a.) KOV.  POŽARNA ATESTIRANA VRATA</t>
  </si>
  <si>
    <r>
      <t>b.) DRSNA KOVINSKA SPECIJALNA VRATA</t>
    </r>
    <r>
      <rPr>
        <sz val="10"/>
        <color indexed="8"/>
        <rFont val="Arial CE"/>
        <family val="2"/>
        <charset val="238"/>
      </rPr>
      <t xml:space="preserve"> </t>
    </r>
  </si>
  <si>
    <t>c.) RAZNO</t>
  </si>
  <si>
    <t>VF</t>
  </si>
  <si>
    <t>ZF</t>
  </si>
  <si>
    <t>FASADNA OBLOGA SKUPAJ (sit) :</t>
  </si>
  <si>
    <t>OPOMBA:  vratne odprtine so od kvadratur odštete, zato so okvirji ob vratih in prireditev sten ob odprtinah obračunane posebej po m1.</t>
  </si>
  <si>
    <t>pt</t>
  </si>
  <si>
    <t xml:space="preserve">   B/IX. LAHKE PREGRADNE STENE (SISTEMA KNAUF)</t>
  </si>
  <si>
    <t>Podane so svetle mizarske mere vrat.  Vrata z atestom in v skladu z zahtevami iz elaborata požarne študije in elaborata gradbene fizike oziroma akustike!  Pred naročilom vse mere in število komadov preveriti, ter ločiti leva oz. desna vrata. . Smer odpiranja v smeri evakuacije je razvidno iz tlorisov. Glej sheme!</t>
  </si>
  <si>
    <t>SK2 150/150 cm, kupola na AB podstavku, kupola za odvod dima iz garaž z elektro motorjem za odpiranje</t>
  </si>
  <si>
    <t>V ceni je potrebno upoštevati: dobavo, leplenje in pritrjevanje termo  izolacijskih  fasadnih plošč deb. 12 cm, vrtanje lukenj za sidra podkonstrukcije, dobava in vgrajevanje nerjavečih sider in podkonstrukcije   ter dobavo in montažo fasadnih dekorativnih plošč. Pri vseh delih upoštevati vsa pomožna dela in vse zunanje in notranje transporte. Velikost plošč se razlikuje, zato jih rezati in montirati po površinskem načrt, ki ga izdela izbran izvajalec.</t>
  </si>
  <si>
    <t>Demontaža LTŽ talne rešetke, z odstranitvijo okvirja, rušenje AB podstavka h= 30 cm pod rešetko in kompletno rušenje armiranobetonskih  sten, talne plošče in temeljev prezračevalnega kanala ob objektu Kersnikova 6, na mestu izgradnje garažne hiše. Ves odpadni material od rušenja naložiti in odpeljati v stalno komunalno deponijo, ki jo izbere izvajalec, ki nosi stroške taks. Presek betona, ki se ruši je nad 0,30 m3/m2 (stene debeline cca 40 cm, talna plošča s podložnim betionom vred cca 35 cm, temelj preseka cca 80/80 cm). Obračun po m3 rušenega betona.</t>
  </si>
  <si>
    <t>Delno rušenje (vertikalna izravnava) poševnih  armirano betonskih  temeljnih pet pod stebri obstoječega objekta (Kersnikova 6). Ves odpadni material od rušenja naložiti in odpeljati v stalno deponijo, ki jo izbere izvajalec, ki plača tudi takse.</t>
  </si>
  <si>
    <t>Naprava prebojev v južni zadnji steni obstoječih garaž za povezavo obeh garažnih hiš. Stena je zidana iz betonskih zidakov in ometana,  debeline 30 cm, velikost preboja cca 500/230 cm-višina kot v obstoječi garaži. Preboji v vseh treh kleteh za prometno povezavo . Obračun po komadih kompletno izvedenih prebojev z vsemi potrebnimi deli. Ves odbiti material naložiti in odpeljati na deponijo, ki jo izbere izvajalec,  ki nosi stroške komunalnih pristojbin (takse).</t>
  </si>
  <si>
    <t>Dobava materiala in naprava podlog za finalne tlake iz iz keramike (g-gres, kerastone) v predprostoru pred etažnim hallom, v hallu in v prostorih pod  stopniščem (oba stopnišča)  v  tretji kleti v   v naslednji sestavi: na penobeton položiti:</t>
  </si>
  <si>
    <t>betonski  plavajoči mikroarmiran estrih, trdnostnega razreda C 16/20 (MB 20), d=5,4 cm, fino zaglajen in robno dilatiran s trakom izolacije, armatura s polipropilenskimi vlakni</t>
  </si>
  <si>
    <t xml:space="preserve">   DVOJNI  POD T4a -prečrpavanje za odcedne vode - 3. klet</t>
  </si>
  <si>
    <t>Dobava materiala in izdelava  dvojnega dvignjenega poda  nad jaškom za  prečrpavanje.  Nad talno ploščo in na  stene pritrditi distančno kovinsko pocinkano  podkonstrukcijo  10 cm, preko pritrditi (privijačiti) lepljene vodoodporne lesene plošče (npr OSB 2x 2 cm), preko podložnih plošč pa položiti nedrsečo nerjavečo pločevino, ki se prilepi na podlogo.  Pod že dobavljen izgotovljen na mestu le montaža in prevezava. Demontažna izvedba zaradi občasnega servisiranja prečrpališča! Ob stenah tesnjeno s protismradno zaporo.</t>
  </si>
  <si>
    <t>31,00</t>
  </si>
  <si>
    <t>zaglajeni povozni estrihi v garažah v vseh treh etažah (T1, T2)</t>
  </si>
  <si>
    <t>proti prašni  premazi (npr. epoksi v instalacije), T7</t>
  </si>
  <si>
    <t>obloge tal iz naravnega kamna (tla avle T9)</t>
  </si>
  <si>
    <t>T4</t>
  </si>
  <si>
    <t>Dobava in vgrajevanje betona trdnostnega razreda C 25/30 (MB 30)  v vidne armirane konstrukcije   ovalnih stebrov,  preseka nad 0,30 m3/m1  z vsemi pomožnimi deli in transporti.  Dodatek za vmetavanje (vsuvanje) betona v opaž, zaradi zamudnejšega dela. Ovalni stebri gabaritov 100/40 cm v vseh treh kleteh garaž. Obračun v m3.</t>
  </si>
  <si>
    <t>1,10*0,40*2,15*11*2=</t>
  </si>
  <si>
    <t xml:space="preserve">NS7  zaporne stene za zaporo instal. koridorjev in jaškov  ob AB stenah   na skupnih hodnikih (predprostori v vseh etažah), z enojno podkonstrukcijo  (jekleni kotniki 75x35x0,7 mm) pritrjeno na AB konstrukcije, stene debeline 12,5 cm  s 7,5 cm negorljivo   izolacijo, z  enostranskimi  dvojnimi požarno  odpornimi  ploščami (2 x 2,5 cm).  Stiki bandažirani s požarno odpornim materialom, površine enostransko - z vidne strani pripravljene za slikarska dela, v stenah vgrajene  revizijske odprtine in rešetke po načrtih instalaterjev. Požarna odpornost po požarnem elaboratu. </t>
  </si>
  <si>
    <t xml:space="preserve"> NS7a zaporne stene instalacijskih jaškov (prezračevanje za objekt KOŽ v PT in G paviljona),   s 5 cm negorljivo   izolacijo, z   dvojnimi požarno  odpornimi  ploščami (2 x 2,5 cm) na enojni podkonstrukciji CW 75, ki je fiksirana v tla in strop , vmesni prostor med AB steno za širino pocinkanih protipožarno izoliranih prezračevalnih kanalov.  Stiki bandažirani s požarno odpornim materialom, površine enostransko - z vidne strani pripravljene za slikarska dela. Požarna odpornost po požarnem elaboratu (npr. Ei  90). Stene za dostop v instal. jaške  imajo vgrajena  požarno odporne lopute (dostop v jaške za servisiranje)  !</t>
  </si>
  <si>
    <t xml:space="preserve">Dobava in vgraditev slepih kovinskih serijskih vratnih UA profilov v mavčne stene za kasnejše vijačenje kovinskih vratnih podbojev za enokrilna vrata velikosti 2-3,0 m2. UA profili potekajo od tal do stropa v stenah d= 10,0 cm, ob vratnih odprtinah mavčne stene prilagoditi. </t>
  </si>
  <si>
    <t xml:space="preserve">b.) </t>
  </si>
  <si>
    <t>32.</t>
  </si>
  <si>
    <t>stiropor med stenami (vertikalno)</t>
  </si>
  <si>
    <t>ŽELEZOKRIVSKA DELA SKUPAJ:</t>
  </si>
  <si>
    <t>Opaž  stranic podložnega betona pod temelji in opaž podbetona, za podbetoniranje temeljev na različnih nivojih. Opaženje  z opažnimi elementi in deskami s prenosom materiala do mesta vgraditve, opaženjem, razopaženjem, čiščenjem lesa in vsemi pomožnimi deli.</t>
  </si>
  <si>
    <t>Opaž ravnih armiranobetonskih plošč nad komunikacijskimi jedri v III. in II. kleti, opaž klasično betoniranih plošč nad pritličjem in nadstropjem  paviljona, z nosilci vred, opaž plošč nad  stopnišči  in nad dvigalnim jaškom, višine podpiranja  do 3.00 m z bosanka ali podobnimi gladkimi opažnimi ploščami in s prenosom materiala do mesta vgraditve, opaženjem, razopaženjem, čiščenjem lesa in vsemi pomožnimi deli.</t>
  </si>
  <si>
    <t>Obračun v m2 mikroarmiranih talnih povoznih vodotesnih estrihov, mulde so obračunane po m1 zaradi zamudnejšega dela.</t>
  </si>
  <si>
    <t>Dobava in vgrajevanje  mikro armiranega polnilnega  betona, C 30/35, za izvedbo pločnika med voziščem in notranjo AB steno, za pločnik ob komunikacijskem jedru . Beton preseka od 0,04-0,08 m3/m2. Rob izveden pod kotom, kot robnik, zgornji rob posnet.</t>
  </si>
  <si>
    <t xml:space="preserve">  Opaž za vgradnjo škatel za euro hidrant in gasilnike v vseh treh kleteh. Vgradna odprtina 76 x 170 cm v celotni debelini sten 30 cm !</t>
  </si>
  <si>
    <t>NS4  -  pregradne instalacijske  stene  med posameznimi sanitarijami  (Ž in M) stene skupne debeline 20   cm izvedene  po sistemu Knauf W 116   z obojestransko dvojnimi mavčnimi vodoodpornimi ploščami, ki so  vijačene na dvojno pocinkano tipsko podkonstrukcijo (2xCW 100), vmes toplotna in zvočna negorljiva vodoodporna izolacija 2x5 cm. Mavčne plošče z obeh  strani   vodoodporne (zelene) 2x1,25 cm, stiki kitani in bandažirani z vodotesno maso oz. materialom za leplenje keramike. V stenah vgraditi dodatne ojačilne profile za obešanje umivalnikov ali pisoarja</t>
  </si>
  <si>
    <t>1,80*2,85=</t>
  </si>
  <si>
    <t>1,0*2,85=</t>
  </si>
  <si>
    <t>NS4a  -  pregradna instalacijska  stena  med posameznimi sanitarnimi kabinami  (Ž in M) stene skupne debeline 40   cm izvedene  po sistemu Knauf W 116   z obojestransko dvojnimi mavčnimi vodoodpornimi ploščami, ki so  vijačene na dvojno zamaknjeno pocinkano tipsko podkonstrukcijo (2xCW 100), vmes toplotna in zvočna negorljiva vodoodporna izolacija 2x5 cm. Mavčne plošče z obeh  strani   vodoodporne (zelene) 2x1,25 cm, stiki kitani in bandažirani z vodotesno maso oz. materialom za leplenje keramike. V stenah vgraditi dodatne ojačilne profile za konzolno školjko in zakrit kotliček (v kombinaciji s sistemom Geberit)</t>
  </si>
  <si>
    <t>3,0*2,85=</t>
  </si>
  <si>
    <t>(1,15+0,95)*2,15*3=</t>
  </si>
  <si>
    <t>1,80*2,60*3=</t>
  </si>
  <si>
    <t>pt g</t>
  </si>
  <si>
    <t>1,80*3,0*2=</t>
  </si>
  <si>
    <t>5,0*3,0*2=</t>
  </si>
  <si>
    <t>1k</t>
  </si>
  <si>
    <t>128,0*2+114,0*2+51,0+28,0*2=</t>
  </si>
  <si>
    <t>2,10*1,60*16,00=</t>
  </si>
  <si>
    <t xml:space="preserve">   A/III.  BETONSKA IN ARMIRANOBET. DELA</t>
  </si>
  <si>
    <t xml:space="preserve">Dvostranski opaž sten  in opaž krovne plošče kanala za zajem zraka za obst. objekt Kersnikova 6, (prezračevanje),   s prenosom materiala do mesta vgraditve, opaženjem, razopaženjem, čiščenjem lesa in vsemi pomožnimi deli. </t>
  </si>
  <si>
    <t>Dobava in vstavljanje v opaž jeklenih kotnih profilov (40/40/3 mm) na izpostavljenih vogalih sten v garažah. Kotni profili dolžine cca 2.25 m. Obračun v m1.</t>
  </si>
  <si>
    <t>Izdelava  delovnih odrov višine od 2 do 4 m na lesenih oz. železnih kozah, širine do 1 m, s prenosom materiala do mesta postavitve, odstranitvijo odrov po uporabi, čiščenjem lesa in vsemi pomožnimi deli - odri za betoniranje vertikalnih konstrukcij in izvedbo vert. (hidro)izolacij. Obračun v m2 vert. projekcije odrov.</t>
  </si>
  <si>
    <t>Dobava potrebnega materiala in  naprava zunanjih povoznih površin ob  ploščadi garaž, na pločnikih ob obstoječih objektih, ponovno tlakovanje dvorišča ob Kersnikovi 4, asfalti gasilske intervencijske poti in popravilo asfalta na obstoječih površinah. Površino splanirati, očistiti in odprašiti, obrizgati z bitumenskim premazom, ter nanesti podlogo  iz asfalt betona v debelini   6 cm in preko izvesti obrabni sloj (litega) asfalta v debelini 3,5 cm.</t>
  </si>
  <si>
    <t>OPOMBA : jeklene pergole na ploščadi so stvar načrta zunanje ureditve !</t>
  </si>
  <si>
    <t>Široki strojni izkop   v terenu III. kategorije (prodec + cca 10% konglomerata), med obstoječimi objekti, oziroma med izvršenimi zaščitnimi konstrukcijami za nov del  garažne hiše  z zahtevnim izkopom ob obstoječih objektih in zaščitnih konstrukcijah  z istočasnim nakladanjem in sprotnim odvozom materiala na komunalno  deponijo, ki jo izbere izvajalec, ki nosi stroške taks. Izkop se vrši v zemljišču  na katerem so ostanki poglobljenih delov porušenih objektov in obstoječi instalacijski vodi. Zaradi obstoječih objektov in instalacij zaradi  globine izkopa in ker se izkop vrši v mestnem jedru je ta  zahteven. Izkop se vrši do spodnjega nivoja na novo izvedenega zbitega tamponskega nasutja pod talno plošč kleti. Globina izkopa cca 8-9 m. V ceni upoštevati delni ročni izkop ob instalacijah. Zemeljska dela morajo slediti postopkom začasnega varovanja gradbene jame. Zemeljska dela potrebna za izvedbo pilotov so zajeta v postavki A/0.</t>
  </si>
  <si>
    <t>Dodatni globoki izkop za poglobljeno  temeljno ploščo dvigalnega jaška in prečrpališč v zemljišču III.ktg.  s pravilnim odsekovanjem stranic in dna izkopa z direktnim nakladanjem materiala  na prevozno sredstvo in odvozom na stalno deponijo, ki jo izbere izvajalec, ki tudi nosi stroške taks.</t>
  </si>
  <si>
    <t xml:space="preserve">Dodatni izkop jarkov za pasovne temelje garaž v zemljišču III. kategorije širine 1.00 - 2.50 m, globine do 1 m s pravilnim odsekovanjem stranic in dna izkopa, nakladanjem mešanega terena na prevozno sredstvo in odvozom na primerno deponijo v bližini gradbišča za kasnejše zasipavanje. </t>
  </si>
  <si>
    <t>Dodatni plitvi široki izkop za poglobljene  temeljne plošče v zemljišču III. kategorije, širin od 4.00-10.00 m,  globine do 0,5 m s pravilnim odsekovanjem stranic in dna izkopa, z nakladanjem materiala na prevozno sredstvo in odvozom na  stalno deponijo, s plačilom taks.</t>
  </si>
  <si>
    <t>Ročni izkop  za nove pasovne  temelje in temeljne plošče  tik ob obstoječih objektih, kjer s strojem dostop ni mogoč. Izvedba  nakladanjem zemlje na prevozno sredstvo in odvozom na stalno deponijo, s plačilom taks. Izkop je zaradi omejenega prostora otežen.</t>
  </si>
  <si>
    <t>Zasipanje za izvedenimi notranjimi  temelji in temeljnimi ploščami z dopeljanim kvalitetnim gramoznim tamponskim materialom , z nabijanjem v plasteh po 20 cm. Zasip se izvrši do spodnje kote gramoznega zasipa pod talno ploščo kleti.</t>
  </si>
  <si>
    <t xml:space="preserve">ZAČASNO VAROVANJE GRADBENE JAME </t>
  </si>
  <si>
    <t>Rušitvena dela se izvajajo  z upoštevanjem vseh tehničnih rešitev rušenja in upoštevanjem varnostnih ukrepov pri rušenju in v skladu s predpisi za odpadke. Za vsa dela ob obstoječih objektih je potrebno upoštevati načrt začasnega varovanja gradbene jame! Gradbene odpadke in odpadki od rušitev je potrebno ločevati v skladu s Pravilnikom o gradbenih odpadkih.</t>
  </si>
  <si>
    <t>Izdelava odprtin v obstoječi AB steni v vseh treh kleteh zaradi razvoda kanalov prezračevanje proti obstoječi strojnici, dim. cca 100 x 35 cm</t>
  </si>
  <si>
    <t>Opaž ovalnih stebrov, višine do 2,5 m  z gladkimi opažnimi elementi-(jekleni ali gipskartonski kalupi) za viden beton s prenosom materiala do mesta vgraditve, opaženjem, učvrstitvijo in sidranjem kalupov, razopaženjem, in vsemi pomožnimi deli. Obračun po komadih kalupov, ki so dolžine cca 2,30 m, ovalni stebri gabaritov 100/40 cm v vseh treh kleteh garaž.</t>
  </si>
  <si>
    <t>Pri tleh se ometi zaključijo 10 cm nad finalnimi tlaki zaradi izvedbe poglobljene nizkostenske zaključne obrobe (kamen ali granito gres)</t>
  </si>
  <si>
    <t>Vzidava talnih strešnih odtokov, vzidava talnih sifonov, rešetk,  vzidave čistilnih vratic in talnih odtokov v muldah v garažah.</t>
  </si>
  <si>
    <t xml:space="preserve">B/V.      </t>
  </si>
  <si>
    <t>Pred naročilom vse mere in število komadov preveriti, ter ločiti leva oz. desna vrata. Vrata izdelati po shemah projektanta in po detajlih izvajalca, s predhodno potrditvijo!</t>
  </si>
  <si>
    <r>
      <t>B/V.  MIZARSKA DELA</t>
    </r>
    <r>
      <rPr>
        <sz val="12"/>
        <rFont val="Arial"/>
        <family val="2"/>
        <charset val="238"/>
      </rPr>
      <t xml:space="preserve"> </t>
    </r>
  </si>
  <si>
    <t>T5</t>
  </si>
  <si>
    <t>3,25+10,0+11,10+3,25+11,50=</t>
  </si>
  <si>
    <t>4,68*2+3,25*2+2,50*1,40*2+10,0+3,25+2,50*1,20*2+3,25+11,45=</t>
  </si>
  <si>
    <t>T6</t>
  </si>
  <si>
    <t>7,20+4,45+7,80+4,45+3,60=</t>
  </si>
  <si>
    <t>T8 pod</t>
  </si>
  <si>
    <t>2,50*1,20*7=</t>
  </si>
  <si>
    <t>T12</t>
  </si>
  <si>
    <t>T5a</t>
  </si>
  <si>
    <t>2,70*1,25=</t>
  </si>
  <si>
    <t>26,0=</t>
  </si>
  <si>
    <t>AB</t>
  </si>
  <si>
    <t>mav st</t>
  </si>
  <si>
    <t>Vrtanje lukenj od fi 50 - 100 mm za razvode instalacij, po navodilih instalaterjev.</t>
  </si>
  <si>
    <t>Zalivanje odprtin v ploščah po položitvi instalacij z MB 30 prer. do 0,04 m3/m2,m raznih velikosti (povpr.0,33 m2/kd)</t>
  </si>
  <si>
    <t>Vzidava raznih instalacijskih omaric (hidranti, elektro, vodomerni števci, in podobno). Ocena!</t>
  </si>
  <si>
    <t>Vzidave vratnih in okenskih okvirjev s tesnenjem s poluretansko peno, vzidave raznih drobnih ključavničarskih izdelkov (rešetke, mreže, okvirji, konzole in podobno), vzidave raznih manjših instalacijskih omaric in elementov (razdelilci, hidranti, konzole, revizijskih vrat za dostop do kanalizacijskih vertikal, tabloji, vgrajevanje ozemljitvenega valjanca in instalacijskih plastičnih cevi v zidovih, vzidave sifonov in prezračevalnih mrežic, pregled strešne kritine ter dodatno tesnenje s trajnoelestičnim kitom, krpanje reg v zidovih za elektro in strojnimi instalacijami (vodovod, centr. kurjava, plin) z ovitjem cevi  pri prehodih skozi zid ter zalivanje odprtin in šlicev. V ceni upoštevati ročne prenose. Ocena!</t>
  </si>
  <si>
    <t>KV ur</t>
  </si>
  <si>
    <t xml:space="preserve">A/VIII.  </t>
  </si>
  <si>
    <t>(60,00*2+16,00)*3=</t>
  </si>
  <si>
    <t xml:space="preserve">Vratni kovinski okvirji v zidanih stenah, kjer so vratna krila lesena, so obdelani v sklopu mizarskih del. </t>
  </si>
  <si>
    <t>14,50/0,2=</t>
  </si>
  <si>
    <t>Dobava materiala in naprava  notranjih (npr.strojnih apneno-cementnih)   stropnih ometov  na AB   poševne stopniščne rame  s spodnje strani in bočno in na stopniščne podeste, s predhodnim cementnim obrizgom 1:2, kompletno z vsemi transporti, napravo malt in pomožnimi deli. Ometi debeline do 1,5  cm.</t>
  </si>
  <si>
    <t>hall,stk</t>
  </si>
  <si>
    <t>(4,50+2,50+3,20+3,0+1,80*2+2,85*2+7,50+1,80)*2,45*3=</t>
  </si>
  <si>
    <t>san 1 k</t>
  </si>
  <si>
    <t>(7,0+5,0)*2,55=</t>
  </si>
  <si>
    <t xml:space="preserve">pav </t>
  </si>
  <si>
    <t>(4,50+2,50+3,20*2+1,80*2+7,50+1,80)*2,85*2=</t>
  </si>
  <si>
    <t>Finalno čiščenje  finalnih tlakov in stenskih oblog pred predajo objekta uporabnikom oziroma investitorjem.</t>
  </si>
  <si>
    <t>Zajete le obloge v skupnih prostorih  poslovni prostori se finalno ne obdelujejo (stvar najemnikov ali kupcev, izdelani bodo posebni projekti in popisi za finalizacijo posllovnih prostorov glede na želje strank)</t>
  </si>
  <si>
    <t>1823,0*3=</t>
  </si>
  <si>
    <t>27,50*0,2=</t>
  </si>
  <si>
    <t>a.1)</t>
  </si>
  <si>
    <t>VKPS1 in VKPS1z (zrcalni!) 500/230 cm, enokrilna polna notranja drsna   vrata z osebnim prehodom 90/210 cm, Ei 60</t>
  </si>
  <si>
    <t>VKPS2 in VKPS2z (zrcalno!) 500/220 cm, enokrilna polna notranja drsna   vrata z osebnim prehodom 90/200 cm, Ei 60</t>
  </si>
  <si>
    <t>VKPS4  200/281 cm, enokrilna polna notranja drsna   vrata, Ei 30, v prehodu v knjižnico, dekorativna obloga, krilo na zaklepanje</t>
  </si>
  <si>
    <t>12.</t>
  </si>
  <si>
    <t>13.</t>
  </si>
  <si>
    <t>14.</t>
  </si>
  <si>
    <t>komplet</t>
  </si>
  <si>
    <t>15.</t>
  </si>
  <si>
    <t>PADAM  CHITRAKAR, u. d. i. arh. (A 0270)</t>
  </si>
  <si>
    <t>COBIAX  270 = 661 kom - (83 kaset)       kom</t>
  </si>
  <si>
    <t>COBIAX  225 = 823 kom - (83 kaset)       kom</t>
  </si>
  <si>
    <t>c./4</t>
  </si>
  <si>
    <t>COBIAX  140 =7762 kom-(1109 kaset)   kom</t>
  </si>
  <si>
    <t>COBIAX  140 =580 kom -   (83 kaset)    kom</t>
  </si>
  <si>
    <t>posaditev trajnih zimzelenih okrasnih rastlin in plezalk (po načrtu arhitekta krajinarja), ekstenzivna ozelenitev</t>
  </si>
  <si>
    <t>Slikanje gips kartonskih montažnih sten (samo na stran halla)   s pralno obstojno  barvo za  notranje javne obremenjene  površine. Barva in struktura v tonu po izbiri projektanta (npr. pralne barve Spektra možno z JAGER-mozaik ali podobno, oziroma po sistemu Knauf). Vse 2x kitati in obrusiti in celotno površino sten impregnirati z razredčeno barvo in 2 x poslikati s pralno  barvo za notranje površine. Obračun v m2 do cca 10 cm nad obešenimi stropi.</t>
  </si>
  <si>
    <t>Slikanje betonskih parapetov ob parkirnih mestih v garažah v vseh treh kleteh z barvo za notranje betonske površine v tonu po izboru arhitekta s predhodno zgladitvijo površine.</t>
  </si>
  <si>
    <t>Pleskanje okvirjev, pokrovov  omaric, pleskanje raznih drobnih predmetov, konzol in podobno z lakom za kovino po izbiri projektanta. Vse očistiti, odmastiti, poškodovana mesta pobrusiti in prepleskati s temeljno barvo in nato vse 2x pleskati z lakom za kovino. Obračun v m2 razvite površine. (ocena). Barva po izboru!</t>
  </si>
  <si>
    <t>Pleskanje vidnih delov kovinskih NPU profilov v katere so vstavljene betonske plošče pri prezračevalnih kanalih in kovinskih kotnih profilov na izpostavljenih vogalih. Pleskanje    z lakom za kovino v barvi po izbiri projektanta. Vse očistiti, odmastiti, poškodovana mesta pobrusiti in prepleskati s temeljno svetlo sivo barvo in nato vse 2x pleskati z lakom za kovino. Obračun v m2 razvite površine.</t>
  </si>
  <si>
    <t>Dobava, razmestitev in pritrjevanje ročnih gasilnih aparatov za gašenje začetnih požarov, tip S 6 kg in tip CO2- 5kg. Aparate razmestiti po načrtu v protipožarnem elaboratu. Aparati so zajeti v načrtu str. instalacije.</t>
  </si>
  <si>
    <t>Dobava in vgraditev  omaric velikosti 75/84 cm, globine 25 cm za vgradnjo v stene, za suhe gasilne aparate, poglobitev v nivo stene ( 3xgaraža, 1x v pritličju ).</t>
  </si>
  <si>
    <t>Vgraditev  podometnih omaric  za vgradnjo  evro hidrantov.  Montaža v vseh treh etažah v garažah in v pritličju paviljona.</t>
  </si>
  <si>
    <t xml:space="preserve">Dobava in montaža kamnitega pulta za vgradnjo umivalnikov iz poliranega granita ( po izboru arhitekta ) na vgrajene FE konzole. </t>
  </si>
  <si>
    <t xml:space="preserve">Dobava materiala in naprava dodatne izolacijske  stropne  obloge na notranji strop nad etažnim hallom nad I. kletjo. Dodatna   obloga zaradi preprečevanja toplotnih mostov  je hkrati tudi dodatna toplotna in zvočna izolacija, proti ogrevanim prostorom pritličja.  Obloga   s toplotno izolacijskimi  ploščami debeline 7,5 cm  ( npr. Kombivol troslojnimi ali KOMBIstiropor ploščami) . Plošče lepiti na AB strope  in še dodatno pritrjevati s sidrnimi žeblji (s streljanjem), 5 kratno pritrjevanje. Na plošče izvesti osnovni lepilni sloj v katerega vtisniti in  pritrditi armaturno mrežico,  obloga se kasneje prekrije z obešenim stropom, zato se ne ometava.  V ceni upoštevati vse transporte in pomožna dela. </t>
  </si>
  <si>
    <t>48,0*4,50+8,0*7,0=</t>
  </si>
  <si>
    <t xml:space="preserve">VKP1 enokrilna delno zasteklena  požarna  vrata za vstop na stopnišča,  svetla mera 90/210 cm (zid. m. 98/214 cm), EICS 30,  vgradnja v AB neometano steno d= 20 cm, V krilu je vstavljena steklena polnitev , vert. sredinski pas 30/150 cm,  iz požarnega stekla (npr.  Pilkington), steklo v kov. okvirju, dimotesno tesnjeno, troje od teh vrat z dodatno opremo za kontrolo dostope - glej naslednjo pod postavko </t>
  </si>
  <si>
    <t>VKP2 enokrilna polna požarna  vrata za vstop v instalacije,  svetla mera 90/210 cm (zid. m. 98/214 cm), EICS 60,  vgradnja v AB steno d= 20 cm, spodaj talna pripira 1 cm</t>
  </si>
  <si>
    <t>VKP3 enokrilna polna požarna  vrata za vstop v prečrpališče,  svetla mera 90/205 cm (zid. m. 98/214 cm), EICS 60,  vgradnja v AB steno d= 20 cm, spodaj prag  5 cm</t>
  </si>
  <si>
    <t xml:space="preserve">fasadne dekorativne  barvne visokotlačne vodo odporne barvne veliko formatne fasadne plošče ( barva po izboru) plošče iz vlaknocementa,  plošče debeline po predlogu izvajalca (1,0 cm), pritrjene na lastni podkonstrukciji </t>
  </si>
  <si>
    <t>Slikanje betonskih ovalnih stebrov v  garažah v vseh treh kleteh z barvo za notranje betonske površine v  tonu po dogovoru s predhodno zgladitvijo površine.</t>
  </si>
  <si>
    <t>Dobava in montaža (postavitev) standardnih kovinskih prometnih  samostoječih znakov na kovinskem drogu ali pritrjenih na AB stene ali stebre vse po načrtu za prometno ureditev podzemnih garaž. (npr. znaki  za obvezno smer vožnje, nimaš prednosti, enosmerna vožnja, prepovedano zavijanje, omejitev hitrosti in podobno). Namen in standardna oznaka znakov po načrtih za prometno ureditev.</t>
  </si>
  <si>
    <t>(21,0+7,20+4,50+4,50+7,80+3,50)*0,12=</t>
  </si>
  <si>
    <t>10,0*0,50*6=</t>
  </si>
  <si>
    <t>(2,15+1,93+22,50+2,40+32,60+10,25*2+45,0+12,50+0,50)*1,55*3=</t>
  </si>
  <si>
    <t>Dobava in vgrajevanje stiropora v horizontalne in vertikalne dilatacije med novimi in obstoječimi garažami in med zadnjo steno komunikacijskega jedra in obstoječo fasado (knjižnica). Stiropor debeline 10 cm, se kasneje izžge ali izdolbe (možna izvedba z izvlečnimi opaži - predlaga izvajalec.</t>
  </si>
  <si>
    <t>28,50*2,50*3-5,0*2,10*6=</t>
  </si>
  <si>
    <t>gar</t>
  </si>
  <si>
    <t>knji</t>
  </si>
  <si>
    <t>9,0*9,50=</t>
  </si>
  <si>
    <t>28,50*3=</t>
  </si>
  <si>
    <t>9,0*2=</t>
  </si>
  <si>
    <t>Dobava in polaganje geotekstila P 300 (ali PES filc) na dno  gradbene jame.</t>
  </si>
  <si>
    <t>Dobava in naprava nasutja med temelji  s kvalitetnim  gramoznim tamponom v povprečni debelini 30 cm, kompletno z razstiranjem in komprimiranjem v plasteh do predpisane zbirosti (po geomehanskem poročilu) z vsemi pomožnimi deli in transporti.</t>
  </si>
  <si>
    <t xml:space="preserve">ZEMELJSKA DELA  SKUPAJ (Eu) : </t>
  </si>
  <si>
    <t>Vse na mestu betonirane konstrukcije morajo imeti predpisano zaščitno plast armature - po načrtih projektantov konstrukterjev in po zahtevah v požarnem elaboratu!</t>
  </si>
  <si>
    <t>(2,22+2,40+1,40)*0,50*0,80+3,0*4*0,40*1,30*2+6,0*1,6*5,0*2=</t>
  </si>
  <si>
    <t>6,0*6,0*0,50+5,0*8,0*0,50=</t>
  </si>
  <si>
    <t>odb</t>
  </si>
  <si>
    <t>JEKLENE KONSTRUKCIJE SKUPAJ:</t>
  </si>
  <si>
    <t>KROVSKO IZOLATERSKA DELA SKUPAJ :</t>
  </si>
  <si>
    <t>Obračun po m2 površin na katere se vari hidroizolacija!</t>
  </si>
  <si>
    <t>toplotno izolacijo z namenskimi talnimi trdimi  stisnjenimi ploščami iz mineralne volne  za tlake debeline 8 cm (npr. URSA TSP ali trdi Tervol TP 45/40 za tlake ali podobno), npr 2 navzkrižna sloja  po 4 cm</t>
  </si>
  <si>
    <t>OPOMBA: talne plošče posameznih prezračevalnih jaškov se izvajajo na različnih etažnih višinah (po načrtu),  vsaka etaža priključena na svoje jaške, tako da so jaški etažirani,  od prve kleti  navzgor po trije vzporedni jaški do ploščadi (po načrtu)</t>
  </si>
  <si>
    <t>Dobava in vgrajevanje betona trdnostnega razreda C 25/30 (MB 30), v vidne armirane konstrukcije obodnih in notranjih  sten garaž,  sten dvigala in obodnih sten stopnišč s paviljonom vred do vrha, z vsemi pomožnimi deli in transporti.  Dodatek za vmetavanje betona v opaž. Obračun v m3.</t>
  </si>
  <si>
    <t>vzd ob</t>
  </si>
  <si>
    <t>(63,50+1,22+22,25+2,33+36,10)*0,40*2,15*3=</t>
  </si>
  <si>
    <t>-(3,0*1,50*0,40*9)=</t>
  </si>
  <si>
    <t>slo</t>
  </si>
  <si>
    <t>1,60*0,50*4,50*2=</t>
  </si>
  <si>
    <t>(32,60+0,50*2+2,0+3,50)*0,30*2,50*2=</t>
  </si>
  <si>
    <t>beton notranjih sten v garažah in  komunikacijskih jedrih do vrha, stene    preseka od 0,20 do 0,30 m3/m2 , stene d= 20 cm, razen dveh sten ob instalacijah, ki sta d= 30 cm</t>
  </si>
  <si>
    <t>ob inst</t>
  </si>
  <si>
    <t>(5,0+5,25)*0,30*2,35*3=</t>
  </si>
  <si>
    <t>-(0,90*2,15*0,30*6)=</t>
  </si>
  <si>
    <t>gar 27</t>
  </si>
  <si>
    <t>6,40*0,20*2,50*3=</t>
  </si>
  <si>
    <t>pož st</t>
  </si>
  <si>
    <t>(4,60+4,20*2)*0,20*2,30*3=</t>
  </si>
  <si>
    <t>st dv3,2</t>
  </si>
  <si>
    <t>(11,0+1,20*2+3,20+1,60+4,60)*0,20*2,45*2=</t>
  </si>
  <si>
    <t>st dv1 k</t>
  </si>
  <si>
    <t>(11,0+1,20*2+3,20+1,60+4,60+3,50+2,80+22,0)*0,20*2,75=</t>
  </si>
  <si>
    <t>jed PT</t>
  </si>
  <si>
    <t>Dobava in vgrajevanje pustega betona  trdnostnega razreda C16/20 (MB 20) za podbetoniranje temeljev  obstoječih objektov (npr. ob Kersnikovi),  za podbetoniranje pri preskokih temeljev, za podbetoniranje temeljev na nivoju 1. kleti, ki se podbetonirajo do pilotov in za razna drobna podbetoniranja.</t>
  </si>
  <si>
    <t>Dobava in vgrajevanje posebnih Promatect požarno odpornih plošč, ki se jih vgradi v prezračevalne jaške med osmi 26-28 (v osi A in F), za horizontalno delitev jaškov v vseh treh kleteh na 2 dela  po višini (dovod zraka in odvod dima, odvod zraka in odvod dima), tako da so deljeni jaški višine cca 105 cm (dvoetažni kanali).  Dobavi, lepi in mehansko se pritrjuje požarne plošče Promatect - AD debeline 40 mm, vsi stiki se dimotesno tesnijo. Montaža, končne obdelave in tesnenje po navodilih proizvajalca (Promat). Glej detajl v arhitekturi.Obračun po m2.</t>
  </si>
  <si>
    <t>dobava in montaža steklocementnih prefabriciranih muld širine 30 cm v vseh treh kleteh, mulde od 0-6 cm,  obračunane so po m1.V mulde vgraditi talne sifone 20 x20 cm z vgrajenimi rešetkami (po načrtih notranje kanalizacije!)</t>
  </si>
  <si>
    <t>V2 - s. o.  80/210 cm (z. o. 90/215 cm), enokrilna   polna  vrata,   vgradnja v mavčno steno 10 cm z enostransko keramiko d= 1 cm, krilo spodaj spodrezano 2 cm, vrata v javne sanitarije in čistila</t>
  </si>
  <si>
    <t>V3 - s. o.  80/210 cm (z. o. 90/215 cm), enokrilna   polna  vrata,   vgradnja v mavčno steno 10 cm z enostransko keramiko d= 1 cm, krilo spodaj spodrezano 2 cm, vrata v  sanitarije za invalide, na krilo montirano oblikovano držalo za odpiranje vrat</t>
  </si>
  <si>
    <t>V./b  POŽARNA LESENA VRATA</t>
  </si>
  <si>
    <t>V./a NOTRANJA LESENA VRATA</t>
  </si>
  <si>
    <t xml:space="preserve">Izdelava, dobava in montaža enokrilnih notranjih lesenih zvočno izolativnih in požarno odpornih, dimotesnih, atestiranih vrat vgrajenih v kovinske serijske pocinkane pleskane podboje z globoko brazdo. Podboji kovinski-serijski, dvodelni, suhomontažni,  z globoko brazdo z vstavljenim dimotesnim negorljivim  tesnilom in pleskan z žgano barvo, ob zidovih podboji tesnjeni z negorljivim materialom. Vratna krila, polna, izdelana iz NEGOR plošč (negorljiva sredica), obojestransko oblečena v pralni odporen negorljiv laminat   v barvi, kvaliteti in obdelavi po izboru projektanta, laminat odporen na čistilna sredstva. Vrata so na robovih obdelana z nalimki iz trdega lesa.  Vrata opremljena s kompletnim okovjem, ključavnica cilindrična-sistemska (Master - key), okovje, kljuke in ščiti (kromirani) po izbiri projektanta, troje nasadil. Nad vrati montirano samozapiralo na vzmet, požarna odpornost Ei 30 (CS - samozapiralo, dimotesnost), zvočna izolativnost  min. 32 dB.  </t>
  </si>
  <si>
    <t>Demontaža provizoričnega dvoramnega začasnega stopnišča ob obstoječi krajni steni garaž iz 1. faze.  Stopnišče izvedeno iz kovinskih punt in lesenih plohov, ves material se zloži na primernem mestu. Obračun po demontaži kompletnega začasnega provizoričnega stopnišča, ki je tlorisne projekcije cca 3x6 m, višine cca 7,0 m .</t>
  </si>
  <si>
    <t xml:space="preserve">RUŠITVENA  DELA  SKUPAJ (Eu) : </t>
  </si>
  <si>
    <t>dv j</t>
  </si>
  <si>
    <t>prez</t>
  </si>
  <si>
    <t>OPOMBA: vzdolžni temelji so med osmi 22-23 dilatirani 2 cm, (delovni stik!)</t>
  </si>
  <si>
    <t>F</t>
  </si>
  <si>
    <t xml:space="preserve">  B/II.  KROVSKO IZOLATERSKA DELA</t>
  </si>
  <si>
    <t xml:space="preserve">  (ravne  strehe)</t>
  </si>
  <si>
    <t xml:space="preserve">KROVSKO-IZOLATERSKA DELA (ravne strehe) </t>
  </si>
  <si>
    <t xml:space="preserve">B/II.    </t>
  </si>
  <si>
    <t>parno zaporo</t>
  </si>
  <si>
    <t>hladni bitumenski kvaliteten premaz (Ibitol ali Bitosil 0.4-0,8 kg/m2)</t>
  </si>
  <si>
    <t>i.)</t>
  </si>
  <si>
    <t>j.)</t>
  </si>
  <si>
    <t>k.)</t>
  </si>
  <si>
    <t>zagozde iz Stirodura preko, katerih se potegne hidroizolacija po strešnih vencih  navzgor</t>
  </si>
  <si>
    <t>naklonski beton od 1 do 8 cm (1 %) v padcih proti odtokom, beton s fino zaglajeno (zalikano) površino</t>
  </si>
  <si>
    <t>dvoslojna križno varjena hidroizolacija iz polimernih bitumenskih polnovarjenih trakov, potegnjena ob vencih neprekinjeno do vrha, kjer se zaključi s kleparsko pokrovno obrobo, stik kitan</t>
  </si>
  <si>
    <t>ločilni sloj za protikoreninsko zaščito (npr. Tefond gumbasta membrana)</t>
  </si>
  <si>
    <t>Oznaka v sestavah tlakov  S1.</t>
  </si>
  <si>
    <t>toplotna izolacija z vodoodpornimi ploščami z robnimi lepljenimi robovi (na spah) iz  ekstrudiranega polistirena, skupne debeline 20 cm (npr. Roofmate ali Stirodur), npr 2 sloja navzkriž položeno z zamaknjenimi stiki, izolacijske plošče primerne za strešne ozelenjene površine</t>
  </si>
  <si>
    <t>bradavičasta podloga z odtočnimi luknjicami (perforaža)</t>
  </si>
  <si>
    <t>granulat  2 cm z visoko vpojnostjo vode</t>
  </si>
  <si>
    <t>PES  geofilc (nad 150 g/m2),  filc kot ločilni sloj</t>
  </si>
  <si>
    <t>mešanica humusa in mivke (industrijski substrat) debeline 7 - 14 cm</t>
  </si>
  <si>
    <t>m.)</t>
  </si>
  <si>
    <t>Dobava materiala in oblaganje sten v skupnih sanitarijah v 1. kleti  s keramičnimi ploščicami 1. kvalitete (dim. 20/25 cm ali 15/30 cm). Ploščice s prvovrstnim lepilom lepiti na ometane ali mavčne  stene, oblaganje do višine cca 220 cm, to je vrh vratnih štokov. Fuge širine 2-3 mm fugirati z vodonepropustno fugirno maso 1. kvalitete (po sistemu MAPEI).</t>
  </si>
  <si>
    <t>Dobava materiala in naprava talnih vodotesnih  oblog  v javnih (skupnih) sanitarijah  v 1. kleti  z  odpornimi nedrsečimi  keramičnimi ploščicami 1. kvalitete (npr. 20/20 cm). Na zaglajene naklonske estrihe  izvesti  hidroizolacijski sloj   izveden z dvokomponentnimi fleksibilnimi vodotesnimi masami v dveh slojih po 1 mm, v prvi sloj vtisniti plastificirano armirno mrežico, mrežica se prekrije z drugim lepilnim slojem, na  katerega polagati keramične ploščice (tankolepilno) v kvalitetno lepilo na cementni osnovi,  ob stenah in instalacijah ter sifonih se izvede vodotesen elastičen kotni  tesnilni trak (npr. Kemaband)  (npr. izvedba  po polnolepljenem sistemu  Hidrostop elastik ali po sistemu Mapei).   Fuge zaliti z vodotesno barvno maso,  stiki ploščic v kotih s stenami se izvedejo z dvokomponentnim polisulfidnim kitom, ki je tudi antifungiciden. Tlak mora biti v min. padcu proti talnim sifonom, vse fuge ravne in vzporedne. Obračun po m2 obložene površine.</t>
  </si>
  <si>
    <t>3,25+11,50+27,50+26,0*2+11,85=</t>
  </si>
  <si>
    <t>B/XVI.  SLIKARSKA DELA</t>
  </si>
  <si>
    <t>Enostransko opaženje sten, ki se izvedejo (betonirajo) ob dilatacijah z obst. garažami in  ob objektu KOŽ. Enostransko opaženje  z bosanka ali podobnimi gladkimi opažnimi ploščami za viden beton, višina podpiranja do 3 m, s prenosi materiala do mesta vgraditve, z opaženjem, razopaženjem, čiščenjem lesa in vsemi pomožnimi deli. Pri steni ob objektu KOŽ upoštevati v območju kom. jedra poglobitev za nizkostensko obrobo iz granitogresa pri tleh v višini 10 cm iznad gotovega tlaka.</t>
  </si>
  <si>
    <t>Etažne plošče so med osmi 22-23 dilatirane 2 cm, dilatacije opisane v posebni postavki. Plošče nad 3. in 2. kletjo se pred betoniranjem v sredini razpona nadvišajo za 4 cm. Vute spodaj izvedene pod določenim naklonom.</t>
  </si>
  <si>
    <t>10,50*3*0,90*0,10=</t>
  </si>
  <si>
    <t>Dobava in vgrajevanje betona trdnostnega razreda C 25/30 (MB 30), v  armirane konstrukcije talnih plošč, obodnih in notranjih  sten prezračevalnih  jaškov izven gabaritov garaže. Izvedba z vsemi pomožnimi deli in transporti.  Dodatek za vmetavanje betona v opaž. Obračun v m3.</t>
  </si>
  <si>
    <t xml:space="preserve">Način in stroški za zavarovanje obstoječih objektov med izkopom za novo garažno hišo (spodkopavanje in naprava zaščitne konstrukcije pod temelji obstoječih objektov- ob Kersnikovi in zavarovanje globokega izkopa gradbene jame) niso predmet tega popisa in se izvajajo po navodilih statika, oziroma po posebnem projektu ustrezne delovne organizacije za taka dela.  </t>
  </si>
  <si>
    <t>F. OSEBNO ELEKTRIČNO GASILSKO DVIGALO</t>
  </si>
  <si>
    <t>Dobava materiala in oblaganje horizontalnih in vertikalnih ploskev stopnic glavnega in požarnega stopnišča, od III. kleti do nadstropja oz PT. z nedrsečimi keramičnimi ploščicami 1. kvalitete po sistemu KERASTONE ali GRANITOGRES.  Ploščice polagati v fino cementno (lepilno ) malto in fuge zaliti z redko cementno malto. Ploščice za horizontalne ploskve stopnišča so posebne s profiliranim protizdrsnim robom, vertikalne čelne plošče so gladke prirezane. Obračun po m2 obložene razvite površine.</t>
  </si>
  <si>
    <t>KERAMIČARSKA DELA SKUPAJ :</t>
  </si>
  <si>
    <t>Izdelava, dobava in montaža treh notranjih stopalnih plohov za diferenčne stopnice  v prehodu v obstoječo knjižnico. Stopalnice   iz  kamna  debeline 4 cm, širine cca  30 cm, dolžine ccca 2,0 m,  polagati v cementno malto na betonske stopnice.  Obliko , način vgrajevanja, kvaliteto in barvo kamna določi projektant. Obračun po kom.</t>
  </si>
  <si>
    <t>3,00</t>
  </si>
  <si>
    <t>238,00</t>
  </si>
  <si>
    <t>104,00</t>
  </si>
  <si>
    <t xml:space="preserve">KANALIZACIJA </t>
  </si>
  <si>
    <t>Slikanje monolitnih  gips-kartonskih stropov (Knauf)  nad skupnimi prostori (nad  etažnim hallom 1. kleti, nad skupnimi sanitarijami  v 1. kleti in nad etažnimi hali nad PT in nad galerijo). Slikanje s poldisperzijsk barvo za notranje mavčne površine v svetlem tonu (oziroma po sistemu Knauf). Vse kitati in obrusiti in celotno površino stropa impregnirati z razredčeno barvo in 2 x poslikati z  barvo za notranje površine. Obračun v m2 razvite površine.</t>
  </si>
  <si>
    <t>15,0+10,0+8,0+8,50+25,0=</t>
  </si>
  <si>
    <t>32,0+22,0+43,0=</t>
  </si>
  <si>
    <t xml:space="preserve">dobava s transportom, z zlaganjem na gradbišču in vgraditvijo specijalnih ovalnih žog ali sploščenih elementov v kasetah, ki se jih vstavlja in fiksira med armaturo medetažnih plošč z vutami,  "žoge" po sistemu Cobiax CBCM-S 140, 180, 225, 270, 315, in 360. Izvedba po posebni specifikaciji-kosovnici in razporeditvi  "polnilnih žog" - glej statične načrte. Obračun po komadih žog ali sploščenih elementov h= 14 cm, poleg so navedene različne kombinacije v kasetah.  </t>
  </si>
  <si>
    <t>volumen m3, moj izračun</t>
  </si>
  <si>
    <t>c./1</t>
  </si>
  <si>
    <t>specijalne ovalne žoge v  ploščah nad III. in II. kletjo (plošči sta enaki), obračun po komadih predvidenih žog (pcs), v oklepajih so navedene različne kombinacije v kasetah (cages). Obračun za obe plošči !</t>
  </si>
  <si>
    <t>Izkop materiala za kinete, prezračevalne jaške in razni manjši izkopi za instalacije revizijske jaške širin do 1 m,  globin do 1.0 m s pravilnim odsekovanjem stranic in dna izkopa, z nakladanjem materiala na prevozno sredstvo in odvozom na stalno komunalno  deponijo, ki jo izbere izvajalec, ki nosi stroške stalne deponije (takse) .</t>
  </si>
  <si>
    <t xml:space="preserve">Zahtevnejše opaženje za vidne armirane konstrukcije medetažnih masivnih  rahlo naklonskih plošč,  vključno z z opaženjem ojačilnih vut pod ploščami.   Debelina plošč je 30 cm, nad vzdolžnimi obodnimi stenami in med sredinskimi ovalnimi stebri se izvedejo linijske vute po celi dolžini kletnih garaž. Vute se stebrih  obojestransko razširijo za 300 cm, ob obodnih vzdolžnih stenah pa enostransko za 300 cm. Opaženje s podpiranjem do 3,00 m z bosanka ali podobnimi gladkimi opažnimi ploščami za viden beton  s prenosom materiala do mesta vgraditve, opaženjem, razopaženjem, čiščenjem lesa in vsemi pomožnimi deli. </t>
  </si>
  <si>
    <t>opaženje masivnih plošč nad III. in II. kletjo d= 30 cm, ob vzdolžnih stenah in ob stebrih plošče spodaj ojačane z vutami, ki se odebelijo pod ploščo od 0 do 30 cm (d= skupaj s ploščami 30 do 60 cm), plošče se v obeh vzdolžnih poljih izvedeta v min. naklonih 0,5% proti sredinski, oziroma proti krajnima muldama, plitve mulde izvedene v tlakih (plošča napeta kot dvojna plitva dvokapnica z 0,5% padci proti muldam - glej prereze)</t>
  </si>
  <si>
    <t>1825*2=</t>
  </si>
  <si>
    <t>rob</t>
  </si>
  <si>
    <t>(63,50*2+12,50*2)*0,60*2=</t>
  </si>
  <si>
    <t>Izdelava, dobava in montaža eno krilnih atestiranih kovinskih požarnoodpornih  polnih ali delno zasteklenih vrat. Podboji serijski, dvodelni, kovinski z globoko brazdo z vstavljenim dimotesnim negorljivim  tesnilom, podboji iz pocinkane grundirane pločevine (2 mm), pleskani  z žgano požarno odporno svetlo  barvo. Podboji vgrajeni v AB ali zidane stene, tesnitev ob stenah z negorljivim materialom. Vratna krila polna, krila so gladka z vloženo negorljivo izolacijo, podkonstrukcija izdelana iz kovinskih pohištvenih  profilov, z obojestransko oblogo z gladko jekleno pločevino in zapolnjeno s toplotno-zvočno negorljivo izolacijo (Tervol debeline 4 cm).   Vrata morajo biti dimotesna s požarno odpornostjo (Ei30CS ali Ei60CS).</t>
  </si>
  <si>
    <t>Okovje standardno : 3 pare pokromanih nasadil (oziroma glede na težo vrat), kljuke in deljeni ščiti v obliki po izbiri projektanta, ključavnica cilindrična na sistemski ključ (Master key), montirano je samozapiralo na vzmet nad vsemi krili.</t>
  </si>
  <si>
    <t>Za kvalitetno izvedbo predelnih sten po zahtevah in standardih  glej splošne napotke in opozorila v sklopu tehničnega poročila in splošna navodila izbranega sistema sten!</t>
  </si>
  <si>
    <t xml:space="preserve">B/XVII.       </t>
  </si>
  <si>
    <t xml:space="preserve">B/XI.       </t>
  </si>
  <si>
    <t xml:space="preserve">      </t>
  </si>
  <si>
    <t xml:space="preserve">B/X.  SANITARNE MONTAŽNE  STENE </t>
  </si>
  <si>
    <t>B/XI.  PODLOGE ZA TLAKE</t>
  </si>
  <si>
    <t>TIPSKE SANITARNE  STENE Z VRATI V WC-jih</t>
  </si>
  <si>
    <t xml:space="preserve"> Predelne stene in vrata so za 10 cm dvignjene od tal (+205 cm, ) skupna višina od tal je 215 cm.</t>
  </si>
  <si>
    <t>sanitarne lahke montažne samostoječe fiksne stene, iz barvnih MAX plošč, z upoštevanjem kotnih inox pritrdilnih točkovnih elementov (predvidoma po 2 kom na vsako steno, ki se zaključi ob primarni konstrukciji)</t>
  </si>
  <si>
    <t>sistemske nasadilne nastavljive stojke (noge sten), z vsem pritrdilnim materialom  (cca po 2 nogi na 1tm stene)</t>
  </si>
  <si>
    <t>enokrilna kompletno okovana in opremljena vrata 60/195 cm za vstop v san. kabine,  vrata tako kot stene  iz barvnih MAX plošč</t>
  </si>
  <si>
    <t>SKUPAJ  SANITARNE STENE:</t>
  </si>
  <si>
    <t>san</t>
  </si>
  <si>
    <t>(4,60+5,60+3,0)*2,85-0,80*2,10*4=</t>
  </si>
  <si>
    <t xml:space="preserve">brušenje opažnih stikov in izravnava lukenj in poškodb, vse kot gladka podlaga za izvedbo vert. hidroizolacije </t>
  </si>
  <si>
    <t>hladni bitumenski kvaliteten premaz (Ibitol ali Bitosil 0.4-0,8 kg/m2) izveden na betonske ograje</t>
  </si>
  <si>
    <t>toplotna izolacija z vodoodpornimi ploščami  iz  ekstrudiranega polistirena, debeline 8 cm (npr. Roofmate ali Stirodur), izolacijske plošče so s kvalitetnim lepilom lepljene preko hidroizolacije in so kot zaščita vert. hidroizolacija in dodatna toplotna izolacija  zaradi preprečevanja toplotnih mostov,</t>
  </si>
  <si>
    <t>ven</t>
  </si>
  <si>
    <t>izvedba dvoslojne križno varjene vertikalne  hidroizolacije iz polimernih bitumenskih polnovarjenih trakov , HI se neprekinjeno potegne iz ravne strehe navzgor</t>
  </si>
  <si>
    <t>preko izolacijskih plošč se izvede pokrovna kleparska obroba - glej kleparska dela</t>
  </si>
  <si>
    <t>(23,0*2+16,20+14,20)*0,36=</t>
  </si>
  <si>
    <t>kup</t>
  </si>
  <si>
    <t>1,90*4*0,50*2+1,0*0,25*4=</t>
  </si>
  <si>
    <t>Dobava in vgraditev tipskih strešnih kvalitetnih požiralnikov meteorne vode za ravne strehe, za vgraditev v ozelenjeno streho v hidroizolacijski sloj. Požiralniki  zaščiteni z  mrežico, vgrajene imajo kable za ogrevanje v zimskem času (proti zmrzovanju). Preboj preko vencev  je izveden vodotesno, s  priključkom na odtočne cevi. Obračun po komadih. (npr. tipski požiralniki GULLY, GEBERIT ali po izbranem strešnem sistemu).</t>
  </si>
  <si>
    <t>Dobava materiala in naprava hidro izolacije in zaščite na naklonski krovni plošči  garaž, kot podloga za finalne tlake ploščadi : na armirano betonsko že v naklonu izvedeno krovno  ploščo nad I. kletjo  izdelati :</t>
  </si>
  <si>
    <t>ločilni in drsni sloj kot  zaščita HI med izvajanjem estrihov (Tefond gumbasta membrana)</t>
  </si>
  <si>
    <t>Oznaka v sestavah T3.</t>
  </si>
  <si>
    <t>B/III.  KLEPARSKA  DELA</t>
  </si>
  <si>
    <t>LJUBLJANA -  CENTER</t>
  </si>
  <si>
    <t>št. projekta :</t>
  </si>
  <si>
    <t xml:space="preserve"> SVETOVANJE,  1000 LJUBLJANA, PRAŽAKOVA 8, </t>
  </si>
  <si>
    <t>PGH - PARKIRNO GARAŽNA HIŠA KOZOLEC</t>
  </si>
  <si>
    <t>COBIAX  140 =8000 kom-(1143 kaset)x2     kom</t>
  </si>
  <si>
    <t>Demontaža, prestavitev in ponovna montaža označitvene table, ki označuje konec garaž in nakazuje smer zavijanja oz. vožnje.</t>
  </si>
  <si>
    <t>SKUPAJ PROMETNA SIGNALIZACIJA:</t>
  </si>
  <si>
    <t xml:space="preserve"> OPREMA ZA GAŠENJE</t>
  </si>
  <si>
    <t>OPREMA OBJEKTA SKUPAJ:</t>
  </si>
  <si>
    <t>MESTNA OBČINA LJUBLJANA</t>
  </si>
  <si>
    <t xml:space="preserve">investitor :          </t>
  </si>
  <si>
    <t xml:space="preserve">1000  LJUBLJANA, MESTNI TRG 1 </t>
  </si>
  <si>
    <t xml:space="preserve">NOVA  GRADNJA </t>
  </si>
  <si>
    <t>faza  izgradnje:</t>
  </si>
  <si>
    <t xml:space="preserve">DRUGA    FAZA </t>
  </si>
  <si>
    <t>POPIS  DEL  S KOLIČINAMI IN PREDIZMERAMI</t>
  </si>
  <si>
    <t xml:space="preserve">STROJNE   INSTALACIJE </t>
  </si>
  <si>
    <t xml:space="preserve">radiatorsko ogrevanje </t>
  </si>
  <si>
    <t>toplotna postaja</t>
  </si>
  <si>
    <t>E.</t>
  </si>
  <si>
    <t>F.</t>
  </si>
  <si>
    <t>objekt :</t>
  </si>
  <si>
    <t>A.)      REKAPITULACIJA GRADBENIH DEL</t>
  </si>
  <si>
    <t>A/I.</t>
  </si>
  <si>
    <t xml:space="preserve">A/II. </t>
  </si>
  <si>
    <t>BETONSKA IN ARMIRANOBETONSKA DELA</t>
  </si>
  <si>
    <t xml:space="preserve">A/III. </t>
  </si>
  <si>
    <t xml:space="preserve">A/IV.  </t>
  </si>
  <si>
    <t>TLAKI IZ MIKROARMIRANEGA BETONA</t>
  </si>
  <si>
    <t xml:space="preserve">A/V.   </t>
  </si>
  <si>
    <t xml:space="preserve">A/VI.    </t>
  </si>
  <si>
    <t xml:space="preserve">A/VII.  </t>
  </si>
  <si>
    <t xml:space="preserve">B/I.    </t>
  </si>
  <si>
    <t xml:space="preserve">B/III.     </t>
  </si>
  <si>
    <t xml:space="preserve">B/VI.     </t>
  </si>
  <si>
    <t xml:space="preserve">B/X.       </t>
  </si>
  <si>
    <t xml:space="preserve">B/XIII.     </t>
  </si>
  <si>
    <t>NOTRANJA PROMETNA UREDITEV V GARAŽAH</t>
  </si>
  <si>
    <t>A/I.  RUŠITVENA DELA</t>
  </si>
  <si>
    <t>invest:</t>
  </si>
  <si>
    <t>faza:</t>
  </si>
  <si>
    <t xml:space="preserve">   </t>
  </si>
  <si>
    <t>A/II.   ZEMELJSKA DELA</t>
  </si>
  <si>
    <t xml:space="preserve"> Pred začetkom izvedbe zemeljskih del pregledati geotehnično poročilo, po izkopu gradbene jame teren pregleda geomehanik!</t>
  </si>
  <si>
    <t>KLJUČAVNIČARSKA DELA SKUPAJ :</t>
  </si>
  <si>
    <t>MIZARSKA DELA SKUPAJ :</t>
  </si>
  <si>
    <t xml:space="preserve">ELEKTRIČNE  INSTALACIJE  </t>
  </si>
  <si>
    <t>G.</t>
  </si>
  <si>
    <t>ZUNANJA UREDITEV</t>
  </si>
  <si>
    <t>B.  REKAPITULACIJA OBRTNIŠKIH DEL</t>
  </si>
  <si>
    <t xml:space="preserve">Izdelava in finalna obdelava v proizvodni delavnici, dobava s transportom in montaža suhomontažnih samostoječih tipskih sanitarnih sten iz  vodoodpornih laminiranih tankih panelov z enokrilnimi vrati za vstop v WC-kabine (M in Ž) pri javnih sanitarijah. Stene iz pralnih MAX (npr Fundermax) barvnih plošč d= 1,2 cm, barva po izboru, plošče z obdelanimi robovi, se spodaj nasadijo in privijačijo na inox nastavljive stojke (noge), ki se s pomočjo privarjenih ploščic privijačijo preko keramičnih tlakov na estrihe. Ob konceh so stene s po dvema inox kotnikoma privijačene na stene (mavčne ali betonske, pri mavčnih stenah se vijači na poc. podkonstrukcijo sten). Konstrukcijska spojna sredstva in okovje tipsko, sistemsko  (po izbranem sistemu sten). Ključavnice sistemske na zaklep iz inoxa za sanitarne kabine (prosto-zasedeno, oziroma t.i. metuljček), bunka za odpiranje iz inoxa, dvoje nasadil. </t>
  </si>
  <si>
    <t>Vratna krila in stranski fiksni deli sten  polni z oblogo iz pralnega laminata  v barvi in kvaliteti  po izbiri projektanta (primerno za javne sanitarije z mnogokratnim čiščenjem z agresivnimi in dezinfekcijskimi sredstvi). Vratna krila in stranski fiksni deli-paneli montirani 10 cm nad gotovim tlakom, višine stenskih plošč in kril 205 cm, to je tudi obračunska višina. Širine sten so   različne , v sklopu sten so enokrilna vrata 60/195 cm za vstop v WC  kabine. Obračun po  m2 fiksnih sten z upoštevanjem inox kotnikov za fiksiranje na stene (predvidoma po 2 kom. kotnikov na steno),  po komadih nastavljivih nasadilnih stojk (noge višine cca 20 cm), po komadih enokrilnih okovanih in opremljenih vrat 60/195 cm (2x inox panti, zun. bunka, notranji zaklep, obešalna kljuka,  vse z  inox materiala). Na vseh vratih se zmontira (privijači) po ena inox kljuka za obešanje garderobe, kar zajeti v ceni vrat.</t>
  </si>
  <si>
    <t>Dvostranski opaži za vidne armirano betonske parapete  prezračevalnih jaškov v garažah v vseh treh etažah  z bosanka ali podobnimi gladkimi opažnimi ploščami za viden beton, prenosi materiala do mesta vgraditve, z opaženjem, razopaženjem, čiščenjem lesa in vsemi pomožnimi deli. Višina opaženja do 1 m, parapeti tanki d= 10 cm.</t>
  </si>
  <si>
    <t>COBIAX  315 = 590 kom - (84,5 kaset)x2    kom</t>
  </si>
  <si>
    <t>COBIAX  270 = 681 kom - (85,5 kaset)x2    kom</t>
  </si>
  <si>
    <t>COBIAX  225 = 855 kom - (85,5 kaset)x2    kom</t>
  </si>
  <si>
    <t>c./2</t>
  </si>
  <si>
    <t>COBIAX  140 =1200 kom-(171,5 kaset)x2    kom</t>
  </si>
  <si>
    <t>COBIAX  180 =1026 kom -(85,5 kaset)x2    kom</t>
  </si>
  <si>
    <t>c./3</t>
  </si>
  <si>
    <t>specijalne ovalne žoge v  plošči nad I. kletjo, obračun po komadih predvidenih žog (pcs), v oklepajih so navedene različne kombinacije v kasetah (cages)</t>
  </si>
  <si>
    <t>COBIAX  360 = 490 kom - (82 kaset)       kom</t>
  </si>
  <si>
    <t>COBIAX  315 = 580 kom - (83 kaset)       kom</t>
  </si>
  <si>
    <t>fasadne namenske trde  samonosne  plošče  debeline 12 cm, iz mineralne volne, klase WV-w, kaširane s steklenim pletivom (npr. TERVOL FP ali URSA FDP/2). Pritrditev z leplenjem s cementno akrilnim lepilom in z dodatnim sidranjem  z namenskimi inox sidri</t>
  </si>
  <si>
    <t xml:space="preserve">zaščitna paropropustna folija kot zaščita termo izolacije in kot vetrna zapora </t>
  </si>
  <si>
    <t xml:space="preserve"> vmesni zračni sloj 4 cm</t>
  </si>
  <si>
    <t>24,0*1,0=</t>
  </si>
  <si>
    <t>5,86*6,05=</t>
  </si>
  <si>
    <t>2,50*6,05=</t>
  </si>
  <si>
    <t>Ob vseh vratih zmontirati posebne UA profile od tal do stropa za fiksiranje podbojev. Za pritrjevanje kosovne sanitarne opreme (konzolne školjke z zakritimi kotlički, bideji, umivalniki in drugo), je potrebno vgraditi dodatne ojačilne podkonstrukcije, ki so usklajene z načrti strojnih instalacij.</t>
  </si>
  <si>
    <t>Spodaj se zunanje mavčne plošče v višini cokla porežejo in prilepijo z notranje strani zato da se na stene lepijo ali vijačijo nizko stenske obrobe ob tlakih (keramični cokli  - po detajlu!)</t>
  </si>
  <si>
    <t xml:space="preserve">Ostalo zajeto v sklopu zunanje ureditve </t>
  </si>
  <si>
    <t>VKP4 enokrilna polna požarna  vrata za vstop v instalacije,  svetla mera 90/210 cm (zid. m. 98/214 cm), EICS 60,  vgradnja v zidano obojestransko ometano  steno d= 19 cm (MO),</t>
  </si>
  <si>
    <t>VKP5 enokrilna polna požarna  vrata za vstop v instalacije (prezračevalni jašek),  svetla mera 80/150 cm (zid. m. 88/158 cm), EI 60,  vgradnja v steno d= 10 cm, spodaj betonski parapet 64 cm (67 cm z druge strani), brez samozapirala, dimotesno</t>
  </si>
  <si>
    <t>VP1 sv. o.  80/210   cm (zid. o. 88/214  cm), enokrilna lesena polna  požarno odporna  vrata med sanitarijami in  glavnem  stopniščem,  vgraditev v AB   steno d= 20 cm,  vrata imajo spodaj 1 cm pripiro</t>
  </si>
  <si>
    <t xml:space="preserve">                           opis                                           enota</t>
  </si>
  <si>
    <t>skupaj Eu</t>
  </si>
  <si>
    <t>10.</t>
  </si>
  <si>
    <t>D.</t>
  </si>
  <si>
    <t xml:space="preserve">znesek    </t>
  </si>
  <si>
    <t>SKUPAJ OBLAGANJE S KAMNOM :</t>
  </si>
  <si>
    <t>m3</t>
  </si>
  <si>
    <t xml:space="preserve">  STREŠNE KUPOLE SKUPAJ :</t>
  </si>
  <si>
    <t>Opaž ravnih armiranobetonskih vmesnih podestov obeh stopnišč, višine podpiranja  do 3.00 m z bosanka ali podobnimi gladkimi opažnimi ploščami in s prenosom materiala do mesta vgraditve, opaženjem, razopaženjem, čiščenjem lesa in vsemi pomožnimi deli.</t>
  </si>
  <si>
    <r>
      <t xml:space="preserve">GRADBENA  DELA  </t>
    </r>
    <r>
      <rPr>
        <sz val="11"/>
        <color indexed="8"/>
        <rFont val="Arial CE"/>
        <charset val="238"/>
      </rPr>
      <t xml:space="preserve"> </t>
    </r>
  </si>
  <si>
    <t xml:space="preserve">OBRTNIŠKA  DELA  </t>
  </si>
  <si>
    <r>
      <t xml:space="preserve">OSEBNO ELEKTRIČNO  DVIGALO </t>
    </r>
    <r>
      <rPr>
        <sz val="11"/>
        <rFont val="Arial CE"/>
        <charset val="238"/>
      </rPr>
      <t xml:space="preserve"> </t>
    </r>
  </si>
  <si>
    <t>H.</t>
  </si>
  <si>
    <t>Jeklena nosilna podporna in strešna  podkonstrukcija za enokapno  streho nad stopniščem za zasilni izhod je zajeta v sklopu zunanje ureditve (konstrukcija nad ploščadjo nad požarnim stopniščem)</t>
  </si>
  <si>
    <t>Naprava in postavljanje lesenih škatelj ali cevi večjih profilov v opaž na mestih, kjer bodo šle kanalizacijske cevi skozi temelje.</t>
  </si>
  <si>
    <t>Naprava in postavljanje lesenih škatelj ali stiropornih kock v v opaže plošč in sten, kjer jih prebijejo instalacije (prehod instalacij). Odprtine velikosti do 0,25 m2. Ocena! Stene in plošče debeline 30 ali 40 cm</t>
  </si>
  <si>
    <t>OPOMBA : Horizontalno hidroizolacijo na ravni strehi nad paviljonom in na krovni plošči nad garažami , glej v poglavju krovskih del!  Hidroizolacije v sanitarijah so zajete v sklopu podlog za tlake!</t>
  </si>
  <si>
    <t>Armatura : dobava, rezanje, krivljenje, polaganje in vezanje v monolitnih klasičnih betonskih konstrukcijah. Obračun v kg. (RA 400/500-2, MAG 500/560).   Jeklo za armiranje BSt 500 S, za mreže B 500A</t>
  </si>
  <si>
    <t xml:space="preserve">    armaturna mreža </t>
  </si>
  <si>
    <t>penobeton pri T6 v 1. kleti, preseka   0,20 m3/m2 (d= cca 19 cm), v penobetonu se razvodi instalacije in kanalizacija za sanitarije</t>
  </si>
  <si>
    <t>OPOMBA: tlaki  so za 1 cm nižji od ostalih tlakov!</t>
  </si>
  <si>
    <t>toplotno izolacijo z namenskimi talnimi trdimi mehansko, tlačno  in vodo odpornimi ploščami iz ekstrudiranega polistirena   za tlake debeline 8 cm (npr. URSA XPS ali Stirodur)</t>
  </si>
  <si>
    <t>betonski  plavajoči mikroarmiran, vodotesen naklonski estrih, trdnostnega razreda C 16/20 (MB 20), d=4,0-5,0 cm, fino zaglajen in robno dilatiran s trakom izolacije, v min. padcu proti talnim sifonom</t>
  </si>
  <si>
    <t>Oznaka  v sestavah tlakov  T6</t>
  </si>
  <si>
    <t>Dobava materiala in naprava podlog in izdelava  finalnih protiprašnih premazov   v  instalaciijah v 1.  kleti v   v naslednji sestavi: na izvedeno HI  položiti:</t>
  </si>
  <si>
    <t>toplotno izolacijo z namenskimi talnimi trdimi mehansko, tlačno  in vodo odpornimi ploščami iz ekstrudiranega polistirena   za tlake debeline 5 cm (npr. URSA XPS ali Stirodur)</t>
  </si>
  <si>
    <t>d).</t>
  </si>
  <si>
    <t>dobava, materiala  in izdelava epoxi protiprašnih premazov za instalacijske prostore, v nanosu,  v barvi in kvaliteti po izboru glede na predstavljene vzorce. Pripravljeno podlogo iz   estriha očistiti, odprašiti s sesanjem in preko   izvesti PP premaz</t>
  </si>
  <si>
    <t>Oznaka  v sestavah tlakov  T7</t>
  </si>
  <si>
    <t>Finalni tlak zajet v posebnem poglavju!</t>
  </si>
  <si>
    <t>(115,0+127)*0,07=</t>
  </si>
  <si>
    <t>Finalni tlak iz kamna je zajet v posebnem poglavju!</t>
  </si>
  <si>
    <t>50,50-13,50=</t>
  </si>
  <si>
    <t>betonski  plavajoči mikroarmiran, vodotesen  estrih, trdnostnega razreda C 16/20 (MB 20), d=6 cm, fino zaglajen in robno dilatiran s trakom izolacije</t>
  </si>
  <si>
    <t>betonski  plavajoči mikroarmiran, vodotesen  estrih, trdnostnega razreda C 16/20 (MB 20), d=8,5 cm, fino zaglajen in robno dilatiran s trakom izolacije</t>
  </si>
  <si>
    <t>Oznaka   T9a.</t>
  </si>
  <si>
    <t>Izdelava, dobava in montaža okvirjev za vgradnjo prezračevalnih  rešetk v kanale za prezračevanje garaž (odvod, dovod zraka, odvod dima + toplote). Rešetke velikosti  cca 0.5-1 m2. Okvir iz jeklenih kotnih profilov s privarjenimi sidri za vgrajevanje. Rešetke so zajete v načrtu strojnih instalacij.</t>
  </si>
  <si>
    <t>5a.</t>
  </si>
  <si>
    <t>Izdelava, dobava in montaža enostavne demontažne ograj v prostoru za prečrpavanje v 1. kleti. Ograja sestavljena iz vert. in hor. profilov iz RF železa. Višina ograje cca 100 cm. Obračun v m2.</t>
  </si>
  <si>
    <t>Barva in kvaliteta kamna enaka kot pri tlaku. Kamnite lamele s kvalitetnim lepilom lepiti na zidove v utorjene šlice.</t>
  </si>
  <si>
    <t>Naprava cokla v prostorih kjer je tlak iz keramike (halli predprostori v kleteh, hall galerije in vsi  podesti obeh stopnišč). Uporabiti posebne ploščice za cokel po sistemu Kerastone oz g-gres. Ploščice s kvalitetnim lepilom lepiti na zid, v utore v ometu h= 10 cm (v liniji ometov oz. v utore AB sten). Obračun po m1</t>
  </si>
  <si>
    <t>Naprava poševnega cokla iz ene vrste  keramičnih ploščic enake kvalitete in barve kot so ploščice na stopnišču (glavno in požarno). Ploščice s kvalitetnim lepilom lepiti na zid, tako da tvorijo poševen cokl ob stopniščnih ramah utorjene v AB stene oziroma v omete (ista linija). Na vogalih uporabiti fazonske - robne ploščice, ali rob pobrusiti pod kotom 45. stopinj. Uporabiti posebne ploščice za cokel po sistemu Kerastone. Cokel je poglobljen v   omet. Obračun po m1.</t>
  </si>
  <si>
    <t>a.)</t>
  </si>
  <si>
    <t>b.)</t>
  </si>
  <si>
    <t>hladni bitumenski premaz (Ibitol ali Bitosil 0.4-0,6 kg/m2)</t>
  </si>
  <si>
    <t>Ob stenah  hidroizolacijo potegniti navzgor nad nivo terena do zgornje kote fasadnih coklov (kjer so), oziroma  cca 1 cm pod gotovimi tlaki ploščadi, kjer se zaključi z zaključnim profilom, stiki se dodatno vodotesno kitajo.</t>
  </si>
  <si>
    <t>klet</t>
  </si>
  <si>
    <t>(63,50*2+0,90*6+2,35+5,25*2)*9,40=</t>
  </si>
  <si>
    <t>(6,0+0,60+1,40)*2*6,40=</t>
  </si>
  <si>
    <t>FS1a</t>
  </si>
  <si>
    <t>(3,0+3,50)*6,40+4,0*3,0=</t>
  </si>
  <si>
    <t>FS3</t>
  </si>
  <si>
    <t>5,0*3,60=</t>
  </si>
  <si>
    <t>Fs4</t>
  </si>
  <si>
    <t>(15,10+11,75+5,0*2+1,3*2)*0,60=</t>
  </si>
  <si>
    <t>V S E    S K U P A J:</t>
  </si>
  <si>
    <t>GRADBENA DELA   :</t>
  </si>
  <si>
    <t>OBRTNIŠKA DELA :</t>
  </si>
  <si>
    <t>Zapiranje prezračevalnih jaškov v vseh treh kleteh z armiranimi betonskimi armiranimi prefabriciranimi  ploščami d= 10 cm (vertikalna izvedba), katere pritrjevati med kovinske profile, pritrjene na AB parapete in stropne plošče - poševne vute. Točne višine plošč izmeriti na mestu, širine 62,5 cm ali manj po predlogu izvajalca (glede na montažo in težo). Kompletna stena sestavljena iz plošč, mora biti zrakotesna in na notranji strani absolutno ravna. Stiki plošč tesnjeni. Obračun po m2 prefabriciranih plošč! Izvedba po vzoru iz 1. faze!</t>
  </si>
  <si>
    <t>Izvedba kompletno z izdelavo plošč v betonarni, s prevozom in montažo na mestu z vsemi pomožnimi deli in transporti. V ploščah pustiti odprtine za montažo prezračevalnih rešetk in dimnih loput - po načrtih strojnih instalacij in detajlih arhitekture!</t>
  </si>
  <si>
    <t>Obračun po m3 betona plošč z vutami, zmanjšano za volumen vstavljenih žog. Žoge so cca 330,0 m3.</t>
  </si>
  <si>
    <t>(MED SLOVENSKO CESTO IN KERSNIKOVO ULICO)</t>
  </si>
  <si>
    <t>SKUPAJ LAHKE PREDELNE STENE :</t>
  </si>
  <si>
    <t>Naprava, amortizacija in demontaža  cevnih odrov   v jašku dvigala  po navodilih monterjev, s prenosom materiala do mesta vgraditve in z vsemi pomožnimi deli. Obračun v m3 prostora dvigalnega jaška.</t>
  </si>
  <si>
    <t>m2</t>
  </si>
  <si>
    <t>SLIKARSKA DELA SKUPAJ :</t>
  </si>
  <si>
    <t>OBEŠENI TEHNIČNI STROPOVI SKUPAJ :</t>
  </si>
  <si>
    <t>POPUST (  %)</t>
  </si>
  <si>
    <t xml:space="preserve">objekt : </t>
  </si>
  <si>
    <t>gradnja :</t>
  </si>
  <si>
    <t>lokacija:</t>
  </si>
  <si>
    <t>pozicija</t>
  </si>
  <si>
    <t>količina</t>
  </si>
  <si>
    <t>cena/enoto</t>
  </si>
  <si>
    <t xml:space="preserve">SKUPNA REKAPITULACIJA VSEH DEL </t>
  </si>
  <si>
    <t>1.</t>
  </si>
  <si>
    <t>2.</t>
  </si>
  <si>
    <t>3.</t>
  </si>
  <si>
    <t>4.</t>
  </si>
  <si>
    <t>projektna</t>
  </si>
  <si>
    <t>organizacija :</t>
  </si>
  <si>
    <t>vrsta  projektne</t>
  </si>
  <si>
    <t>dokumentacije:</t>
  </si>
  <si>
    <t>P Z R  (projekt za razpis)</t>
  </si>
  <si>
    <t>P Z I    (projekt  za  izvedbo)</t>
  </si>
  <si>
    <t>projekt :</t>
  </si>
  <si>
    <t>popis  za :</t>
  </si>
  <si>
    <t xml:space="preserve">odgovorni </t>
  </si>
  <si>
    <t xml:space="preserve"> STUDIO LOCUS d.o.o. PROJEKTIRANJE IN</t>
  </si>
  <si>
    <t>kraj in datum :</t>
  </si>
  <si>
    <t>A.</t>
  </si>
  <si>
    <t>B.</t>
  </si>
  <si>
    <t>C.</t>
  </si>
  <si>
    <t>m1</t>
  </si>
  <si>
    <t>kom</t>
  </si>
  <si>
    <t xml:space="preserve"> Spodaj so pri nekaterih vratih vgrajene pripire iz kotnih profilov. Vsi zvari fino obrušeni, vratno krilo očiščeno peskanjem in pleskanjem s temeljno zaščitno žgano požarno odporno svetlo  barvo. Pred naročilom vse mere in število komadov preveriti.</t>
  </si>
  <si>
    <t>Vrata izdelana po shemi  projektanta in po detajlih proizvajalca, katere potrdi projektant arhitekture.  Vrata z atestom in v skladu z zahtevami iz elaborata požarne študije in elaborata gradbene fizike! Smer odpiranja v smeri evakuacije, prikazano v tlorisih.</t>
  </si>
  <si>
    <t>VKPS3 in VKPS3z (zrcalno!) 500/210 cm, enokrilna polna notranja drsna   vrata z osebnim prehodom 90/190 cm, Ei 60</t>
  </si>
  <si>
    <t>(23,0*2+16,20+14,20)=</t>
  </si>
  <si>
    <t>1,90*4*2+1,0*4=</t>
  </si>
  <si>
    <t xml:space="preserve">Izdelava fasadnih kotličkov izdelanih iz  prašno barvane  alu pločevine s  priključki na cevi iz odtočnikov  iz ravnih streh in spodaj  na odtočne cevi    za odvod meteorne vode. </t>
  </si>
  <si>
    <t xml:space="preserve">B/IV.     </t>
  </si>
  <si>
    <t xml:space="preserve">   A/VII.   ZIDARSKA DELA</t>
  </si>
  <si>
    <t xml:space="preserve">  TESARSKA DELA SKUPAJ :</t>
  </si>
  <si>
    <t>Pri vratih v strojnice predvideti sistemski ključ po posebnem projektu  (npr.Titan)</t>
  </si>
  <si>
    <t>80,0+415,0=</t>
  </si>
  <si>
    <t>20,70+3,25*2+10,0*2=</t>
  </si>
  <si>
    <t>(63,50*2+32,60+2,50+3,50+10,35*3+0,90*4*3+1,10*0,50*11+6,50+15,0+5,0*3+5,25+3,0*4)*0,40=</t>
  </si>
  <si>
    <t>1,50*2,05*2-0,6*1,95*2=</t>
  </si>
  <si>
    <t xml:space="preserve"> m2</t>
  </si>
  <si>
    <t>ločilni sloj s PE folijo 0.15 mm</t>
  </si>
  <si>
    <t>tesnilni in ločilni sloj s PE folijo 0.15 mm</t>
  </si>
  <si>
    <t>Oznaka   T4.</t>
  </si>
  <si>
    <t>-(2,40*2,60+1,65*1,80)*0,50=</t>
  </si>
  <si>
    <t>t pl</t>
  </si>
  <si>
    <t>34,35*2,40*0,80+34,35*1,20*0,50=</t>
  </si>
  <si>
    <t>(21,90+2,70*2)*1,20*0,80=</t>
  </si>
  <si>
    <t>(11,35+44,0)*1,40*0,50+62,75*0,40*0,50=</t>
  </si>
  <si>
    <t>7,55*2,22*0,50+22,0*1,40*0,50+31,81*1,40*0,50+(62,50+1,82+2,34)*0,40*0,50=</t>
  </si>
  <si>
    <t>11,20*2*1,40*0,50+(32,60+4,85*2)*0,30*0,50=</t>
  </si>
  <si>
    <t>245,4695*1,03=</t>
  </si>
  <si>
    <t>6,10*6,0*0,10+5,50*7,20*0,10=</t>
  </si>
  <si>
    <t>c.)</t>
  </si>
  <si>
    <t>d.)</t>
  </si>
  <si>
    <t>(11,75+5,20*2+1,25*2+16,20)*0,55=</t>
  </si>
  <si>
    <t xml:space="preserve">B/XII.      </t>
  </si>
  <si>
    <t xml:space="preserve">B/XIV.     </t>
  </si>
  <si>
    <t xml:space="preserve">B/XV.    </t>
  </si>
  <si>
    <t xml:space="preserve">B/XVI.      </t>
  </si>
  <si>
    <t xml:space="preserve">B/XVIII.      </t>
  </si>
  <si>
    <t xml:space="preserve"> B/XIX.     </t>
  </si>
  <si>
    <t>B/XII.  OBLOGE S KAMNOM</t>
  </si>
  <si>
    <t xml:space="preserve">   m2</t>
  </si>
  <si>
    <t>B/XIII.  KERAMIČARSKA DELA</t>
  </si>
  <si>
    <t>PARKETARSKA DELA SKUPAJ :</t>
  </si>
  <si>
    <t>B/XV.  OBEŠENI TEHNIČNI  STROPI</t>
  </si>
  <si>
    <t>B/XIV.    PARKETARSKA DELA</t>
  </si>
  <si>
    <t>talna keramika (tla in obloge stopnic s podesti vred), T4, T5, T5a, T6, T8, T12, T12a, (poslovni prostori  zajeti posebej)</t>
  </si>
  <si>
    <t>(4,60+5,15+2,0+1,8)*2,2=</t>
  </si>
  <si>
    <t>(3,60*2+2,80*3+5,40+2,0*2)*2,20-0,80*2,10*6=</t>
  </si>
  <si>
    <t>40,0+58,0+3,50+21,0+26,0=</t>
  </si>
  <si>
    <t>143,00</t>
  </si>
  <si>
    <t>stp</t>
  </si>
  <si>
    <t>1,20*0,45*14*6+1,20*0,50*17*2=</t>
  </si>
  <si>
    <t>44,00</t>
  </si>
  <si>
    <t>Fuge se morajo sekati pod kotom 90 stopinj. Izdelana obloga mora biti ravna, vertikalna, gladka, brez madežev in razpok ter barvo enakomerna. Na določeni višini je možna izvedba okrasne linijske bordure (po želji investitorja).</t>
  </si>
  <si>
    <t>Obračun po m2 obložene površine.</t>
  </si>
  <si>
    <t>OPOMBA: vsi prostori manjši od 5 m2.</t>
  </si>
  <si>
    <t xml:space="preserve">Površino kitati, obrusiti, fino zagladiti , očistiti in impregnirati ter poslikati  barvo po navodilih proizvajalca. Obračun po m2 poslikane površine. </t>
  </si>
  <si>
    <t>Vse na mestu betonirane premostitvene in prekladne  konstrukcije (plošče, nosilci, preklade) morajo biti pri opaženju, to je pred betoniranjem ustrezno nadvišane - po statičnem računu!</t>
  </si>
  <si>
    <t xml:space="preserve">Slikanje AB vidnih sten,  stropov, podestov in stopniščnih ram s spodnje strani na požarnem stopnišču z obstojno fasadno  barvo za notranje betonske površine v svetlem tonu. Opažne stike obrusiti, površine stropa fino zagladiti, impregnirati z razredčeno barvo in 1 x poslikati z  barvo za notranje betonske  površine v tonu po izbiri projektanta. </t>
  </si>
  <si>
    <t>5,0+2,50*2*8,50+1,50*4*2,35*3+54,0=</t>
  </si>
  <si>
    <t>1,0*0,40*2*2,10*33=</t>
  </si>
  <si>
    <t xml:space="preserve">   B/XVII.  PLESKARSKA DELA</t>
  </si>
  <si>
    <t>B/XVIII.  NOTRANJA PROMETNA UREDITEV V GARAŽAH</t>
  </si>
  <si>
    <t>84*3*7,00=</t>
  </si>
  <si>
    <t>1764,00</t>
  </si>
  <si>
    <t>408,00</t>
  </si>
  <si>
    <t>252,00</t>
  </si>
  <si>
    <t>33,00</t>
  </si>
  <si>
    <t>gasilni aparat S 6 kg (prah ABC)</t>
  </si>
  <si>
    <t>gasilni aparat CO2 (ogljikov dioksid) , 5 kg</t>
  </si>
  <si>
    <t>22,00</t>
  </si>
  <si>
    <t>Dobava in montaža (postavitev) standardnih kovinskih informacijskih tabel z napisi (požarni izhod, dvigalo, stopnice ip.) samostoječih na kovinskem drogu ali pritrjenih na AB stene ali stebre vse po načrtu za prometno ureditev podzemnih garaž. Namen in standardna oznaka tabel po načrtih za vizuelne komunikacije. V pavilojonu 3 je potrebno obdelati oznake v skladu z razporeditvijo lokalov.</t>
  </si>
  <si>
    <t xml:space="preserve">   OPREMA V SANITARIJAH</t>
  </si>
  <si>
    <t>Dobava in polaganje medeninastih ali RF trakov h= 3 cm, ki se vgradijo med različne tlake in pri vhodih v pasažo. Obračun po m1.</t>
  </si>
  <si>
    <t>Izdelava portalov ob dvigalnih vratih v vseh etažnih hallih. Portal sestavljen iz dveh vrst plošč iz naravnega kamna in sicer iz čelne vrste kamna in druge vrsta kamna v špaleti vrat z zaobljenim robom v stiku s čelnim kamnom. V stiku čelne vrste kamna in AB stene je vložen  rostfrei trak širine 5 mm. Širina čelne vrste kamna je cca 15 cm, kamen konusen d= 2-4 cm, širina špaletne vrste kamna je cca 16 cm, višina portala cca 2.40 m, širina nad vrati pa je cca 1.40 m. Obračun po komadih, portalov. Kamen-poliran  granit . Izdelava po detajlu (ali po vzoru iz 1. faze)! Točne izmere ugotoviti na mestu !</t>
  </si>
  <si>
    <t>Zaradi zmanjšanja in razbremenitve lastnih tež masivnih  medetažnih plošč se v njih vgrajujejo sistemske "žoge" po sistemu Cobiax CBCM-S različnih velikosti - po sistemu proizvajalca!</t>
  </si>
  <si>
    <t>Plošče in vute se primerno izpolnijo z "žogami", ki se jih vstavlja in fiksira med armaturo,  "žoge" po sistemu Cobiax CBCM-S 140, 180, 225, 270, 315, in 360. Izvedena bo posebna specifikacija in razporeditev "polnilnih žog". Glej tehnično poročilo v sklopu statičnega računa in navodila proizvajalca!</t>
  </si>
  <si>
    <t>OPOMBA: plošče komunikacijskih jeder in paviljona so zajete v posebnih postavkah!</t>
  </si>
  <si>
    <t>beton masivnih plošč nad III. in II. kletjo d= 30 cm, ob vzdolžnih stenah in ob stebrih plošče spodaj ojačane z vutami, ki se odebelijo pod ploščo od 0 do 30 cm (d= skupaj s ploščami 30 do 60 cm, plošče se v obeh vzdolžnih poljih izvedeta v min. naklonih 0,5% proti sredinski, oziroma proti krajnima muldama, plitve mulde izvedene v tlakih (plošča napeta kot dvojna plitva dvokapnica z 0,5% padci proti muldam - glej prereze)</t>
  </si>
  <si>
    <t>1825,0*0,23*2=</t>
  </si>
  <si>
    <t>3 in 2kt</t>
  </si>
  <si>
    <t>vut steb</t>
  </si>
  <si>
    <t>vut sten</t>
  </si>
  <si>
    <t>do obod</t>
  </si>
  <si>
    <t>Slikanje AB vidnih stropov v  predprostorih, etažnih hallih s poldisperzijsko (npr. JUPOL) barvo za notranje površine v svetlem tonu. Površino stropa fino zagladiti in obrusiti impregnirati z razredčeno barvo in 2 x poslikati z JUPOL barvo za notranje površine v tonu po izbiri projektanta. Stopnišče obračunano v posebni postavki!</t>
  </si>
  <si>
    <t>Slikanje podestov in stopniščnih ram s spodnje strani (do vrha glavnega  stopnišča)  s poldisperzijsko (npr. JUPOL) barvo za notranje površine v svetlem tonu. Površino stropa podestov in stopnic s spodnje strani  fino zagladiti in obrusiti impregnirati z razredčeno barvo in 2 x poslikati z JUPOL barvo za notranje površine. Obračun v m2 razvite površine.</t>
  </si>
  <si>
    <t>A/VII.  ASFALTERSKA  DELA</t>
  </si>
  <si>
    <r>
      <t xml:space="preserve"> </t>
    </r>
    <r>
      <rPr>
        <sz val="10"/>
        <rFont val="Arial"/>
        <family val="2"/>
        <charset val="238"/>
      </rPr>
      <t>Dobava in polaganje tipskih cestnih vgreznjenih robnikov 20/20 cm, kot delilni pas med  asfaltom in ostalimi tlaki . Robniki  položeni v betonsko posteljico. Stiki tesnjeni s cementno malto. Po detajlu!</t>
    </r>
  </si>
  <si>
    <t>dim. 95x60x3 z zavihkom 10 cm navzdol         kom</t>
  </si>
  <si>
    <t>dim.180x60x3 z zavihkom navzdol za 10 cm    kom</t>
  </si>
  <si>
    <t>XIX. OPREMA OBJEKTA</t>
  </si>
  <si>
    <t xml:space="preserve">48  / 07 </t>
  </si>
  <si>
    <t>A/0.</t>
  </si>
  <si>
    <t>OPOMBA: talne plošče posameznih vertikalnih prezračevalnih jaškov se izvajajo na različnih etažnih višinah (po načrtu)</t>
  </si>
  <si>
    <t>Dobava in vgrajevanje betona trdnostnega razreda C 25/30 (MB 30), preseka od 0,08 do 0,12 m3/m2   v gladke vidne armirane konstrukcije betonskih parapetov  prezračevalnih jaškov v garažah, debeline sten 10 cm,  z vsemi pomožnimi deli in transporti.  Dodatek za vmetavanje betona v opaž. Obračun v m3. Na AB parapeti se montirajo betonski prefabrikati, za zapiranje prezračevalnih jaškov. Vgraditi sidra za pritrjevanje NPU po predlogu izvajalca</t>
  </si>
  <si>
    <t>KLEPARSKA DELA SKUPAJ:</t>
  </si>
  <si>
    <t>OPOMBA: vrata, okna in fasadne polstrukturne stene v alu profilih so obdelana v sklopu poglavja ZASTEKLITVE V ALU PROFILIH</t>
  </si>
  <si>
    <t>Plošče polagati z enakomernimi stiki (fuge npr 8 mm) , fuge  morajo biti enakomerne in popolnoma horizontalne oz. vertikalne. Obložena fasada mora biti ravna in barvno enakomerna. Kvaliteto, barvo in velikost plošč določi projektant po dogovoru in predlogih  izvajalca. Obračun po m2 dejansko položene fasade. V ceni obračunati tudi oblaganje oz. zapiranje  špalet in zgornji zaključek fasade. Sestava FS5.</t>
  </si>
  <si>
    <t xml:space="preserve">Dobava materiala in montaža lahkih suhomontažnih pregradnih sten z  obojestransko oblogo iz dvojnih mavčnih plošč 2x1,25 cm. Stene  sistema (npr. Knauf), izvedene na lastni kovinski   podkonstrukciji iz  tipskih pocinkanih profilov  (CW in UA), ki so pritrjeni spodaj na AB  plošče zgoraj na AB  strop. Stene  z vloženo zvočno in toplotno izolacijo (gostote 50 kg/m3), kompletno z bandažiranjem in kitanjem ter pripravo površin za slikarska oziroma keramičarska  dela. Izvedba z vsemi pomožnimi deli in prenosi.  Spodnja vodila sten se postavijo in spodaj pritrdijo  pred napravo tlakov na betonsko ploščo(protiakustični cokel), stene postavljati v skladu z elaboratom gradbene akustike, zaključki, nastavki, dilatacije, stiki sten, vogali vse obdelano po detajlih in zahtevah. Obračun v m2. Zajeti vgradnjo vratnih "slepih" okvirjev, vrata in štoki  so upoštevana v sklopu mizarskih del. Razmestitev stojk glede na višino sten in po specifikaciji proizvajalca.  </t>
  </si>
  <si>
    <t>T1</t>
  </si>
  <si>
    <t>1823,0=</t>
  </si>
  <si>
    <t>T2</t>
  </si>
  <si>
    <t>1823,0*2=</t>
  </si>
  <si>
    <t>(22,50+32,0+57,0+12,50+45,0)*3=</t>
  </si>
  <si>
    <t>10,0*0,60*0,08*6+5,0*0,60*0,08*3=</t>
  </si>
  <si>
    <t xml:space="preserve">    DELA iz MA  BETONA SKUPAJ:</t>
  </si>
  <si>
    <t>A/VI.  TESARSKA DELA</t>
  </si>
  <si>
    <t>Dobava in vgrajevanje betona trdnostnega razreda C 25/30 (MB 30)  v nevidne armirane konstrukcije  pasovnih temeljev (pete in nastavki) in temeljnih gred nad piloti, vse preseka nad 0.30 m3/m2  z vsemi pomožnimi deli in transporti.  Obračun v m3. Temelji pod nivojem III. kleti, dodatni temelji ob knjižnici na nivoju I. kleti so zajeti posebej!</t>
  </si>
  <si>
    <t>tem</t>
  </si>
  <si>
    <t>OPOMBA:  temelji so podbetonirani do pilotov, ob stenah slonijo na AB slopih ! - glej posebno postavko!</t>
  </si>
  <si>
    <t>(5,0+5,50+6,0+3,0)*1,40*0,50+(5,0+5,50+6,0+3,0)*0,30*0,50=</t>
  </si>
  <si>
    <t xml:space="preserve">Dobava in vgrajevanje betona trdnostnega razreda C 25/30 (MB 30)  v nevidne armirane konstrukcije  pasovnih temeljev (pete in nastavki) razširjenega kom. jedra na nivoju I. kleti -instal. sanit., vse preseka nad 0.30 m3/m2  z vsemi pomožnimi deli in transporti.  Obračun v m3. </t>
  </si>
  <si>
    <t>Mikroarmirane betonske povozne tlake v garažah glej v posebnem poglavju (T1, T2), podloge pod tlaki ploščadi so zajete v sklopu ravnih streh (T3)!</t>
  </si>
  <si>
    <t>Dobava in montaža tipske svetlobne strešne akrilne kupole (npr Lesna ali Novoles) vgrajene  nad AB jaške nad ravno streho. Svetlobne kupole  brez   venca, montaža na lesen okvir, pritrjen nad AB stenami jaška, zasteklitev  iz dvojnega  prosojnega (opal ali pleksi) stekla kupolaste oblike in  služi za odvod dima iz garaž.  Izvedba kompletno z vsemi obrobami, z vsem potrebnim tesnenjem, z dobavo in montažo  avtomatike s tipalom  za samodejno odpiranje  v slučajo požara, z elektro odpiranjem na tipko, s senzorji za zapiranje v slučaju dežja ali močnega vetra, z vso podkonstrukcijo in nastavnimi venci  in vsemi pomožnimi deli. Montaža po navodilih in detajlih proizvajalca. Požarni odpiralni mehanizem vezan na sistem javljanja požara.</t>
  </si>
  <si>
    <t xml:space="preserve">B./VIII.   </t>
  </si>
  <si>
    <t xml:space="preserve">B/IX.      </t>
  </si>
  <si>
    <t>alu podkonstrukcija za pritrjevanje fasadnih plošč sidrana na stene</t>
  </si>
  <si>
    <t>JF</t>
  </si>
  <si>
    <t>1822,0*0,20=</t>
  </si>
  <si>
    <t>(22,0+10,40+1,60*2+1,20*2+5,0+4,0+1,60+0,60+3,20)*0,20*2,95*2=</t>
  </si>
  <si>
    <t>-(0,90*2,15*0,20*12+2,0*2,40*2*0,20)=</t>
  </si>
  <si>
    <t>3,55*0,90*0,20*9=</t>
  </si>
  <si>
    <t>(3,40+0,90*2)*0,20*2,55*18=</t>
  </si>
  <si>
    <t>beton  obodnih  sten in notranjih delilnih sten prezračevalnih  jaškov izven gabaritov garaže,  preseka  0,20 m3/m2,  stene debeline 20 cm,  na vrhu sten pustiti zobove za vgraditev kotnih okvirjev za prezračevalne rešetke</t>
  </si>
  <si>
    <t>(2,15+1,93+22,50+2,40+32,60+10,25*2+45,0+12,50+0,50)*0,10*0,70*3=</t>
  </si>
  <si>
    <t>3 kt</t>
  </si>
  <si>
    <t>1,10*0,40*2,65*11=</t>
  </si>
  <si>
    <t>2,1 kt</t>
  </si>
  <si>
    <t>65,00</t>
  </si>
  <si>
    <t>30.</t>
  </si>
  <si>
    <t>kg</t>
  </si>
  <si>
    <t>Opaženje  stranic poglobljenih temeljnih plošč in sicer  pod dvigalnim jaškom,  pod prečrpalnim jaškom in opaženje robov  obeh  temeljnih plošč pod komunikacijskima jedroma. Izvedba   s prenosom materiala do mesta vgraditve, opaženjem, razopaženjem, čiščenjem lesa in vsemi pomožnimi deli. Višina podpiranja do 50 cm.</t>
  </si>
  <si>
    <t>(2,55+2,40)*2*0,40=</t>
  </si>
  <si>
    <t>(3,20+2,40)*2*0,30=</t>
  </si>
  <si>
    <t>6,0*4*0,50+(5,0+8,0)*2*0,50=</t>
  </si>
  <si>
    <t>Dvostranski opaž poglobljenih zasutih sten dvigalnega jaška  in poglobljenih sten jaška za prečrpavanje, s prenosom materiala do mesta vgraditve, opaženjem, razopaženjem, čiščenjem lesa in vsemi pomožnimi deli.  Višina podpiranja do 150 cm.</t>
  </si>
  <si>
    <t>OPOMBA:  opaženje sten  jaškov nad nivojem III. kleti so zajete posebej!</t>
  </si>
  <si>
    <t>(2,55+2,40)*2*2*1,30=</t>
  </si>
  <si>
    <t>(3,20+2,40)*2*2*0,95=</t>
  </si>
  <si>
    <t>Dvostransko opaženje  pasovnih temeljev garaž (temeljne pete in nastavki) in temeljnih gred nad piloti z opažnimi elementi in deskami, s prenosom materiala do mesta vgraditve, opaženjem, razopaženjem, čiščenjem lesa in vsemi pomožnimi deli. Višina podpiranja od 50-80 cm</t>
  </si>
  <si>
    <t>34,35*2*0,80+34,35*2*0,50=</t>
  </si>
  <si>
    <t>(21,90+2,70*2)*2*0,80=</t>
  </si>
  <si>
    <t>(11,35+44,0)*2*0,50+62,75*2*0,50=</t>
  </si>
  <si>
    <t>7,55*2*0,50+22,0*2*0,50+31,81*2*0,50+(62,50+1,82+2,34)*2*0,50=</t>
  </si>
  <si>
    <t>11,20*2*2*0,50+(32,60+4,85*2)*2*0,50=</t>
  </si>
  <si>
    <t xml:space="preserve">opaženje   obodnih kletnih sten garaž, vzdolžne stene debeline 40 cm, prečna stena d= 30 cm (os 28) </t>
  </si>
  <si>
    <t>jed PT, G</t>
  </si>
  <si>
    <t>gar 15</t>
  </si>
  <si>
    <t>28,50*0,20*2,45*3-5,0*0,20*2,20*6=</t>
  </si>
  <si>
    <t>(376,0+184,0+6,0+49,0)*140,0=</t>
  </si>
  <si>
    <t>450252,5*1,075=</t>
  </si>
  <si>
    <t>(63,50+1,22+22,25+2,33+36,10)*2*2,15*3=</t>
  </si>
  <si>
    <t>-(3,0*1,50*2*9)=</t>
  </si>
  <si>
    <t>1,60*2*4,50*2=</t>
  </si>
  <si>
    <t>(32,60+0,50*2+2,0+3,50)*2*2,50*2=</t>
  </si>
  <si>
    <t>(5,0+5,25)*2*2,35*3=</t>
  </si>
  <si>
    <t>-(0,90*2,15*2*6)=</t>
  </si>
  <si>
    <t>6,40*2*2,50*3=</t>
  </si>
  <si>
    <t>(4,60+4,20*2)*2*2,30*3=</t>
  </si>
  <si>
    <t>(11,0+1,20*2+3,20+1,60+4,60)*2*2,45*2=</t>
  </si>
  <si>
    <t>(11,0+1,20*2+3,20+1,60+4,60+3,50+2,80)*2*2,75=</t>
  </si>
  <si>
    <t>(10,40+1,60*2+1,20*2+5,0+4,0+1,60+0,60+3,20)*2*2,95*2=</t>
  </si>
  <si>
    <t>-(0,90*2,15*2*12+2,0*2,40*2*2)=</t>
  </si>
  <si>
    <t>opaženje  obodnih  sten in notranjih delilnih sten prezračevalnih  jaškov izven gabaritov garaže,  stene debeline 20 cm,  na vrhu sten pustiti zobove za vgraditev kotnih okvirjev za prezračevalne rešetke</t>
  </si>
  <si>
    <t>(3,40+0,90*2)*2*2,55*18=</t>
  </si>
  <si>
    <t>28,50*2,45*3-5,0*2,20*6=</t>
  </si>
  <si>
    <t>22,0*2,95*3=</t>
  </si>
  <si>
    <t>(2,15+1,93+22,50+2,40+32,60+10,25*2+45,0+12,50+0,50)*2*0,70*3=</t>
  </si>
  <si>
    <t>f.)</t>
  </si>
  <si>
    <t>g.)</t>
  </si>
  <si>
    <t>h.)</t>
  </si>
  <si>
    <t>36,00</t>
  </si>
  <si>
    <t>OPOMBA:  estrihi so mikroarmirani!</t>
  </si>
  <si>
    <t xml:space="preserve"> </t>
  </si>
  <si>
    <t>A/V.   TLAKI IZ MIKROARMIRANEGA BETONA</t>
  </si>
  <si>
    <t>(39,50+8,50+252,0+6,0+11,0+17,0)*120,0=</t>
  </si>
  <si>
    <t>tal pl</t>
  </si>
  <si>
    <t>365,0*85,0=</t>
  </si>
  <si>
    <t>stene,g</t>
  </si>
  <si>
    <t>par, ven</t>
  </si>
  <si>
    <t>(29,50+0,75+6,50+4,50+11,0)*90=</t>
  </si>
  <si>
    <t>steb</t>
  </si>
  <si>
    <t>34,0*200=</t>
  </si>
  <si>
    <t>pl gar</t>
  </si>
  <si>
    <t>(1120+585,0)*160,0=</t>
  </si>
  <si>
    <t>pl pav</t>
  </si>
  <si>
    <t>36,0*105,0=</t>
  </si>
  <si>
    <t>HI b</t>
  </si>
  <si>
    <t>51,0*65,0=</t>
  </si>
  <si>
    <t>st, pod</t>
  </si>
  <si>
    <t>(3,50+14,50)*95,0=</t>
  </si>
  <si>
    <t>specijalni sploščeni elementi višine 14 cm v  ploščah nad III. in II. kletjo (plošči sta enaki), obračun po komadih predvidenih elementov (pcs), v oklepajih so navedene različne kombinacije v kasetah (cages). Obračun za obe plošči !</t>
  </si>
  <si>
    <t>specijalni sploščeni elementi višine 14 cm v  plošči nad I. kletjo, obračun po komadih predvidenih elementov (pcs), v oklepajih so navedene različne kombinacije v kasetah (cages)</t>
  </si>
  <si>
    <t>OPIS ZA INFORMACIJO !  IZDELANO BO PO POSEBNEM PROJEKTU DOBAVITELJA DVIGAL, KI BO TUDI DOLOČIL VSE POZICIJE IN VELIKOSTI ODPRTIN V AB JAŠKU!</t>
  </si>
  <si>
    <t>DVIGALO SKUPAJ :</t>
  </si>
  <si>
    <t>Vse vidne betonske površine morajo imeti razred vidne površine betona SB 2.</t>
  </si>
  <si>
    <t>Talna plošča in obodne stene se izvaja po sistemu "bela kad", izvajalec mora upoštevati v enotnih cenah vse potrebne elemente in sestave betona za doseganje kvalitete po tem sistemu. Lahko nadaljuje izvajanje po Projektu betonskih konstrukcij št. 04/2013-vb, TKK Srpenica oziroma izdela novega in pridobi nanj potrebna soglasja.</t>
  </si>
  <si>
    <t>stenska keramika (samo javne sanitarije v I. kleti</t>
  </si>
  <si>
    <t>Izdelava, dobava in montaža odvodnih (odtočnih) cevi meteorne vode krožnega prereza fi 75 mm za odvod meteorne vode iz nadstreškov. Cevi izdelane iz RF pločevine, debeline 0,70 mm razvite širine cca 25 cm. Obračun po m1. Ves pritrdilni material mora biti izdelan iz RF profilov.</t>
  </si>
  <si>
    <t>Dobava materiala in oblaganje vertikalnih stranic notranjega dela strešnih vencev in ob nastavnih vencih kupol pri ravnih strehah s pokrovnimi obrobami iz alu barvane  pločevine 0,6 mm, razvite širine cca 50 cm, ki spodaj sega v prodec, zgoraj pa do pokrivnega venca. Obračun v m2.</t>
  </si>
  <si>
    <t>4</t>
  </si>
  <si>
    <t>5</t>
  </si>
  <si>
    <t>Nosilnost:</t>
  </si>
  <si>
    <t>13 oseb ali 1000 kg</t>
  </si>
  <si>
    <t>Hitrost vožnje:</t>
  </si>
  <si>
    <t>1,00 m/s</t>
  </si>
  <si>
    <t>Višina dviga:</t>
  </si>
  <si>
    <t>8,50 m</t>
  </si>
  <si>
    <t>Število postaj:</t>
  </si>
  <si>
    <t>Višina glave jaška:</t>
  </si>
  <si>
    <t>3,60 m</t>
  </si>
  <si>
    <t>Globina jame jaška:</t>
  </si>
  <si>
    <t>1,50 m</t>
  </si>
  <si>
    <t>Dostopni prostor pod jaškom:</t>
  </si>
  <si>
    <t>NE</t>
  </si>
  <si>
    <t>Število voženj na uro:</t>
  </si>
  <si>
    <t xml:space="preserve">do 180  </t>
  </si>
  <si>
    <t>Priključna napetost:</t>
  </si>
  <si>
    <t>3 x 400 V, 50 Hz</t>
  </si>
  <si>
    <t>Izvedba naprave v skladu s standardom SIST EN 81-1 in EN81-72</t>
  </si>
  <si>
    <t>Tip: gasilsko osebno dvigalo brez strojnice, uveljavljene blagovne znamke s sistemskim certifikatom, npr. KONE, MonoSpace, Otis ali enakovredna kvaliteta</t>
  </si>
  <si>
    <t>Vrsta pogona: Frekvenčno in napetostno krmiljeni regenerativni pogon s trifaznim tokom s sinhronskim motorjem - npr. EcoDisc - z izvedbo brez reduktorja in samodejnonastavljivim zavornim sistemom za varno, udobno in tiho obratovanje</t>
  </si>
  <si>
    <t>Število dostopov: 4, na isti strani - neprehodna kabina</t>
  </si>
  <si>
    <t>Namestitev dvigala:v samostojnem betonskem jašku (ni predmet ponudbe)</t>
  </si>
  <si>
    <t>Namestitev pogona: Sinhronski motor brez reduktorja z integriranim pogonskim diskom je pritrjen v glavi jaška na jeklenih vodilih kabine. Brez strojnice!</t>
  </si>
  <si>
    <t>Pogonska moč: 5,7 kW, energetsko učinkovita razred »A«</t>
  </si>
  <si>
    <t>Notranje mere kabine: širina: 1,10 m; globina: 2,10 m; višina: 2,20 m</t>
  </si>
  <si>
    <t xml:space="preserve">Kabina (po izboru naročnika): stene iz brušene nerjaveče pločevine Austurias Satin, tla nedrseča guma ali po izboru arhitekta kot na hodniku - položi naročnik, strop iz brušene nerjaveče pločevine in varčnimi LED okroglimi svetilkami, inox okroglo oprijemalo z zaoblenimi zaključki na stranski steni, ogledalo na zadnji steni v delni  širini in delni višini, zasilna avtomatska razsvetljava, avtomatska programljiva ventilacija, prostoročna telefonska naprava za povezavo med kabino in klicnim centrom za primer reševanja ujetih oseb iz kabine dvigala (omogoča klic na 4 predhodno programirane številke) 
govorna naprava za povezavo med kabino, servisnim panelom in pritličjem za komunikacijo med reševanjem in požarom, v stropu kabine loputa za zasilni izhod z lestvijo za reševanje iz kabine
</t>
  </si>
  <si>
    <t>Vrata kabine: avtomatska dvodelna teleskopska vrata s krili in okvirji iz brušene nerjaveče pločevine Asturias Satin, širina: 900 mm; višina: 2100 mm, frekvenčno regulirani regenerativni pogon, varovanje z infrardečo svetlobno zaveso in omejilnikom zaporne sile</t>
  </si>
  <si>
    <t>Vrata jaška: avtomatska dvodelna teleskopska vrata s krili in okvirji iz brušene nerjaveče pločevine Asturias Satin, širina: 900 mm; višina: 2100 mm, s požarno odpornostjo EI60 po SIST EN81-58</t>
  </si>
  <si>
    <t>Mikroprocesorsko krmiljenje: zbirno krmiljenje simplex, požarno krmiljenje oz. evakuacijska vožnja v glavno postajo ob alarmu za požar, električno in mehansko reševanje v primeru ujetih oseb v kabini, avtomatsko natančno pristajanje in niveliranje kabine, predčasno odpiranje vrat pri vožnji v postajo, filter proti radijskim motnjam, možnost priklopa na hišni agregat, servisni panel za vzdrževalca v najvišji postaji nameščen v vratnem okvirju, regenerativni sistem, napredne funkcije ko dvigalo ni v uporabi (stand-by, avtomatski izklop razsvetljave, avtomatski izklop ventilatorja, sporočilni pokazatelji se zatemnijo)</t>
  </si>
  <si>
    <t>Signalizacija: Signalizacija primerna zahtevam invalidnih oseb po SIST EN81-70 in SIST EN81-72, v glavni postaji: inox pozivna tipka okrogle oblike prilagojena za enostavno uporabo gibalno oviranih oseb, digitalni LCD kazalnik položaja kabine in puščice smeri vožnje v tipski barvi na črnem ozadnju ter gong, interfon za neposreno komunikacijo s kabino med požarom, v ostalih postajah: inox pozivna tipka okrogle oblike prilagojena za enostavno uporabo gibalno oviranih oseb, digitalni LCD kazalnik puščice smeri vožnje v tipski barvi na črnem ozadju ter gong; signalizacija montirana v okvir jaškovnih vrat in tipke na sprednjo steno jaška</t>
  </si>
  <si>
    <t>Dodatna oprema: razsvetljava jaška, lestev za dostop v jamo jaška, vtičnica na strehi kabine in elektrifikacija v jašku primerna za gasilsko dvigalo</t>
  </si>
  <si>
    <t>Velikost jaška: širina: 1,65 m; globina: 2,38 m</t>
  </si>
  <si>
    <t>skupaj Eur</t>
  </si>
  <si>
    <t>PGH - GARAŽNA HIŠA KOZOLEC - 2. FAZA</t>
  </si>
  <si>
    <t>ZAČASNO VAROVANJE GRADBENE JAME - GEOTEHNIČNE KONSTRUKCIJE</t>
  </si>
  <si>
    <t>PROJEKTANTSKA OCENA VREDNOSTI GEOTEHNIČNIH KONSTRUKCIJ</t>
  </si>
  <si>
    <t xml:space="preserve">  Opis dela      </t>
  </si>
  <si>
    <t xml:space="preserve"> Šifra</t>
  </si>
  <si>
    <t>Enota mere</t>
  </si>
  <si>
    <t>Količina</t>
  </si>
  <si>
    <t>kompl.</t>
  </si>
  <si>
    <t>Rušenje vezne grede</t>
  </si>
  <si>
    <t>Rezanje geotehničnih sider 4*0,6" (6,6 cm2/kos)</t>
  </si>
  <si>
    <t>cm2</t>
  </si>
  <si>
    <t>Rezanje armature S500 fi32</t>
  </si>
  <si>
    <t>Rušenje jet-grouting pilotov</t>
  </si>
  <si>
    <t>Monitoring - precizne geodetske meritve deformacij:</t>
  </si>
  <si>
    <t xml:space="preserve">vgradnja in opazovanje 10 reperjev na sosednjih objekih </t>
  </si>
  <si>
    <t>vgradnja in opazovanje 10 reperjev na sidrnih gredah</t>
  </si>
  <si>
    <t>upoštevati 4 meritev na sosednjih objektih in 2 meritvi na sidrnih gredah</t>
  </si>
  <si>
    <t>OSNOVA - ZAČASNO VAROVANJE GRADBENE JAME</t>
  </si>
  <si>
    <t>V popisu ni upoštevano:</t>
  </si>
  <si>
    <t>-     izdelava delovnih platojev</t>
  </si>
  <si>
    <t>-    široki izkop celotne gradbene jame</t>
  </si>
  <si>
    <t>Ljubljana,  maj 2010</t>
  </si>
  <si>
    <t>Odg. projektantka načrta:   Andreja KOVAČIČ, univ.dipl.inž.gradb.</t>
  </si>
  <si>
    <t>4 merske plošče v sidrih vključno z opazovanjem (že izvedeno)</t>
  </si>
  <si>
    <t xml:space="preserve">POPIS DEL </t>
  </si>
  <si>
    <t>OBJEKT:</t>
  </si>
  <si>
    <t>PARKIRNA HIŠA KOZOLEC II FAZA</t>
  </si>
  <si>
    <t>ZUNANJA UREDITEV PLOŠČADI Z</t>
  </si>
  <si>
    <t>URBANO OPREMO</t>
  </si>
  <si>
    <t>INVESTITOR:</t>
  </si>
  <si>
    <t>MOL</t>
  </si>
  <si>
    <t>1000 LJUBLJANA</t>
  </si>
  <si>
    <t>LJUBLJANA, maj 2010</t>
  </si>
  <si>
    <t>REKAPITULACIJA</t>
  </si>
  <si>
    <t>I.</t>
  </si>
  <si>
    <t>FAZA</t>
  </si>
  <si>
    <t>PLOŠČAD</t>
  </si>
  <si>
    <t>PERGOLA</t>
  </si>
  <si>
    <t>SKUPAJ EUR</t>
  </si>
  <si>
    <t>II.</t>
  </si>
  <si>
    <t>URBANA OPREMA</t>
  </si>
  <si>
    <t>ZASADITEV</t>
  </si>
  <si>
    <t>I. IN II. FAZA SKUPAJ:</t>
  </si>
  <si>
    <t>V POPISU DEL NI UPOŠTEVANO:</t>
  </si>
  <si>
    <t>- eventuelni izkopi  v območju izven garažne hiše (območje A)</t>
  </si>
  <si>
    <t xml:space="preserve">- svetilke in elektro napeljave za svetilke, ki so zajete v </t>
  </si>
  <si>
    <t xml:space="preserve">  PGD načrtu JR št: 06-30-2128/2198</t>
  </si>
  <si>
    <t>- eventuelna zamenjava obstoječih jaškov in nadomestitve z novimi</t>
  </si>
  <si>
    <t>- odvodnjavanje, ki je zajeto v projektu arhitekture</t>
  </si>
  <si>
    <t>I. FAZA</t>
  </si>
  <si>
    <t>Odstranitev zgornjega sloja litega asfalta v debelini 4 cm in odvozom v trajno deponijo na razdaljo do 10 km. V območju nad obstoječo garažno hišo.</t>
  </si>
  <si>
    <t>a'</t>
  </si>
  <si>
    <r>
      <t>Dobava, dovoz in vgrajevanje povoznega tampona do debeline 30 cm.</t>
    </r>
    <r>
      <rPr>
        <sz val="11"/>
        <rFont val="Arial CE"/>
        <charset val="238"/>
      </rPr>
      <t xml:space="preserve"> Kompletno s finim planiranjem v ustreznih naklonih in utrjevanjem do potrebne zbitosti . Območje izven garažne hiše (območje A = 709,20 m2).</t>
    </r>
  </si>
  <si>
    <t>Dobava in vgrajevaje podložnega betona C 16/20 v debelini 8 cm.  Beton armiran z armaturo 5kg/m2. Betoniranje v ustreznih naklonih z ravnostjo  po DIN 18202-3, ter z izdelavo ustreznih diletacijskih stikov na poljih max. 7x7m. Območje B. Dilatacije so označene v načrtu Situacija zunanje ureditve.</t>
  </si>
  <si>
    <t>Dobava in vgrajevaje podložnega betona C 20/25 v debelini 15 cm.  Beton armiran z armaturo 12kg/m2. Betoniranje v ustreznih naklonih z ravnostjo  po DIN 18202-3,  ter z izdelavo ustreznih diletacijskih stikov na poljih max.7x7m. Območje A.</t>
  </si>
  <si>
    <t>Dobava in polaganje litega asfalta debeline 3 cm. Kompletno s polaganjem filca ter izdelavo diletacij. Polaganje na ravno betonsko podlago z ravnostjo po DIN 18202-3. Barva po izboru arhitekta. Vzorec potrdi projektant zunanje ureditve. Območje A in B.</t>
  </si>
  <si>
    <t>Doplačilo za dobavo in vgradnjo diletacijskega traku na stikih litega asfalta z ostalimi elementi (kanalete, klopi, luči, diletacijski stiki v litem asfaltu…), obračun po m1 vgrajenega traku</t>
  </si>
  <si>
    <t xml:space="preserve">Izdelava, dobava in vgradnja kovinskih INOX L profilov dimenzije 110/100/3 mm kot meja med betonskim tlakom in asfaltom, kompletno s potrebnim pritrjevanjem. </t>
  </si>
  <si>
    <t>Dobava in vgrajevanje odtočnih kanalet, izdelanih iz betona armiranega s steklenimi vlakni, kompletno z izdelavo betonske podlage in obbetoniranjem, okvirjem ter ustrezno rešetko. Izvedba povozna D 400, ravno dno.</t>
  </si>
  <si>
    <t>a.</t>
  </si>
  <si>
    <t>m1 (3 rešetke dolžin 9,95+9,89+9,90)</t>
  </si>
  <si>
    <t>b.</t>
  </si>
  <si>
    <t>kanaleta notranje dimenzije 200x250mm z litoželezno rešetko</t>
  </si>
  <si>
    <t>c.</t>
  </si>
  <si>
    <t>dolžine 4,75 m</t>
  </si>
  <si>
    <t>V ceni je potrebno upoštevati tudi  izdelava opaža ter betoniranje okvirja rešetke na ustrezno višino zunanjega tlaka. Delitev posameznih mrež po detajlnem načrtu.</t>
  </si>
  <si>
    <t>a) rešeka 1, velikosti  9,95 x 0,70 m</t>
  </si>
  <si>
    <t>b) rešeka 2, velikosti  9,89 x 0,70 m</t>
  </si>
  <si>
    <t>c) rešeka 3, velikosti  9,90 x 0,70 m</t>
  </si>
  <si>
    <t>Izdelava, dobava in montaža kovinskih kotnikov dimenzije 110 x 100 x 5 mm, kot zaključek tlaka ob požarnem stopnišču. Vroče cinkano in finalno pleskano.</t>
  </si>
  <si>
    <t>kpl</t>
  </si>
  <si>
    <t>kos</t>
  </si>
  <si>
    <t xml:space="preserve"> -primarni nosilci med stebri, iz ploščate pločevine 120x15mm</t>
  </si>
  <si>
    <t xml:space="preserve"> -sekundarni nosilci iz ploščate pločevine 80x15mm</t>
  </si>
  <si>
    <t xml:space="preserve"> -sidrne plošče dim.300x300x15mm, iz Fe pločevine, vbetonirano in sidrano v betonsko ploščo.</t>
  </si>
  <si>
    <t xml:space="preserve"> -nastavek stebra iz kovinske plošče 175x175x15mm z navarjenim križnim nastavkom , pločevina 2x175x175x15mm, privarjeno na sidrno ploščo</t>
  </si>
  <si>
    <t xml:space="preserve"> -stebri iz vertikalnih profilov - kotnikov dimenzije 100/100/10 mm - 4 kom med seboj zvarjenih v nosilni steber, višina stebrov 400cm</t>
  </si>
  <si>
    <t xml:space="preserve"> -L in T kotniki 50x50x5mm, za montažo zasteklitve in ekspandirane pločevine</t>
  </si>
  <si>
    <t>Celotna konstrukcija je med seboj varjena. Izdelava po detajlnem načrtu. Kompletno z vsemi finalnimi obdelavami. Pergola se vari na mestu. Vsi zvari so protikorozijsko zaščiteni in barvani. Izvedba po detajlih D10-D16.  Obračun po kg vgrajenega materiala</t>
  </si>
  <si>
    <t>Dobava in pokrivanje vhoda v garažo s kaljenim  lepljenim varnostnim  steklom s potiskom, deb.2x10mm, varnostna folija PVB deb.1,52mm, stik stekel na konstrukcijo silikonski trak, tesnenje spojev z UV stabilnim silikonskim kitom. Montaža na izdelano jekleno konstrukcijo.</t>
  </si>
  <si>
    <t xml:space="preserve">Izdelava, dobava in montaža ekspandirane mreže iz kovinske plošče debeline 1, 5mm. Velikost okenc je 20/8 m. Kot npr. Vesmetal art. 208/2515. Zapora stopnišča. Pločevina je vročecinkana in prašno barvana. </t>
  </si>
  <si>
    <t>Doplačilo za izdelavo vrat , velikosti 100/250 cm, kovinska okvirna konstrukcija in obojestrasnko vgrajena ekspandurana pločevina kot ostalo, opremljeno z električno ključavnico, čitalcem kartic,  avtomatom za zapiranje, panic okovjem</t>
  </si>
  <si>
    <t>II. FAZA</t>
  </si>
  <si>
    <t>Izdelava, dobava in montaža košev za smeti dim. 500x500x850mm,  izdelano iz  elementov:</t>
  </si>
  <si>
    <t xml:space="preserve">Izdelava, dobava in montaža stojal za kolesa, izdelana iz elementov po specifikaciji in detajlih. Izdelano iz Fe pločevine. </t>
  </si>
  <si>
    <t xml:space="preserve"> -sidrne plošče dim.350x350x6mm, iz Fe pločevine, vbetonirano in sidrano v betonsko ploščo ali temelj, 2kos</t>
  </si>
  <si>
    <t xml:space="preserve"> -podstavek  iz kovinske Fe plošče 200x200x5mm , 2 kos</t>
  </si>
  <si>
    <t xml:space="preserve"> -okvir iz zakrivljene INOX cevi fi 40/3mm, dolžine 230cm</t>
  </si>
  <si>
    <t>Izdelava po detajlnem načrtu. Kompletno z vsemi finalnimi obdelavami. Obračun po kos. Izvedba po detajlu D21.</t>
  </si>
  <si>
    <t>Izdelava, dobava in montaža klopi, izdelana iz elementov po specifikaciji in detajlih:</t>
  </si>
  <si>
    <t xml:space="preserve"> -zaščita drevesa ter pritrdila zaščite iz vročecinkanih profilov 30x30x2mm, zgoraj dve pomični palici za reguliranje višine , dim.40x40x100cm, dolžina profilov 12,4m</t>
  </si>
  <si>
    <t xml:space="preserve"> -na dno pod notranje korito se vgradi drenažni pesek 16-32mm, v deb.8cm</t>
  </si>
  <si>
    <t xml:space="preserve"> -v korito se vgradi  ločilni sloj iz filca , površine 8m2</t>
  </si>
  <si>
    <t xml:space="preserve"> -humusna zemlja, sejana, brez plevela, v količini 1750L; vsebuje naj vsaj 15% vulkanskega drobljenca</t>
  </si>
  <si>
    <t xml:space="preserve">Izdelava, dobava in montaža podstavkov za kandelabre za luči. Kovinski profili vroče cinkani in finalno barvani po RAL. </t>
  </si>
  <si>
    <t xml:space="preserve"> -sidrne plošče dim.400x400x16mm, iz Fe pločevine, vbetonirano in sidrano v betonsko ploščo ali temelj</t>
  </si>
  <si>
    <t xml:space="preserve"> -nastavek stebra iz kovinske Fe plošče 215x215x15mm z navarjeno cevjo za privaritev stebra  fi 51x5mm, višine 64cm, privarjeno na sidrno ploščo</t>
  </si>
  <si>
    <t>Izdelava po detajlnem načrtu D20. Kompletno z vsemi finalnimi obdelavami. Obračun po kos.</t>
  </si>
  <si>
    <t>Izdelava točkovnih temeljev za potrebe montaže kandelabrov izven območja garažne hiše velikosti dim. 50/50/100 cm, kompletno z izkopom, opažem, armaturo in betonom C25/30.</t>
  </si>
  <si>
    <t>Izdelava, dobava in montaža  talne prometne ovire v območju garaže, izdelana iz elementov po specifikaciji in detajlih:</t>
  </si>
  <si>
    <t xml:space="preserve"> -betonski element izdelan kot teracerski izdelek iz brušenega betona C 25/30, tlorisno dim.90x20cm, narisno  prirezane oblike, deb.13-33cm po detajlu</t>
  </si>
  <si>
    <t>Izdelava po detajlnem načrtu. Kompletno z vsemi finalnimi obdelavami. Izdelava po detajlu D22. Obračun po kos.</t>
  </si>
  <si>
    <t>Izdelava, dobava in montaža  talne prometne ovire v območju IZVEN garaže, izdelana iz elementov po specifikaciji in detajlih:</t>
  </si>
  <si>
    <t xml:space="preserve"> -temelj z betonom C 20/25, v količini 0,10m3/kos</t>
  </si>
  <si>
    <t>Izdelava, dobava in montaža  betonskih prefabrikat stopnic, izdelana iz betona C 25/30, v obdelavi teraco, bršeno in impregnirano. Stopnica dim. 250x40x16cm, položena na podložni beton.</t>
  </si>
  <si>
    <t>Izdelava, dobava in montaža igral, kompletno s potrebnim pritrdilnim amterialom in/ali izdelavo podlage, kot npr.  Richter Spielgeraete:</t>
  </si>
  <si>
    <t>Ovca, 80kg,  F2/5</t>
  </si>
  <si>
    <t>Ovca ki počiva</t>
  </si>
  <si>
    <t xml:space="preserve">Dobava in zasaditev dreves Jerebika- sorbus aucuparia, višine 250cm, z čim debelejšim deblom, z posaditvijo  v korita.  Rastline naj bodo kakovostne vsaj 4 x presajene z žičnatim baliranjem in deklaracijo o izvoru in vrsti rastline. </t>
  </si>
  <si>
    <t xml:space="preserve">Dobava in zasaditev dreves Jerebika- sorbus aucuparia, višine 250cm, z čimdebelejšim deblom, kompletno z izkopom jam, gnojenjem in zasipom z rodovitno zemljo. Okrog dreves se dobavi in vgradi kovinsko (ltž rešetko) po detajlu (upoštevati v ceni). Rastline naj bodo kakovostne vsaj 4 x presajene z zaščitnim baliranjem in deklaracijo o izvoru in vrsti rastline. </t>
  </si>
  <si>
    <t>Enoletno vzdrževanje zasajenih dreves in plezalk.</t>
  </si>
  <si>
    <t>SKUPAJ</t>
  </si>
  <si>
    <t>Dobava in izdelava litega betonskega tlaka v terazzo obdelavi,  izdelano iz betona C 25/30, solo in zmrzlinoodporno, debeline 11 cm, z izdelavo "navideznih dilatacij". Vrhnji sloj vsebuje prodnike 16 -32 mm.  Tlak armiran z armaturo 10kg/m2.  Izvedba v ustreznih naklonih z ravnostjo po DIN 18202-4. Izvajalec mora izdelati več vzorcev tlaka na licu mesta. Projektant zunanje ureditve potrdi vzorec. Tlak pran in štokan. Območje C (upoštevana tudi površina paviljona).</t>
  </si>
  <si>
    <t>Izdelava, dobava in montaža kovinske konstrukcije pergole požarnega izoda iz garaže, izdelane iz elementov po specifikaciji in detajlih.   Kovinski profili vroče cinkani in finalno barvani po RAL. V ceni upoštevati tudi delovne odre.</t>
  </si>
  <si>
    <t>URBANA OPREMA (po katalogu MOL)</t>
  </si>
  <si>
    <t>A/0.  PILOTIRANJE POD TEMELJI GARAŽ (že izvedeno)</t>
  </si>
  <si>
    <t>OPOMBA: način izvedbe zameljskih del je prepuščen tehnologiji in opremljenosti izvajalca!   Ves  izkopan material se sproti naklada na kamione in transportira na ustrezno deponijo, ki jo zbere izvajalec, ki nosi tudi stroške trajne deponije (komunalne takse). Za odlaganje zemljine preda naročniku zakonsko potrebno dokumentacijo.</t>
  </si>
  <si>
    <t>Dobava in vgrajevanje podložnega izravnalnega  betona trdnostnega razreda C 16/20 (MB 20), preseka od 0,08 do 0,12 m3/m2 v nevidne, nearmirane konstrukcije  pod poglobljeno temeljno ploščo  dvigala, prečrpališča, pod talnimi ploščami prezračevalnih kanalov izven gabaritov garaže in  pod temeljnima ploščama obeh komunikacijskih jeder. Izvedba  z vsemi pomožnimi deli in transporti.  Podložni izravnalni beton povprečne debeline 10 cm. Podložni beton izveden na zbito tamponsko blazino.</t>
  </si>
  <si>
    <t>Dobava in vgrajevanje podložnega izravnalnega  betona trdnostnega razreda C16/20 (MB 20), preseka do 0,12 m3/m2 v nevidne, nearmirane konstrukcije  z vsemi pomožnimi deli in transporti. (podložni betoni pod točkovnimi in pasovnimi temelji in pod temeljnimi ploščami v  debelini do 10 cm). Obračun po m3.</t>
  </si>
  <si>
    <t>Dobava in vgrajevanje podložne talne nosilne armirane plošče z vodotesnim betonom trdnostnega razreda  C 25/30 (MB 30), preseka do 0,0 m3/m2  zgoraj  dodatkom za zglajeno površino pod horizontalno hidroizolacijo pod tlaki 3. kleti. Plošče so prekinjene v poljih 5 x 8 m (delovni stiki). Izvedba z vsemi pomožnimi deli in transporti.  Podložna talna plošča  debeline 30 cm.</t>
  </si>
  <si>
    <t xml:space="preserve">vodotesen beton  obodnih kletnih sten garaž po sistemu "bele kad",  preseka nad 0,30 m3/m2, vzdolžne stene debeline 40 cm, prečna stena d= 30 cm (os 28) </t>
  </si>
  <si>
    <t xml:space="preserve">vodotesen beton  talnih plošč prezračevalnih  jaškov izven gabaritov garaže,  preseka  0,30 m3/m2, talne plošče debeline 30 cm po sistemu "bela kad",  talne plošče posameznih jaškov na različnih etažnih nivojih (vsaka etaža ima svoje prezračevalne jaške (3 kom/ etažo, po načrtu v osi F). Vsaka plošča zg. z min. padcem proti zun. robu </t>
  </si>
  <si>
    <t>Dobava in vgrajevanje vodotesnega betona trdnostnega razreda C 25/30 (MB 30) v vidne armirane konstrukcije medetažnih masivnih  plošč z vutami. Plošče  nad III., II. in I.  kletjo, preseka nad 0.30 m3/m2 izvedba z vsemi pomožnimi deli in transporti.  Debelina plošč je 30 cm, nad vzdolžnimi obodnimi stenami in med sredinskimi ovalnimi stebri se izvedejo linijske vute po celi dolžini kletnih garaž. Vute se ob stebrih  obojestransko razširijo za 300 cm, ob obodnih vzdolžnih stenah pa enostransko za 300 cm.</t>
  </si>
  <si>
    <t>Dobava in vgrajevanje betona trdnostnega razreda C 25/30 (MB 30), preseka od 0.12- 0.16 m3/m2, v vidne armirane konstrukcije etažnih  plošč jeder (ob stopniščih in dvigalnih jaških), krovnih plošč nad stopnišči in plošč nad dvigalnim jaškom. Izvedba z vsemi pomožnimi deli in transporti.  Plošče  debeline 16 cm.</t>
  </si>
  <si>
    <t>Dobava in vgrajevanje betona trdnostnega razreda C 25/30 (MB 30) v vidne armirane konstrukcije  stopniščnih ram in  stopnic v garažah (požarno stopnišče do ploščadi  in stopnišče ob dvigalu do ploščadi), beton preseka od 0.16-0.30 m3/m2/, z vsemi pomožnimi deli in transporti.  Obračun v m3 obeh stopnišč v vseh etažah.</t>
  </si>
  <si>
    <t xml:space="preserve">Dobava in vgrajevanje polnilnega lahkega pustega penobetona C 16/20  (MB 20). Peno beton kot polnilo med temeljno ploščo in podlogami za tlake pri sestavi T4, (predprostor, etažni hall in prostor pod stopniščem v III. kleti pri obeh stopniščih) in za diferenco med podložnim betonom in izolacijskimi podlogami za tlake sanitarij v 1. kleti T6, ter izravnalni penobetoni nad krovno naklonsko ploščo v področju izhoda jug (T10).  Izvedba  z vsemi pomožnimi deli in transporti. </t>
  </si>
  <si>
    <t>penobeton pri T4 v 3. kleti, preseka do 0,20 m3/m2 (d= cca 20 cm)</t>
  </si>
  <si>
    <t xml:space="preserve">Dobava in vgrajevanje betona trdnostnega razreda C 25/30 (MB 30) MB 30, preseka  od 0.16-0,20  m3/m2 v talno ploščo, obodne  stene in krovno ploščo  kanala za zajem zraka za obst. objekt Kersnikova 6. Kanal se vertikalno obrne v jašek, ki sega nad teren, kjer se ga pokrije z LTŽ rešetko. Velikost okna hor. kanala cca 100/250 cm, vert. jašek 100/150 cm. Izdelava  z vsemi pomožnimi deli in transporti. </t>
  </si>
  <si>
    <t xml:space="preserve">Dobava in vgrajevanje betona trdnostnega razreda C 16/20 (MB 20), preseka  0,12 m3/m2 v nevidne, nearmirane konstrukcije podložne talne plošče proti terenu v I. kleti (razširjeni prostori  komunikacijskega  jedra na nivoju I. kleti -instal. sanit.)  ("T7"). </t>
  </si>
  <si>
    <t>stiropor med ploščami, H=cca 30 cm + vute, (horizontalni trakovi), debelina 2cm</t>
  </si>
  <si>
    <t>povozne dilatacije pri talni plošči v III. Kleti in pri  ploščah nad III. in II. kletjo, dilatacije širine 5 cm na stiku med obstoječimi garažami in med novimi garažami</t>
  </si>
  <si>
    <t>Dobava in vgrajevanje   posebnih dilatacijskih vodotesnih profilov (kot npr.MIGUA ali DEFLEX) v vertikalne in horizontalne dilatacije nosilnih sten in plošč garaž. Kjer so dilatacije povozne so zaščitene z nerjavečo povozno prekrivno pločevino (po izbranem sistemu). Dilatacije izvedene v ravnini tlakov. Upoštevati prometno obtežbo in obliko glede na situacijo. Obračun v m1.</t>
  </si>
  <si>
    <t>posebne vodotesne  dilatacije v plošči nad I. kletjo (tlak ploščadi) po detajludobavitelja,  dilatacije širine 5 cm na stiku med obstoječimi garažami in med novimi garažami, dilatacije za sistem med ploščo ploščadi in stenami obst. Garaž (zapognjeno)</t>
  </si>
  <si>
    <t>posebne vodotesne  dilatacije v plošči nad I. kletjo (tlak ploščadi) po detajlu dobavitelja,  dilatacije širine 3-5 cm, med osmi 22 - 23</t>
  </si>
  <si>
    <t>spodnje (stropne)  pokrovne dilatacije , kot stropne zapore dilatacij po detajlu dobavitelja</t>
  </si>
  <si>
    <t>vertikalne dilatacije v stenah po detajlu dobavitelja, vertikalne dilatacije širine 5cm</t>
  </si>
  <si>
    <t>vertikalne dilatacije v stenah po detajlu dobavitelja, vertikalne dilatacije širine 3cm</t>
  </si>
  <si>
    <t>MA betoni so začasno z  izolacijskimi  trakovi dilatirani od sten in stebrov. Mikroarmirani betoni so dilatirani, dilatacije izvedene z delovnimi stiki po tehnologiji izbranega izvajalca.  Fuge na stiku tlaka s stenami in stebri se pustijo odprte in se po finalizaciji zakitajo s trajno elastičnim poliuretanskim kitom ( na neutralni bazi ). Skupaj z MA tlaki se polagajo tudi izvajajo plitve mulde.</t>
  </si>
  <si>
    <t>Pri vseh postavkah v cenah upoštevati  dobavo materiala s prevozom in zlaganjem na gradbišču s prenosom  do mesta vgraditve, opaženjem, razopaženjem, čiščenjem lesa in vsemi pomožnimi deli. Vidne površine - opaž za vidni beton SB 2.</t>
  </si>
  <si>
    <t>12</t>
  </si>
  <si>
    <t>Dvostransko opaženje obodnih in notranjih nosilnih   sten garaž, sten stopnišč za izhode iz garaž in sten dvigalnega jaška, sten instal. jaškov, ter sten strojnic.  Opaženje  z bosanka ali podobnimi gladkimi opažnimi ploščami za viden beton, višina opaženja do 3 m, s prenosi materiala do mesta vgraditve, z opaženjem, razopaženjem, čiščenjem lesa in vsemi pomožnimi deli.</t>
  </si>
  <si>
    <t>V enotnih cenah je potrebno upoštevati vse delovne odre za izvedbo opažev in betoniranje.</t>
  </si>
  <si>
    <t>Dobava materiala in izdelava vertikalne hidroizolacije in zaščite na mestu vertikalnih dilatacij v širini 1m in v I. etaži kjer se objekt naslanja na obstoječi objekt KOŽ. Na AB stene izvesti:</t>
  </si>
  <si>
    <t>vertikalna hidroizolacija iz visoko kvalitetnih elastomernih bitumenskih varilnih hidroizolacijskih  trakov s preklopnimi stiki. Trakovi  so polno  privarjeni na podlogo iz bitumenskega premaza (trak kot npr IZOTEKT T4, Plastotekt 40 ali podobna kvaliteta)</t>
  </si>
  <si>
    <r>
      <t>Dobava materiala</t>
    </r>
    <r>
      <rPr>
        <sz val="10"/>
        <color indexed="8"/>
        <rFont val="Arial CE"/>
        <charset val="238"/>
      </rPr>
      <t xml:space="preserve"> in zaščita vertikalnihobodnih zidov objekta pred zasipanjem</t>
    </r>
    <r>
      <rPr>
        <strike/>
        <sz val="10"/>
        <color indexed="8"/>
        <rFont val="Arial CE"/>
        <charset val="238"/>
      </rPr>
      <t xml:space="preserve">  </t>
    </r>
    <r>
      <rPr>
        <sz val="10"/>
        <color indexed="8"/>
        <rFont val="Arial CE"/>
        <family val="2"/>
        <charset val="238"/>
      </rPr>
      <t>. Zaščita  je hkrati tudi toplotna izolacija izvedena  z izolacijskimi mehansko in vodoodpornimi žlebičenimi ploščami iz ekstrudiranega polistirena, ki je stikovan na spah. (npr. Wallmate ali Stirodur BASF CS, možno URSA XPS). Plošče točkovno  lepiti  s poliuretanskim lepilom za polistirene.</t>
    </r>
  </si>
  <si>
    <r>
      <t>zaščita</t>
    </r>
    <r>
      <rPr>
        <sz val="10"/>
        <color indexed="8"/>
        <rFont val="Arial CE"/>
        <family val="2"/>
        <charset val="238"/>
      </rPr>
      <t xml:space="preserve"> obodnih zasutih stenah garaž in prezračevalnih jaškov z žlebičenim ekstrudiranim polistirenom debeline 5 cm (FS1, FS1a, FS2) in zaščitno čepastp folijo</t>
    </r>
  </si>
  <si>
    <r>
      <t>zaščita</t>
    </r>
    <r>
      <rPr>
        <sz val="10"/>
        <color indexed="8"/>
        <rFont val="Arial CE"/>
        <family val="2"/>
        <charset val="238"/>
      </rPr>
      <t xml:space="preserve"> obodnih zasutih sten komunikacijskega jedra (proti sanitarijam v I. kleti) z žlebičenim ekstrudiranim polistirenom debeline 8 cm (FS3)</t>
    </r>
  </si>
  <si>
    <t>Dobava strojne opreme in potrebnega materiala  in naprava  notranjih (npr. strojnih apneno-cementnih)   stenskih  ometov  na nekatere  notranje  AB  stene in parapete v skupnih prostorih komunikacijskega jedra v vseh etažah (kjer ni mavčnih oblog in kjer je potrebna izravnava z zidanimi stenami). Omet se izvede  na AB stene komunikacijska jedra  v vseh treh kleteh ter v pritličju in nadstropju  paviljona. (stene pož. stopnišč predvidoma niso ometane le slikane). Izvedba   s predhodnim cementnim obrizgom 1:2, kompletno z vsemi transporti, napravo malt in pomožnimi deli.  Ometi izvedeni cca 10 cm nad obešenimi stropi (kjer so)!</t>
  </si>
  <si>
    <t>6</t>
  </si>
  <si>
    <t xml:space="preserve">B/I. JEKLENE KONSTRUKCIJE </t>
  </si>
  <si>
    <r>
      <t>Dobava materiala in naprava hidro in termične izolacije ter slojev za ozelenitev na ravni ozelenjeni strehi n</t>
    </r>
    <r>
      <rPr>
        <sz val="10"/>
        <color indexed="8"/>
        <rFont val="Arial CE"/>
        <charset val="238"/>
      </rPr>
      <t>ad izhodom iz garaže</t>
    </r>
    <r>
      <rPr>
        <sz val="10"/>
        <color indexed="8"/>
        <rFont val="Arial CE"/>
        <family val="2"/>
        <charset val="238"/>
      </rPr>
      <t xml:space="preserve"> : na armirano betonsko krovno  ploščo  položiti in  izdelati :</t>
    </r>
  </si>
  <si>
    <t>Dobava materiala in naprava hidro in termične izolacije na notranji strani strešnih  vencev in nad nastavnimi venci pri kupolah nad krovno ploščo  v naslednji sestavi : na AB  vence izdelati :</t>
  </si>
  <si>
    <t>OPOMBA :  kleparska dela za kritino nad hišico pri izhodu iz požarnega stopniščaso zajeta v sklopu projekta zunanje ureditve !</t>
  </si>
  <si>
    <t>Pokrivanje fasadnih AB vencev ravnih streh in naprava pokrovnih obrob ob strešnih kupolah (nad nastavnimi venci) z alu pločevino 1 mm na nosilni podkonstrukciji (npr. lesene deske ali stirodur plošče), obrobe razvite širine cca 50 cm. Pokrivna alu pločevina ima na obeh robovih izveden odkap in je tudi zgornji zaključek fasade, ob kupolah odkap samo po obodu. Alu pokrovne obrobe v barvi kot so profili zasteklenih fasadnih sten. Obračun v m1.</t>
  </si>
  <si>
    <t>Izdelava, dobava in montaža okroglih  odtočnih cevi  za odvod vode iz žlebov in odtočnikov iz ravnih streh. Odtočne cevi izdelane iz prašno barvane  alu pločevine, profila predvidoma 100 mm.  Ves pritrdilni material iz nerjavečih profilov. Odtočne cevi spodaj  priključene  na LTŽ cevi (glej projekt met. kanalizacije), zgoraj cevi priključene na fasadne  kotličke ob odtočnikih.</t>
  </si>
  <si>
    <t>3,5</t>
  </si>
  <si>
    <t>Razna nepredvidena kleparska dela, ki bodo razvidna po izdelanih detajlih. 3% kleparskih del.</t>
  </si>
  <si>
    <t>Vratna krila so vgrajena v kovinske podboje  in  morajo biti prilagojena globokim  brazdam!</t>
  </si>
  <si>
    <t>Dobava in pritrjevanje NPU 120 profilov na AB parapete in na stropne plošče, da se med njih vstavijo betonske prefabricirane plošče, ki zapirajo prezračevalne jaške v garažah. Profili pred montažo protikorozijsko zaščiteni. Zgoraj NPU vijačiti na AB vute oz. plošče. Spodaj privariti na vgrajena sidra na AB parapetih.Profili, ki so spodaj fiksirani na AB parapete, so enostransko prirezani na višino 25 mm ali po predlogu izvajalca. Glej detajl arhitejture  in obstoječo izvedbo v 1. fazi.</t>
  </si>
  <si>
    <t>Izdelava, dobava in montaža enokrilnih lesenih zvočno izolativnih (min. 32 dB) notranjih vrat vgrajenih v kovinske serijske pleskane pocinkane suhomontažne podboje v lahke predelne mavčne stene ali pa v  ometane predelne  stene,  pri AB stenah dvodelni podboji. Podboji kovinski-serijski  (iz pocinkane pločevine 2mm) z globoko brazdo z vstavljenim gumi  tesnilom, podboji  pocinkani in prašno pleskani z  barvo po izboru (RAL-lestvica).  Vratna krila, polna, lesena, obojestransko oblečena v  laminat ali lakiran furnir   v barvi, kvaliteti in obdelavi po izboru projektanta. Vrata so na robovih obdelana z nalimki iz trdega lesa.  Vrata opremljena s kompletnim okovjem, ključavnica cilindrična-sistemska (Master key), okovje za javne objekte (garaže), kljuke in ščiti (kromirani) po izbiri projektanta. Podane so svetle mizarske mere vrat.  Pri različnih tlakih je pod vrati vgrajena ločilna pripira oziroma prag višine 1 cm. Vrata v sanitarije imajo spodrezana krila!</t>
  </si>
  <si>
    <t>Dobava in vgradnja steklenih vrat v Alu okvirjih, dvokrilnih, zidarska mera 220/230 cm, varnostno steklo, samozapiralo, znotraj evakuacijski drog, odpiranje v smeri evakuacije iz stopnišča, vrata izhod iz PS 3.</t>
  </si>
  <si>
    <t>SKUPAJ VRATA V ALU PROFILIH:</t>
  </si>
  <si>
    <t xml:space="preserve">  B/VII. SVETLOBNE  KUPOLE  NA STREHI PS3 </t>
  </si>
  <si>
    <t>Razna manjša nepredvidena dela v zvezi s postavitvijo mavčnih sten, drobna zaključna  dela in    pomoč  in uskladitev z  instalaterji, naprava izrezov in prebojev v stenah, tesnenje ob prehodu instalacij, tesnenje stikov z obst. stenami, dela okrog vgradnje instalacijske in sanitarne opreme in drugo.  3 % na mavčna stenska  dela (npr. Knauf)!</t>
  </si>
  <si>
    <t>toplotno izolacijo z namenskimi talnimi trdimi  stisnjenimi ploščami izXPS  za tlake debeline 4 cm (npr. URSA )</t>
  </si>
  <si>
    <t>toplotno izolacijo z namenskimi talnimi trdimi  stisnjenimi ploščami izXPS  za tlake debeline 4 cm (npr. URSA  ali podobno)</t>
  </si>
  <si>
    <r>
      <t>b) PRITLIČJE</t>
    </r>
    <r>
      <rPr>
        <sz val="12"/>
        <rFont val="Arial"/>
        <family val="2"/>
        <charset val="238"/>
      </rPr>
      <t xml:space="preserve"> </t>
    </r>
    <r>
      <rPr>
        <sz val="10"/>
        <rFont val="Arial"/>
        <family val="2"/>
        <charset val="238"/>
      </rPr>
      <t>(samo PS3, ostalo glej pri zunanji ureditvi)</t>
    </r>
  </si>
  <si>
    <t>Dobava materiala in naprava podloge za tlak iz naravnega kamna v hallu PS3  v naslednji sestavi: na AB ploščo  položiti in izvesti:</t>
  </si>
  <si>
    <t>toplotno izolacijo z namenskimi talnimi trdimi  stisnjenimi ploščami izXPS  za tlake debeline 4 cm (npr. URSA  ali podobno),</t>
  </si>
  <si>
    <t>18</t>
  </si>
  <si>
    <t>14</t>
  </si>
  <si>
    <t>Izdelava talnih barvnih oznak za označbo talne prometne signalizacije (smeri vožnje, označitve za smer izhoda, talni prometni znaki, oznake za invalide) z epxi barvo za označbe v cestnem prometu. (cca 0,5 m2/kom). Obračun v komadih.</t>
  </si>
  <si>
    <t xml:space="preserve">Izdelava talnih barvnih zaporednih številk s šablono za oštevilčenje  parkirnih mest z epoxi barvo za označbe v cestnem prometu. </t>
  </si>
  <si>
    <t xml:space="preserve">Izdelava talnih barvnih prekinjenih  črt za označbo vozišča, z epoxi barvo za označbe v cestnem prometu v garažah. </t>
  </si>
  <si>
    <t xml:space="preserve">Dobava materiala in izdelava talnih barvnih polnih črt za označbo parkirnih mest  z epoxi barvo za označbe v cestnem prometu v garažah. Črte  se vertikalno potegne navzgor  do vrha betonskih parapetov (h= cca 60 cm). </t>
  </si>
  <si>
    <t>Dobava in montaža tehničnih  stropov nad etažnim hallom 1. kleti, nad skupnimi sanitarijami  v 1. kleti in nad etažnimi hali nad PT. Stropi iz ravnih  mavčno kartonskih monolitnih  plošč d= 1,25 cm,   strop  primeren za poslovne prostore, npr. po sistemu  "KNAUF". S stropom dobaviti in pritrditi vso potrebno podkonstrukcijo za  obešanje (teleskopska obešala in hor. profili za pritrjevanje tehničnega stropa. V strop so vgrajena  svetlobna telesa po načrtu elektro instalacij, ventilacije (po strojnem načrtu) in javljalci požara po požarnem načrtu. Za dostop do inštalacijskih vozlišč vgraditi serijska revizijska vratca ustreznih velikosti po zahtevah načrtov inštalacij. Stiki plošč bandažirani, površine pripravljene za slikarska dela. Stropi na višini  250 -280 cm od tal, to je cca 20 cm pod betonskimi ploščami. Obračun po m2.</t>
  </si>
  <si>
    <t>Dobava potrebnega materiala in slikanje ometanih  sten  v komunikacijskih jedrih  (v predprostorih, etažnih hallih, pasaži , avli, hodnikih, hodnik pred javnimi sanitarijami in stene samo na glavnem   stopnišču) v vseh etažah  s pralno obstojno  barvo za  notranje javne obremenjene  površine. Barva in struktura v tonu po izbiri projektanta (npr. pralne barve Spektra, možno z JAGER-mozaik ali podobno).</t>
  </si>
  <si>
    <t xml:space="preserve">zunanja in notranja kanalizacija </t>
  </si>
  <si>
    <t>01.</t>
  </si>
  <si>
    <t>PRIPRAVLJALNA DELA</t>
  </si>
  <si>
    <t>02.</t>
  </si>
  <si>
    <t>ZEMELJSKA DELA</t>
  </si>
  <si>
    <t>03.</t>
  </si>
  <si>
    <t>GRADBENA DELA</t>
  </si>
  <si>
    <t>04.</t>
  </si>
  <si>
    <t>KANALIZACIJSKA DELA</t>
  </si>
  <si>
    <t>05.</t>
  </si>
  <si>
    <t>KRIŽANJE Z OSTALIMI KOMUNALNIMI VODI</t>
  </si>
  <si>
    <t xml:space="preserve">SKUPAJ </t>
  </si>
  <si>
    <t>01.1.</t>
  </si>
  <si>
    <t xml:space="preserve">Zakoličenje osi kanalizacije z oznako </t>
  </si>
  <si>
    <t>revizijskih jaškov, geodetskim posnetkom,</t>
  </si>
  <si>
    <t>01.2.</t>
  </si>
  <si>
    <t>Postavitev gradbenih profilov na</t>
  </si>
  <si>
    <t>vzpostavljeno os trase kanala, ter</t>
  </si>
  <si>
    <t>določitev nivoja za merjenje globine</t>
  </si>
  <si>
    <t>izkopa in polaganja kanala</t>
  </si>
  <si>
    <t>01.3.</t>
  </si>
  <si>
    <t>Zakoličba obstoječih komunalnih vodov.</t>
  </si>
  <si>
    <t>01.4.</t>
  </si>
  <si>
    <t>Priprava gradbišča :</t>
  </si>
  <si>
    <t>odstranitev eventuelnih ovir, prometnih</t>
  </si>
  <si>
    <t>znakov in ureditev delovnega platoja.</t>
  </si>
  <si>
    <t>Po končanih delih gradbišče pospraviti in</t>
  </si>
  <si>
    <t>vzpostaviti v prvotno stanje.</t>
  </si>
  <si>
    <t xml:space="preserve">A. Priprava                          </t>
  </si>
  <si>
    <t xml:space="preserve">B. Vzpostavitev                 </t>
  </si>
  <si>
    <t>Skupaj pripravljalna dela</t>
  </si>
  <si>
    <t>02.1.</t>
  </si>
  <si>
    <t xml:space="preserve">Strojni izkop jarka globine 0-2,0 m pod   </t>
  </si>
  <si>
    <t>kotom 60° v terenu III.ktg z odlaganjem</t>
  </si>
  <si>
    <t>ob robu izkopa</t>
  </si>
  <si>
    <t>02.2.</t>
  </si>
  <si>
    <t xml:space="preserve">Odvoz  viška izkopanega materiala na </t>
  </si>
  <si>
    <t>odpadno deponijo do 10 km vključno</t>
  </si>
  <si>
    <t>s stroški deponije</t>
  </si>
  <si>
    <t>02.3.</t>
  </si>
  <si>
    <t xml:space="preserve">Zasip jarka z izkopanim materialom </t>
  </si>
  <si>
    <t>z utrjevanjem v slojih do 95% trdnosti po</t>
  </si>
  <si>
    <t>standardnem Proktorjevem postopku,</t>
  </si>
  <si>
    <t>02.4.</t>
  </si>
  <si>
    <t>Ročno planiranje dna jarka s točnostjo</t>
  </si>
  <si>
    <t>+/- 3 cm po projektiranem padcu</t>
  </si>
  <si>
    <t>Skupaj zemeljska dela:</t>
  </si>
  <si>
    <t>03.1.</t>
  </si>
  <si>
    <t xml:space="preserve">Izdelava revizijskega jaška iz poliesterskih </t>
  </si>
  <si>
    <t xml:space="preserve">cevi f 80 cm, deb stene d = 9,00mm,  </t>
  </si>
  <si>
    <t xml:space="preserve">na kanalu DN 200 s poliestersko muldo </t>
  </si>
  <si>
    <t>in LTŽ pokrovom f 600 mm, 400 kN</t>
  </si>
  <si>
    <t>z zaklepom in protihrupnim vložkom</t>
  </si>
  <si>
    <t>gl. do 2,0m</t>
  </si>
  <si>
    <t>03.2.</t>
  </si>
  <si>
    <t>in LTŽ pokrovom 60/60 cm, 400 kN</t>
  </si>
  <si>
    <t>s tesnilom</t>
  </si>
  <si>
    <t>gl. do 1,5m</t>
  </si>
  <si>
    <t>03.3.</t>
  </si>
  <si>
    <t>Dobava in vgradnja tipskega lovilca olj in</t>
  </si>
  <si>
    <t>proizvajalca</t>
  </si>
  <si>
    <t>03.4.</t>
  </si>
  <si>
    <t>Izdelava jaška v vodotesni izvedbi z vsemi</t>
  </si>
  <si>
    <t>opažnimi deli, vgradnjo armature, vgradnjo</t>
  </si>
  <si>
    <t>betona C 30/37 in čiščenjem po končanih</t>
  </si>
  <si>
    <t xml:space="preserve">delih ( 2,6 x 1,8m, gl. do 1,5m ) </t>
  </si>
  <si>
    <t>03.5.</t>
  </si>
  <si>
    <t xml:space="preserve">delih ( 1,5 x 1,5m, gl. do 1,5m ) </t>
  </si>
  <si>
    <t>03.6.</t>
  </si>
  <si>
    <t>Dobava in vgradnja pločevinastega pokrova</t>
  </si>
  <si>
    <t>80/80cm pohodne kvalitete s tesnilom</t>
  </si>
  <si>
    <t>03.7.</t>
  </si>
  <si>
    <t>Dobava in vgradnja tipske prečrpovalne</t>
  </si>
  <si>
    <t>postaje z dvema črpalkama za</t>
  </si>
  <si>
    <t>odpadno (fekalno) vodo z vso opremo za</t>
  </si>
  <si>
    <t xml:space="preserve">avtomatsko delovanje črpalk in izdelavo </t>
  </si>
  <si>
    <t xml:space="preserve">tlačnega voda do zunajega revizijskega </t>
  </si>
  <si>
    <t>jaška ( kot ABS piranhamat 1002)</t>
  </si>
  <si>
    <t>( Qč = 2,5 l/s pri h = 10,0 m )</t>
  </si>
  <si>
    <t>03.8.</t>
  </si>
  <si>
    <t xml:space="preserve">Dobava in vgradnja tipske prečrpovalne </t>
  </si>
  <si>
    <t>jaška (kot ABS sanimat 1002 )</t>
  </si>
  <si>
    <t>( Qč = 4,5 l/s pri h = 5,0 m )</t>
  </si>
  <si>
    <t>Skupaj gradbena dela:</t>
  </si>
  <si>
    <t>04.1.</t>
  </si>
  <si>
    <t>Prevoz in prenos kanalizacijskega materiala z</t>
  </si>
  <si>
    <t>deponije do mesta vgradnje.</t>
  </si>
  <si>
    <t>04.2.</t>
  </si>
  <si>
    <t>Dobava in montaža PVC kanalskih cevi</t>
  </si>
  <si>
    <t xml:space="preserve">z izdelavo betonske posteljice in polnim, </t>
  </si>
  <si>
    <t xml:space="preserve">obbetoniranjem stiki cevi tesnjeni gumi tesnili </t>
  </si>
  <si>
    <t>DN 75, SN4</t>
  </si>
  <si>
    <t>DN 110,SN4</t>
  </si>
  <si>
    <t>DN 160,SN8</t>
  </si>
  <si>
    <t>DN 200,SN8</t>
  </si>
  <si>
    <t>DN 250,SN8</t>
  </si>
  <si>
    <t>04.3.</t>
  </si>
  <si>
    <t>Izdelava betonske ponikovalnice fi 100cm</t>
  </si>
  <si>
    <t>s tesnilom in vsemi pomožnimi deli</t>
  </si>
  <si>
    <t>04.4.</t>
  </si>
  <si>
    <t xml:space="preserve">Izdelava peskolova iz vodotesnih betonskih cevi </t>
  </si>
  <si>
    <t xml:space="preserve">fi 80 cm z izdelavo krovne plošče in vgradnjo  </t>
  </si>
  <si>
    <t xml:space="preserve">kanalskega LTŽ pokrova fi 600 mm, 250 kN </t>
  </si>
  <si>
    <t>04.5.</t>
  </si>
  <si>
    <t>Izdelava priključka na obstoječo interno</t>
  </si>
  <si>
    <t xml:space="preserve">kanalizacijo v vodotesni izvedbi z vsemi </t>
  </si>
  <si>
    <t>pomožnimi deli</t>
  </si>
  <si>
    <t>04.6.</t>
  </si>
  <si>
    <t xml:space="preserve">Pregled s TV kamero in čiščenje kanala </t>
  </si>
  <si>
    <t>po končanih delih - kanal S</t>
  </si>
  <si>
    <t>04.7.</t>
  </si>
  <si>
    <t>Skupaj kanalizacijska dela:</t>
  </si>
  <si>
    <t>05.1.</t>
  </si>
  <si>
    <t>Prečno zavarovanje obstoječih</t>
  </si>
  <si>
    <t>komunalnih vodov v času izvajanja del</t>
  </si>
  <si>
    <t>in vzpostavitev v prvotno stanje</t>
  </si>
  <si>
    <t>Skupaj križanje z ostalimi komunalnimi vodi:</t>
  </si>
  <si>
    <t>z vgradnjo kanalskega pokrova LTŽ 60/60, 400kN</t>
  </si>
  <si>
    <t xml:space="preserve">Ljubljana, </t>
  </si>
  <si>
    <t>OD TEGA   D D V  (22%)</t>
  </si>
  <si>
    <t>RAZNA DELA</t>
  </si>
  <si>
    <t>Projekt izvedenih del (PID), vključno s sprotnim vnosom vseh sprememb in meritev za vsa pogodbena dela (4 izvodi - papir in elektronska oblika v originalu brez zaklepov .dwg, doc, xls)</t>
  </si>
  <si>
    <t>Izdelava Projekta etažne lastnine po navodilih investitorja (3 izvodi - papir in elektronska oblika v originalu brez zaklepov .dwg, doc, xls)</t>
  </si>
  <si>
    <t>SKUPAJ RAZNA DELA</t>
  </si>
  <si>
    <t>J.</t>
  </si>
  <si>
    <t>PRESTAVITEV VROČEVODA</t>
  </si>
  <si>
    <t xml:space="preserve">investitor:  MESTNA OBČINA LJUBLJANA       </t>
  </si>
  <si>
    <t>objekt : PGH - PARKIRNO GARAŽNA HIŠA KOZOLEC II.faza</t>
  </si>
  <si>
    <t xml:space="preserve">PILOTI  POD TEMELJI  </t>
  </si>
  <si>
    <t xml:space="preserve">RUŠITVENA DELA  </t>
  </si>
  <si>
    <t xml:space="preserve">ZEMELJSKA DELA  </t>
  </si>
  <si>
    <t xml:space="preserve">ŽELEZOKRIVSKA DELA  </t>
  </si>
  <si>
    <r>
      <t xml:space="preserve">TESARSKA DELA </t>
    </r>
    <r>
      <rPr>
        <sz val="11"/>
        <color indexed="8"/>
        <rFont val="Arial CE"/>
        <charset val="238"/>
      </rPr>
      <t xml:space="preserve"> </t>
    </r>
  </si>
  <si>
    <t xml:space="preserve">ZIDARSKA DELA  </t>
  </si>
  <si>
    <t xml:space="preserve">ASFALTERSKA  DELA  </t>
  </si>
  <si>
    <t xml:space="preserve">JEKLENE KONSTRUKCIJE   </t>
  </si>
  <si>
    <t xml:space="preserve">KLEPARSKA  DELA  </t>
  </si>
  <si>
    <t xml:space="preserve">KLJUČAVNIČARSKA DELA  </t>
  </si>
  <si>
    <t xml:space="preserve">MIZARSKA DELA  </t>
  </si>
  <si>
    <t xml:space="preserve">ZAST. ELEM.  V  ALU  PROFILIH  </t>
  </si>
  <si>
    <t xml:space="preserve">SVETLOBNI  KUPOLE  NA STREHI  </t>
  </si>
  <si>
    <t xml:space="preserve">FASADA IZ  VCM BARVNIH   PLOŠČ </t>
  </si>
  <si>
    <r>
      <t>LAHKE PREGRADNE STENE</t>
    </r>
    <r>
      <rPr>
        <sz val="11"/>
        <color indexed="8"/>
        <rFont val="Arial CE"/>
        <charset val="238"/>
      </rPr>
      <t xml:space="preserve">  </t>
    </r>
  </si>
  <si>
    <t xml:space="preserve">SANITARNE MONTAŽNE  STENE  </t>
  </si>
  <si>
    <t xml:space="preserve">PODLOGE ZA TLAKE  </t>
  </si>
  <si>
    <r>
      <t>OBLOGE S KAMNOM</t>
    </r>
    <r>
      <rPr>
        <sz val="11"/>
        <color indexed="8"/>
        <rFont val="Arial CE"/>
        <charset val="238"/>
      </rPr>
      <t xml:space="preserve">  </t>
    </r>
  </si>
  <si>
    <t xml:space="preserve">KERAMIČARSKA DELA  </t>
  </si>
  <si>
    <r>
      <t>PARKETARSKA DELA</t>
    </r>
    <r>
      <rPr>
        <sz val="11"/>
        <color indexed="8"/>
        <rFont val="Arial CE"/>
        <charset val="238"/>
      </rPr>
      <t xml:space="preserve">  </t>
    </r>
  </si>
  <si>
    <t xml:space="preserve">OBEŠENI TEHNIČNI  STROPI  </t>
  </si>
  <si>
    <t xml:space="preserve">SLIKARSKA DELA  </t>
  </si>
  <si>
    <r>
      <t xml:space="preserve">PLESKARSKA DELA </t>
    </r>
    <r>
      <rPr>
        <sz val="11"/>
        <color indexed="8"/>
        <rFont val="Arial CE"/>
        <charset val="238"/>
      </rPr>
      <t xml:space="preserve"> </t>
    </r>
  </si>
  <si>
    <r>
      <t xml:space="preserve">OPREMA OBJEKTA </t>
    </r>
    <r>
      <rPr>
        <sz val="11"/>
        <color indexed="8"/>
        <rFont val="Arial CE"/>
        <charset val="238"/>
      </rPr>
      <t xml:space="preserve"> </t>
    </r>
  </si>
  <si>
    <t>(popravljen in dopolnjen popis iz Aprila  2010 in Marca 2016)</t>
  </si>
  <si>
    <t>GRADBENA,  OBRTNIŠKA  DELA in INSTALACIJSKA DELA</t>
  </si>
  <si>
    <t xml:space="preserve">  LJUBLJANA ,   MAREC 2016</t>
  </si>
  <si>
    <t>K.</t>
  </si>
  <si>
    <t>JAVNA RAZSVETLJAVA</t>
  </si>
  <si>
    <t>P.1 POPIS DEL</t>
  </si>
  <si>
    <t>Javna razsvetljava PGD - PGH KOZOLEC</t>
  </si>
  <si>
    <t>Projekt št.: 48/07</t>
  </si>
  <si>
    <t>Načrt št.: 06-30-2128/2198</t>
  </si>
  <si>
    <t>julij 2009</t>
  </si>
  <si>
    <t>Opis postavke</t>
  </si>
  <si>
    <t>Kol. post.</t>
  </si>
  <si>
    <t>Enota</t>
  </si>
  <si>
    <t>EUR na enoto</t>
  </si>
  <si>
    <t>Skupaj EUR</t>
  </si>
  <si>
    <t>m</t>
  </si>
  <si>
    <t>Izdelava temelja za kandelaber s prirobnico višine 3-5m, komplet z dobavo in vgradnjo sidra v beton</t>
  </si>
  <si>
    <t>SVETLOBNA OPREMA</t>
  </si>
  <si>
    <t>KABLI IN VALJANEC</t>
  </si>
  <si>
    <t>Dobava in polaganje valjanca FeZn 25×4 mm</t>
  </si>
  <si>
    <t>MONTAŽNA DELA</t>
  </si>
  <si>
    <t>Priklop kabla v kandelabru</t>
  </si>
  <si>
    <t>Izdelava kabelskih končnikov</t>
  </si>
  <si>
    <t>Povezava ozemljitve pri kandelabrih, komplet s križnimi sponkami in z bitumensko zaščito</t>
  </si>
  <si>
    <t>DRUGA DELA</t>
  </si>
  <si>
    <t>Trasiranje in zakoličbe za potrebe JR</t>
  </si>
  <si>
    <t>Geodetski posnetki</t>
  </si>
  <si>
    <t>Meritve električnih lastnosti izgrajene inštalacije</t>
  </si>
  <si>
    <t>Preveritev srednje vodoravne osvetljenosti površine trga</t>
  </si>
  <si>
    <t>Preveritev srednje navpične osvetljenosti površine trga</t>
  </si>
  <si>
    <t>Izdelava osnov za vnos v kataster komunalnih vodov</t>
  </si>
  <si>
    <t>Gradbena dela</t>
  </si>
  <si>
    <t>Svetlobna oprema</t>
  </si>
  <si>
    <t>Kabli in valjanec</t>
  </si>
  <si>
    <t>Montažna dela</t>
  </si>
  <si>
    <t>Druga dela</t>
  </si>
  <si>
    <r>
      <t>Dobava in polaganje napajalnega kabla NNY-J 5×10 mm</t>
    </r>
    <r>
      <rPr>
        <vertAlign val="superscript"/>
        <sz val="11"/>
        <color indexed="8"/>
        <rFont val="Arial"/>
        <family val="2"/>
        <charset val="238"/>
      </rPr>
      <t>2</t>
    </r>
  </si>
  <si>
    <t>SKUPAJ  A.)  do  K.)    :</t>
  </si>
  <si>
    <t xml:space="preserve">bencina Q = 3,0 l/s s koalec filtrom in vsemi </t>
  </si>
  <si>
    <t xml:space="preserve">pomožnimi deli, vgradnja po navodilu izbranega </t>
  </si>
  <si>
    <t>globina 3m od vtoka</t>
  </si>
  <si>
    <t>Obnova obstoječega priključnega voda fi 250</t>
  </si>
  <si>
    <t>od prehoda med objektoma Slovenska 51 in 55</t>
  </si>
  <si>
    <t>do glavnega kanala na Slovenski cesti skupaj s</t>
  </si>
  <si>
    <t>priključkom v dolžini 15m brez izkopa po metodi</t>
  </si>
  <si>
    <t>ki jo potrdi VO-KA Ljubljana</t>
  </si>
  <si>
    <t>IMP PROJEKTIVNI BIRO, d.d.</t>
  </si>
  <si>
    <t>4.1 POPIS MATERIALA IN DEL - JAKI TOK</t>
  </si>
  <si>
    <t>GARAŽA</t>
  </si>
  <si>
    <t>Dobava in montaža</t>
  </si>
  <si>
    <t>Instalacijski material</t>
  </si>
  <si>
    <t>Kablasti vodnik s PVC izolacijo in plaščem položen na kabelske police, uvlečen v cevi in položen na distančnike:</t>
  </si>
  <si>
    <t>NYM- 2x1,5mm2</t>
  </si>
  <si>
    <t>NYM-J- 3x1,5mm2</t>
  </si>
  <si>
    <t>NYM-J- 4x1,5mm2</t>
  </si>
  <si>
    <t>NYM-J- 5x1,5mm2</t>
  </si>
  <si>
    <t>NYM-J- 7x1,5mm2</t>
  </si>
  <si>
    <t>NYM-J- 12x1,5mm2</t>
  </si>
  <si>
    <t>NYM-J- 12x2,5mm2</t>
  </si>
  <si>
    <t>NYM- 2x2,5mm2</t>
  </si>
  <si>
    <t>NYM-J- 3x2,5mm2</t>
  </si>
  <si>
    <t>NYM-J- 5x2,5mm2</t>
  </si>
  <si>
    <t>NYM-J- 3x6mm2</t>
  </si>
  <si>
    <t>NYY-J - 5x1,5mm2</t>
  </si>
  <si>
    <t>Y-JZ  2X1,5mm2</t>
  </si>
  <si>
    <t>NYY-J - 5x2,5mm2</t>
  </si>
  <si>
    <t>NYY-J - 7x2,5mm2</t>
  </si>
  <si>
    <t>NYY-J - 5x4 mm2</t>
  </si>
  <si>
    <t>NYY-J - 5x6 mm2</t>
  </si>
  <si>
    <t>NYY-J - 5x10 mm2</t>
  </si>
  <si>
    <t>NYY-J - 4x16 mm2</t>
  </si>
  <si>
    <t xml:space="preserve">Ognjevarni kablasti vodniki  s PVC izolacijo in plaščem, položen na kabelske police ali distančnike ali uvlečen v instalacijske cevi: </t>
  </si>
  <si>
    <t>NHXH-J E30 2x2,5 mm2</t>
  </si>
  <si>
    <t>NHXH-J E30 7x2,5 mm2</t>
  </si>
  <si>
    <t>NHXH-J E90 3x1,5 mm2</t>
  </si>
  <si>
    <t>NHXH-J E90 4x1,5 mm2</t>
  </si>
  <si>
    <t>NHXH-J E90 5x1,5 mm2</t>
  </si>
  <si>
    <t>NHXH-J E90 5x10 mm2</t>
  </si>
  <si>
    <t>NHXH-J E90 7x10 mm2</t>
  </si>
  <si>
    <t>NHXH-J E90 4x25 mm2</t>
  </si>
  <si>
    <t>Instalacijske samougasljive PVC cevi položene v beton, predelne stene ali v tlak - komplet z dozami (RBT cevi):</t>
  </si>
  <si>
    <t>Instalacijske cevi, negorljive IC fi 16 mm</t>
  </si>
  <si>
    <t>Instalacijske cevi, negorljive IC fi 23 mm</t>
  </si>
  <si>
    <t>Instalacijske cevi, negorljive IC fi 32 mm</t>
  </si>
  <si>
    <t>Instalacijske cevi, negorljive IC fi 36 mm</t>
  </si>
  <si>
    <t>Instalacijske cevi, negorljive IC fi 48 mm</t>
  </si>
  <si>
    <t>Instalacijske samougasljive PVC cevi položene na distančnike - komplet z dozami:</t>
  </si>
  <si>
    <t>Instalacijske cevi, negorljive IC fi 16 -23 mm</t>
  </si>
  <si>
    <t>distančniki za pritrjevanje PN cevi (skobe)</t>
  </si>
  <si>
    <t>Pocinkane perforirane kableske police - komplet s pritrdilnim materialom in fazonskimi kosi (enakovredno ELBA):</t>
  </si>
  <si>
    <t>PK 50</t>
  </si>
  <si>
    <t>PK 100</t>
  </si>
  <si>
    <t>PK 200</t>
  </si>
  <si>
    <t>PK 400</t>
  </si>
  <si>
    <t>Ognjevarne kabelske police E90, pritrjene na AB strop  - opremljene z pokrovom, komplet s pritrdilnim materialom in fazonskimi kosi:</t>
  </si>
  <si>
    <t>Podometno stikalo 10A, 250V:</t>
  </si>
  <si>
    <t>tipkalo s signalizacijsko svetilko</t>
  </si>
  <si>
    <t>enakovredno: Legrand Valena</t>
  </si>
  <si>
    <t>Nadometno vodotesno stikalo 10A, 250V, IP43 - silumin:</t>
  </si>
  <si>
    <t>navadno</t>
  </si>
  <si>
    <t>izmenično</t>
  </si>
  <si>
    <t>križno</t>
  </si>
  <si>
    <t>navadno s svetilko</t>
  </si>
  <si>
    <t>Nadometno stikalo 250V, 10A:</t>
  </si>
  <si>
    <t>enakovredno: Stainel</t>
  </si>
  <si>
    <t>IR senzor 230V, 10A, 50Hz (360°)</t>
  </si>
  <si>
    <t>IR senzor 230V, 10A, 50Hz (360°) - zunaji</t>
  </si>
  <si>
    <t>Nadometna vtičnica z zaščitnim kontaktom s pokrovčkom :</t>
  </si>
  <si>
    <t>16 A, 400 V, 50 Hz, ( P+N+Pe)</t>
  </si>
  <si>
    <t>16 A, 230 V, 50 Hz, ( P+N+Pe)</t>
  </si>
  <si>
    <t>16 A, 250 V, 50 Hz, ( P+N+Pe) - z mehansko zaščito (pokrov)</t>
  </si>
  <si>
    <t>Podometna vtičnica z zaščitnim kontaktom s pokrovčkom :</t>
  </si>
  <si>
    <t>Fiksna priključnica, 16A, 230 V, 50 Hz (P+N+Pe) z inštalacijsko dozo (enakovredno Legrand)</t>
  </si>
  <si>
    <t>Fiksna priključnica, 16A, 400 V, 50 Hz (3P+N+Pe) z inštalacijsko dozo (enakovredno Legrand)</t>
  </si>
  <si>
    <t>Fiksni priklop, (1P+N+PE) z instalacijsko dozo kot polnilno mesto za polnjenje električnih avtomobiloV.</t>
  </si>
  <si>
    <t>kompl</t>
  </si>
  <si>
    <t>Ognjeodporna instalacijska cev fi 32 mm,
min E30 kupa cev (plastična) v kompletu:</t>
  </si>
  <si>
    <t>enostavna objemka M6 ESM</t>
  </si>
  <si>
    <t>zidni vložek FNA M6x45</t>
  </si>
  <si>
    <t>Obešalo za kable, enostavna objemka M6
ESM v kompletu z zidnim vložkom FNA
M6x45. Vse min E90, ognjeodpornosti</t>
  </si>
  <si>
    <t>Razvodnica 80 x 80 v kompletu s sidernim
in vijačnim materialom, uvodnicami in
sponkami, vse min E90.</t>
  </si>
  <si>
    <t>PVC kabelski kanal za nadometni inštalacijski razvod NIK KANALI</t>
  </si>
  <si>
    <t>kanal PVC NIK 0 - 17x10</t>
  </si>
  <si>
    <t>kanal PVC NIK 0 - 30x17</t>
  </si>
  <si>
    <t>Nadometna razvodna doza, komplet z uvodnicami in pritrdilnim priborom</t>
  </si>
  <si>
    <t>80 x 80 x 40 mm</t>
  </si>
  <si>
    <t>100 x 100 x 50 mm</t>
  </si>
  <si>
    <t>21.</t>
  </si>
  <si>
    <t>Konstrukcijsko železo raznih profilov in dimenzij, obarvano z osnovno in končno barvo</t>
  </si>
  <si>
    <t>180</t>
  </si>
  <si>
    <t>Omarica za  izenačevanje kovinskih mas:</t>
  </si>
  <si>
    <t>– DIP dodatno izenačevanje potencialov</t>
  </si>
  <si>
    <t>– priključki kovinskih mas</t>
  </si>
  <si>
    <t>– vodniki za izenačenje  potencialov:</t>
  </si>
  <si>
    <r>
      <t>H07V-K 4mm</t>
    </r>
    <r>
      <rPr>
        <vertAlign val="superscript"/>
        <sz val="10"/>
        <rFont val="Arial CE"/>
        <family val="2"/>
        <charset val="238"/>
      </rPr>
      <t>2</t>
    </r>
  </si>
  <si>
    <r>
      <t>H07V-K 6mm</t>
    </r>
    <r>
      <rPr>
        <vertAlign val="superscript"/>
        <sz val="10"/>
        <rFont val="Arial CE"/>
        <family val="2"/>
        <charset val="238"/>
      </rPr>
      <t>2</t>
    </r>
  </si>
  <si>
    <r>
      <t>H07V-K 10mm</t>
    </r>
    <r>
      <rPr>
        <vertAlign val="superscript"/>
        <sz val="10"/>
        <rFont val="Arial CE"/>
        <family val="2"/>
        <charset val="238"/>
      </rPr>
      <t>2</t>
    </r>
  </si>
  <si>
    <r>
      <t>H07V-K 16mm</t>
    </r>
    <r>
      <rPr>
        <vertAlign val="superscript"/>
        <sz val="10"/>
        <rFont val="Arial CE"/>
        <family val="2"/>
        <charset val="238"/>
      </rPr>
      <t>2</t>
    </r>
  </si>
  <si>
    <r>
      <t>H07V-K 25mm</t>
    </r>
    <r>
      <rPr>
        <vertAlign val="superscript"/>
        <sz val="10"/>
        <rFont val="Arial CE"/>
        <family val="2"/>
        <charset val="238"/>
      </rPr>
      <t>2</t>
    </r>
  </si>
  <si>
    <t>FeZn valjanec položen horizontalno na steno v strojnici in toplotni postaji</t>
  </si>
  <si>
    <t>Fezn 20x3mm</t>
  </si>
  <si>
    <t>Križne spojke za izdelavo odcepov</t>
  </si>
  <si>
    <t>Omarica za  izenačevanje kovinskih mas GIP</t>
  </si>
  <si>
    <t>Izdelava ognjeodporne zatesnitve prehoda inštalacijske trase med požarnimi sektorji in celicami, za dosego min. 90min odpornosti, skladno s študijo požarne varnosti, predvidoma s postavitvijo ustreznih negorljivih vrečk pri prehodih ali plamal kitom</t>
  </si>
  <si>
    <t>Priklop elementov avtomatike, kot so pogoni, lopute, komplet s funkcijskim preverjanjem delovanja</t>
  </si>
  <si>
    <t>Priklop motorjev ali naprav, kontrola delovanja, komplet z nastavitvijo zaščitnega elementa, pečatenjem zaščitnega elementa, namestitvijo kabelskih oznak na kabel, komplet za motorje moči.</t>
  </si>
  <si>
    <t>motorji do 5 kW</t>
  </si>
  <si>
    <t>motorji nad 5 kW</t>
  </si>
  <si>
    <t>Izdelava napisnih ploščic velikosti 40 x 80 mm, oznakami velikosti 10 mm, komplet s pritrdilnim materialom za namestitev napisnih ploščic na motorje ali druge elemente:</t>
  </si>
  <si>
    <t>Izdelava priključkov krmilnih in regulacijskih aparatov strojnih naprav in sodelovanje pri zagonu strojnih instalacij, komplet z vsem pripadajočim materialom</t>
  </si>
  <si>
    <t>31.</t>
  </si>
  <si>
    <t>Priklop elementov avtomatike, kot so termostati, pogoni, konvektorji, komplet s funkcijskim preverjanjem delovanja</t>
  </si>
  <si>
    <t>Interne povezave elementov po shemi dobavitelja strojne opreme (ocenjeno)</t>
  </si>
  <si>
    <t>33.</t>
  </si>
  <si>
    <t>Tesnenje prehodov iz enega v drugi požarni sektor izdelan s piroterm požarno maso</t>
  </si>
  <si>
    <t>vrečkami; tesnenje odprtin do 200 x 200 mm</t>
  </si>
  <si>
    <t>vrečkami; tesnenje odprtin do 300 x 300 mm</t>
  </si>
  <si>
    <t>vrečkami; tesnenje odprtin do 400 x 400 mm</t>
  </si>
  <si>
    <t>vrečkami; tesnenje odprtin do 600 x 600 mm</t>
  </si>
  <si>
    <t>34.</t>
  </si>
  <si>
    <t>Kabelske povezave končnih stikal na protipožarnih loputah ( PPL ) s pripadajočimi napravami, s kablom NXHH E90-J 3x1,5mm2, povprečne dolžine 60m, komplet z drobnim in veznim materialom in dozami</t>
  </si>
  <si>
    <t>35.</t>
  </si>
  <si>
    <t>Pomožna gredbena dela:</t>
  </si>
  <si>
    <t>Izdela prebojev skozi stene, nosilce in AB ploščo, komplet z vrtanjem in končnim čiščenjem</t>
  </si>
  <si>
    <r>
      <t xml:space="preserve">preboji do velikosti </t>
    </r>
    <r>
      <rPr>
        <sz val="11"/>
        <rFont val="Times New Roman"/>
        <family val="1"/>
        <charset val="238"/>
      </rPr>
      <t>Φ</t>
    </r>
    <r>
      <rPr>
        <sz val="11"/>
        <rFont val="Arial"/>
        <family val="2"/>
        <charset val="238"/>
      </rPr>
      <t xml:space="preserve"> 50mm</t>
    </r>
  </si>
  <si>
    <r>
      <t xml:space="preserve">preboji do velikosti </t>
    </r>
    <r>
      <rPr>
        <sz val="11"/>
        <rFont val="Times New Roman"/>
        <family val="1"/>
        <charset val="238"/>
      </rPr>
      <t>Φ</t>
    </r>
    <r>
      <rPr>
        <sz val="11"/>
        <rFont val="Arial"/>
        <family val="2"/>
        <charset val="238"/>
      </rPr>
      <t xml:space="preserve"> 100mm</t>
    </r>
  </si>
  <si>
    <t>dobljenje utorov v stenah</t>
  </si>
  <si>
    <t>36.</t>
  </si>
  <si>
    <t>Pregled in priprava obstoječih kabelskih tras v obstoječi garaži (1. faza)</t>
  </si>
  <si>
    <t>37.</t>
  </si>
  <si>
    <t>Izdelava meritev elektroinstalacij in priprava dokumentacije o meritvah</t>
  </si>
  <si>
    <t>Instalacijski materiala skupaj:</t>
  </si>
  <si>
    <t>EUR</t>
  </si>
  <si>
    <t>Svetilke</t>
  </si>
  <si>
    <t>Svetilke komplet opremljene s sijalkami elektronskimi predstikalnimi napravami, tipskim in obešalnim in pritrdilnim priborom za namestitev na AB strop</t>
  </si>
  <si>
    <t>Fluoroscenčna nadgradna vodotesna svetilka 1x58W oziroma 1x36W s prozorno kapo za nadgradnjo IP65 - komplet s pritrdilnim priborom, starterji in cevmi barve 3000K</t>
  </si>
  <si>
    <t>tlorisna oznaka A1</t>
  </si>
  <si>
    <t>enakovredno: Beghelli BS103 3G RE158</t>
  </si>
  <si>
    <t>tlorisna oznaka A2</t>
  </si>
  <si>
    <t>enakovredno: Beghelli BS103 3G RE136</t>
  </si>
  <si>
    <t>Nadgradna svetilka 1x32W - komplet s pritrdilnim priborom, EVG elektronsko dušilko in sijalko</t>
  </si>
  <si>
    <t>tlorisna oznaka A4</t>
  </si>
  <si>
    <t>enakovredno: Beghelli Simovill SMO 32E 32W</t>
  </si>
  <si>
    <t>Nadgradna svetilka 1x22W - komplet s pritrdilnim priborom, EVG elektronsko dušilko in sijalko</t>
  </si>
  <si>
    <t>tlorisna oznaka A5</t>
  </si>
  <si>
    <t>enakovredno: Beghelli Simovill SMO 22E 22W</t>
  </si>
  <si>
    <t>Fluoroscenčna  nadgradna vodotesna svetilka splošne razsvetljave 1x58W oziroma 1x36W z dodatno vgrajenim elektronskim modulom in akumulatorjem za 1 uro gorenja - komplet s pritrdilnim priborom in fluo cevjo:</t>
  </si>
  <si>
    <t>tlorisna oznaka Z1</t>
  </si>
  <si>
    <t>enakovredno: Beghelli BS 103 3G 14158 1x58W+inverter 839/18-58SA</t>
  </si>
  <si>
    <t>tlorisna oznaka Z2</t>
  </si>
  <si>
    <t>enakovredno: Beghelli BS 103 3G 14136 1x36W+inverter 839/18-58SA</t>
  </si>
  <si>
    <t>Nadgradna svetilka 1x32W z dodatno vgrajenim elektronskim modulom in akumulatorjem za 1 uro gorenja - komplet s pritrdilnim priborom, elektronsko dušilko in sijalko</t>
  </si>
  <si>
    <t>tlorisna oznaka Z4</t>
  </si>
  <si>
    <t>enakovredno: Beghelli Simovill SMO 32E 32W+inverter 839/18-58SA</t>
  </si>
  <si>
    <t>Zasilna razsvetljava</t>
  </si>
  <si>
    <t>– zasilne nadgradne svetilke v trajnem spoju  in avtonomijo 1h, komplet s pritrdilnim priborom:</t>
  </si>
  <si>
    <t xml:space="preserve">tlorisna oznaka 'Z5',                                          </t>
  </si>
  <si>
    <t>enakovredno: Beghelli TVB 967-8SA1N 1925 RAVNO</t>
  </si>
  <si>
    <t xml:space="preserve">tlorisna oznaka 'Z6',                                          </t>
  </si>
  <si>
    <t>enakovredno: Beghelli TVB 967-8SA1N 1925 LEVO DESNO</t>
  </si>
  <si>
    <t xml:space="preserve">tlorisna oznaka 'Z7',                                          </t>
  </si>
  <si>
    <t>Izdelava meritev osvetljenosti in priprava dokumentacije o meritvah</t>
  </si>
  <si>
    <t>Pridobitev potrdilo o brezhibnosti aktivne požarne zaščite za varnostno razsvetljavo</t>
  </si>
  <si>
    <t>Skupaj - svetilke</t>
  </si>
  <si>
    <t>Razdelilniki</t>
  </si>
  <si>
    <t>Razdelilnik MA-P-5 dimenzij 800x1200x200mm, narejen iz pločevine, sestavljen iz mrežnega in agregatskega dela - komplet, pobarvan, s pritrdilnim in veznim materialom ter opremo:</t>
  </si>
  <si>
    <t xml:space="preserve"> -tripolno glavno stikalo:</t>
  </si>
  <si>
    <t>ES68/40A</t>
  </si>
  <si>
    <t xml:space="preserve"> -enopolni instalacijski odklopnik:</t>
  </si>
  <si>
    <t>ST68/B 6A</t>
  </si>
  <si>
    <t>ST68/B 10A</t>
  </si>
  <si>
    <t>ST68/B 16A</t>
  </si>
  <si>
    <t xml:space="preserve"> -tripolni instalacijski odklopnik:</t>
  </si>
  <si>
    <t xml:space="preserve"> -impulzni rele 230V, 16A</t>
  </si>
  <si>
    <t>- gravirane oznake za označitev kablov na dovodu in odvodu iz razdelilnika</t>
  </si>
  <si>
    <t>-zbiralke, vrstne sponke za montažo na DIN letev, drobni in vezni material</t>
  </si>
  <si>
    <t>-PVC kanali, tulci, oznake, nosilci, zapiralne ploščice</t>
  </si>
  <si>
    <t>skupaj razdelilnik MA-P-5</t>
  </si>
  <si>
    <t>Razdelilnik MA-1K-6 dimenzij 800x1200x200mm, narejen iz pločevine, sestavljen iz mrežnega in agregatskega dela - komplet, pobarvan, s pritrdilnim in veznim materialom ter opremo:</t>
  </si>
  <si>
    <t xml:space="preserve"> -tripolni varovalni elementi z vložki:</t>
  </si>
  <si>
    <t>- tripolna varovalčna letev za direktno montažo na zbiralke NH100A</t>
  </si>
  <si>
    <t>-varovalčni vložek NV 25A</t>
  </si>
  <si>
    <t xml:space="preserve"> -kontaktor KN16, 230V, 16A</t>
  </si>
  <si>
    <t xml:space="preserve"> -stikalo 1/0/2</t>
  </si>
  <si>
    <t xml:space="preserve"> -signalna svetilka</t>
  </si>
  <si>
    <t xml:space="preserve"> -bimetalni rele 16A</t>
  </si>
  <si>
    <t>skupaj razdelilnik MA-1K-6</t>
  </si>
  <si>
    <t>Razdelilnik MA-2K-6 dimenzij 800x1200x200mm, narejen iz pločevine, sestavljen iz mrežnega in agregatskega dela - komplet, pobarvan, s pritrdilnim in veznim materialom ter opremo:</t>
  </si>
  <si>
    <t>skupaj razdelilnik MA-2K-6</t>
  </si>
  <si>
    <t>Razdelilnik MA-3K-6 dimenzij 800x1200x200mm, narejen iz pločevine, sestavljen iz mrežnega in agregatskega dela - komplet, pobarvan, s pritrdilnim in veznim materialom ter opremo:</t>
  </si>
  <si>
    <t xml:space="preserve"> -stikalo G10-51-U</t>
  </si>
  <si>
    <t>skupaj razdelilnik MA-3K-6</t>
  </si>
  <si>
    <t>Stikalni tablo ST-P dimenzij 500x750x100m, narejen iz pločevine - pobarvan, s pritrdilnim in veznim materialom,samo dograditev ob obstoječi stikalni tablo v paviljonu 1. faza</t>
  </si>
  <si>
    <t xml:space="preserve"> -tipkalo 230V, 10A, z vgrajeno signalizacijsko svetilko 1W zelene barve:</t>
  </si>
  <si>
    <t xml:space="preserve"> -drobni in vezni material</t>
  </si>
  <si>
    <t>skupaj stikalni tablo ST-P:</t>
  </si>
  <si>
    <t>Ogrevanje cevovodov:</t>
  </si>
  <si>
    <t>Izvedba samoregulirne grelne instalacije 16W/m1 na cevovodih</t>
  </si>
  <si>
    <t>Previtje z Alu folijo</t>
  </si>
  <si>
    <t>Priključni vodotesni raychem spoj</t>
  </si>
  <si>
    <t>Temperaturni regulator</t>
  </si>
  <si>
    <r>
      <t xml:space="preserve">Stikalni blok </t>
    </r>
    <r>
      <rPr>
        <b/>
        <sz val="11"/>
        <rFont val="Arial Narrow"/>
        <family val="2"/>
        <charset val="238"/>
      </rPr>
      <t xml:space="preserve">E.K.OC </t>
    </r>
    <r>
      <rPr>
        <sz val="11"/>
        <rFont val="Arial Narrow"/>
        <family val="2"/>
        <charset val="238"/>
      </rPr>
      <t>z diferenčno in kratkostično zaščito ter opremo za  'vklop preko temperaturnega regulatorja</t>
    </r>
  </si>
  <si>
    <t>Priprava elektroinstalacij:</t>
  </si>
  <si>
    <t>- do stikalnega bloka instalirati dovodni kabel</t>
  </si>
  <si>
    <t>- od stikalnega bloka do cevovodov instalirati:</t>
  </si>
  <si>
    <t>6x energetski kabel olflex 3x2,5mm2</t>
  </si>
  <si>
    <t>2x signalni kabel IYSTY 3x(2x0,8)</t>
  </si>
  <si>
    <t>Skupaj ogrevanja cevovodov:</t>
  </si>
  <si>
    <t>Ogrevanje odtokov meteorne vode:</t>
  </si>
  <si>
    <t>Dobava in montaža ATESTIRANE grelne instalacije v odtoke in delno okrog odtokov s pritrdilno in obesno opremo</t>
  </si>
  <si>
    <r>
      <t xml:space="preserve">Stikalni blok </t>
    </r>
    <r>
      <rPr>
        <b/>
        <sz val="11"/>
        <rFont val="Arial Narrow"/>
        <family val="2"/>
        <charset val="238"/>
      </rPr>
      <t xml:space="preserve">E.K.OŽ </t>
    </r>
    <r>
      <rPr>
        <sz val="11"/>
        <rFont val="Arial Narrow"/>
        <family val="2"/>
        <charset val="238"/>
      </rPr>
      <t>z diferenčno in kratkostično zaščito ter opremo za  'vklop preko temperaturnega regulatorja</t>
    </r>
  </si>
  <si>
    <t>Elektronski sklop s tipali za samodejni vklop ob prisotnosti snega (tipalo vlage in temperature)</t>
  </si>
  <si>
    <t>- od stikalnega bloka do žlebov instalirati:</t>
  </si>
  <si>
    <t>Skupaj ogrevanje žlebov:</t>
  </si>
  <si>
    <t>Pregled, ureditev, dograditev 4 kosov tipk in priklop krmiljenja za razsvetljavo v pritličju in galeriji na obstoječi stikalni tablo v paviljonu 2, komplet z vsem pritrdilnim in veznim materialom</t>
  </si>
  <si>
    <t>Ureditev in pregled stanja obstoječih razdelilnikov MA-1K-1, MA-2K-2, MA-3K-3 v garaži 1-faze, posnetek stanja in izdelava enopolnih shem v časovnem redu 10 ur</t>
  </si>
  <si>
    <t>Dograditev instalacijskih odklopnikov 5x 1p, 16A/C v  obstoječe razdelilnike MA-1K-1, MA-2K-1, MA-3K-1 v garaži 1-faze, komplet z vsem veznim in pritrdilnim materialom</t>
  </si>
  <si>
    <t>Dograditev instalacijskih odklopnikov 5x 1p, 16A/C v  obstoječi razdelilnik MA-P-1 v pritličju 1-faze, komplet z vsem veznim in pritrdilnim materialom</t>
  </si>
  <si>
    <t>Dograditev varovalčnih ločilnikov 5x TYTAN, komplet z NV varovalkami v  obstoječi razdelilnik MA-1K-O v garaži 1-faze, komplet z vsem veznim in pritrdilnim materialom</t>
  </si>
  <si>
    <t>Izdelava el. priključka 230V za novo komunikacijsko omaro za komunikacijski nadzor iz razdelilnika A-P-1, komplet z vsem pritrdilnim in veznim materialom</t>
  </si>
  <si>
    <t>Izdelava el. priključka 230V za novo dvostransko info tablo za štetje prometa pri glavnem vhodu iz razdelilnika A-P-1, komplet z vsem pritrdilnim in veznim materialom</t>
  </si>
  <si>
    <t>Izdelava el. priključka 230V za novo info tablo za štetje prometa v garaži (1-faza) na obstoječe razdelilnike, komplet z vsem pritrdilnim in veznim materialom</t>
  </si>
  <si>
    <t>Razdelilnik MA-1K-EP (POLNILNA POSTAJA) dimenzij 400x600x150mm, narejen iz pločevine, sestavljen iz mrežnega dela - komplet, pobarvan, s pritrdilnim in veznim materialom ter opremo:</t>
  </si>
  <si>
    <t>ES68/63A</t>
  </si>
  <si>
    <t>tokovno zaščitno stikalo FID -4 25A/0,3A, 400V, za montažo na letev</t>
  </si>
  <si>
    <t>prenapetostni odvodnik Protec C 40kA/320V</t>
  </si>
  <si>
    <t>ST68/C 20A</t>
  </si>
  <si>
    <t xml:space="preserve"> -signalna svetilka za prisotnost faz</t>
  </si>
  <si>
    <t>Izdelava stikalnega tabloja z vgrajenimi štirimi stikali 16A, 1/0 za preizkus zasilne razsvetljave, komplet z vsem pritrdilnim in veznim materialom (1. faza - paviljon)</t>
  </si>
  <si>
    <t>Dobava in montaža nadometne tipke za izklop v sili (izklop celotnega objekta v primeru požara), komplet z vsem pritrdilnim in veznim materialom, ožičenjem, preizkusom in spuščanjem v pogon</t>
  </si>
  <si>
    <t>Razdelilnik skupaj:</t>
  </si>
  <si>
    <t>Presorizacija prostorov</t>
  </si>
  <si>
    <t>Dobava in montaža:</t>
  </si>
  <si>
    <t>Razdelilnik A-S-5 dimenzij 600x800x200mm, narejen iz pločevine, komplet, pobarvan, s pritrdilnim in veznim materialom ter opremo:</t>
  </si>
  <si>
    <t xml:space="preserve"> -tripolno stikalo:</t>
  </si>
  <si>
    <t>ES68/25A</t>
  </si>
  <si>
    <t xml:space="preserve"> -instalacijski odklopnik </t>
  </si>
  <si>
    <t>ST68 /B6</t>
  </si>
  <si>
    <t xml:space="preserve"> -varovalni elementi EZN25/4 A</t>
  </si>
  <si>
    <t xml:space="preserve"> -kontaktor 230V Iskra KN9-22</t>
  </si>
  <si>
    <t xml:space="preserve"> -bimetalni rele TRB14/1-1,6Q</t>
  </si>
  <si>
    <t xml:space="preserve"> -pomožni kontaktor 230V, 50Hz Iskra KN6-22</t>
  </si>
  <si>
    <t xml:space="preserve"> -kontaktor SCHRACK ZT57024</t>
  </si>
  <si>
    <t xml:space="preserve"> -krmilno stikalo R.K. G10-51-U</t>
  </si>
  <si>
    <t xml:space="preserve"> -tipka R.K. TP22RO-35</t>
  </si>
  <si>
    <t xml:space="preserve"> -signalne svetilke 230V, 50Hz:</t>
  </si>
  <si>
    <t>bela</t>
  </si>
  <si>
    <t>rdeča</t>
  </si>
  <si>
    <t>skupaj razdelilnik A-S-5</t>
  </si>
  <si>
    <t>Presorizacija prostorov skupaj:</t>
  </si>
  <si>
    <t>Prezračevanje in odvod dima in toplote</t>
  </si>
  <si>
    <t>Krmilna oprema:</t>
  </si>
  <si>
    <t>Mikroprocesorski krmilnik; kompaktni; prostoprogramabilni; komunikacija CNS (RS485/novaNet); konfiguracija vhodov in izhodov: 10xAI, 8xDI, 4xAO, 6xDO; RJ45 za priklop op. enote; nap. 24VAC</t>
  </si>
  <si>
    <t>ustreza: SAUTER tip EYR203F001</t>
  </si>
  <si>
    <t>Upravljalna in nadzorna posluževalna enota; LCD display; funkcije: pregledovanje vhodno izhodnih vrednosti, nastavitev želenih vrednosti, časovni programi, pregled alarmov in stausov, kabel z RJ45 za priklop na krmilnik</t>
  </si>
  <si>
    <t>SAUTER tip EY-OP240F001</t>
  </si>
  <si>
    <t>Programiranje krmilnika, testiranje vhodno/izhodnih signalov, funkcijski zagon, nastavitev delovnih in regulacijskih parametrov, shema avtomatike, navodla za uporabnika</t>
  </si>
  <si>
    <t>Skupaj krmilna oprema:</t>
  </si>
  <si>
    <t>Razdelilnik A-1K-7:</t>
  </si>
  <si>
    <t>Razdelilnik izdelan iz kovinske omare dimenzij npr.  (v/š/g) 800x600x250 mm, antikorozijsko zaščiten, sive barve, zaščita IP40; z vso potrebno opremo za montažo. Razdelilnik ima vgrajeno sledečo opremo:</t>
  </si>
  <si>
    <t>Grebenasto stikalo za montažo na vrata razdelilnika, 3 polno, 3x230/400V, 50Hz, nazivni izklopni tok 100A</t>
  </si>
  <si>
    <t>Prenapetostni odvodniki razreda II, Protec C; In = 15 kA</t>
  </si>
  <si>
    <t xml:space="preserve">Grebenasto stikalo, dvopoložajno 1-2; 230V, 50Hz, nazivni izklopnim tok 10A  </t>
  </si>
  <si>
    <t>Instalacijski odklopnik, 230V, 50Hz, 1 polni, naz. tok 6A</t>
  </si>
  <si>
    <t>Instalacijski odklopnik, 230V, 50Hz, 1 polni, naz. tok 16A</t>
  </si>
  <si>
    <t>Kontaktor s 4 preklopnimi kontakti 230V; za krmilno napetost 20VAC</t>
  </si>
  <si>
    <t>Preklopni rele s 4 preklopnimi kontakti 230V; AC; nazivnim tokom 6A, z ločenim podnožjem; za krmilno napetost 24VAC; komplet z podnožjem</t>
  </si>
  <si>
    <t>Motorsko zaščitno stikalo 3X230/400V; 50Hz; 3 polno; nazivna kratkostična zmoglivost 10kA; nazivni tok za območje 25-32A; z pomožnim stikalom 1xNC in 1xNO</t>
  </si>
  <si>
    <t>Motorsko zaščitno stikalo 3X230/400V; 50Hz; 3 polno; nazivna kratkostična zmoglivost 10kA; nazivni tok za območje 4-6.3A; z pomožnim stikalom 1xNC in 1xNO</t>
  </si>
  <si>
    <t xml:space="preserve">Transformator z ločenim navitje za prestavno razmerje 230V/24V 50Hz, nazivna priključna moč 150 VA; </t>
  </si>
  <si>
    <t>Vtičnica za vgradnjo v omaro na DIN letev, z ozem. kontaktom 2P; nazivno napetost  230V 50Hz; za nazivni tok 16A</t>
  </si>
  <si>
    <t xml:space="preserve">Signalna svetilka za montažo v panel , z rumenim odsevnikom, velikosti premera 22mm, skupaj z montažnim prioborom, napajalnim modulom za nazivno napetost 24V AC, in LED signalno diodo za nazivno napetost 24V AC </t>
  </si>
  <si>
    <t xml:space="preserve">Signalna svetilka za montažo v panel , z rdečim odsevnikom, velikosti premera 22mm, skupaj z montažnim prioborom, napajalnim modulom za nazivno napetost 24V AC, in LED signalno diodo za nazivno napetost 24V AC </t>
  </si>
  <si>
    <t xml:space="preserve">Uvodnice plastične različnih dimenzij dimenzij s tesnilnim obročem </t>
  </si>
  <si>
    <t>Priključne vrstne sponke za montažo na DIN letev vijačne izvedbe</t>
  </si>
  <si>
    <t xml:space="preserve">Vgradnja in ožičenje krmilnika. Krmilnik je razpisan pod krmilno opremo. </t>
  </si>
  <si>
    <t>Drobni in vezni material kot so PVC kanali, vijaki, žica ustreznega preseka, zaključne letve za vrstne ponke, vezice, obešalo za dokumentacijo, označevalne ploščice za elemente, napisne ploščice stikal in lučk,...</t>
  </si>
  <si>
    <t>Skupaj razdelilnik A-1K-7:</t>
  </si>
  <si>
    <t>Razdelilnik A-2K-7 in A-3K-7:</t>
  </si>
  <si>
    <t>Grebenasto stikalo za montažo na vrata razdelilnika, 3 polno, 3x230/400V, 50Hz, nazivni izklopni tok 63A</t>
  </si>
  <si>
    <t>Skupaj razdelilnik A-2K-7 in A-3k-7:</t>
  </si>
  <si>
    <t>2</t>
  </si>
  <si>
    <t>Prezračevanje in ODT garaže skupaj:</t>
  </si>
  <si>
    <t>Toplotna postaja</t>
  </si>
  <si>
    <t>Razdelilnik toplotna postaja:</t>
  </si>
  <si>
    <t>Razdelilnik A.1K-TP izdelan iz kovinske omare dimenzij npr.  (v/š/g) 600x600x250 mm, antikorozijsko zaščiten, sive barve, zaščita IP40; z vso potrebno opremo za montažo. Razdelilnik ima vgrajeno sledečo opremo:</t>
  </si>
  <si>
    <t>Grebenasto stikalo za montažo na vrata razdelilnika, 3 polno, 3x230/400V, 50Hz, nazivni izklopni tok 25A</t>
  </si>
  <si>
    <t xml:space="preserve">Grebenasto stikalo, tropoložajno 1-0-2; 230V, 50Hz, nazivni izklopnim tok 10A  </t>
  </si>
  <si>
    <t>Preklopni rele s 3 preklopnimi kontakti 230V; AC; nazivnim tokom 6A, z ločenim podnožjem; za krmilno napetost 24VAC; komplet z podnožjem</t>
  </si>
  <si>
    <t xml:space="preserve">Transformator z ločenim navitje za prestavno razmerje 230V/24V 50Hz, nazivna priključna moč 100 VA; </t>
  </si>
  <si>
    <t xml:space="preserve">Vgradnja in ožičenje krmilnika. Krmilnik je razpisan pod krmilno opremo za CNS sistem. </t>
  </si>
  <si>
    <t xml:space="preserve">Montaža operaterske enote na vrata stikalnega bloka. OE je razpisana pod krmilno opremo za CNS sistem. </t>
  </si>
  <si>
    <t>Skupaj razdelilnik toplotna postaja</t>
  </si>
  <si>
    <t>Kabliranje:</t>
  </si>
  <si>
    <t>Dobava in polaganje kabla</t>
  </si>
  <si>
    <t>NYY-J 3x1,5 mm2</t>
  </si>
  <si>
    <t>70</t>
  </si>
  <si>
    <t>LiYCY 2x0,75 mm2</t>
  </si>
  <si>
    <t>145</t>
  </si>
  <si>
    <t>LiYCY 4x0,75 mm2</t>
  </si>
  <si>
    <t>45</t>
  </si>
  <si>
    <t>Cev gibljiva PVC različnih dimenzij z skopami za pritrditev</t>
  </si>
  <si>
    <t>85</t>
  </si>
  <si>
    <t>Razdelilne PVC doze 100x100 mm, nadometne</t>
  </si>
  <si>
    <t>8</t>
  </si>
  <si>
    <t>Drobni in vezni material kot so vezice, napisne ploščice za oznako kablov, skrčke, sponke</t>
  </si>
  <si>
    <t>Priključitev perifernih elementov, označevanje in testiranje povezav ko so:</t>
  </si>
  <si>
    <t>senzorji (temp.tipala, termostat,…)</t>
  </si>
  <si>
    <t>aktuatorji (črpalke, elektro-motorni pogoni in ventilov)</t>
  </si>
  <si>
    <t>Skupaj kabliranje:</t>
  </si>
  <si>
    <t>Strelovod</t>
  </si>
  <si>
    <t>Pocinkan železni valjanec FeZn 25x4 mm, položen v temelje objekta, komplet z vsemi pritrdilnimi elementi</t>
  </si>
  <si>
    <t>Pocinkan železni valjanec FeZn 25x4 mm, položen vertikalno v steno in ploščo pritličja (povezava med temeljnim ozmljilom in merinim spojem)</t>
  </si>
  <si>
    <t>Spoji izvedeni z vijačem ali varjenjem v zemlji ali temeljih</t>
  </si>
  <si>
    <t>Okrogli profil FeZn Ф10mm, položen na fasado objekta, kompletno z vsemi nosilci in spoji in cevjo;</t>
  </si>
  <si>
    <t>Okrogli profil FeZn Ф10mm položen na streho, kompletno z vsemi nosilci in spoji</t>
  </si>
  <si>
    <t>Okrogli profil FeZn Ф10mm, za razne spoje kovinskih mas, komplet</t>
  </si>
  <si>
    <t>Križna sponka, komplet z drobnim in veznim materialom</t>
  </si>
  <si>
    <t>Merilna sponka, komplet z drobnim in veznim materialom</t>
  </si>
  <si>
    <t>Vertikalna zaščita dolžine 2m, komplet z drobnim in veznim materialom</t>
  </si>
  <si>
    <t>Žlebna objemka, objemka za cev meteorne vode, komplet</t>
  </si>
  <si>
    <t>Vijačeni spoj okroglega profila FeZn Ф10mm s kovinsko maso,  komplet z drobnim inveznim materialom;</t>
  </si>
  <si>
    <t xml:space="preserve">Varjeni spoji s kovinskimi masami, komplet z antikorozivnim premazom </t>
  </si>
  <si>
    <t>Silicijeva bronza</t>
  </si>
  <si>
    <t>Bitumen</t>
  </si>
  <si>
    <t>Prenapetostni odvodniki</t>
  </si>
  <si>
    <t xml:space="preserve">Meritev ozemljitvene upornosti </t>
  </si>
  <si>
    <t xml:space="preserve">Skupaj strelovod </t>
  </si>
  <si>
    <t>Vnašanje sprememb v PZI dokumentacijo za kasnejšo izdelavo PID dokumentacije</t>
  </si>
  <si>
    <t>Izdelava meritev električnih instalacij</t>
  </si>
  <si>
    <t>Presorizacija predprostorov</t>
  </si>
  <si>
    <t>Prezračevanje in ODT</t>
  </si>
  <si>
    <t>SKUPAJ - JAKI TOK:</t>
  </si>
  <si>
    <t>4.2 POPIS MATERIALA IN DEL - TELEKOMUNIKACIJE</t>
  </si>
  <si>
    <t>INSTALACIJA ZA OZVOČENJE</t>
  </si>
  <si>
    <t>OPTIČNA TELEKOMUNIKACIJSKA POVEZAVA</t>
  </si>
  <si>
    <t>INST. ZA JAVLJANJE POŽARA IN PLINA CO</t>
  </si>
  <si>
    <t>INST. ZA OZVOČENJE</t>
  </si>
  <si>
    <t>INST. ZA TV NADZOR (CCTV)</t>
  </si>
  <si>
    <t>INST. ZA KONTROLO DOSTOPA</t>
  </si>
  <si>
    <t>INST. ZA ŠTETJE PROMETA</t>
  </si>
  <si>
    <t>INST. ZA NUJNI KLIC ZA INVALIDE</t>
  </si>
  <si>
    <t>SKUPAJ - TELEKOMUNIKACIJE:</t>
  </si>
  <si>
    <t>REKAPITULACIJA ELEKTROINSTALACIJSKIH DEL</t>
  </si>
  <si>
    <t>Skupaj toplotna postaja</t>
  </si>
  <si>
    <t>GARAŽE:</t>
  </si>
  <si>
    <t>INSTALACIJE ZA JAVLJANJE POŽARA IN PLINA CO</t>
  </si>
  <si>
    <t xml:space="preserve">Analogna adresna centrala za javljanje požara z dvema adresnima zankama po 126 adres, z vgrajenim napajalnikom, alfanumeričnim LCD prikazovalnikom in tiskalnikom </t>
  </si>
  <si>
    <t>enakovredno: tip NJVP-300 A/2</t>
  </si>
  <si>
    <t>Krmilni modul OUT-32, z 32 izhodi 24 V/1A, z normalno sklenjenimi mirovnimi kontakti, za vgradnjo v centralo</t>
  </si>
  <si>
    <t>Optični analogni adresni javljalnik dima Zarja, serija XP 95 APOLLO, komplet s podnožjem</t>
  </si>
  <si>
    <t>Ročni adresni javljalnik, serija XP 95 APOLLO</t>
  </si>
  <si>
    <t>Adresni vhodno-izhodni vmesnik (enokanalni)</t>
  </si>
  <si>
    <t>Adresni vmesnik AV-902 za priklop javljanika plina CO (dvokanalni vhodni)</t>
  </si>
  <si>
    <t>Javljanik plina CO DRÄGER ali ustrezen, za priklop na adresni vmesnik</t>
  </si>
  <si>
    <t>Adresni vmesnik za sireno (enokanalni)</t>
  </si>
  <si>
    <t>Elektronska sirena ES-02</t>
  </si>
  <si>
    <t>Izolator s podnožje</t>
  </si>
  <si>
    <t>Svetlobni akustični dvostranski opozorilni tablo "UGASNI MOTOR", za priključek na 220V/50Hz in z vgrajeno aku baterijo</t>
  </si>
  <si>
    <t>Telekomunikacijski instalacijski kabel, uvlečen v instalacijsko cev JY(St)Y 1x2x0,8</t>
  </si>
  <si>
    <t>Kabel s Cu vodniki - 0,6/1kV, položen delno na kabelski polici, delno v instalacijski cevi:</t>
  </si>
  <si>
    <t>NYM 2x1,5mm2 (NYM-O)</t>
  </si>
  <si>
    <t>NYM 2x2,5mm2 (NYM-O)</t>
  </si>
  <si>
    <t>Instalacijska plastična cev, položena nadometno, komplet z razvodnimi dozami in pritrdilnim materialom</t>
  </si>
  <si>
    <t>PN 16</t>
  </si>
  <si>
    <t>PN 29</t>
  </si>
  <si>
    <t>Instalacijska plastična gibljiva rebrasta cev položena v beton, komplet z razvodnimi dozami in pritrdilnim materialom</t>
  </si>
  <si>
    <t>RBT 16 mm</t>
  </si>
  <si>
    <t>RBT 23 mm</t>
  </si>
  <si>
    <t>RBT 32 mm</t>
  </si>
  <si>
    <t>RBT 36 mm</t>
  </si>
  <si>
    <t>Izdelava programa krmiljenja</t>
  </si>
  <si>
    <t>Potrdilo o brezhibnosti aktivne požarne zaščite-javljanje požara in CO</t>
  </si>
  <si>
    <t>Napisna ploščica z adreso</t>
  </si>
  <si>
    <t>Drobni material in nepredvidena dela</t>
  </si>
  <si>
    <r>
      <t xml:space="preserve">preboji do velikosti </t>
    </r>
    <r>
      <rPr>
        <sz val="11"/>
        <rFont val="Times New Roman"/>
        <family val="1"/>
        <charset val="238"/>
      </rPr>
      <t>Φ</t>
    </r>
    <r>
      <rPr>
        <sz val="11"/>
        <rFont val="Arial"/>
        <family val="2"/>
        <charset val="238"/>
      </rPr>
      <t xml:space="preserve"> 30mm</t>
    </r>
  </si>
  <si>
    <t>dobljenje utorov v stenah (izkopi reg in kanalov)</t>
  </si>
  <si>
    <t>Skupaj instalacija za javljanje požara in plina CO:</t>
  </si>
  <si>
    <t>Dograditev in zamenjava obstoječih ojačevalnikov na obstoječi akustični centrali in spuščanje sistema v delovanje:</t>
  </si>
  <si>
    <t>ojačevalnik AF-400, 400W/100V</t>
  </si>
  <si>
    <t>Zvočna omarica 5W/100V za nadometno montažo na strop tip SNZ, odcepne moči 5/2.5/1.25W</t>
  </si>
  <si>
    <t>NYM 2x1,5 mm2 (NYM-O)</t>
  </si>
  <si>
    <t>Priklop zvočnikov na obstoječi sistem, sodelovanje pri spuščanju v pogon, preizkus sistema</t>
  </si>
  <si>
    <t>Drobni material in neporedvidena dela</t>
  </si>
  <si>
    <t>Skupaj instalacija za ozvočenje:</t>
  </si>
  <si>
    <t>Video kamera DAN/NOČ v kovinskem ohišju, CCD 1/3″ ba/čb, 540TVL, 0,5/0,04lux, OBJEKTIV Al DD 4-9MM, 23LED, IP66, komplet z napajalnikom in nosilno konzolo</t>
  </si>
  <si>
    <t xml:space="preserve">Digitalna snemalna naprava kot HARD DISK RECORDER 600Gb, MULTIPLEXER, TRIPLEX,za priklop do 16 kamer, detektor gibanja za vsako kamero; različni načini snemanja, multiplex prikaz slik, digitalni zoom, ethernet  </t>
  </si>
  <si>
    <t>Komplet zamenjava obstoječih kamer z novimi video kamarami  DAN/NOČ v kovinskem ohišju, CCD 1/3″ ba/čb, 540TVL, 0,5/0,04lux, OBJEKTIV Al DD 4-9MM, 23LED, IP66, komplet z napajalnikom in nosilno konzolo</t>
  </si>
  <si>
    <t>Konektor BNC</t>
  </si>
  <si>
    <t>Koaksialni kabel uvlečen v instalacijsko cev:</t>
  </si>
  <si>
    <t>RG 59 B/U, 27dB/100m/500MHz</t>
  </si>
  <si>
    <t xml:space="preserve">NYM-J 3x1,5 mm2 </t>
  </si>
  <si>
    <t>Priklop treh video kamer na obstoječo napravo za video nadzor</t>
  </si>
  <si>
    <t>Dobava in montaža opreme na pripravljene instalacije in vgradna mesta povezovanje elektronskih in energetskih elementov, zagon, testiranje, šolanje uporabnika in primopredaja</t>
  </si>
  <si>
    <t>Preizkus celotnega delovanja sistema, spuščanje v pogon</t>
  </si>
  <si>
    <t>Skupaj instalacija za CCTV:</t>
  </si>
  <si>
    <t>Povezava na obstoječi parkirni sistem (DESIGNA), pregled in posnetek stanja obstoječega parkirnega sistema</t>
  </si>
  <si>
    <t>Usposobitev in nadgradnja obstoječega elektronskega kartičnega sistema pristopne kontrole za osebne prehode v garažo, dobava in instalacija na obstoječe instalacije in napajalni vir</t>
  </si>
  <si>
    <t>Oprema (enakovredno; Trast):</t>
  </si>
  <si>
    <t>RGK; Elektronski registrator krmilnik</t>
  </si>
  <si>
    <t>RGB; Elektronski registrator bralna enota</t>
  </si>
  <si>
    <t>EK; Elektromagnetno držalo (električna ključavnica</t>
  </si>
  <si>
    <t>MS; Mikrostikalo na vratih ali v EK</t>
  </si>
  <si>
    <t>PC; Procesni računalnik Dell dual core, LCD Samsung, OS Win XP/Vista</t>
  </si>
  <si>
    <t>DePass; Posodobitev in razširitev programske opreme za kontrolo prehodov</t>
  </si>
  <si>
    <t>Zamenjava obstoječih bralnih enot RGB</t>
  </si>
  <si>
    <t>Dobava in montaža : Induktivni detektor</t>
  </si>
  <si>
    <t>Dobava in montaža: induktivna zanka</t>
  </si>
  <si>
    <t>Dobava in montaža: zapornica</t>
  </si>
  <si>
    <t>Storitve (enakovredno; Trast):</t>
  </si>
  <si>
    <t>Uvedba v delo - prevzem gradbeno pripravljenih vgradnih mest in kabelske instalacije, pregled in usposobitev obstoječih naprav</t>
  </si>
  <si>
    <t>Montaža opreme na pripravljene instalacije in vgradna mesta, parametriranje in testno delovanje</t>
  </si>
  <si>
    <t>Šolanje intervencijskega osebja na objektu in zagon v obratovanje</t>
  </si>
  <si>
    <t>Izdelava delavniških shem, ki jo morata potrditi projektant, nadzornik in investitor</t>
  </si>
  <si>
    <t>Vnos sprememb v pridobljeno dokumentacijo osnovnega sistema ter izdelava PID načrta</t>
  </si>
  <si>
    <t>Organizacija, transport, zavarovanje</t>
  </si>
  <si>
    <t>Instalacije:</t>
  </si>
  <si>
    <t xml:space="preserve">Telekomunikacijski instalacijski kabel, delno uvlečen v instalacijsko cev in delno položen na kabelski polici </t>
  </si>
  <si>
    <t>FTP 4x2x24 AWG, cat.5</t>
  </si>
  <si>
    <t>LIYCY 2x 0,75 mm2</t>
  </si>
  <si>
    <t>LIYCY 2x 1,5 mm2</t>
  </si>
  <si>
    <t>UTP 4x2x24 AWG</t>
  </si>
  <si>
    <t>NYM-J 3x1,5 mm2</t>
  </si>
  <si>
    <t xml:space="preserve">Instalacijska plastična cev, položena nodometno, komplet z razvodnimi dozami in pritrdilnim materialom </t>
  </si>
  <si>
    <t>PN 23</t>
  </si>
  <si>
    <t>Preizkus delovanja sistema, spuščanje sistema v pogon</t>
  </si>
  <si>
    <t>Skupaj instalacija za kontrolo dostopa:</t>
  </si>
  <si>
    <t>INSTALACIJA ZA ŠTETJE PROMETA</t>
  </si>
  <si>
    <t>Usposobitev in nadgradnja obstoječega sistema štetja prometa VCS, dobava prikazovalnikov števila prostih parkirnih prostorov, instalacija na obstoječe instalacije in napajalni vir</t>
  </si>
  <si>
    <t>Oprema (enakovredno;Trast):</t>
  </si>
  <si>
    <t>DspL1; Enovrstični prikazovalnik števila prostih parkirnih prostorov</t>
  </si>
  <si>
    <t>DspL2; Dvovrstični prikazovalnik števila prostih parkirnih prostorov</t>
  </si>
  <si>
    <t>DspL3; Trivrstični dvostranski prikazovalnik števila prostih parkirnih prostorov (zunanji)</t>
  </si>
  <si>
    <t>Kzm/2; posodobitev komunikacijskega adapterja</t>
  </si>
  <si>
    <t>VCS; Posodobitev programske opreme za štetje prometa VCS (Vehicle Counting System)</t>
  </si>
  <si>
    <t>OPCIJA: Statistični moduli (software)</t>
  </si>
  <si>
    <t>Storitve (enakovredno;Trast):</t>
  </si>
  <si>
    <t>Telekomunikacijski instalacijski kabel, uvlečen delno v instalacijsko cev, delno v parapetni ali instalacijski kanal</t>
  </si>
  <si>
    <t>JY(St)Y 6x2x0,8</t>
  </si>
  <si>
    <t>Kablasti vodnik s PVC izolacijo in plaščem, položen deloma na kabelske police, uvlečen v instalacijske cevi in položen na distančnike</t>
  </si>
  <si>
    <t>NYM  3 x 1,5 mm2</t>
  </si>
  <si>
    <t>LIYCY 3x 2,5 mm2</t>
  </si>
  <si>
    <t>Skupaj instalacija za štetje prometa:</t>
  </si>
  <si>
    <t>INSTALACIJA ZA NUJNI KLIC ZA INVALIDE</t>
  </si>
  <si>
    <t xml:space="preserve">Klicna tipka               </t>
  </si>
  <si>
    <t>enakovredno: K-02D</t>
  </si>
  <si>
    <t xml:space="preserve">Potezna tipka  - klicna tipka </t>
  </si>
  <si>
    <t>enakovredno: K-12D</t>
  </si>
  <si>
    <t xml:space="preserve">Odstavna kombinacija pri vratih </t>
  </si>
  <si>
    <t>enakovredno: R-02D</t>
  </si>
  <si>
    <t xml:space="preserve">Sobna svetilka                                  </t>
  </si>
  <si>
    <t xml:space="preserve">enakovredno: 11.50R                             </t>
  </si>
  <si>
    <t xml:space="preserve">Kombinacija prisotnosti                              </t>
  </si>
  <si>
    <t>enakovredno: P-05</t>
  </si>
  <si>
    <t xml:space="preserve">Centralna enota - napajalnik                               </t>
  </si>
  <si>
    <t>enakovredno: DPP50-15</t>
  </si>
  <si>
    <t>Telekomunikacijski vodnik uvlečen v instalacijsko cev ali položen na kabelsko polico, tip:</t>
  </si>
  <si>
    <t>JY(St)Y 4x2x0,8</t>
  </si>
  <si>
    <t>Instalacijska cev, položena delno podometno, delno nadometno, komplet z razvodnicami in pritrdilnim materialom</t>
  </si>
  <si>
    <t>premera 16 mm</t>
  </si>
  <si>
    <t>premera 23 mm</t>
  </si>
  <si>
    <t>NYM  3 x 2,5 mm2</t>
  </si>
  <si>
    <t>Preizkus, meritve, atesti in spuščanje naprave v delovanje</t>
  </si>
  <si>
    <t>Drobni instalacijski material</t>
  </si>
  <si>
    <t>Skupaj instalacija za nujni klic za invalide:</t>
  </si>
  <si>
    <t>Gradbena dela:</t>
  </si>
  <si>
    <t>Izdelava cevne kanalizacije s strojnim izkopom kanala glob. Do 80 cm polaganje cevi v peščeno posteljico, polaganje valjanca in zaščitnega traku, zasutje kanala s tamponom in utrjevanje, nakladanje in odvoz odvečnega materiala v stalno deponijo : 1x cev</t>
  </si>
  <si>
    <t>Zarez asfalta po pločniku : v debelini do 12cm</t>
  </si>
  <si>
    <t>Groba priprava za asfaltiranje prekopa cestišča ali pločnika, rušenje ločilnega betona in priprava tamponske podlage z utrjevanjem</t>
  </si>
  <si>
    <t>Poasfaltiranje cestišča po izkopu za cevno kanalizacijo de. 10-15 cm na različnih lokacijah</t>
  </si>
  <si>
    <t>Nadzor komunalnih organizacij</t>
  </si>
  <si>
    <t>Vris v podzemni kataster komunalnih vodov</t>
  </si>
  <si>
    <t>Geodetski posnetek</t>
  </si>
  <si>
    <t>Optični kabel:</t>
  </si>
  <si>
    <t>Optični kabel 48 žilni (6x8), 9/125 SM, za zunanje polaganje, LS0H, odporen proti glodalcem ( kot OFS DRY ADRP 8x12 AW-ZWP)</t>
  </si>
  <si>
    <t>Predvleka in uvlačenje dovodnega optičnega kabla z 48 vlakni SM, 652-d, v cevno kanalizacijo vključno z označevanjem</t>
  </si>
  <si>
    <t>Optična spojka za 288 vlaken ( kot Tyco FIST )</t>
  </si>
  <si>
    <t>Organizator optičnih kablov 19”</t>
  </si>
  <si>
    <t>Optična oprema</t>
  </si>
  <si>
    <t>Optični delilnik izvlečni 19” globina:200mm, 24xLC/UPC spojnik, 24x LC/UPC zaključni kabel 9/125 SM, optična kaseta ( kot Domotel D2-LCS12 )</t>
  </si>
  <si>
    <t>Polica za opremo 19”</t>
  </si>
  <si>
    <t>Ogrodje za shranjevanje rezerve optičnega kabla</t>
  </si>
  <si>
    <t>Priključni kabel, LC/UPC – LC/UPC, 9/125 SM, duplex 1 m</t>
  </si>
  <si>
    <t>RACK OMARA velikosti 16HE za vgraditev optične opreme, komplet z vsem pritrdilnim in veznim materialom</t>
  </si>
  <si>
    <t>Spajanje in meritve</t>
  </si>
  <si>
    <t>Priprava in montaža optičnega delilnika ali optične spojke</t>
  </si>
  <si>
    <t>Priprava optičnega kabla za spajanje</t>
  </si>
  <si>
    <t>Spajanje optičnih vlaken</t>
  </si>
  <si>
    <t>Meritve z OTDR enostranske, ena valovna dolžina 1310 nm</t>
  </si>
  <si>
    <t>Meritve z izvorom</t>
  </si>
  <si>
    <t>Delovna ura tehnika</t>
  </si>
  <si>
    <t>Trasiranje in zakoličba</t>
  </si>
  <si>
    <t>Testiranje in spuščanje v pogon</t>
  </si>
  <si>
    <t>Izdelava shem in načrtov</t>
  </si>
  <si>
    <t>Nepredvidena dela in drobni material</t>
  </si>
  <si>
    <t>Projektantski nadzor</t>
  </si>
  <si>
    <t>Skupaj optična telekomunikacijska povezava:</t>
  </si>
  <si>
    <t xml:space="preserve">Izdelava jaška 60/60 cm: ročni izkop terena 100/10/100 za jašek, nakladanje in odvoz izkopnega materiala, izdelava opaža za betonski jašek 60/60/80 cm, dobava in vgradnje betona v stene in dno jaška, montaža LTŽ pokrova 60/60 400kN in vsa pomožna dela </t>
  </si>
  <si>
    <t>SKUPAJ ELEKTROINSTALACIJE</t>
  </si>
  <si>
    <t xml:space="preserve">REKAPITULACIJA STROJNE   INSTALACIJE </t>
  </si>
  <si>
    <t>vodovod in kanalizacija</t>
  </si>
  <si>
    <t>Poz.</t>
  </si>
  <si>
    <t>Opis dela oz. dobave</t>
  </si>
  <si>
    <t>enota</t>
  </si>
  <si>
    <t>Skupaj</t>
  </si>
  <si>
    <t>5.4.3.2</t>
  </si>
  <si>
    <t>VODOVODNA INSTALACIJA</t>
  </si>
  <si>
    <t>OPOMBA: Vse naprave in elementi v popisu materiala so navedene kot primer zahtevanega kvalitetnega nivoja. Vse naprave in elemente se mora dobaviti z ustreznimi certifikati, atesti, garancijami in navodili. Pri vseh napravah je potrebno upoštevati stroške zagona, meritve in nastavitve obratovalnih količin. Pri vseh elementih je potrebno upoštevati spojni in tesnilni material. Vsa dela na objektu se morajo izvajati v skladu z načrti ter popisi materiala in del faze PZI. V enotnih cenah upoštevati transportne, zavarovalne in ostale splošne stroške, pripravljalna in zaključna dela, izdelavo dokazila o zanesljivosti objekta z urejenimi vsemi dokazili, navodili, garancijami, vris sprememb v PZI dokumentacijo in izdelava projekta za vzdrževanje in obratovanje.</t>
  </si>
  <si>
    <t>Pocinkana navojna cev skupaj z vsemi fitingi, tesnilnim in pritrdilnim materialom ter dodatkom na odrez.</t>
  </si>
  <si>
    <t>DN15</t>
  </si>
  <si>
    <t>DN20</t>
  </si>
  <si>
    <t>DN25</t>
  </si>
  <si>
    <t>DN32</t>
  </si>
  <si>
    <t>DN50</t>
  </si>
  <si>
    <t>DN80</t>
  </si>
  <si>
    <t xml:space="preserve">Izolacija cevi položenih  v zidu in v podkonstrukciji, za </t>
  </si>
  <si>
    <t>razvod hladne vode, zaščitena s cevmi iz</t>
  </si>
  <si>
    <t>penjenega polietilena, z zaprtimi celi-</t>
  </si>
  <si>
    <t>cami (odgovarja izolacija Armstrong-</t>
  </si>
  <si>
    <t xml:space="preserve">TUBOLIT SG debeline 9 mm in 20mm), </t>
  </si>
  <si>
    <t>vključno ves tesnilni material,</t>
  </si>
  <si>
    <t>dekorodal trak in klobučevina</t>
  </si>
  <si>
    <t>Medeninast kroglični zaporni ventil za PN10, z obojestranskim navojem, z vsem pritrdilnim in tesnilnim materialom.</t>
  </si>
  <si>
    <t xml:space="preserve">Odštevalni vodomerni števec za hladno vodo do 30°C,z impulznim modulom za možnost daljinskega odčitavanja, z merilno omarico dimezij 915x760x90…160 mm s ključavnico na ključ in zapornimi elementi 3/4" kompletno:    </t>
  </si>
  <si>
    <t xml:space="preserve"> -nazivni pretok 1,5 m3/h                                             
 -nazivni premer DN15                                                       
 -kompletno s tesnilnim materialom</t>
  </si>
  <si>
    <t>Klinasti zasun iz sive  litine, za PN10, za hladno vodo do 40°C, z ohišjem iz sive litine s prirobničnimi priključki, vključno s protiprirobnicami , ročnim kolesom, tesnilnim in vijačnim materialom</t>
  </si>
  <si>
    <t>Klinasti zasun iz sive  litine z izpustno pipo, za PN10, za hladno vodo do 40°C, z ohišjem iz sive litine s prirobničnimi priključki, vključno s protiprirobnicami , ročnim kolesom, tesnilnim in vijačnim materialom. Priklop na obstoječi razvod.</t>
  </si>
  <si>
    <t>Montažno-demontažni kos iz sive litine, za PN10, s prirobničnimi priključki, tesnilnim in vijačnim materialom.</t>
  </si>
  <si>
    <t>Odzračevalni ventil za pitno vodo.</t>
  </si>
  <si>
    <t>DN 50</t>
  </si>
  <si>
    <t>Cevni ločilnik je primeren za zaščito sistema pitne vode po standardu EN1717 in ustreza DIN 1988, člen 4, tip 1 konstrukciji.</t>
  </si>
  <si>
    <t>Njegova naloga je, da onemogoči izliv tekočine nazaj v sistem pitne vode. R 295 zagotavlja zaščito do rizičnega razreda 3 (rahlo strupene substance) in zato nudijo boljšo zaščito kot protipovratni ventili.</t>
  </si>
  <si>
    <t>KARAKTERISTIKE</t>
  </si>
  <si>
    <t>Medij: voda</t>
  </si>
  <si>
    <t>Priključek: prirobnice</t>
  </si>
  <si>
    <t>Telo: lito železo</t>
  </si>
  <si>
    <t>Max. temp. medija: 40°C</t>
  </si>
  <si>
    <t>Max. tlak: PN10</t>
  </si>
  <si>
    <t>Min. vhodni tlak: 1bar</t>
  </si>
  <si>
    <t>Montaža: horizontalno</t>
  </si>
  <si>
    <t>Ustreza npr.proizvod/TIP:HONEYWELL / R295P-F</t>
  </si>
  <si>
    <t>DN 65</t>
  </si>
  <si>
    <t>Dobava in vgraditev opreme EURO hidranta HO-Z-K-DG,</t>
  </si>
  <si>
    <t>(pred vgradnjo preveriti usklajenost z požarno študijo )</t>
  </si>
  <si>
    <t>Dobava in vgradnja gasilnega aparata, vključno s pritrdilnim materialom (po Študiji požarne varnosti).</t>
  </si>
  <si>
    <t>Ročni gasilnik s praškom ABC - 6 kg</t>
  </si>
  <si>
    <t>Ročni gasilnik s CO - 5 kg</t>
  </si>
  <si>
    <t xml:space="preserve">Kompletno stranišče proizvod in tip po izbiri arhitekta. Sestoječe iz:
Stenske straniščne školjke iz  sanitarne keramike bele barve. Oprema straniščne školjke: Sestoječa iz sedežne deske, gumijastih manšet, tesnenje izpiralnega cevovoda, gumijastega tesnila pod straniščno školjko in pritrdilnega materiala.                                                                                           </t>
  </si>
  <si>
    <t xml:space="preserve"> - držalo za toaletni  papir v roli, medeninasto, pokromano, vključno s pritrdilnim materialom</t>
  </si>
  <si>
    <t xml:space="preserve"> - ščetka za stranišče</t>
  </si>
  <si>
    <r>
      <rPr>
        <b/>
        <sz val="11"/>
        <rFont val="Arial"/>
        <family val="2"/>
        <charset val="238"/>
      </rPr>
      <t>Podometni splakovalnik</t>
    </r>
    <r>
      <rPr>
        <sz val="11"/>
        <rFont val="Arial"/>
        <family val="2"/>
      </rPr>
      <t xml:space="preserve"> z aktiviranjem spredaj</t>
    </r>
  </si>
  <si>
    <t>Montažni vgradni element za stenski WC, aktiviranje spredaj, globina splakovalnika 120 mm, gradbena višina 1055 mm. Možna je vzidava splakovalnika min. 15 mm do max. 80 mm globine.</t>
  </si>
  <si>
    <t>Element je sestavljen iz:</t>
  </si>
  <si>
    <t>pocinkanega U profila</t>
  </si>
  <si>
    <t>predmontiranega WC splakovalnika  -  DUO z armaturo za dvokoličinsko splakovalno tehniko. V primeru vgradnje START - STOP tipke deluje kot enokoličinska START - STOP tehnika.</t>
  </si>
  <si>
    <r>
      <t xml:space="preserve">*mala količina: 3 - </t>
    </r>
    <r>
      <rPr>
        <sz val="11"/>
        <rFont val="Arial"/>
        <family val="2"/>
        <charset val="238"/>
      </rPr>
      <t>4,5I</t>
    </r>
  </si>
  <si>
    <t>izolacije proti rosenju s stiropor vložkom vgrajenim v splakovalnik</t>
  </si>
  <si>
    <t>dveh navojnih palic z maticama Ml2 za pritrditev školjke z osno razdaljo 180 ali 230 mm</t>
  </si>
  <si>
    <t>vgradne zaščite za revizijsko odprtino</t>
  </si>
  <si>
    <r>
      <t>PE stenskega odtočnega kolena ø</t>
    </r>
    <r>
      <rPr>
        <i/>
        <sz val="11"/>
        <rFont val="Arial"/>
        <family val="2"/>
      </rPr>
      <t xml:space="preserve"> </t>
    </r>
    <r>
      <rPr>
        <sz val="11"/>
        <rFont val="Arial"/>
        <family val="2"/>
      </rPr>
      <t>90/110 mm</t>
    </r>
  </si>
  <si>
    <r>
      <t>podaljšek ø</t>
    </r>
    <r>
      <rPr>
        <i/>
        <sz val="11"/>
        <rFont val="Arial"/>
        <family val="2"/>
      </rPr>
      <t xml:space="preserve"> </t>
    </r>
    <r>
      <rPr>
        <sz val="11"/>
        <rFont val="Arial"/>
        <family val="2"/>
      </rPr>
      <t>45/40x1 90 mm in iztočne cevi ø</t>
    </r>
    <r>
      <rPr>
        <i/>
        <sz val="11"/>
        <rFont val="Arial"/>
        <family val="2"/>
      </rPr>
      <t xml:space="preserve"> </t>
    </r>
    <r>
      <rPr>
        <sz val="11"/>
        <rFont val="Arial"/>
        <family val="2"/>
      </rPr>
      <t>90x1 65 mm</t>
    </r>
  </si>
  <si>
    <t>garniture manšet</t>
  </si>
  <si>
    <t>pritrdilnega materiala</t>
  </si>
  <si>
    <t>predmontiranega kotnega ventila 1/2” na desni strani pokrova</t>
  </si>
  <si>
    <t>* tovarniška nastavitev splakovalnika je 9 I in se spreminja le z regulacijo odtočnega ventila za veliko količino 6 ali 9I, mala količina 3-4,5 I se ne nastavlja</t>
  </si>
  <si>
    <t xml:space="preserve">* ponilni ventil mora ostati tovarniško nastavljen! </t>
  </si>
  <si>
    <t>Ustreza npr.proizvod/TIP:LIV / Art. 5-380-200 TORNADO-DUO</t>
  </si>
  <si>
    <t>Ident 195386</t>
  </si>
  <si>
    <t>Aktivirna tipka za WC kotličke - dvojna.</t>
  </si>
  <si>
    <t>Ustreza npr.proizvod/TIP:LIV / Art. 5-380-200</t>
  </si>
  <si>
    <r>
      <t xml:space="preserve">Kompletno stranišče za </t>
    </r>
    <r>
      <rPr>
        <b/>
        <sz val="11"/>
        <rFont val="Arial"/>
        <family val="2"/>
        <charset val="238"/>
      </rPr>
      <t>invalide</t>
    </r>
    <r>
      <rPr>
        <sz val="11"/>
        <rFont val="Arial"/>
        <family val="2"/>
      </rPr>
      <t>, sestoječe iz:     - Stenske straniščne školjke iz sanitarne keramike, s sedalno in pokrivno desko;                   - dveh preklopnih držal za oporo,                             - duofix posebnega montažnega samonosilnega elementa za stenski WC prilagojenega invalidnim osebam,                                                                   - z doddatkom za pritrditev opor a obeh straneh,    - z izoliranim podometnim kotličkom iz enega kosa, z dvokoličinskim načinom splakovanja višine 112 cm, aktiviranjem spredaj,                                 - z univerzalnim priključkom za vodo 1/2" z ZN in vgrajenim kotnim ventilom,                                      - zvočno izoliranimi priključki odtoka in dotoka vode, odtočnim kolenom,                                         - setom za izoliranimi priključki odtoka in dotoka vode, odtočnim kolenom,                                         - aktiviranjem splakovanja podometnega kotlička,  vrsta - način po izbiri arhitekta</t>
    </r>
  </si>
  <si>
    <t>Ustreza npr.proizvod/TIP: GEBERIT / 111.375.00.5</t>
  </si>
  <si>
    <r>
      <t xml:space="preserve">Kompleten umivalnik za </t>
    </r>
    <r>
      <rPr>
        <b/>
        <sz val="11"/>
        <rFont val="Arial"/>
        <family val="2"/>
        <charset val="238"/>
      </rPr>
      <t>invalide</t>
    </r>
    <r>
      <rPr>
        <sz val="11"/>
        <rFont val="Arial"/>
        <family val="2"/>
      </rPr>
      <t>,sestoječ iz:</t>
    </r>
  </si>
  <si>
    <t xml:space="preserve">    - umivalnika po izboru arhitekta, primernega</t>
  </si>
  <si>
    <t xml:space="preserve">      za montažo na zid</t>
  </si>
  <si>
    <t xml:space="preserve">    - vklučno z opornimi ročicami,</t>
  </si>
  <si>
    <t xml:space="preserve">    - dveh kotnih regulac. ventilov 1/2“- 3/8”</t>
  </si>
  <si>
    <t xml:space="preserve">    - kompletno</t>
  </si>
  <si>
    <t xml:space="preserve">Ustreza npr.proizvod/TIP: </t>
  </si>
  <si>
    <r>
      <t xml:space="preserve">Kompleten  umivalnik - </t>
    </r>
    <r>
      <rPr>
        <b/>
        <sz val="11"/>
        <rFont val="Arial"/>
        <family val="2"/>
        <charset val="238"/>
      </rPr>
      <t>vgrajeni</t>
    </r>
    <r>
      <rPr>
        <sz val="11"/>
        <rFont val="Arial"/>
        <family val="2"/>
        <charset val="238"/>
      </rPr>
      <t xml:space="preserve">,  sestoječ iz: 
-umivalnika, iz bele sanitarne keramike, velikosti cca 55x40 cm, primeren za montažo na zid, proizvod in tip po izbiri arhitekta:         -odtočnega ventila in sifona za umivalnik, dim. 32 mm                     -vključno s pritrdilnim in tesnilnim materialom;
-dveh kotnih ventilov DN15                                                                                           </t>
    </r>
  </si>
  <si>
    <t xml:space="preserve"> - ogledalo</t>
  </si>
  <si>
    <t xml:space="preserve"> - polička etažera</t>
  </si>
  <si>
    <t xml:space="preserve"> - milnik</t>
  </si>
  <si>
    <t xml:space="preserve"> - držalo za papirnate brisače</t>
  </si>
  <si>
    <t>Suhomontažni element za umivalnik</t>
  </si>
  <si>
    <t>Suhomontani vgradni element za umivalnik, za stoječo armaturo, vgradne višine 1150 mm. Namenjen je za vgradnjo v montažne stene ali kot samostojni element za predstensko inštalacijo v suhi montaži ter za univerzalno masivno vzidavo s stensko inštalacijo.</t>
  </si>
  <si>
    <t>montažnega nosilnega okvirja, površinsko zaščitenega s praškanjem v modri barvi</t>
  </si>
  <si>
    <t>po višini nastavljivih pocinkanih opornih nog za vgradnjo na obstoječa tla od 0 - 2400 mm</t>
  </si>
  <si>
    <t>po globini nastavljivih pocinkanih nosilcev za predstensko montažo z možnostjo nastavitve od 150 -  220 mm</t>
  </si>
  <si>
    <t>dveh navojnih palic z maticama Ml0 za pritrditev umivalnika z nastavljivo osno razdaljo 160 do 390 mm</t>
  </si>
  <si>
    <r>
      <t>PE odtočnega kolena ø</t>
    </r>
    <r>
      <rPr>
        <i/>
        <sz val="11"/>
        <rFont val="Arial"/>
        <family val="2"/>
        <charset val="238"/>
      </rPr>
      <t xml:space="preserve"> </t>
    </r>
    <r>
      <rPr>
        <sz val="11"/>
        <rFont val="Arial"/>
        <family val="2"/>
        <charset val="238"/>
      </rPr>
      <t>50 mm</t>
    </r>
  </si>
  <si>
    <t>gumijastega tesnila za siton ø 32 mm</t>
  </si>
  <si>
    <t xml:space="preserve">pritrdilnega materiala </t>
  </si>
  <si>
    <t>Ustreza npr.proizvod/TIP:LIV / Art. 5-384-100 Ident 195383</t>
  </si>
  <si>
    <t xml:space="preserve">Kompleten  umivalnik,  sestoječ iz: 
-umivalnika, iz bele sanitarne keramike, velikosti cca 55x40 cm, primeren za montažo na zid, proizvod in tip po izbiri arhitekta:                               -odtočnega ventila in sifona za umivalnik, dim. 32 mm                                                                           -vključno s pritrdilnim in tesnilnim materialom;
-dveh kotnih ventilov DN15                                                                                           </t>
  </si>
  <si>
    <t>Stoječa mešalna baterija DN15; s senzorskim krmiljenjem, z izpustom in perlatorjem</t>
  </si>
  <si>
    <t>za umivalnik</t>
  </si>
  <si>
    <t>Ustreza npr.proizvod/TIP: ARMAL / art.58-806-140</t>
  </si>
  <si>
    <t xml:space="preserve">Kompleten  umivalnik,  sestoječ iz: 
-umivalnika, iz emajlirane pločevine, velikosti cca 55x40 cm, primeren za montažo na zid, proizvod in tip po izbiri arhitekta:         -odtočnega ventila in sifona za umivalnik, dim. 32 mm                     -vključno s pritrdilnim in tesnilnim materialom;
                                                                                        </t>
  </si>
  <si>
    <t>Ustreza npr.proizvod/TIP: LIV</t>
  </si>
  <si>
    <t>Zidna pipa DN15; z izpustom in perlatorjem</t>
  </si>
  <si>
    <t>za umivalnik iz emajlirane pločevine z dvema kotnima krogelnima ventiloma</t>
  </si>
  <si>
    <t xml:space="preserve">Ustreza npr.proizvod/TIP: ARMAL </t>
  </si>
  <si>
    <t>Pisoar v sestavi:</t>
  </si>
  <si>
    <t xml:space="preserve"> - školjka iz bele fajančevine, konzolne izvedbe, po izberi arhitekta</t>
  </si>
  <si>
    <t xml:space="preserve"> - kotni regulacijski ventil DN 15</t>
  </si>
  <si>
    <t xml:space="preserve"> - krmiljna elektronika IR (infrardeče krmiljenje, 220V) za  pisoar, zaščiteno proti vandalizmu, s transformatorjem, magnetnim ventilom z lovilcem smeti in pritrdilnim materialom  z lito pokrivno ploščo, vrsta in tip po izbiri arhitekta</t>
  </si>
  <si>
    <t xml:space="preserve"> - izplakovalna šoba</t>
  </si>
  <si>
    <t xml:space="preserve"> - pokroman odtočni sifon z zidno rozeto</t>
  </si>
  <si>
    <t xml:space="preserve"> - komplet s pritrdilnim in tesnilnim, ter elektro vezalnim materialom</t>
  </si>
  <si>
    <t>Dobava in montaža električnih grelnikov sanitarne vode V= 80l,  z električno vezavo (varnostni ventil, protipovratna loputa za tlačni grelnik), pritrdilnim, tesnilnim in elektro vezalnim materialom.</t>
  </si>
  <si>
    <t>Ustreza npr.proizvod/TIP: GORENJE</t>
  </si>
  <si>
    <t>tlačni grelnik tip TRG 80 N: V= 80l</t>
  </si>
  <si>
    <t xml:space="preserve">Kanalizacijske in meteorne cevi s fazonskimi kosi, </t>
  </si>
  <si>
    <t xml:space="preserve">izdelani iz litega železa, po sistemu SML, </t>
  </si>
  <si>
    <t xml:space="preserve">brez obojk, zunaj in znotraj protikorozijsko </t>
  </si>
  <si>
    <t xml:space="preserve">zaščiteni, vključno s spoji med cevmi in </t>
  </si>
  <si>
    <t xml:space="preserve">fazonskimi kosi s pripadajočimi sponami </t>
  </si>
  <si>
    <t xml:space="preserve">SML-CV, ter Konfix - spojkami, za spoje </t>
  </si>
  <si>
    <t xml:space="preserve">med SML in PVC cevmi, kompletno z </t>
  </si>
  <si>
    <t xml:space="preserve">vsem montažnim in vijačnim materialom, </t>
  </si>
  <si>
    <t>v skupni dolžini:</t>
  </si>
  <si>
    <t>Ø 110</t>
  </si>
  <si>
    <t xml:space="preserve">m  </t>
  </si>
  <si>
    <t>Ø 125</t>
  </si>
  <si>
    <t>Ø 150</t>
  </si>
  <si>
    <t>Kanalizacijske in meteorne cevi s fazonskimi kosi,</t>
  </si>
  <si>
    <t xml:space="preserve">izdelani iz trdega poli­vinil-klorida </t>
  </si>
  <si>
    <t xml:space="preserve">( PVC ) po DIN 1531, na obojke </t>
  </si>
  <si>
    <t xml:space="preserve">zatesnjene z gumijastimi tesnili </t>
  </si>
  <si>
    <t xml:space="preserve">(obročki, manšete), vključno z </t>
  </si>
  <si>
    <t xml:space="preserve">mazalnim sredstvom   </t>
  </si>
  <si>
    <t xml:space="preserve">Ø 50 </t>
  </si>
  <si>
    <t xml:space="preserve">Ø 75 </t>
  </si>
  <si>
    <t xml:space="preserve">Ø 100 </t>
  </si>
  <si>
    <t>litoželezne zgornje rešetke, epoksirane,</t>
  </si>
  <si>
    <t>z vertikalnim odtokom dim. 100mm,</t>
  </si>
  <si>
    <t>velikost zgornje rešetke 250x250</t>
  </si>
  <si>
    <t>Ustreza npr.proizvod/TIP: LIVAR</t>
  </si>
  <si>
    <t>Talni sifon z bakrenim PVC zapornim lijakom in ponikljano pohodno ploščo velikosti 150 x 150 mm.</t>
  </si>
  <si>
    <t>Ustreza npr.proizvod/TIP: KOLEKTOR LIV / 5-200-050</t>
  </si>
  <si>
    <t>Čistilni kos za fekalno kanalizacijo</t>
  </si>
  <si>
    <t>DN100</t>
  </si>
  <si>
    <t>Strešna odzračevalna kapa z nastavkom za priključitev na SML kanalizacijsko cev</t>
  </si>
  <si>
    <t>DN110</t>
  </si>
  <si>
    <t>Požarno tesnenje prehodov cevi skozi požarne stene z ustreznim certificiranim materialom</t>
  </si>
  <si>
    <t>Pleskanje vidnih delov cevovo-</t>
  </si>
  <si>
    <t>dov, armatur, konzol, držal in</t>
  </si>
  <si>
    <t xml:space="preserve">drugih vidnih delov, dvakrat z </t>
  </si>
  <si>
    <t>vročinoodpornim lakom</t>
  </si>
  <si>
    <t xml:space="preserve">m2   </t>
  </si>
  <si>
    <t>Obešalni in pritrdilni material,</t>
  </si>
  <si>
    <t>izdelan iz profilnega železa in cevi,</t>
  </si>
  <si>
    <t>ter drobni montažni material.</t>
  </si>
  <si>
    <t xml:space="preserve">kg  </t>
  </si>
  <si>
    <t>Tlačna preizkušnja cevovodov s hladnim vodnim tlakom 12 bar</t>
  </si>
  <si>
    <t>Čiščenje cevne instalacije hladne vode, izvedba klornega šoka oziroma dezinfekcije instalacije, izdaja potrdila s strani pooblaščene institucije.</t>
  </si>
  <si>
    <t>Skupaj: VODOVOD instalacija</t>
  </si>
  <si>
    <t>EURO</t>
  </si>
  <si>
    <t>*velika količina: 6 ali 9l, tovarniška nastavitev 9l</t>
  </si>
  <si>
    <t xml:space="preserve">Kompleten  sanitarni izliv, sestoječ iz:     
-trokadero školjke, iz bele sanitarne keramike, proizvod in tip po izbiri arhitekta:                                                                      
-rešetke za montažo na izbrani tip školjke, v pokromani izvedbi.      -kromirana stenska enoročna mešalna baterija z dolgim, premičnim izlivom, in tuš ročko s fleksibilno cevjo 1,5m, vključno s prilagoditvenimi nastavki, rozetami za vgradnjo.
PRETOČNOST: od 22,8 do 25,2 l/min pri treh barih pritiska vode (po standardu SIST EN 200:2004);
(ustreza naprimer ENOROČNA BATERIJA ZA KAD MINES-IB STENSKA BLITZ DOLGI IZLIV
tip 620)
- MOŽNOST 1: varčevalna zapora s skrito meh. nastavitvijo temperature iztočne vode;
- MOŽNOST 2: regulacija pretoka vode v treh stopnja;                     - z ventilom za izplakovanje DN 20 ( AQUA ispirač )                        - dotočne in odtočne garniture                                                       </t>
  </si>
  <si>
    <t>5.4.3.3</t>
  </si>
  <si>
    <t>PREZRAČEVANJE</t>
  </si>
  <si>
    <t>Aksialni ventilator z vodilnikom, direktni pogon, za notranjo vgradnjo in obratovalno temperaturo do 40 ̊̊C. Vgradnja v kanal s prostim sesanjem. Ohišje je izdelano iz pločevine z varjenimi ali vtisnjenimi prirobami. Tekač ima siluminske, tlačno lite profilirane lopatice z nastavljivim kotom v mirovanju in je statično in dinamično uravnovešen v skladu z DIN ISO 1940. Vodilnik je varjene izvedbe. Vsi jekleni deli so barvani z RAL 7040. Trifazni elektromotor IM B3, stopnja zaščite IP 55, razred izolacije F. Skupaj s pritrdilnim in tesnilnim materialom.</t>
  </si>
  <si>
    <t>Proizvod: Klima Celje d.d.</t>
  </si>
  <si>
    <t>Tip/velikost:  NAVV 63/28-8</t>
  </si>
  <si>
    <t>pretok zraka:  12000m3/h</t>
  </si>
  <si>
    <t>padec tlaka: 300Pa</t>
  </si>
  <si>
    <t>št.vrtljajev:  1400min ̄̄1</t>
  </si>
  <si>
    <t>el.moč: 2,2kW</t>
  </si>
  <si>
    <t>hrupnost: 59 dB(A)</t>
  </si>
  <si>
    <t>Tip/velikost:  NAVV 45/28-8</t>
  </si>
  <si>
    <t>pretok zraka:  10000m3/h</t>
  </si>
  <si>
    <t>padec tlaka: 450Pa</t>
  </si>
  <si>
    <t>št.vrtljajev:  2860min ̄̄1</t>
  </si>
  <si>
    <t>el.moč: 1,5 kW</t>
  </si>
  <si>
    <t>hrupnost: 70 dB(A)</t>
  </si>
  <si>
    <t>Ventilator mora biti prirejen za vertikalno  vgradnjo v betonski jašek. Ventilator je potrebno prečno na jašek zatesniti.</t>
  </si>
  <si>
    <t xml:space="preserve">Aksialni enohitrostni ventilator za  </t>
  </si>
  <si>
    <t xml:space="preserve">odvod dima in toplote iz garaž. Ventilator mora biti </t>
  </si>
  <si>
    <t>prilagojen za vertikalno vgraditev v  jašek.</t>
  </si>
  <si>
    <t xml:space="preserve">Ohišje je izdelano iz jeklene varjene pločevine in </t>
  </si>
  <si>
    <t>lopatic iz silumin litine s posebnim motorjem v toku</t>
  </si>
  <si>
    <t xml:space="preserve">zraka v ohišju odpornem na povišano temperaturo, </t>
  </si>
  <si>
    <t>ter tesnenjem na pestu in temperaturno varnimi</t>
  </si>
  <si>
    <t>električnimi priključki. Kot lopatic mora biti 35 ̊.</t>
  </si>
  <si>
    <t>Moč prilagoditi glede na dejansko stanje ,</t>
  </si>
  <si>
    <t>celo kolo statično in dinamično balansirano po ISO</t>
  </si>
  <si>
    <t xml:space="preserve">1964 stopnje G 6,3 in neposredno (direktno) </t>
  </si>
  <si>
    <t>nameščeno na gred motorja.</t>
  </si>
  <si>
    <t>Celoten sklop mora delovati</t>
  </si>
  <si>
    <t>odpornimi priključki na vstopu in izstopu.</t>
  </si>
  <si>
    <t>Ventilator dobaviti in montirati vertikalno v jašek</t>
  </si>
  <si>
    <t>namenjen za odvod dima in toplote. Pritrditev izvesti</t>
  </si>
  <si>
    <t>z ognjevarnim materialom in elastičnimi ognjevarnimi</t>
  </si>
  <si>
    <t>antivibracijskimi podlogami tako, da ni neposrednega</t>
  </si>
  <si>
    <t>stika med ventilatorjem in betonsko konstrukcijo.</t>
  </si>
  <si>
    <t>Izvesti tudi požarno tesnenje.</t>
  </si>
  <si>
    <t>Ventilator mora imeti integriran ventilator za hlajenje</t>
  </si>
  <si>
    <t>motorja, z lastnim zajemom.</t>
  </si>
  <si>
    <t>Proizvod: TLT Turbo GmBH (ali ustrezno)</t>
  </si>
  <si>
    <t>padec tlaka: 600 Pa</t>
  </si>
  <si>
    <t>hrupnost: 75 dB(A)</t>
  </si>
  <si>
    <t>št.vrtljajev: 1500 min ̄1</t>
  </si>
  <si>
    <r>
      <t>Cevni ventilator tihe izvedbe. Sestavljen iz podstavka izdelanega iz pocinkane pločevine, ohišja iz aluminija in z</t>
    </r>
    <r>
      <rPr>
        <sz val="10"/>
        <rFont val="Arial CE"/>
        <charset val="238"/>
      </rPr>
      <t>aščitne mreže.</t>
    </r>
  </si>
  <si>
    <t>Proizvod:  Systemair  (ali ustrezno)</t>
  </si>
  <si>
    <t>Tip/velikost: K 160 XL</t>
  </si>
  <si>
    <t>pretok zraka:  400 m3/h</t>
  </si>
  <si>
    <t>padec tlaka:  210 Pa</t>
  </si>
  <si>
    <t>el.moč:  0.105kW</t>
  </si>
  <si>
    <t>hrupnost: 53 dB(A)</t>
  </si>
  <si>
    <t>Tip/velikost: RVK 100 E2-A1</t>
  </si>
  <si>
    <t>pretok zraka:  100 m3/h</t>
  </si>
  <si>
    <t>padec tlaka:  100 Pa</t>
  </si>
  <si>
    <t>el.moč:  0.029kW</t>
  </si>
  <si>
    <t>hrupnost: 34 dB(A)</t>
  </si>
  <si>
    <r>
      <t>Odvodni ventilator za nadometno montažo s protipovratno loputo in zakasnilnim relejem skupaj s pritrdilnim in tesnil</t>
    </r>
    <r>
      <rPr>
        <sz val="10"/>
        <rFont val="Arial CE"/>
        <charset val="238"/>
      </rPr>
      <t>nim materialom.</t>
    </r>
  </si>
  <si>
    <t>Proizvod: Limodor  F/M   (ali ustrezno)</t>
  </si>
  <si>
    <t>pretok zraka: 60 m3/h</t>
  </si>
  <si>
    <t>padec tlaka: 250 Pa</t>
  </si>
  <si>
    <t>el. moč: 11 W</t>
  </si>
  <si>
    <t>hrupnost: 32 dB(A)</t>
  </si>
  <si>
    <t>stopnja zaščite: IPX5</t>
  </si>
  <si>
    <r>
      <t>Loputa za vzdrževanje nastavljene tlačne razlike, z okvirjem za vgradnjo v steno in loputo iz alumini</t>
    </r>
    <r>
      <rPr>
        <sz val="11"/>
        <rFont val="Calibri"/>
        <family val="2"/>
        <charset val="238"/>
      </rPr>
      <t>ja. Nastaviti na tlak 50 Pa.</t>
    </r>
  </si>
  <si>
    <t>Proizvod: Systemair  (ali ustrezno)</t>
  </si>
  <si>
    <t>Tip/velikost:   ORV-T-250-250-50</t>
  </si>
  <si>
    <t>Dimoodvodna loputa požarne odpornosti 90 minut</t>
  </si>
  <si>
    <t xml:space="preserve">elektromotorne izvedbe. Sestavljena iz pocinkanega </t>
  </si>
  <si>
    <t>ohišja, lamele iz negorljivega materiala in komunika-</t>
  </si>
  <si>
    <t>cijske enote, skupaj z montažnim in pritrdilnim ma-</t>
  </si>
  <si>
    <t xml:space="preserve">terialom. Loputa se mora kontrolirano odpirati in </t>
  </si>
  <si>
    <t>zapirati najmanj 30 minut od nastanka požara.</t>
  </si>
  <si>
    <t>Proizvod: IMP klima (ali ustrezno)</t>
  </si>
  <si>
    <t>Tip/velikost: DPL-7/E21  1300x500</t>
  </si>
  <si>
    <t>Proizvod: IMP Klima (ali ustrezno)</t>
  </si>
  <si>
    <t>Tip/velikost:  PL-12/K90/E6  900x800</t>
  </si>
  <si>
    <t xml:space="preserve">                     PL-14/K90/E    φ125</t>
  </si>
  <si>
    <t xml:space="preserve">                     PL-12/K90/E6   300x200</t>
  </si>
  <si>
    <t xml:space="preserve">                     PL-14/K90/E    φ160</t>
  </si>
  <si>
    <r>
      <t xml:space="preserve">Jeklena rešetka za dovod zraka, </t>
    </r>
    <r>
      <rPr>
        <sz val="11"/>
        <rFont val="Helv"/>
        <charset val="204"/>
      </rPr>
      <t>sestavljena iz</t>
    </r>
  </si>
  <si>
    <t xml:space="preserve">okvirja in kapljičasto oblikovanih lamel, skupaj s </t>
  </si>
  <si>
    <t>pritrdilnim in tesnilnim materialom.</t>
  </si>
  <si>
    <t>Tip/velikost:  JR-3/F    1225x425</t>
  </si>
  <si>
    <t xml:space="preserve">                                      625x325</t>
  </si>
  <si>
    <r>
      <t>Jeklena rešetka za odvod zraka, sestavljena iz okvirja in kapljičasto oblikovanih lamel, z nastav</t>
    </r>
    <r>
      <rPr>
        <sz val="11"/>
        <color indexed="8"/>
        <rFont val="Arial"/>
        <family val="2"/>
        <charset val="238"/>
      </rPr>
      <t>kom za regulacijo količino zraka, skupaj s pritrdilnim in tesnilnim materialom.</t>
    </r>
  </si>
  <si>
    <t>Tip/velikost:   JR-3/T   625x325</t>
  </si>
  <si>
    <r>
      <t>Jeklena zaščitna rešetka za zaščito pred zunanjimi vplivi. Izdelana iz nosilnega okvirja in prečnih posebno obl</t>
    </r>
    <r>
      <rPr>
        <sz val="10"/>
        <rFont val="Arial CE"/>
        <charset val="238"/>
      </rPr>
      <t>ikovanih lamel iz pocinkane pločevine ter zaščitne pocinkane žične mreže.</t>
    </r>
  </si>
  <si>
    <t>Tip/velikost:   JZR-5   1200x400</t>
  </si>
  <si>
    <t xml:space="preserve">                      JZR-5   1000x150</t>
  </si>
  <si>
    <t xml:space="preserve">                      JZR-5   700x350</t>
  </si>
  <si>
    <t>Tip/velikost:   AR-4P   325x125</t>
  </si>
  <si>
    <r>
      <t>Aluminijasta rešetka za dovod zraka, prirejena za vgradnjo v steno, s fiksnimi vodoravnimi lamela</t>
    </r>
    <r>
      <rPr>
        <sz val="11"/>
        <rFont val="Calibri"/>
        <family val="2"/>
        <charset val="238"/>
      </rPr>
      <t>mi in penastim tesnilom po obodu. Skupaj s tesnilnim in pritrdilnim materialom.</t>
    </r>
  </si>
  <si>
    <t>Tip/velikost:   AR-6   525x225</t>
  </si>
  <si>
    <t xml:space="preserve">                      AR-6   625x225</t>
  </si>
  <si>
    <t xml:space="preserve">                      AR-6   825x225</t>
  </si>
  <si>
    <t xml:space="preserve">                      AR-6   225x125</t>
  </si>
  <si>
    <r>
      <t>Prezračevalni ventil za odvod zraka, sestavljen iz okvirja, krožnika, sedeža ventila, skupaj s pritrdilnim in  tes</t>
    </r>
    <r>
      <rPr>
        <sz val="10"/>
        <rFont val="Arial CE"/>
        <charset val="238"/>
      </rPr>
      <t>nilnim materialom.</t>
    </r>
  </si>
  <si>
    <t>Tip/velikost:   PV-1/100</t>
  </si>
  <si>
    <r>
      <t>Zračni kanali pravokotnega prese</t>
    </r>
    <r>
      <rPr>
        <sz val="10"/>
        <rFont val="Arial CE"/>
        <charset val="238"/>
      </rPr>
      <t xml:space="preserve">ka izdelani iz </t>
    </r>
  </si>
  <si>
    <t>jeklene pocinkane pločevine ustrezne debeline</t>
  </si>
  <si>
    <t>po DIN, skupaj z fazonskimi kosi, regulacijskimi</t>
  </si>
  <si>
    <t>loputami, obešalnim in pritrdilnim materialom.</t>
  </si>
  <si>
    <t xml:space="preserve">Zračni kanali okroglega  preseka izdelani iz </t>
  </si>
  <si>
    <r>
      <t>Strešna kapa za izpust odpadnega zraka v atmosfero izdelana iz aluminija ali nerjaveče pločevine, s prebojem in st</t>
    </r>
    <r>
      <rPr>
        <sz val="10"/>
        <rFont val="Arial CE"/>
        <charset val="238"/>
      </rPr>
      <t>rešno obrobo proti zamakanju.</t>
    </r>
  </si>
  <si>
    <t>proizvod: Pichler (ali ustrezno)</t>
  </si>
  <si>
    <t>tip/velikost:  DH 100</t>
  </si>
  <si>
    <r>
      <t>Demontaža prezračevalnih kanalov</t>
    </r>
    <r>
      <rPr>
        <sz val="11"/>
        <rFont val="Calibri"/>
        <family val="2"/>
        <charset val="238"/>
      </rPr>
      <t xml:space="preserve"> na sosednjem objektu. Nato vzpostavitev prvotnega stanja, z vsem montažnim in tesnilnim materialom. Po potrebi nadomestiti z novimi kanali. Ceno določiti po predhodnem ogledu.</t>
    </r>
  </si>
  <si>
    <t>Požarno tesnenje prehodov  skozi požarne stene (ali sektorje) z ustreznim certificiranim materialom</t>
  </si>
  <si>
    <r>
      <t xml:space="preserve">Merjenje in volumska nastavitev </t>
    </r>
    <r>
      <rPr>
        <sz val="10"/>
        <rFont val="Arial CE"/>
        <charset val="238"/>
      </rPr>
      <t>dovodnih in</t>
    </r>
  </si>
  <si>
    <t>odvodnih elementov.</t>
  </si>
  <si>
    <r>
      <t xml:space="preserve">Proizvod:  Systemair  (ali ustrezno) </t>
    </r>
    <r>
      <rPr>
        <b/>
        <sz val="11"/>
        <rFont val="Arial"/>
        <family val="2"/>
        <charset val="238"/>
      </rPr>
      <t>s stenskim termostatom (toplotna postaja)</t>
    </r>
  </si>
  <si>
    <t>5.4.3.</t>
  </si>
  <si>
    <t>POPIS MATERIALA IN DEL</t>
  </si>
  <si>
    <t>5.4.3.1</t>
  </si>
  <si>
    <t>OGREVANJE IN HLAJENJE</t>
  </si>
  <si>
    <r>
      <rPr>
        <b/>
        <sz val="11"/>
        <rFont val="Arial"/>
        <family val="2"/>
        <charset val="238"/>
      </rPr>
      <t>Ploščni radiatorji</t>
    </r>
    <r>
      <rPr>
        <sz val="11"/>
        <rFont val="Arial"/>
        <family val="2"/>
        <charset val="238"/>
      </rPr>
      <t xml:space="preserve"> izdelani iz jeklene pločevine ter pobarvani z vročeodporno barvo, z vgrajenim termostatskim ventilom za  nazivni tlak PN 6, vključno s konzolami, čepi, odzračevanimi ventili, redukcijskimi kosi in tesnilnim materialom. Sistem vode 75/55</t>
    </r>
  </si>
  <si>
    <t>Proizvod/Tip: Vogel - Noot/ VONOVA</t>
  </si>
  <si>
    <t>Tip:</t>
  </si>
  <si>
    <t>10V900/400</t>
  </si>
  <si>
    <t>21KV900/400</t>
  </si>
  <si>
    <t>22KV300/1000</t>
  </si>
  <si>
    <t>22KV900/600</t>
  </si>
  <si>
    <r>
      <t xml:space="preserve">Spodnji priključek, </t>
    </r>
    <r>
      <rPr>
        <b/>
        <sz val="11"/>
        <rFont val="Arial"/>
        <family val="2"/>
      </rPr>
      <t>ravni H-kos</t>
    </r>
    <r>
      <rPr>
        <sz val="11"/>
        <rFont val="Arial"/>
        <family val="2"/>
        <charset val="238"/>
      </rPr>
      <t xml:space="preserve"> za radiatorje z vgrajenim ventilom za dvocevni sistem, skupaj s tesnilnim materialom. Razmak priključkov 50mm.</t>
    </r>
  </si>
  <si>
    <t>Proizvod/Tip:  IMI/Vekotec</t>
  </si>
  <si>
    <t>G3/4''</t>
  </si>
  <si>
    <r>
      <t xml:space="preserve">Radiatorska </t>
    </r>
    <r>
      <rPr>
        <b/>
        <sz val="11"/>
        <rFont val="Arial"/>
        <family val="2"/>
      </rPr>
      <t>termostatska glava</t>
    </r>
    <r>
      <rPr>
        <sz val="11"/>
        <rFont val="Arial"/>
        <family val="2"/>
        <charset val="238"/>
      </rPr>
      <t xml:space="preserve"> prirejena za vgradnjo na termostatski ventil in varovalko proti nepooblaščenim snemanjem.</t>
    </r>
  </si>
  <si>
    <t>Proizvod/Tip: Danffos/RA</t>
  </si>
  <si>
    <t>Tip: RA 2920</t>
  </si>
  <si>
    <r>
      <t xml:space="preserve">Dobava in montaža </t>
    </r>
    <r>
      <rPr>
        <b/>
        <sz val="11"/>
        <rFont val="Arial"/>
        <family val="2"/>
      </rPr>
      <t>podometne omaric</t>
    </r>
    <r>
      <rPr>
        <sz val="11"/>
        <rFont val="Arial"/>
        <family val="2"/>
        <charset val="238"/>
      </rPr>
      <t>e izdelane iz pocinkane pločevine, za vgradnjo razdelilca z vsem potrebnim montažnim materialom.Vgradna globina 110mm.Možnost priklopa na razdelilec z leve ali desne strani.</t>
    </r>
  </si>
  <si>
    <t>Proizvod/Tip: Unipipe</t>
  </si>
  <si>
    <t>Tip: 680×705×110mm</t>
  </si>
  <si>
    <r>
      <t xml:space="preserve">Dovodni in povratni </t>
    </r>
    <r>
      <rPr>
        <b/>
        <sz val="11"/>
        <rFont val="Arial"/>
        <family val="2"/>
      </rPr>
      <t>razdelilec</t>
    </r>
    <r>
      <rPr>
        <sz val="11"/>
        <rFont val="Arial"/>
        <family val="2"/>
        <charset val="238"/>
      </rPr>
      <t xml:space="preserve"> z vgrajeno regulacijsko armaturo pretoka in merilci pretoka na vsaki veji in zaporno armaturo na vsaki veji, manometrom in termometrom ter ventilom za odzračevanje in polnjenje. Vključno z pritrdilnim in spojnim materialom</t>
    </r>
  </si>
  <si>
    <t xml:space="preserve">Proizvod/Tip: </t>
  </si>
  <si>
    <t xml:space="preserve">L= 422 mm; št. Zank=4 </t>
  </si>
  <si>
    <r>
      <rPr>
        <b/>
        <sz val="11"/>
        <rFont val="Arial"/>
        <family val="2"/>
      </rPr>
      <t>Poševnosedežni ventil</t>
    </r>
    <r>
      <rPr>
        <sz val="11"/>
        <rFont val="Arial"/>
        <family val="2"/>
      </rPr>
      <t xml:space="preserve"> za hidravlično uravnovešanje z navojnim priključkom PN 20 namenjen za delovno temperaturo od –20°C do 120°C. Ventil ima proporcionalno karakteristiko dušenja, merne priključke za instrument za nastavljanje pretoka, ročno nastavitveno kolo z numerično skalo, funkcijo zapornega elementa, (s priključkom za izpust vode oz. signalni vod). Postavka vključuje nastavitev pretoka s pomočjo merilnega instrumenta in izdelavo zapisnika o doseženih pretokih. </t>
    </r>
  </si>
  <si>
    <t>Proizvod/Tip: IMI</t>
  </si>
  <si>
    <t>Tip: STAD 20</t>
  </si>
  <si>
    <r>
      <rPr>
        <b/>
        <sz val="11"/>
        <rFont val="Arial"/>
        <family val="2"/>
      </rPr>
      <t>Kroglični ventil</t>
    </r>
    <r>
      <rPr>
        <sz val="11"/>
        <rFont val="Arial"/>
        <family val="2"/>
        <charset val="238"/>
      </rPr>
      <t xml:space="preserve"> za NP 6 in temp. do 100°C z navojnim priključkom in vsem potrebnim pritrdilnim in tesnilnim materialom.</t>
    </r>
  </si>
  <si>
    <t>Proizvod/Tip: Herz</t>
  </si>
  <si>
    <r>
      <t xml:space="preserve">Navojna medeninasta </t>
    </r>
    <r>
      <rPr>
        <b/>
        <sz val="11"/>
        <rFont val="Arial"/>
        <family val="2"/>
      </rPr>
      <t>pipa za polnjenje</t>
    </r>
  </si>
  <si>
    <t>in praznjenje, za tlak NP6</t>
  </si>
  <si>
    <t>DN 15</t>
  </si>
  <si>
    <r>
      <t xml:space="preserve">Avtomatski </t>
    </r>
    <r>
      <rPr>
        <b/>
        <sz val="11"/>
        <rFont val="Arial"/>
        <family val="2"/>
      </rPr>
      <t>odzračevalni lonček</t>
    </r>
    <r>
      <rPr>
        <sz val="11"/>
        <rFont val="Arial"/>
        <family val="2"/>
        <charset val="238"/>
      </rPr>
      <t xml:space="preserve"> narejen iz medenine, vključno s plovcem in vsem montažnim in pritrdilnim materialom.</t>
    </r>
  </si>
  <si>
    <t>Proizvod: Armstrong</t>
  </si>
  <si>
    <t>Tip: Spirotop 1/2"</t>
  </si>
  <si>
    <r>
      <rPr>
        <b/>
        <sz val="11"/>
        <rFont val="Arial"/>
        <family val="2"/>
      </rPr>
      <t>Toplotni števec</t>
    </r>
    <r>
      <rPr>
        <sz val="11"/>
        <rFont val="Arial"/>
        <family val="2"/>
        <charset val="238"/>
      </rPr>
      <t xml:space="preserve"> za toplo vodo ALLMES-INTEGRAL.MK Maxx. Senzor skupaj s standarnim velikim kompletom za vgradno EAT-1-K-3/4" (po katalogu proizvajalca) skupaj s tesnilnim in pritrdilnim materialom. Oprema za daljinski prenos podatkov(opcijski konektor  na Mbus z možnostjo priklopa do štirih sanitarnih vodomerov)</t>
    </r>
  </si>
  <si>
    <t>Proizvod/Tip: Allmes/Integral-MK Maxx</t>
  </si>
  <si>
    <t>DN 15, Qn=1,0m3/h</t>
  </si>
  <si>
    <r>
      <t xml:space="preserve">Dobava in montaža črnih </t>
    </r>
    <r>
      <rPr>
        <b/>
        <sz val="11"/>
        <rFont val="Arial"/>
        <family val="2"/>
      </rPr>
      <t>navojnih cevi</t>
    </r>
    <r>
      <rPr>
        <sz val="11"/>
        <rFont val="Arial"/>
        <family val="2"/>
        <charset val="238"/>
      </rPr>
      <t xml:space="preserve"> po DIN 2440 vključno z varilnimi materialom, varilnimi loki, obešalnim in pritrdilnim materialom ter dodatkom za razrez</t>
    </r>
  </si>
  <si>
    <t>DN 10</t>
  </si>
  <si>
    <t>DN 20</t>
  </si>
  <si>
    <t xml:space="preserve">DN 32 </t>
  </si>
  <si>
    <t>DN 40</t>
  </si>
  <si>
    <r>
      <t>Toplotna in protikondenčna</t>
    </r>
    <r>
      <rPr>
        <b/>
        <sz val="11"/>
        <rFont val="Arial"/>
        <family val="2"/>
      </rPr>
      <t xml:space="preserve"> izolacija</t>
    </r>
    <r>
      <rPr>
        <sz val="11"/>
        <rFont val="Arial"/>
        <family val="2"/>
      </rPr>
      <t xml:space="preserve"> cevi s certifikatom o skladnosti, izdelana iz cevakov iz sintetičnega  kavčuka z zaprto celično strukturo, težko gorljiva in samougasljiva, ne kaplja in širi ognja – vrste B1 s kontrolo po DIN 4102, toplotno prevodnostjo l &lt; 0,035 W/mK pri 0 °C, primerna za temperaturno območje –40 do + 105 °C, s koeficientom upornosti proti difuziji vodne pare m &gt; 3000, debelin po standardu SIST EN 12828:</t>
    </r>
  </si>
  <si>
    <t>Proizvod/Tip: Armacell/Armaflex</t>
  </si>
  <si>
    <t>Tip:Armaflex/AF</t>
  </si>
  <si>
    <t>DN 10 (min.debelina izolacije: 9mm)</t>
  </si>
  <si>
    <t>DN 15 (min.debelina izolacije: 9mm)</t>
  </si>
  <si>
    <t>DN 20 (min.debelina izolacije: 9mm)</t>
  </si>
  <si>
    <t>DN 32 (min.debelina izolacije: 25mm)</t>
  </si>
  <si>
    <t>DN 40 (min.debelina izolacije: 25mm)</t>
  </si>
  <si>
    <t>Zaščitno barvanje cevi  s temeljnim premazom po predhodnem čiščenju do kovinskega sijaja, skupne površine</t>
  </si>
  <si>
    <t>Zaščitno barvanje cevi  s končnim premazom, skupne površine</t>
  </si>
  <si>
    <t>Požarno tesnenje cevovodov preko požarnih sektorjev z ustreznim sistemskim certifikatom in v skladu z študijo požarne varnosti.</t>
  </si>
  <si>
    <t>Izdelava prebojev v stropu za napeljavo radiatorskih cevi med etažami, oz. izdelava utorov za vgradnjo podometnih omaric</t>
  </si>
  <si>
    <t>Tlačni preiskus   ( 6 bar )</t>
  </si>
  <si>
    <t>Izpiranje instalacije</t>
  </si>
  <si>
    <t>5.4.3.4</t>
  </si>
  <si>
    <t>TOPLOTNA POSTAJA</t>
  </si>
  <si>
    <t>OPOMBA: Vse naprave in elementi v popisu materiala so navedene kot primer zahtevanega kvalitetnega nivoja. Vse naprave in elemente se mora dobaviti z ustreznimi certifikati, atesti, garancijami in navodili. Pri vseh napravah je potrebno upoštevati stroške zagona, meritve in nastavitve obratovalnih količin. Pri vseh elementih je potrebno upoštevati spojni in tesnilni material. Vsa dela na objektu se morajo izvajati v skladu z načrti ter popisi materiala in del faze PZI. V enotnih cenah upoštevati transportne, zavarovalne in ostale splošne stroške, pripravljalna in zaključna dela, izdelavo dokazila o zanesljivosti objekta z urejenimi vsemi dokazili, navodili, garancijami, vris sprememb v PZI dokumentacijo in izdelava projekta za vzdrževanje in obratovanje, zajeti morajo biti vsi stroški nadzora Energetike Ljubljana, vris v kataster in prvi pregled s prevzemom izvedenih del s strani tehnične službe Energetike Ljubljana.</t>
  </si>
  <si>
    <t>Postaja ima sledeče glavne elemente:</t>
  </si>
  <si>
    <t>1.1</t>
  </si>
  <si>
    <t>Prenosnik toplote (ploščati, lotane izvedbe) ALFA LAVAL CB26-34H</t>
  </si>
  <si>
    <r>
      <t xml:space="preserve">dTp=110/60 </t>
    </r>
    <r>
      <rPr>
        <sz val="11"/>
        <rFont val="Calibri"/>
        <family val="2"/>
      </rPr>
      <t>°</t>
    </r>
    <r>
      <rPr>
        <sz val="11"/>
        <rFont val="Arial"/>
        <family val="2"/>
        <charset val="238"/>
      </rPr>
      <t>C , PN16</t>
    </r>
  </si>
  <si>
    <t>dTs=75/55° C, PN6</t>
  </si>
  <si>
    <t>Gp=1,23m3/h</t>
  </si>
  <si>
    <t>Gs=3,1m3/h</t>
  </si>
  <si>
    <t>Tip: CB26-34H</t>
  </si>
  <si>
    <t>(Dobavitelj mora preveriti velikost prenosnika)</t>
  </si>
  <si>
    <t xml:space="preserve">kos </t>
  </si>
  <si>
    <t>1.2</t>
  </si>
  <si>
    <t>Kombiniran količinski regulator in regulacijski ventil z elektromotornim pogonom z varnostno  vzmetjo SAMSON, tip 2488/5825.</t>
  </si>
  <si>
    <t>dp=29,4kPa</t>
  </si>
  <si>
    <t>kvs=4</t>
  </si>
  <si>
    <t>G=1,23m3/h</t>
  </si>
  <si>
    <t>1.3</t>
  </si>
  <si>
    <t>1.4</t>
  </si>
  <si>
    <t xml:space="preserve">Digitalni temperaturni regulator SAMSON </t>
  </si>
  <si>
    <t>Tip 5479</t>
  </si>
  <si>
    <t>1.5</t>
  </si>
  <si>
    <t>Termometer (0-150° C)</t>
  </si>
  <si>
    <t>1.6</t>
  </si>
  <si>
    <t>Termometer (0-120° C)</t>
  </si>
  <si>
    <t>1.7</t>
  </si>
  <si>
    <t>Manometer (0-16 bar)</t>
  </si>
  <si>
    <t>1.8</t>
  </si>
  <si>
    <t>Manometer (0-6 bar)</t>
  </si>
  <si>
    <t>1.9</t>
  </si>
  <si>
    <t>Termostat TR+STW</t>
  </si>
  <si>
    <t>Samson 5318-2 (preiskušen po DIN)</t>
  </si>
  <si>
    <t>1.10</t>
  </si>
  <si>
    <t>Tipalo na dovodu</t>
  </si>
  <si>
    <t>Samson 5264</t>
  </si>
  <si>
    <t>1.11</t>
  </si>
  <si>
    <t>Tipalo na povratku (omejevanje temperature)</t>
  </si>
  <si>
    <t>1.12</t>
  </si>
  <si>
    <t>Zunanje tipalo; Samson 5224</t>
  </si>
  <si>
    <t>1.13</t>
  </si>
  <si>
    <t>Kotni varnostni ventil za vzmet FLEXCON</t>
  </si>
  <si>
    <t>DN20/32-3bar</t>
  </si>
  <si>
    <t>1.14</t>
  </si>
  <si>
    <t>Lovilec nesnage za nazivni tlak PN 16, DN32</t>
  </si>
  <si>
    <t>1.15</t>
  </si>
  <si>
    <r>
      <t>Lovilec nesnage za nazivni tlak PN6 in temperaturo do 100</t>
    </r>
    <r>
      <rPr>
        <sz val="11"/>
        <rFont val="Calibri"/>
        <family val="2"/>
      </rPr>
      <t>°</t>
    </r>
    <r>
      <rPr>
        <sz val="11"/>
        <rFont val="Arial"/>
        <family val="2"/>
        <charset val="238"/>
      </rPr>
      <t>C, DN50</t>
    </r>
  </si>
  <si>
    <t>1.16</t>
  </si>
  <si>
    <t>Obtočna črpalka z elektronsko regulacijo vrtljajev za tlak PN6 temperaturo do 110° C</t>
  </si>
  <si>
    <t>WILO Tip STRATOS 25/1-6</t>
  </si>
  <si>
    <t>G=3,1m3/h</t>
  </si>
  <si>
    <t>H=0,35bar</t>
  </si>
  <si>
    <t>Pe=132W</t>
  </si>
  <si>
    <t>1.17</t>
  </si>
  <si>
    <t>Kroglični ventil za NP6 za vgradnjo med prirobnice, vključno z protiprirobnicami, pritrdilnim in tesnilnim materialom</t>
  </si>
  <si>
    <t>1.18</t>
  </si>
  <si>
    <t>Krogelne pipe za izpraznjevanje</t>
  </si>
  <si>
    <t>1.19</t>
  </si>
  <si>
    <t xml:space="preserve">Komplet elektroinstalacije za kompaktno toplotno postajo </t>
  </si>
  <si>
    <t>- omara z energetskim ter krmilnim delom</t>
  </si>
  <si>
    <t>- elektroinstalacijski material za ožičenje   elementov avtomatike, črpalk, izenačitev potencialov, priklop dovoda</t>
  </si>
  <si>
    <t>- napajanje in krmiljenje črpalke</t>
  </si>
  <si>
    <t>- izdelava projekta izvedenih del</t>
  </si>
  <si>
    <t>-preizkus delovanja ter spuščanje v pogon</t>
  </si>
  <si>
    <t>zajeto pri elektroinstalacijah</t>
  </si>
  <si>
    <t>1.20</t>
  </si>
  <si>
    <t>Jeklena nosilna konstrukcija in cevne povezave</t>
  </si>
  <si>
    <t>Obtočna črpalka izdelana za PN6, temperature do 100° C in sledeče podatke:</t>
  </si>
  <si>
    <t>G=2,23m3/h</t>
  </si>
  <si>
    <r>
      <t>Tropotni regulacijski ventil z elektromotornim pogonom, izdelan za nazivni tlak NP6 in temperaturo do 120</t>
    </r>
    <r>
      <rPr>
        <sz val="11"/>
        <rFont val="Calibri"/>
        <family val="2"/>
      </rPr>
      <t>°</t>
    </r>
    <r>
      <rPr>
        <sz val="11"/>
        <rFont val="Arial"/>
        <family val="2"/>
        <charset val="238"/>
      </rPr>
      <t>C za naslednje podatke</t>
    </r>
  </si>
  <si>
    <t>Tip:Samson 3260/5824-11</t>
  </si>
  <si>
    <t>kvs=6,3</t>
  </si>
  <si>
    <t>dp=12,5kPa</t>
  </si>
  <si>
    <t>Digitalni temperaturni regulator za vodenje temperature vode v dovodu v odvistnosti od zunanje temperature, vključno z zunanjim in cevnim  temperaturnim tipalom</t>
  </si>
  <si>
    <t>SAMSON 5264</t>
  </si>
  <si>
    <t>Zaprta stoječa membranska ekspanzijska posoda za tlak do 6 bar.</t>
  </si>
  <si>
    <t>Hidrometer za merjenje tlaka vode v okroglem ohišju fi100mm za merilno območje od 0-6bar ter priključkom DN15</t>
  </si>
  <si>
    <r>
      <t>Pipa za hidrometer, izdelana za nazivni tlak PN6 in temperaturo do 100</t>
    </r>
    <r>
      <rPr>
        <sz val="11"/>
        <rFont val="Calibri"/>
        <family val="2"/>
      </rPr>
      <t>°</t>
    </r>
    <r>
      <rPr>
        <sz val="11"/>
        <rFont val="Arial"/>
        <family val="2"/>
        <charset val="238"/>
      </rPr>
      <t>C, z ohišjem iz medenine in priključnim navojem R15</t>
    </r>
  </si>
  <si>
    <r>
      <t>Tekočinski termometer v medeninasti zaščitni stročnici z rdeče obarvano tekočino za merilno območje 0-100</t>
    </r>
    <r>
      <rPr>
        <sz val="11"/>
        <rFont val="Calibri"/>
        <family val="2"/>
      </rPr>
      <t>°</t>
    </r>
    <r>
      <rPr>
        <sz val="11"/>
        <rFont val="Arial"/>
        <family val="2"/>
        <charset val="238"/>
      </rPr>
      <t>C, skupaj s tulko za vgraditev, kotne izvedbe</t>
    </r>
  </si>
  <si>
    <r>
      <t>Dušilna loputa za uravnavanje tlaka za nazivni tlak PN6 in temperaturo do 100</t>
    </r>
    <r>
      <rPr>
        <sz val="11"/>
        <rFont val="Calibri"/>
        <family val="2"/>
      </rPr>
      <t>°</t>
    </r>
    <r>
      <rPr>
        <sz val="11"/>
        <rFont val="Arial"/>
        <family val="2"/>
        <charset val="238"/>
      </rPr>
      <t>C z ohišjem iz neerjavnega jekla, lopute na premičnem vretenu ter matice za nastavitev in fiksiranje lopute, s protiprirobnicami, tesnili, vijaki in maticami</t>
    </r>
  </si>
  <si>
    <t>DN40</t>
  </si>
  <si>
    <r>
      <t>Lovilec nesnage za nazivni tlak PN6 in temperaturo do 100</t>
    </r>
    <r>
      <rPr>
        <sz val="11"/>
        <rFont val="Calibri"/>
        <family val="2"/>
      </rPr>
      <t>°</t>
    </r>
    <r>
      <rPr>
        <sz val="11"/>
        <rFont val="Arial"/>
        <family val="2"/>
        <charset val="238"/>
      </rPr>
      <t>C, z ohišjem in poklopcem iz sive litine SL22, sitom iz perforirane nerjavne pločevine, protiprirobnicami, tesnili, vijaki in maticami.Preiskušen s hidrauličnim tlakom 10bar</t>
    </r>
  </si>
  <si>
    <r>
      <t>Dušilnik vibracij in šumov črpalk za temperaturo do 100</t>
    </r>
    <r>
      <rPr>
        <sz val="11"/>
        <rFont val="Calibri"/>
        <family val="2"/>
      </rPr>
      <t>°</t>
    </r>
    <r>
      <rPr>
        <sz val="11"/>
        <rFont val="Arial"/>
        <family val="2"/>
        <charset val="238"/>
      </rPr>
      <t>C in tlak NP6</t>
    </r>
  </si>
  <si>
    <r>
      <t>Kroglična pipa za nazivni tlak do PN10 za temperaturo tople vode do 100</t>
    </r>
    <r>
      <rPr>
        <sz val="11"/>
        <rFont val="Calibri"/>
        <family val="2"/>
      </rPr>
      <t>°</t>
    </r>
    <r>
      <rPr>
        <sz val="11"/>
        <rFont val="Arial"/>
        <family val="2"/>
        <charset val="238"/>
      </rPr>
      <t>C, navojnimi priključki, ročico ter vsem potrebnim tesnilnim materialom</t>
    </r>
  </si>
  <si>
    <t>Odzračevalna posoda vsebine 1,6 l izdelana iz brezšivne cevi po DIN 2448, DN100 (108×3,6mm), dolžine cca.200mm skupaj z privarjenim nastavkom.</t>
  </si>
  <si>
    <r>
      <t>Razdelilnik narejen iz brezšivnih cevi po DIN 2448 za nazivni tlak PN6 in temperaturo do 100</t>
    </r>
    <r>
      <rPr>
        <sz val="11"/>
        <rFont val="Calibri"/>
        <family val="2"/>
      </rPr>
      <t>°</t>
    </r>
    <r>
      <rPr>
        <sz val="11"/>
        <rFont val="Arial"/>
        <family val="2"/>
        <charset val="238"/>
      </rPr>
      <t>C, premera DN80, dolžine 1200mm, zgoraj s prirobničnimi priključki 1×DN32 s polno protiprirobnico in tesnilom in 1×DN40, 2 x navojni priključek DN15, spodaj z navojnim priključkom DN15 za praznenje s polnilno/praznilno pipo. Z razdelilnikom je potrebno dobaviti ves pritrdilni in tesnilni material in ga izolirati s toplotno in protikondenčno izolacijo s certifikatom o skladnosti, iz sintetičnega  kavčuka z zaprto celično strukturo, težko gorljiva in samougasljiva, ne kaplja in širi ognja – vrste B1 s kontrolo po DIN 4102, toplotno prevodnostjo l &lt; 0,035 W/mK pri 0 °C, primerna za temperaturno območje –40 do + 105 °C, s koeficientom upornosti proti difuziji vodne pare m &gt; 3000, debelin po standardu SIST EN 12828:</t>
    </r>
  </si>
  <si>
    <t>Dobava in montaža črnih navojnih cevi po DIN 2440 vključno z varilnimi materialom, varilnimi loki, obešalnim in pritrdilnim materialom ter dodatkom za razrez</t>
  </si>
  <si>
    <t>Toplotna in protikondenčna izolacija cevi s certifikatom o skladnosti, izdelana iz cevakov iz sintetičnega  kavčuka z zaprto celično strukturo, težko gorljiva in samougasljiva, ne kaplja in širi ognja – vrste B1 s kontrolo po DIN 4102, toplotno prevodnostjo l &lt; 0,035 W/mK pri 0 °C, primerna za temperaturno območje –40 do + 105 °C, s koeficientom upornosti proti difuziji vodne pare m &gt; 3000, debelin po standardu SIST EN 12828:</t>
  </si>
  <si>
    <t>DN 50 (min.debelina izolacije: 25mm)</t>
  </si>
  <si>
    <t>Odtočni lijak izdelan iz črne pločevine, deb.3mm dolžine 600mm, skupaj z odtočno cevjo DN50 do najbližje vertikale, varilnim in tesnilnim materialom</t>
  </si>
  <si>
    <t>Zaščitno barvanje vidnih delov cevi s končnim premazom, skupne površine</t>
  </si>
  <si>
    <t>Navodila za obratovanje, vložena v okvir, zaščitena s steklom, skupaj s pritrdilnim materialom</t>
  </si>
  <si>
    <t>Vezalna shema, vložena v okvir, zaščitena s steklom, skupaj s pritrdilnim materialom</t>
  </si>
  <si>
    <t>Napisna ploščica za označitev odcepov armatur in aparatov, izdelana iz dvobarvne plastične mase, velikosti 150×50mm z vgraviranimi črkami velikosti 15mm, skupaj s pritrdilnim materialom</t>
  </si>
  <si>
    <t>Izpiranje cevovodov s kemično čisto vodo ali komprimiranim zrakom, izvedba meritev pretokov, tlaka in temperature ogrevnega medija</t>
  </si>
  <si>
    <t>Poiskusno obratovanje ki obsega:</t>
  </si>
  <si>
    <t>-polnenje omrežja in naprav z vodo</t>
  </si>
  <si>
    <t>-cirkulacijo hladne vode</t>
  </si>
  <si>
    <t>-pregled instalacije, armatur, aparatov, delovanje črpalk in ostalih naprav</t>
  </si>
  <si>
    <t>-ogrevanje vode na predpisano temperaturo</t>
  </si>
  <si>
    <t>-nastavitev avtomatske regulacije in ureguliranje armatur</t>
  </si>
  <si>
    <r>
      <rPr>
        <b/>
        <sz val="11"/>
        <rFont val="Arial"/>
        <family val="2"/>
        <charset val="238"/>
      </rPr>
      <t>Kompaktna toplotna postaja</t>
    </r>
    <r>
      <rPr>
        <sz val="11"/>
        <rFont val="Arial"/>
        <family val="2"/>
      </rPr>
      <t xml:space="preserve"> Q=5,00kW, dTp=110/60 C, dTs=75/55 C. Sestavljena je iz strojne in elektro opreme, tako da jo na objektu samo povežemo na sekundarnem in primarnem delu ter zvežemo zunanje tipalo na regulator.</t>
    </r>
  </si>
  <si>
    <t>Q=5,00kW</t>
  </si>
  <si>
    <t>Toplotni števec z računsko enoto na baterijsko napajanje ALLMES ECHO  II 0,6 DN15 kompletno s tipalom  v dovodu in povratku ter računsko enoto. Možnost za daljinski prenos podatkov (opcijski konektor na M-bus).</t>
  </si>
  <si>
    <t>G=0,6m3/h</t>
  </si>
  <si>
    <t>REFLEX tip N-50/6/1</t>
  </si>
  <si>
    <t>SKUPAJ STROJNE INSTALACIJE</t>
  </si>
  <si>
    <t xml:space="preserve">Dobava in postavitev  kovinskega kandelabra s prirobnico višine h=3m nad nivojem za montažo na sidro s svetilko (npr. Philips Indal): Svetilka je sestavljena iz krožno oblikovanega ohišja, ki je preko nosilca in nastavka pritrjeno na drog. BARVA: drog: antracit siva RAL 7016 svetilka: antracit siva RAL 7016 
TEHNIČNE LASTNOSTI in MONTAŽA: Ohišje svetilke je izdelano iz tlačno ulitega aluminija. V njem sta aluminijast reflektor in sijalka. Pokrov sijalke je iz ravne - ga varnostnega stekla ali polikarbonata. Ohišje z zaklepom omogoča odpiranje brez uporabe orodja pri vzdrževanju in menjavi sijalk. Možna je izvedba s sijalkami različnih moči. Svetilka ima vgrajen nastavek za pritrditev na drog premera 76 mm oziroma 60 mm z dodatnim nas - tavkom. Primerna višina za namestitev svetilk je od 3 do 5 metrov.
</t>
  </si>
  <si>
    <t>Izdelava, dobava in montaža kovinske povozne rešetke za dovod zraka v garažo, kompletno z okvirjem. Vroče cinkana izvedba. Rešetka povozna 400kN, profili  50/5mm, kompletno z okvirjem ter vmesnimi podpornimi profili, skupne višine 100mm.</t>
  </si>
  <si>
    <t>Dobava in vgrajevanje dilatacij kot npr. MIGUA, na stiku med staro in novo garažo ter v območju dilatacije med osmi 22-23. Diletacija povozna za intervencijska vozila (DIN 1072), vodotesna izvedba, širina diletacije 100mm,  pričakovani pomik do 35mm, finalna obloga liti asfalt in teraco.</t>
  </si>
  <si>
    <t>Dobava in montaža kovinske nadstrešnice velikosti 5x3m, višine do 2,5m, izvedene kot jeklena konstrukcija na 6 stebrih, povezanih z nosilci, na katere se montira legice iz zaprtih jeklenih profilov, pokrito z barvano trapezno pločevino s protikondenčnim nanosom in vsemi stranskimi obrobami ter vertikalnim iztokom s strehe (po PZI načrtu)</t>
  </si>
  <si>
    <t>OBLIKOVALEC/PROIZVAJALEC: METREL Mehanika d.o.o. / METREL Mehanika d.o.o. OPIS: Koš za odpadke je ovalne oblike. Izdelan je iz nerjaveče pločevine z gladko brušeno površino. Na pokrovu koša je pepelnik z mrežico za ugašanje cigaret. BARVA: gladko brušena nerjaveča pločevina TEHNIČNE LASTNOSTI in MONTAŽA: Koš za odpadke je izdelan iz nerjaveče pločevine debeline 2 mm z gladko brušeno površino. Vreče za odpadke se namestijo na žični nosilec v notranjosti koša. Vrata koša in pepelnik imata vgrajeno ključavnico. Koš je možno preko dna privijačiti na različne vrste tlako - vanih površin. Površina je prašno barvana - antracit siva barva RAL 7016.</t>
  </si>
  <si>
    <t xml:space="preserve"> Koš Miško</t>
  </si>
  <si>
    <t>1. Klopi/ploščadi Ljubljana</t>
  </si>
  <si>
    <t>200 x 200 cm</t>
  </si>
  <si>
    <t>Ploščadi so enake kot na Slovenski cesti. Potrebno je pridobiti dovoljenje avtorja.</t>
  </si>
  <si>
    <t>OBLIKOVALEC/PROIZVAJALEC: Mojca Rupnik, u.d.i.k.a., Denis Rovan, u.d.i.a., Katja Saje, u.d.i.a., Sergej Hiti, u.d.i.k.a. / KPL d.d.</t>
  </si>
  <si>
    <t>Ploščad izhaja iz Klopi Tipa Ljubljana brez naslona. Uporabi se 4 klopi. Ploščad je dimenzije 200 x200 cm.</t>
  </si>
  <si>
    <t>Osnovni element podstavek iz mikroarmiranega betona, na katerega se privijači ustrezno protikorozijsko zaščiten jeklen nosilec za sedalo in naslon za hrbet. Sedalo iz letev impregniranega macesna dimenzij 4 cm x 5 cm, ki so z ožjo stranico položene in privijačene na jeklene nosilce. Betonski podstavki v obliki črke “C” so delno vkopani in služijo kot temelj klopi</t>
  </si>
  <si>
    <t>OBLIKOVALEC/PROIZVAJALEC: Pazi!park / KPL d.d.</t>
  </si>
  <si>
    <t>Zunanjost je oblečena z lesenimi letvami, korito pa je iz nerjaveče pločevine. Velikost korita omogoča zasaditev grmovnic in manjših dreves. BARVA: les – naravna barva enaka kot klopi ali barvana.</t>
  </si>
  <si>
    <t>TEHNIČNE LASTNOSTI in MONTAŽA: Korito je sestavljeno iz notranjega korita iz nerjaveče pločevine, v katerega se nasuje substrat in zasadi rastline, in zunanje lesene obloge. Vsaka zunanja ploskev je sestavljena iz osmih lesenih letev širine 10 cm in debeline 22 mm iz iz letev impregniranega macesna, ki so z vmesnimi razmaki pritrjene na navpično potekajoče kotne profile iz nerjaveče pločevine. Korito je postavljeno na dve kovinski cevi pravokotnega pre - reza, ki sta postavljeni neposredno na tlak.</t>
  </si>
  <si>
    <t>Izdelava, dobava in montaža korita za drevesa dim.1600x1600x900mm, izdelana iz elementov po specifikaciji in detajlih:</t>
  </si>
  <si>
    <t>. Pitnik “ATLANTIDA”</t>
  </si>
  <si>
    <t>OBLIKOVALEC/PROIZVAJALEC: Eric Batle, Joan Roig / Santa &amp; Cole</t>
  </si>
  <si>
    <t>OPIS: Litoželezni pitnik je zasnovan v obliki vitkega kvadra. Zaradi V zimskem času se pitnik zaradi zmrzovanja ne uporablja.</t>
  </si>
  <si>
    <t>BARVA: antracit siva RAL 7016</t>
  </si>
  <si>
    <t>TEHNIČNE LASTNOSTI in MONTAŽA: Pitnik je izdelan iz litega železa, barvanega s črno barvo. Na njem je nameščena medeninasta pipa z gumbom. Odtok je urejen preko litoželezne rešetke, debeline 45 mm, ki je položena v jeklen okvir v nivoju tlaka. Pitnik se na globini 10 cm s štirimi vijaki pritrdi v betonski te - melj. Odtočna rešetka je položena v jeklen okvir, ki je hkrati tudi zbiralnik in odtok vode. Pitnik je priključen na vodovod - no omrežje preko jaška z zasunom.</t>
  </si>
  <si>
    <t>Stojala za kolesa:</t>
  </si>
  <si>
    <t>80x110 cm</t>
  </si>
  <si>
    <t>OBLIKOVALEC/PROIZVAJALEC: MOL / Inox d.o.o. (JP LPT d.o.o.)</t>
  </si>
  <si>
    <t>OPIS: Kolesarska stojala so pravokotne oblike z zaobljenimi robovi in vmesno prečko. Kolo je mogoče na stojalo prisloniti in prikleniti z obeh strani. Tri različne dolžine stojala omogočajo prilagajanje določeni lokaciji. Razdalja med posameznimi stojali je 85 cm, možna pa je tudi namestitev skupinskega stojala iz šestih povezanih stojal. BARVA: gladko brušena nerjaveča pločevina</t>
  </si>
  <si>
    <t>TEHNIČNE LASTNOSTI in MONTAŽA: Stojala so oblikovana iz cevi premera 50 mm iz gladko brušene nerjaveče pločevine. Pri skupinskem stojalu so posamezna stojala pritrjena na ploščati profil dimenzij 5 mm x 60 mm iz nerjavečega jekla. Možnosti vgradnje stojala je več; lahko se vgradi neposredno v betonski temelj, pri čemer se na cev pritrdijo še dodatna sidra. Stojalo se lahko pritrdi v tla s štirimi vijaki preko kovin - ske plošče ali pa z namestitvijo v straeb pušo. Montaža skupinskega stojala je predvidena z vijaki v ploščatem profilu.IZVEDE SE SKUPINSKA STOJALA.</t>
  </si>
  <si>
    <t>OBLIKOVALEC/PROIZVAJALEC: Vesna Vozlič Košir, u.d.i.a. in Matej Vozlič, u.d.i.a./Inox d.o.o.</t>
  </si>
  <si>
    <t>OPIS: Stebriček je valjaste oblike, izdelan iz nerjaveče pločevine z gladko brušeno površino.</t>
  </si>
  <si>
    <t>BARVA: gladko brušena nerjaveča pločevina</t>
  </si>
  <si>
    <t>TEHNIČNE LASTNOSTI in MONTAŽA: Stebriček je izdelan iz cevi premera 10 cm iz nerjaveče pločevine z gladko brušeno površino. Na spodnji strani je na cev privarjena kovinska plošča dimenzij 12 cm x 12 cm, debe - line 4 mm. Za označitev stebrička za slabovidne se na zgornji del stebrička namesti lepilni trak bele barve. Stebriček se vstavi v betonsko cev premera 20 cm in zalije z betonom.</t>
  </si>
  <si>
    <t>Stebriček 80x10 cm</t>
  </si>
  <si>
    <t>kanaleta notranje dimenzije 120x60mm z LTŽ rešetko</t>
  </si>
  <si>
    <t>kanaleta notranje dimenzije 105x65 mm z LTŽ rešetko</t>
  </si>
  <si>
    <t>1</t>
  </si>
  <si>
    <t>93</t>
  </si>
  <si>
    <t>3</t>
  </si>
  <si>
    <t>9</t>
  </si>
  <si>
    <t>10</t>
  </si>
  <si>
    <t>11</t>
  </si>
  <si>
    <t>7</t>
  </si>
  <si>
    <t>13</t>
  </si>
  <si>
    <t>15</t>
  </si>
  <si>
    <t>16</t>
  </si>
  <si>
    <t>17</t>
  </si>
  <si>
    <t>19</t>
  </si>
  <si>
    <t>20</t>
  </si>
  <si>
    <t>21</t>
  </si>
  <si>
    <t>22</t>
  </si>
  <si>
    <t>23</t>
  </si>
  <si>
    <t>24</t>
  </si>
  <si>
    <t>25</t>
  </si>
  <si>
    <t>B/VI.   VRATA V ALU PROFILIH</t>
  </si>
  <si>
    <t>Dobava in montaža RF držala na stopniščih po celotnem obodu obeh požarnih stopnišč, zvezni prehodi iz ram na podeste, izdelani iz cevi fi 38 mm, sidrani v stene s tipskimi rf konzolnimi pritrdili.</t>
  </si>
  <si>
    <t>Izvajanje monitoringa sosednjih objektov (do sedaj ga je izvajal ZAG Ljubljana), prevzame se merilna mesta po elaboratu dosedanjega izvajalca in izvede eno kontrolno meritev pred pričetkom del, drugo na sredini gradnje in tretjo (končno) po dokončanju gradnje, za vsako meritev se izda poročilo in ob dokončanju meritev končno poročilo.</t>
  </si>
  <si>
    <r>
      <t xml:space="preserve">Zasipanje med zaščitno konstrukcijo in  izoliranimi obodnimi zidovi garaž z nakladanjem, transportom, kipanjem in zasipanjem z novo dopeljanim tamponskim materialom, z nabijanjem v plasteh po 20 cm. </t>
    </r>
    <r>
      <rPr>
        <sz val="10"/>
        <rFont val="Arial CE"/>
        <charset val="238"/>
      </rPr>
      <t>V ceni upoštevati, da se na mestih, kjer zaradi premajhne širine med obodno steno objekta in varovalno konstrukcijo gradbene jame komprimacija ni možna, uporabi za zasip beton C 16/20 (do 25% količine)</t>
    </r>
  </si>
  <si>
    <r>
      <t>Dobava z vsemi transporti in strojno vgrajevanje mikroarmiranih vodotesnih   polimercementnih estrihov  C 25/30, poprečne debeline 3cm kot povozne površine v garažah v vseh treh etažah (kot npr. KOMPAKTORIT ali podobno).  Nanj se izvajajo zaključni sistemski premazi SIKA ali ekvivalentno.  Debelina mikroarmiranih estrihovč  je do</t>
    </r>
    <r>
      <rPr>
        <sz val="10"/>
        <rFont val="Arial CE"/>
        <charset val="238"/>
      </rPr>
      <t xml:space="preserve"> 5 cm (izravnava neravnin in izničenje reologije betona)</t>
    </r>
    <r>
      <rPr>
        <sz val="10"/>
        <color indexed="8"/>
        <rFont val="Arial CE"/>
        <family val="2"/>
        <charset val="238"/>
      </rPr>
      <t>, betonom dodati sredstva za vodotesnost ter upoštevati sredstvo za zagotovitev "zlepljenosti" z osnovno AB ploščo, minimalni padec proti krajnim muldam po projektu.</t>
    </r>
  </si>
  <si>
    <r>
      <t xml:space="preserve">mikroarmirani talni povozni vodotesni beton </t>
    </r>
    <r>
      <rPr>
        <sz val="10"/>
        <rFont val="Arial CE"/>
        <charset val="238"/>
      </rPr>
      <t>d= 3cm</t>
    </r>
    <r>
      <rPr>
        <sz val="10"/>
        <color indexed="8"/>
        <rFont val="Arial CE"/>
        <family val="2"/>
        <charset val="238"/>
      </rPr>
      <t xml:space="preserve"> poprečno v vseh treh kleteh, vključno z robnimi dilatacijami in vmesnimi dilatacijami v rastru konstrukcije (po izbrani tehnologiji).</t>
    </r>
  </si>
  <si>
    <t>Dobava in izdelava zaščitnega sloja mikroarmiranega betona z večslojnim sistemskim poliuretansko epoksidnim premazom, ki mora vsebovati PU membrano- premaz mora imeti ustrezen koeficient trenja za garaže, in ustrezen certifikat - v kleteh garaže. Parkirišča in vozne poti v različnih barvah (dve barvi po izboru projektanta). Izvedba po navodilih proizvajalca sistema (kot npr. SIKA ali STO).</t>
  </si>
  <si>
    <t xml:space="preserve">Dvostranski opaž sten raznih manjših kinet in kanalov (prezračevanje),   s prenosom materiala do mesta vgraditve, opaženjem, razopaženjem, čiščenjem lesa in vsemi pomožnimi deli. </t>
  </si>
  <si>
    <t>Izdelava, dobava in montaža srednje kompliciranih ograj na glavnih in požarnih stopniščih v garažah. Ograje sestavljene iz vert. in hor. profilov iz RF železa, na vrhu pa se pritrdi Rf ročaj iz cevi fi 38 mm.  Višina ograje 100 cm. Obračun v m2 narisne površine. Izdelava po detajlu in po izgledu v 1. fazi.</t>
  </si>
  <si>
    <t>PGH KOZOLEC II. FAZA - DOKONČANJE</t>
  </si>
  <si>
    <t>PGH - PARKIRNO GARAŽNA HIŠA KOZOLEC II.faza - DOKONČANJE</t>
  </si>
  <si>
    <t>projektant PGD:</t>
  </si>
  <si>
    <t>vodja projekta PGD:</t>
  </si>
  <si>
    <t>OPOMBA: asfalti so zajeti v sklopu  zunanje ureditve  !</t>
  </si>
  <si>
    <t>OPOMBA: Robniki so zajeti v sklopu  zunanje ureditve!</t>
  </si>
  <si>
    <t xml:space="preserve">Izdelava , dobava in montaža  jeklene nerjaveče RF konzolne  konstrukcije za nadstrešek nad glavnim vhodom paviljona.  Vsi kovinski elementi so nerjaveči RF. Na konstrukcijo se položi steklena streha iz lepljenega in kaljenega stekla 2x20mm, ki jo je potrebno upoštevati v tej postavki.Obračun po m2 tlorisne površine.  </t>
  </si>
  <si>
    <r>
      <rPr>
        <sz val="10"/>
        <rFont val="Arial CE"/>
        <charset val="238"/>
      </rPr>
      <t>troslojna</t>
    </r>
    <r>
      <rPr>
        <sz val="10"/>
        <color indexed="10"/>
        <rFont val="Arial CE"/>
        <charset val="238"/>
      </rPr>
      <t xml:space="preserve"> </t>
    </r>
    <r>
      <rPr>
        <sz val="10"/>
        <color indexed="8"/>
        <rFont val="Arial CE"/>
        <family val="2"/>
        <charset val="238"/>
      </rPr>
      <t>križno varjena hidroizolacija iz plastomernih elasto bitumenskih  polnovarjenih trakov na nosilcu iz poliestrske tkanine debeline 4mm, 3 sloji navzkrižno varjeni s preklopnimi stiki  (npr Scudoplast, Plastotekt ali podobno )</t>
    </r>
  </si>
  <si>
    <r>
      <t>armiran</t>
    </r>
    <r>
      <rPr>
        <sz val="10"/>
        <color indexed="10"/>
        <rFont val="Arial CE"/>
        <charset val="238"/>
      </rPr>
      <t xml:space="preserve"> </t>
    </r>
    <r>
      <rPr>
        <sz val="10"/>
        <rFont val="Arial CE"/>
        <charset val="238"/>
      </rPr>
      <t>vodotesni  betonski  estrih d=4,5 cm</t>
    </r>
    <r>
      <rPr>
        <sz val="10"/>
        <color indexed="8"/>
        <rFont val="Arial CE"/>
        <family val="2"/>
        <charset val="238"/>
      </rPr>
      <t xml:space="preserve"> kot nosilna podloga za izvedbo finalnih tlakov ploščadi, kiso zajeti v popisu zunanje ureditve ploščadi. Armaturo upošftrevati v ceni!</t>
    </r>
  </si>
  <si>
    <r>
      <t xml:space="preserve">VKP1-kd opis kot pri VKP1 vrata imajo dodatno opremo in elektro ključavnico v sistremu kontrole dostopa. </t>
    </r>
    <r>
      <rPr>
        <b/>
        <sz val="10"/>
        <rFont val="Arial CE"/>
        <family val="2"/>
        <charset val="238"/>
      </rPr>
      <t>Obračun po kom samo dodatne opreme kontrola dostopa</t>
    </r>
    <r>
      <rPr>
        <sz val="10"/>
        <rFont val="Arial CE"/>
        <family val="2"/>
        <charset val="238"/>
      </rPr>
      <t>, ostalo kot v podpostavki a.)-vrata, potrebne instalacije so stvar elektro projekta!</t>
    </r>
  </si>
  <si>
    <t xml:space="preserve">Dobava potrebnega materiala in oblaganje  talpred vhodom v PS z naravnim brušenim nedrsečim kamnom debeline 3 cm (npr Granit), kamen v ploščah  položen v cementno lepilo debeline 1 cm ali v mikroarmiran cementni estrih za polaganje kamna. Fuge na položenem tlaku zaliti z redko cementno malto potem tlak očistiti. Velikost plošč, kvaliteto kamna in površinsko obdelavo določi projektant. Položen tlak mora biti raven, gladek in horizontalen, brez razpok, okrušenih ali sicer poškodovanih plošč. Polaganje kamna se izvaja v dvobarvnem vzorcu, po površinskem načrtu projektanta (npr. granit z vzorcem). Obračun po m2 izdelanega tlaka. </t>
  </si>
  <si>
    <t>Projekt za obratovanje in vzdrževanje objekta in okolice (POV) ločeno izdelano za upravnika in vzdrževalce posameznih delov (4 izvodi - papir in elektronska oblika v originalu brez zaklepov .dwg, doc, xls)</t>
  </si>
  <si>
    <t>Geodetski načrt novega stanja po končani gradnji (kpl objekt, ZU z vsemi komunalnimi vodi)
(4 izvodi - papir in elektronska oblika v originalu brez zaklepov .dwg, doc, xls)</t>
  </si>
  <si>
    <t xml:space="preserve">Dela povezana z že izgrajenim delom objekta: čiščenje betona in siderne armature, pregled in morebitno popravilo elementov "bele kadi" pred nadaljevanjem del, tesnenje lukenj od vezave opaža, sanacija  morebitnih poškodb in nepravilnosti. </t>
  </si>
  <si>
    <t>Izkop kanala za kabel globine 0,8m, širine  glede na število cevi oziroma vgradnja cevi v sestavo nad betonsko ploščo trga, dobava in polaganje sigmafleks cevi φ50 mm, poravnavanje, opozorilna folija, zasutje oziroma obbetoniranje v območju objekta</t>
  </si>
  <si>
    <t xml:space="preserve">Skupaj </t>
  </si>
  <si>
    <t>36</t>
  </si>
  <si>
    <t>Zajeto le glavno stopnišče, požarno stopnišče se predvidoma samo slika!</t>
  </si>
  <si>
    <t>pri 400 ̊C 90 minut. Dobavljeno skupaj z ognje-</t>
  </si>
  <si>
    <t>dimenzij 250x740x840 mm, s kolutom in gumijasto cevjo pod stalnim tlakom, vključno z zapornim ventilom dim. DN 50, ter vso pripadajočo opremo po prospektu, VSE v rdeči barvi. Pred vsakim hidrantom se izvede izpust za možnost priključitve za pranje garaže DN 20mm s ključavnico.</t>
  </si>
  <si>
    <t xml:space="preserve">GARAŽNA HIŠA KOZOLEC, 2 FAZA </t>
  </si>
  <si>
    <t xml:space="preserve"> - južni in zahodni del</t>
  </si>
  <si>
    <t>KONČNI VROČEVOD 18-27</t>
  </si>
  <si>
    <t>5.6</t>
  </si>
  <si>
    <t>5.7</t>
  </si>
  <si>
    <t>STROJNA DELA</t>
  </si>
  <si>
    <t>KONČNI VROČEVOD 27-29</t>
  </si>
  <si>
    <t>5.8</t>
  </si>
  <si>
    <t>5.9</t>
  </si>
  <si>
    <t>5.0</t>
  </si>
  <si>
    <t xml:space="preserve">POPIS MATERIALA IN DEL S PREDRAČUNOM </t>
  </si>
  <si>
    <t>KONČNI VROČEVOD 18-27  -  GRADBENA DELA</t>
  </si>
  <si>
    <t>Z. ŠT.</t>
  </si>
  <si>
    <t xml:space="preserve">
OPIS POSTAVKE
</t>
  </si>
  <si>
    <t>KOLIČINA</t>
  </si>
  <si>
    <t>ENOTA</t>
  </si>
  <si>
    <t>CENA/ENOTO [EUR]</t>
  </si>
  <si>
    <t>CENA
[EUR]</t>
  </si>
  <si>
    <t>Zakoličba</t>
  </si>
  <si>
    <t>Zakoličba trase, zavarovanje zakoličbe in izdelava zakoličbenega načrta.</t>
  </si>
  <si>
    <r>
      <t>m</t>
    </r>
    <r>
      <rPr>
        <vertAlign val="superscript"/>
        <sz val="10"/>
        <rFont val="Arial"/>
        <family val="2"/>
        <charset val="238"/>
      </rPr>
      <t>1</t>
    </r>
  </si>
  <si>
    <t>Peščena površina</t>
  </si>
  <si>
    <t>Odstranitev peščene površine debeline do 20 cm, z vsemi manipulacijami, z odvozom na stalno deponijo, vključno s pristojbino in ureditvijo v prvotno stanje.</t>
  </si>
  <si>
    <r>
      <t>m</t>
    </r>
    <r>
      <rPr>
        <vertAlign val="superscript"/>
        <sz val="10"/>
        <rFont val="Arial"/>
        <family val="2"/>
        <charset val="238"/>
      </rPr>
      <t>2</t>
    </r>
  </si>
  <si>
    <t>Asfalt na pločniku - rezanje in rušenje</t>
  </si>
  <si>
    <t xml:space="preserve">Rezanje, rušenje in odstranitev asfalta na pločniku, z vsemi manipulacijami, z odvozom na stalno deponijo in vključno s pristojbino. </t>
  </si>
  <si>
    <t>Betonski tlak</t>
  </si>
  <si>
    <t>Rušenje betonskega tlaka debeline do 15cm, z vsemi manipulacijami, z odvozom ruševin na stalno deponijo, vključno s pristojbino in ponovna izdelava tlaka debeline do 10cm (tlak je zalikan s fino cementno malto MB20).</t>
  </si>
  <si>
    <t>Lesen pod</t>
  </si>
  <si>
    <t xml:space="preserve">Odstranitev lesenega poda, z vsemi manipulacijami, ter ponovna postavitev po koncu gradnje. </t>
  </si>
  <si>
    <t xml:space="preserve">Kombinirani izkop </t>
  </si>
  <si>
    <r>
      <t>Kombinirani izkop</t>
    </r>
    <r>
      <rPr>
        <b/>
        <u/>
        <sz val="10"/>
        <rFont val="Arial"/>
        <family val="2"/>
        <charset val="238"/>
      </rPr>
      <t xml:space="preserve"> </t>
    </r>
    <r>
      <rPr>
        <sz val="10"/>
        <rFont val="Arial"/>
        <family val="2"/>
        <charset val="238"/>
      </rPr>
      <t xml:space="preserve">jarka za cevovod v terenu III kategorije, globine do 2,0 m.                                                                                                                                                                                  </t>
    </r>
  </si>
  <si>
    <t>a) strojni izkop</t>
  </si>
  <si>
    <r>
      <t>m</t>
    </r>
    <r>
      <rPr>
        <vertAlign val="superscript"/>
        <sz val="10"/>
        <rFont val="Arial"/>
        <family val="2"/>
        <charset val="238"/>
      </rPr>
      <t>3</t>
    </r>
  </si>
  <si>
    <t>b) ročni izkop</t>
  </si>
  <si>
    <t>Izkop ročni - poglobitev jarka</t>
  </si>
  <si>
    <t>Ročni izkop jarka za cevovod v območju varjenja cevovoda, v terenu III kategorije, z odmetom na rob jarka (0,2 m3/varjeni spoj).</t>
  </si>
  <si>
    <t>Varovanje gradbene jame</t>
  </si>
  <si>
    <t>Obojestranska zaščita brežin gradbene jame v terenu III. kategorije z razpiranjem oz. ustreznim postopkom varovanja.</t>
  </si>
  <si>
    <t>Izdelava zidu na mestu vstopa v kolektor</t>
  </si>
  <si>
    <t>Izdelava zidu na mestu vstopa iz KOŽ-a v kolektor, kjer poteka obstoječi vročevod, ki se skupaj s kolektorjem poruši.
Z zunanje strani novega zidu se izvede hidroizolacijo.</t>
  </si>
  <si>
    <t>Izvrtina  - AB ali opečni zid</t>
  </si>
  <si>
    <t>Izdelava izvrtine za prehod cevi v armiranobetonskem ali opečnem zunanjem ali notranjem zidu,  odvoz odpadnega materiala na stalno deponijo. Po montaži cevi prekritje izvrtine z izolacijskim materialom - Izotekt T4 in zaščito izolacije. Izvrtina podana:</t>
  </si>
  <si>
    <t>D/G=0,15/0,12 m</t>
  </si>
  <si>
    <t>D/G=0,25/0,2 m</t>
  </si>
  <si>
    <t>D/G=0,25/0,4 m</t>
  </si>
  <si>
    <t>D/G=0,25/0,5 m</t>
  </si>
  <si>
    <t>Kanalizacijske zveze</t>
  </si>
  <si>
    <t>Odstranitev obstoječih kanalizacijskih zvez premera 20 - 30 cm za odvodnjavanje meteorne ali odpadne vode z vsemi preddeli, ter izdelava novih zvez.</t>
  </si>
  <si>
    <t>Planiranje dna jarka</t>
  </si>
  <si>
    <t>Planiranje dna jarka z natančnostjo +,- 3 cm.</t>
  </si>
  <si>
    <t>Vreča s peskom</t>
  </si>
  <si>
    <t>Dobava in polaganje vreče s peskom, dimenzije 80 x 40 x 10 cm, na razdalji 3 m, kot pomoč pri montaži cevi.</t>
  </si>
  <si>
    <t>Odvoz materiala</t>
  </si>
  <si>
    <t>Odvoz odvečnega izkopanega materiala, z vsemi manipulacijami na stalno deponijo, vključno s pristojbino.</t>
  </si>
  <si>
    <t>Zasip - posteljica</t>
  </si>
  <si>
    <t>Izdelava posteljice in ročni obsip cevi z dopeljanim peskom zrnatosti od 0..4 mm (po detajlu iz projekta), ter ročno nabijanje v slojih do potrebne zbitosti.</t>
  </si>
  <si>
    <t>Opozorilni trak</t>
  </si>
  <si>
    <t>Dobava in polaganje opozorilnega PVC traku.</t>
  </si>
  <si>
    <t>Prehod za pešce</t>
  </si>
  <si>
    <t>Izdelava, vzdrževanje med gradnjo in odstranitev začasnih lesenih prehodov   za pešce v širini 1,25 m, z zaščitno ograjo na obeh straneh prehoda.</t>
  </si>
  <si>
    <t>Zasip - tamponski material</t>
  </si>
  <si>
    <t>Zasip jarka tamponskim materialom, zrnatosti od 0 do 60 mm, s komprimiranjem po slojih do predpisane zbitosti. Zasipanje jarka je dovoljeno po predhodnem soglasju nadzornika investitorja.</t>
  </si>
  <si>
    <t>Jašek za izpust</t>
  </si>
  <si>
    <t>Izdelava AB jaška globine 3 m iz betonske cevi premera 110 cm. Skupaj z AB ploščo 20 cm, povoznim litoželeznim pokrovom z nosilnostjo 40 t, vgradnjo lestve iz nerjavečega jekla, vgradnjo talne rešetke ter z vsemi potrebnimi manipulacijami in izkopom.</t>
  </si>
  <si>
    <t>Geodetski posnetki s kartiranjem.</t>
  </si>
  <si>
    <t>SKUPAJ:</t>
  </si>
  <si>
    <t>KONČNI VROČEVOD 18-27  -  STROJNA DELA</t>
  </si>
  <si>
    <t>Predizolirana cev</t>
  </si>
  <si>
    <r>
      <t>Predizolirana cev za transport vroče vode do 130</t>
    </r>
    <r>
      <rPr>
        <vertAlign val="superscript"/>
        <sz val="10"/>
        <rFont val="Arial"/>
        <family val="2"/>
        <charset val="238"/>
      </rPr>
      <t>0</t>
    </r>
    <r>
      <rPr>
        <sz val="10"/>
        <rFont val="Arial"/>
        <family val="2"/>
        <charset val="238"/>
      </rPr>
      <t>C, izdelana po standardu SIST EN 253 za daljinsko ogrevanje, z vgrajenima žicama za kontrolo vlažnosti in lokacijo napake na cevovodu.</t>
    </r>
  </si>
  <si>
    <t>SERIJA 2</t>
  </si>
  <si>
    <r>
      <t xml:space="preserve">Cev za prenos medija:
</t>
    </r>
    <r>
      <rPr>
        <sz val="10"/>
        <rFont val="Arial"/>
        <family val="2"/>
        <charset val="238"/>
      </rPr>
      <t>Jeklena visokofrekvenčno varjena cev iz St.37.0 BW, dobavljena po DIN 1626, dimenzije in teže po DIN 2458 ali ustrezne.</t>
    </r>
  </si>
  <si>
    <r>
      <t xml:space="preserve">Izolacijski material:
</t>
    </r>
    <r>
      <rPr>
        <sz val="10"/>
        <rFont val="Arial"/>
        <family val="2"/>
        <charset val="238"/>
      </rPr>
      <t>Poliuretanska trdna pena (PUR) izdelana iz poliola in isocianata, primerna za povečano delovno temperaturo do 130</t>
    </r>
    <r>
      <rPr>
        <vertAlign val="superscript"/>
        <sz val="10"/>
        <rFont val="Arial"/>
        <family val="2"/>
        <charset val="238"/>
      </rPr>
      <t>0</t>
    </r>
    <r>
      <rPr>
        <sz val="10"/>
        <rFont val="Arial"/>
        <family val="2"/>
        <charset val="238"/>
      </rPr>
      <t>C. Pena je homogena s povprečno velikostjo celic do max. 0,5 mm.</t>
    </r>
  </si>
  <si>
    <r>
      <t>gostota &gt; 60 kg/m3
toplotna prevodnost pri 50</t>
    </r>
    <r>
      <rPr>
        <vertAlign val="superscript"/>
        <sz val="10"/>
        <rFont val="Arial"/>
        <family val="2"/>
        <charset val="238"/>
      </rPr>
      <t>0</t>
    </r>
    <r>
      <rPr>
        <sz val="10"/>
        <rFont val="Arial"/>
        <family val="2"/>
        <charset val="238"/>
      </rPr>
      <t xml:space="preserve">C &lt; 0,03 W/mK  </t>
    </r>
  </si>
  <si>
    <r>
      <t xml:space="preserve">Zaščitna cev:
</t>
    </r>
    <r>
      <rPr>
        <sz val="10"/>
        <rFont val="Arial"/>
        <family val="2"/>
        <charset val="238"/>
      </rPr>
      <t>Cev iz polietilena visoke gostote PEHD, material po DIN 8075, popolnoma nepropustna za vodo, notranjost cevi posebno obdelana za doseganje trdne povezave z izolacijo.</t>
    </r>
  </si>
  <si>
    <t xml:space="preserve">gostota                      &gt; 940 kg/m3
toplotna prevodnost &lt; 0,43 W/mK </t>
  </si>
  <si>
    <r>
      <t xml:space="preserve">Dobavljena v palicah dolžine </t>
    </r>
    <r>
      <rPr>
        <b/>
        <sz val="10"/>
        <rFont val="Arial"/>
        <family val="2"/>
        <charset val="238"/>
      </rPr>
      <t xml:space="preserve">6 </t>
    </r>
    <r>
      <rPr>
        <sz val="10"/>
        <rFont val="Arial"/>
        <family val="2"/>
        <charset val="238"/>
      </rPr>
      <t xml:space="preserve">ali </t>
    </r>
    <r>
      <rPr>
        <b/>
        <sz val="10"/>
        <rFont val="Arial"/>
        <family val="2"/>
        <charset val="238"/>
      </rPr>
      <t xml:space="preserve">12 </t>
    </r>
    <r>
      <rPr>
        <sz val="10"/>
        <rFont val="Arial"/>
        <family val="2"/>
        <charset val="238"/>
      </rPr>
      <t>m.</t>
    </r>
  </si>
  <si>
    <t>Dobava - montaža</t>
  </si>
  <si>
    <t>DN  32 (42,4 x 2,6 mm) / 125</t>
  </si>
  <si>
    <t>DN  80 (88,9 x 3,2 mm) / 180</t>
  </si>
  <si>
    <t>Predizolirani cevni lok 90°-enakokrak</t>
  </si>
  <si>
    <r>
      <t>Predizoliran cevni lok 90</t>
    </r>
    <r>
      <rPr>
        <vertAlign val="superscript"/>
        <sz val="10"/>
        <rFont val="Arial"/>
        <family val="2"/>
        <charset val="238"/>
      </rPr>
      <t>0</t>
    </r>
    <r>
      <rPr>
        <sz val="10"/>
        <rFont val="Arial"/>
        <family val="2"/>
        <charset val="238"/>
      </rPr>
      <t xml:space="preserve"> - enakokrak za transport vroče vode do 130</t>
    </r>
    <r>
      <rPr>
        <vertAlign val="superscript"/>
        <sz val="10"/>
        <rFont val="Arial"/>
        <family val="2"/>
        <charset val="238"/>
      </rPr>
      <t>0</t>
    </r>
    <r>
      <rPr>
        <sz val="10"/>
        <rFont val="Arial"/>
        <family val="2"/>
        <charset val="238"/>
      </rPr>
      <t>C, izdelan po standardu SIST EN 448  za predizolirane fazonske kose za daljinsko ogrevanje, z vgrajenima žicama za kontrolo vlažnosti in   lokacijo napake na cevovodu.</t>
    </r>
  </si>
  <si>
    <t xml:space="preserve">Sestav materiala enak kot za ravne cevi. </t>
  </si>
  <si>
    <r>
      <t>DN  80 (88,9 x 3,2 mm) / 180 - 90</t>
    </r>
    <r>
      <rPr>
        <vertAlign val="superscript"/>
        <sz val="10"/>
        <rFont val="Arial"/>
        <family val="2"/>
        <charset val="238"/>
      </rPr>
      <t>0</t>
    </r>
  </si>
  <si>
    <t>Predizoliran paralelni odcep</t>
  </si>
  <si>
    <r>
      <t>Predizoliran paralelni odcep -  za transport vroče vode do 130</t>
    </r>
    <r>
      <rPr>
        <vertAlign val="superscript"/>
        <sz val="10"/>
        <rFont val="Arial"/>
        <family val="2"/>
        <charset val="238"/>
      </rPr>
      <t>0</t>
    </r>
    <r>
      <rPr>
        <sz val="10"/>
        <rFont val="Arial"/>
        <family val="2"/>
        <charset val="238"/>
      </rPr>
      <t xml:space="preserve">C, izdelan po standardu SIST  EN 448  za predizolirane fazonske kose za daljinsko ogrevanje, z vgrajenima žicama za kontrolo vlažnosti in lokacijo napake na cevovodu. </t>
    </r>
  </si>
  <si>
    <t>DN  80 / 80/180</t>
  </si>
  <si>
    <t>Predizolirani  pravokotni odcep</t>
  </si>
  <si>
    <r>
      <t>Predizoliran etažirani pravokotni odcep  za transport vroče vode do 130</t>
    </r>
    <r>
      <rPr>
        <vertAlign val="superscript"/>
        <sz val="10"/>
        <rFont val="Arial"/>
        <family val="2"/>
        <charset val="238"/>
      </rPr>
      <t>0</t>
    </r>
    <r>
      <rPr>
        <sz val="10"/>
        <rFont val="Arial"/>
        <family val="2"/>
        <charset val="238"/>
      </rPr>
      <t xml:space="preserve">C, izdelana po standardu SIST EN 448  za predizolirane fazonske kose za daljinsko ogrevanje, z vgrajenima žicama za kontrolo vlažnosti in lokacijo napake na cevovodu. </t>
    </r>
  </si>
  <si>
    <t>DN  80 / 32/180</t>
  </si>
  <si>
    <t>Zaključna kapa</t>
  </si>
  <si>
    <t>Zaključna kapa za predizolirano cev za transport vroče vode do 130 st. C, izdelane po standardu SIST EN489 za predizolirane cevne spojke za daljinsko ogrevanje.</t>
  </si>
  <si>
    <t>DN  32 / 125</t>
  </si>
  <si>
    <t>DN  80 / 180</t>
  </si>
  <si>
    <t>Labirintno zidno tesnilo</t>
  </si>
  <si>
    <t>Labirintno zidno tesnilo za vgradnjo v zid pri prehodu predizolirane cevi skozi zid, izdelano iz profilirane neoprenske gume.</t>
  </si>
  <si>
    <t>DN  32 / 125/159</t>
  </si>
  <si>
    <t xml:space="preserve">DN  80 / 180/214 </t>
  </si>
  <si>
    <t>Elastična blazina</t>
  </si>
  <si>
    <t xml:space="preserve">Elastična blazina, izdelana iz polietilenske mehke pene, odporne na kemikalije, za prevzemanje raztezkov predizoliranih cevi. </t>
  </si>
  <si>
    <t>debeline S=40mm</t>
  </si>
  <si>
    <t>Spojka</t>
  </si>
  <si>
    <t>Termostezna spojka  za izolacijo in tesnenje varjenih spojev, za zalivanje s PU peno, izdelana po standardu SIST EN489 za spoje predizoliranih cevi za daljinsko</t>
  </si>
  <si>
    <t>ogrevanje. Dodatno tesnenje polnilne izvrtine s tipsko preizkušeno zaplato ali termostezno manšeto.</t>
  </si>
  <si>
    <t>Merilna doza</t>
  </si>
  <si>
    <t xml:space="preserve">Merilna doza za povezavo žic za kontrolo vlage, vključno s silikonskim kablom. (ocenjena dolžina kabla je 10m) </t>
  </si>
  <si>
    <t>Doza</t>
  </si>
  <si>
    <t>Izdelava zapisnika</t>
  </si>
  <si>
    <t>a) o meritvi upornosti žic po posameznih 
odsekih trase
b) o lokaciji in dolžini cevi z vgrajenimi</t>
  </si>
  <si>
    <t>drugačnimi žicami (različne upornosti žic na dolžinski meter)
c) o meritvah vlažnosti v izolaciji cevovoda</t>
  </si>
  <si>
    <t>Meritev upornosti</t>
  </si>
  <si>
    <t>Jeklena cev iz celega</t>
  </si>
  <si>
    <t>Jeklena cev iz celega, izdelana iz materiala St 37.0, dobavljena po DIN 1629/84, dimenzije in teže po DIN 2448, vključno z varilnim materialom.</t>
  </si>
  <si>
    <t xml:space="preserve">DN  32 (42,4 x 2,6 mm) </t>
  </si>
  <si>
    <t xml:space="preserve">DN  80 (88,9 x 3,2 mm) </t>
  </si>
  <si>
    <t>Jekleni lok iz celega,  90°</t>
  </si>
  <si>
    <t>Gladko krivljeni lok po DIN 1629, izdelan iz jeklene cevi iz celega, iz materiala St. 37.0,   dimenzije in teže po DIN 2605, oblika 5, vključno z varilnim materialom.</t>
  </si>
  <si>
    <t xml:space="preserve">DN  32  </t>
  </si>
  <si>
    <t xml:space="preserve">DN  80  </t>
  </si>
  <si>
    <t>Umirjevalne cevi</t>
  </si>
  <si>
    <t>Umirjevalne cevi, izdelane iz jeklene cevi iz celega po DIN 2448, material St 37.0,  skupno z odzračevalno in izpustno cevjo, dvema bombiranima pokrovoma in varilnim materialom.</t>
  </si>
  <si>
    <t>DN 100 (114,3 x 3,6 mm)</t>
  </si>
  <si>
    <t>Nepomične podpore</t>
  </si>
  <si>
    <t xml:space="preserve">Nepomične podpore, izdelane po priloženih risbah iz predpisanih materialov. </t>
  </si>
  <si>
    <t xml:space="preserve">DN  80 - 3150 </t>
  </si>
  <si>
    <t>DN 100 - 4150</t>
  </si>
  <si>
    <t>Viseča nepomična podpora</t>
  </si>
  <si>
    <t xml:space="preserve">Viseča nepomična podpora, izdelana po priloženih risbah iz predpisanih materialov. </t>
  </si>
  <si>
    <t xml:space="preserve">DN  80 - 3140 </t>
  </si>
  <si>
    <t>Obešala</t>
  </si>
  <si>
    <t>Obešala, izdelana po priloženih risbah iz predpisanih materialov.</t>
  </si>
  <si>
    <t xml:space="preserve">DN  80 - 3440 </t>
  </si>
  <si>
    <t>Viseče bočno vodilo</t>
  </si>
  <si>
    <t>viseče bočno vodilo, izdelano po priloženih risbah iz predpisanih materialov.</t>
  </si>
  <si>
    <t>DN80 - 3250</t>
  </si>
  <si>
    <t>Drsne podpore</t>
  </si>
  <si>
    <t>Drsne podpore, izdelane po priloženih risbah iz predpisanih materialov.</t>
  </si>
  <si>
    <t>DN 32  - 845</t>
  </si>
  <si>
    <t xml:space="preserve">Zaporna pipa </t>
  </si>
  <si>
    <t>Zaporna krogelna pipa za vročo vodo temperature 130 st.C in nazivni tlak PN 16, s priključki za uvaritev, vključno z varilnim materialom.</t>
  </si>
  <si>
    <t>Odtočni lijak</t>
  </si>
  <si>
    <t>Dobava in montaža odtočnega lijaka dimenzije 300 x 80 mm.</t>
  </si>
  <si>
    <t>Priklop</t>
  </si>
  <si>
    <t>Priklop na obstoječe vročevodno omrežje.</t>
  </si>
  <si>
    <t>Tlačni preizkus</t>
  </si>
  <si>
    <t xml:space="preserve">Enkratno tlačno preizkušanje in izpiranje cevovoda. </t>
  </si>
  <si>
    <t>Radiografija</t>
  </si>
  <si>
    <t xml:space="preserve">Radiografska kontrola zvarov (100% - po celotnem obodu).
</t>
  </si>
  <si>
    <t>DN 32</t>
  </si>
  <si>
    <t>DN 80</t>
  </si>
  <si>
    <t>Površinska zaščita cevovodov</t>
  </si>
  <si>
    <t>Dvakratno temeljno barvanje klasičnega dela cevovoda s temeljno barvo, primerno za temperaturo 130 st. C, po predhodnem čiščenju rje.</t>
  </si>
  <si>
    <t>Izolacija</t>
  </si>
  <si>
    <t>ravnih cevi z blazinami neomočljivega in negorljivega  izolacijskega materiala, ojačanega z Al folijo ustrezne debeline.</t>
  </si>
  <si>
    <t xml:space="preserve">Zaščitni ovoj je izdelan iz Al pločevine, pritrjene s pomočjo kniping vijakov. </t>
  </si>
  <si>
    <t>40 mm</t>
  </si>
  <si>
    <t>80 mm</t>
  </si>
  <si>
    <t>100 mm</t>
  </si>
  <si>
    <t>KONČNI VROČEVOD 27-29  -  GRADBENA DELA</t>
  </si>
  <si>
    <t>Zid - montažni</t>
  </si>
  <si>
    <t>Rušenje montažnega zidu iz plošč iz gipsa ter njegova ponovna postavitev.</t>
  </si>
  <si>
    <t>Vertikalna zunanja zaščita vročevoda</t>
  </si>
  <si>
    <t>Rušenje in ponovna postavitev montažnega vertikalnega zidu - zaščitnega ovoja vročevoda iz mavčnih plošč višine cca. 3m v kleti Kersnikove 4.</t>
  </si>
  <si>
    <t>Asfalt na vozišču - rezanje in rušenje</t>
  </si>
  <si>
    <t>Rezanje, rušenje in odstranitev asfalta na vozišču, z vsemi manipulacijami, z odvozom na stalno deponijo in vključno s pristojbino.</t>
  </si>
  <si>
    <t>D/G=0,25/0,6 m</t>
  </si>
  <si>
    <t>KONČNI VROČEVOD 27-29  -  STROJNA DELA</t>
  </si>
  <si>
    <t>DN  80 / 180/214</t>
  </si>
  <si>
    <t xml:space="preserve">DN  65 (76,1 x 2,9 mm) </t>
  </si>
  <si>
    <t>Reducirni kos</t>
  </si>
  <si>
    <t>Reducirni kos po DIN 2616, izdelan iz jeklene cevi iz celega, vključno z varilnim materialom.</t>
  </si>
  <si>
    <t>R DN 80/65</t>
  </si>
  <si>
    <t>60 mm</t>
  </si>
  <si>
    <t>INSTALACIJA ZA TV NADZOR (CCTV)  Opomba: dobava in montaža opreme ni predmet naročila, ker se bo izvajala skupaj s posodobitvijo I. faze!</t>
  </si>
  <si>
    <t>Elektronski kartični sistem pristopne kontrole za osebne prehode v garažo                        (enakovredno; Traffic Design)</t>
  </si>
  <si>
    <t>INSTALACIJA ZA KONTROLO DOSTOPA                                         Opomba: dobava in montaža opreme ni predmet naročila, ker se bo izvajala skupaj s posodobitvijo I. faze!</t>
  </si>
  <si>
    <t>Opomba: dobava in montaža opreme ni predmet naročila, ker se bo izvajala skupaj s posodobitvijo I. faze!</t>
  </si>
  <si>
    <t>Polnilne postaje niso predmet naročila!</t>
  </si>
  <si>
    <t xml:space="preserve"> Večnamenske polnilne postaje v 1. kleti objekta za polnjenje električnih vozil stenske izvedbe</t>
  </si>
  <si>
    <t>Za informacijo :  cca 330 m3  volumna  zasedajo žoge v ploščah in vutah !</t>
  </si>
  <si>
    <t>Izdelava Izkaza požarne varnosti s strani izdelovalca ŠPV in Požarnega reda ter izvlečka v Alu okvirjih, z montažo po objektu (3 kompleta - 1x obešeno na objektu, 3x papir in e oblika  original brez zaklepov)</t>
  </si>
  <si>
    <t>Tip/velikost: BVAXN 12/56/800 M-D</t>
  </si>
  <si>
    <t>pretok zraka:31700 m3/h</t>
  </si>
  <si>
    <t>el.moč:  7.5 kW</t>
  </si>
  <si>
    <t>skupaj</t>
  </si>
  <si>
    <r>
      <rPr>
        <b/>
        <sz val="10"/>
        <rFont val="Arial CE"/>
        <family val="2"/>
        <charset val="238"/>
      </rPr>
      <t xml:space="preserve"> </t>
    </r>
    <r>
      <rPr>
        <b/>
        <sz val="12"/>
        <rFont val="Arial CE"/>
        <family val="2"/>
        <charset val="238"/>
      </rPr>
      <t>POPIS DEL IN PREDRAČUN</t>
    </r>
  </si>
  <si>
    <t xml:space="preserve">OPOMBA: Vse naprave in elementi v popisu materiala so navedene kot primer zahtevanega kvalitetnega nivoja. Vse naprave in elemente se mora dobaviti z ustreznimi certifikati, atesti, garancijami in navodili. Pri vseh napravah je potrebno upoštevati stroške zagona, meritve in nastavitve obratovalnih količin. Pri vseh elementih je potrebno upoštevati spojni in tesnilni material. Vsa dela na objektu se morajo izvajati v skladu z načrti ter popisi materiala in del faze PZI. V enotnih cenah upoštevati transportne, zavarovalne in ostale splošne stroške, pripravljalna in zaključna dela, izdelavo dokazila o zanesljivosti objekta z urejenimi vsemi dokazili, navodili, garancijami, vris sprememb v PZI dokumentacijo in izdelava projekta za vzdrževanje in obratovanje. </t>
  </si>
  <si>
    <t>OPOMBA: Sprememba vodenja cevovoda DN80: od priklopa v 1. kleti se vodi do hidranta v jašku stranskega stopnišča, odcep za umivalnik DN15, nato vertikalno navzdol do 3. kleti in nato enako kot je predvideno v 1. kleti do jaška glavnega stopnišča z dvigalom, do hidranta ter nato vertikalno do hidranta v 1. kleti, nato DN50 do hidranta v pritličju, nadaljuje se razvod DN32 za sanitarije v 1. kleti odcep DN25 in toplotno postajo DN15.</t>
  </si>
  <si>
    <t xml:space="preserve">Požarna loputa, sestavljena iz ohišja iz pocinkane pločevine, lamele iz posebnega izolacijskega materiala, izvedba z elektromotorjem, ročice za premikanje lopute v odprti ali zaprti položaj.                                                     </t>
  </si>
  <si>
    <t>Aluminijasta rešetka za izenačevanje tlakov med sosednjima prostoroma, prirejena za vgradnjo v vrata, skupaj z vgradnim okvirjem za različne debeline vrat.</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</si>
</sst>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quot;_-;\-* #,##0.00\ &quot;€&quot;_-;_-* &quot;-&quot;??\ &quot;€&quot;_-;_-@_-"/>
    <numFmt numFmtId="164" formatCode="_-* #,##0.00\ &quot;SIT&quot;_-;\-* #,##0.00\ &quot;SIT&quot;_-;_-* &quot;-&quot;??\ &quot;SIT&quot;_-;_-@_-"/>
    <numFmt numFmtId="165" formatCode="_-* #,##0.00\ _S_I_T_-;\-* #,##0.00\ _S_I_T_-;_-* &quot;-&quot;??\ _S_I_T_-;_-@_-"/>
    <numFmt numFmtId="166" formatCode="#,##0.000"/>
    <numFmt numFmtId="167" formatCode="#,##0.00\ [$€-1]"/>
    <numFmt numFmtId="168" formatCode="0.000"/>
    <numFmt numFmtId="169" formatCode="#,##0.00\ [$€-1];[Red]\-#,##0.00\ [$€-1]"/>
    <numFmt numFmtId="170" formatCode="#,##0.00\ [$EUR]"/>
    <numFmt numFmtId="171" formatCode="0&quot;. &quot;"/>
    <numFmt numFmtId="172" formatCode="#,##0.00\ &quot;SIT&quot;"/>
    <numFmt numFmtId="173" formatCode="#,##0.00;[Red]#,##0.00"/>
    <numFmt numFmtId="174" formatCode="0.00_)"/>
    <numFmt numFmtId="175" formatCode="#,##0.00\ _S_I_T"/>
    <numFmt numFmtId="176" formatCode="_-* #,##0.00\ [$€-1]_-;\-* #,##0.00\ [$€-1]_-;_-* \-??\ [$€-1]_-"/>
    <numFmt numFmtId="177" formatCode="0_)"/>
    <numFmt numFmtId="178" formatCode="#,##0.00_ ;\-#,##0.00\ "/>
    <numFmt numFmtId="179" formatCode=";;;"/>
  </numFmts>
  <fonts count="143">
    <font>
      <sz val="10"/>
      <name val="Arial CE"/>
      <charset val="238"/>
    </font>
    <font>
      <sz val="10"/>
      <name val="Arial CE"/>
      <charset val="238"/>
    </font>
    <font>
      <sz val="10"/>
      <color indexed="8"/>
      <name val="Arial CE"/>
      <charset val="238"/>
    </font>
    <font>
      <sz val="10"/>
      <name val="Arial CE"/>
      <charset val="238"/>
    </font>
    <font>
      <b/>
      <sz val="10"/>
      <name val="Arial CE"/>
      <family val="2"/>
      <charset val="238"/>
    </font>
    <font>
      <b/>
      <sz val="11"/>
      <name val="Arial CE"/>
      <family val="2"/>
      <charset val="238"/>
    </font>
    <font>
      <sz val="11"/>
      <color indexed="8"/>
      <name val="Arial CE"/>
      <family val="2"/>
      <charset val="238"/>
    </font>
    <font>
      <sz val="11"/>
      <name val="Arial CE"/>
      <family val="2"/>
      <charset val="238"/>
    </font>
    <font>
      <b/>
      <sz val="10"/>
      <color indexed="8"/>
      <name val="Arial CE"/>
      <family val="2"/>
      <charset val="238"/>
    </font>
    <font>
      <sz val="10"/>
      <color indexed="8"/>
      <name val="Arial CE"/>
      <family val="2"/>
      <charset val="238"/>
    </font>
    <font>
      <sz val="10"/>
      <name val="Arial CE"/>
      <family val="2"/>
      <charset val="238"/>
    </font>
    <font>
      <b/>
      <sz val="11"/>
      <color indexed="8"/>
      <name val="Arial CE"/>
      <family val="2"/>
      <charset val="238"/>
    </font>
    <font>
      <sz val="10"/>
      <color indexed="12"/>
      <name val="Arial CE"/>
      <family val="2"/>
      <charset val="238"/>
    </font>
    <font>
      <i/>
      <sz val="10"/>
      <name val="Arial CE"/>
      <family val="2"/>
      <charset val="238"/>
    </font>
    <font>
      <i/>
      <sz val="10"/>
      <name val="Times New Roman"/>
      <family val="1"/>
    </font>
    <font>
      <i/>
      <sz val="10"/>
      <color indexed="8"/>
      <name val="Times New Roman"/>
      <family val="1"/>
    </font>
    <font>
      <i/>
      <sz val="10"/>
      <name val="Times New Roman"/>
      <family val="1"/>
      <charset val="238"/>
    </font>
    <font>
      <sz val="11"/>
      <color indexed="8"/>
      <name val="Arial CE"/>
      <charset val="238"/>
    </font>
    <font>
      <sz val="11"/>
      <name val="Arial CE"/>
      <charset val="238"/>
    </font>
    <font>
      <b/>
      <sz val="11"/>
      <color indexed="8"/>
      <name val="Arial CE"/>
      <charset val="238"/>
    </font>
    <font>
      <b/>
      <sz val="10"/>
      <name val="Arial CE"/>
      <charset val="238"/>
    </font>
    <font>
      <b/>
      <sz val="12"/>
      <name val="Arial"/>
      <family val="2"/>
      <charset val="238"/>
    </font>
    <font>
      <sz val="12"/>
      <name val="Arial"/>
      <family val="2"/>
      <charset val="238"/>
    </font>
    <font>
      <sz val="10"/>
      <name val="Arial"/>
      <family val="2"/>
      <charset val="238"/>
    </font>
    <font>
      <b/>
      <sz val="10"/>
      <name val="Arial"/>
      <family val="2"/>
      <charset val="238"/>
    </font>
    <font>
      <sz val="12"/>
      <color indexed="8"/>
      <name val="Arial CE"/>
      <family val="2"/>
      <charset val="238"/>
    </font>
    <font>
      <b/>
      <sz val="12"/>
      <color indexed="8"/>
      <name val="Arial CE"/>
      <family val="2"/>
      <charset val="238"/>
    </font>
    <font>
      <b/>
      <sz val="12"/>
      <name val="Arial CE"/>
      <family val="2"/>
      <charset val="238"/>
    </font>
    <font>
      <sz val="12"/>
      <name val="Arial CE"/>
      <family val="2"/>
      <charset val="238"/>
    </font>
    <font>
      <b/>
      <u val="double"/>
      <sz val="10"/>
      <name val="Arial"/>
      <family val="2"/>
      <charset val="238"/>
    </font>
    <font>
      <sz val="8"/>
      <name val="Arial CE"/>
      <charset val="238"/>
    </font>
    <font>
      <sz val="8"/>
      <color indexed="12"/>
      <name val="Arial CE"/>
      <family val="2"/>
      <charset val="238"/>
    </font>
    <font>
      <sz val="10"/>
      <name val="Times New Roman"/>
      <family val="1"/>
      <charset val="238"/>
    </font>
    <font>
      <sz val="10"/>
      <color indexed="8"/>
      <name val="Arial"/>
      <family val="2"/>
      <charset val="238"/>
    </font>
    <font>
      <b/>
      <sz val="10"/>
      <color indexed="8"/>
      <name val="Arial CE"/>
      <charset val="238"/>
    </font>
    <font>
      <b/>
      <sz val="11"/>
      <name val="Arial CE"/>
      <charset val="238"/>
    </font>
    <font>
      <sz val="8"/>
      <color indexed="8"/>
      <name val="Arial CE"/>
      <charset val="238"/>
    </font>
    <font>
      <sz val="9"/>
      <color indexed="8"/>
      <name val="Arial CE"/>
      <family val="2"/>
      <charset val="238"/>
    </font>
    <font>
      <b/>
      <sz val="11"/>
      <color indexed="10"/>
      <name val="Arial CE"/>
      <family val="2"/>
      <charset val="238"/>
    </font>
    <font>
      <sz val="11"/>
      <name val="Arial"/>
      <family val="2"/>
      <charset val="238"/>
    </font>
    <font>
      <sz val="9"/>
      <name val="Arial CE"/>
      <family val="2"/>
      <charset val="238"/>
    </font>
    <font>
      <sz val="11"/>
      <color indexed="8"/>
      <name val="Calibri"/>
      <family val="2"/>
      <charset val="238"/>
    </font>
    <font>
      <sz val="11"/>
      <color indexed="43"/>
      <name val="Calibri"/>
      <family val="2"/>
      <charset val="238"/>
    </font>
    <font>
      <sz val="11"/>
      <color indexed="17"/>
      <name val="Calibri"/>
      <family val="2"/>
      <charset val="238"/>
    </font>
    <font>
      <u/>
      <sz val="10"/>
      <color indexed="12"/>
      <name val="Arial CE"/>
      <charset val="238"/>
    </font>
    <font>
      <b/>
      <sz val="11"/>
      <color indexed="63"/>
      <name val="Calibri"/>
      <family val="2"/>
      <charset val="238"/>
    </font>
    <font>
      <b/>
      <sz val="18"/>
      <color indexed="49"/>
      <name val="Cambria"/>
      <family val="2"/>
      <charset val="238"/>
    </font>
    <font>
      <b/>
      <sz val="15"/>
      <color indexed="49"/>
      <name val="Calibri"/>
      <family val="2"/>
      <charset val="238"/>
    </font>
    <font>
      <b/>
      <sz val="13"/>
      <color indexed="49"/>
      <name val="Calibri"/>
      <family val="2"/>
      <charset val="238"/>
    </font>
    <font>
      <b/>
      <sz val="11"/>
      <color indexed="49"/>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43"/>
      <name val="Calibri"/>
      <family val="2"/>
      <charset val="238"/>
    </font>
    <font>
      <b/>
      <sz val="11"/>
      <color indexed="52"/>
      <name val="Calibri"/>
      <family val="2"/>
      <charset val="238"/>
    </font>
    <font>
      <sz val="11"/>
      <color indexed="54"/>
      <name val="Calibri"/>
      <family val="2"/>
      <charset val="238"/>
    </font>
    <font>
      <sz val="11"/>
      <color indexed="23"/>
      <name val="Calibri"/>
      <family val="2"/>
      <charset val="238"/>
    </font>
    <font>
      <b/>
      <sz val="11"/>
      <color indexed="8"/>
      <name val="Calibri"/>
      <family val="2"/>
      <charset val="238"/>
    </font>
    <font>
      <b/>
      <sz val="18"/>
      <color indexed="23"/>
      <name val="Arial CE"/>
      <family val="2"/>
      <charset val="238"/>
    </font>
    <font>
      <b/>
      <sz val="16"/>
      <name val="Arial CE"/>
      <family val="2"/>
      <charset val="238"/>
    </font>
    <font>
      <b/>
      <sz val="11"/>
      <color indexed="17"/>
      <name val="Arial CE"/>
      <family val="2"/>
      <charset val="238"/>
    </font>
    <font>
      <sz val="10"/>
      <color indexed="10"/>
      <name val="Arial CE"/>
      <charset val="238"/>
    </font>
    <font>
      <strike/>
      <sz val="10"/>
      <color indexed="8"/>
      <name val="Arial CE"/>
      <charset val="238"/>
    </font>
    <font>
      <sz val="11"/>
      <name val="Calibri"/>
      <family val="2"/>
      <charset val="238"/>
    </font>
    <font>
      <sz val="12"/>
      <name val="Courier"/>
      <family val="3"/>
    </font>
    <font>
      <b/>
      <sz val="12"/>
      <name val="Arial CE"/>
      <charset val="238"/>
    </font>
    <font>
      <sz val="14"/>
      <color indexed="9"/>
      <name val="Arial CE"/>
      <family val="2"/>
      <charset val="238"/>
    </font>
    <font>
      <sz val="14"/>
      <name val="Arial CE"/>
      <family val="2"/>
      <charset val="238"/>
    </font>
    <font>
      <sz val="9"/>
      <name val="Courier"/>
      <family val="3"/>
    </font>
    <font>
      <b/>
      <sz val="9"/>
      <name val="Arial CE"/>
      <charset val="238"/>
    </font>
    <font>
      <sz val="11"/>
      <color indexed="10"/>
      <name val="Arial CE"/>
      <family val="2"/>
      <charset val="238"/>
    </font>
    <font>
      <sz val="11"/>
      <color indexed="10"/>
      <name val="Arial CE"/>
      <charset val="238"/>
    </font>
    <font>
      <sz val="11"/>
      <color indexed="60"/>
      <name val="Arial CE"/>
      <family val="2"/>
      <charset val="238"/>
    </font>
    <font>
      <sz val="9"/>
      <name val="Courier New CE"/>
      <family val="3"/>
      <charset val="238"/>
    </font>
    <font>
      <sz val="11"/>
      <color indexed="8"/>
      <name val="Arial"/>
      <family val="2"/>
      <charset val="238"/>
    </font>
    <font>
      <b/>
      <sz val="11"/>
      <color indexed="8"/>
      <name val="Arial"/>
      <family val="2"/>
      <charset val="238"/>
    </font>
    <font>
      <vertAlign val="superscript"/>
      <sz val="11"/>
      <color indexed="8"/>
      <name val="Arial"/>
      <family val="2"/>
      <charset val="238"/>
    </font>
    <font>
      <b/>
      <sz val="12"/>
      <color indexed="8"/>
      <name val="Arial"/>
      <family val="2"/>
      <charset val="238"/>
    </font>
    <font>
      <sz val="11"/>
      <color indexed="10"/>
      <name val="Arial"/>
      <family val="2"/>
      <charset val="238"/>
    </font>
    <font>
      <b/>
      <sz val="11"/>
      <name val="Arial"/>
      <family val="2"/>
      <charset val="238"/>
    </font>
    <font>
      <b/>
      <sz val="14"/>
      <name val="Arial"/>
      <family val="2"/>
      <charset val="238"/>
    </font>
    <font>
      <sz val="14"/>
      <name val="Arial"/>
      <family val="2"/>
      <charset val="238"/>
    </font>
    <font>
      <sz val="11"/>
      <name val="Arial"/>
      <family val="2"/>
    </font>
    <font>
      <sz val="12"/>
      <name val="Times New Roman"/>
      <family val="1"/>
      <charset val="238"/>
    </font>
    <font>
      <sz val="12"/>
      <color indexed="30"/>
      <name val="Times New Roman"/>
      <family val="1"/>
      <charset val="238"/>
    </font>
    <font>
      <sz val="12"/>
      <color indexed="10"/>
      <name val="Times New Roman"/>
      <family val="1"/>
      <charset val="238"/>
    </font>
    <font>
      <sz val="11"/>
      <color indexed="12"/>
      <name val="Arial"/>
      <family val="2"/>
      <charset val="238"/>
    </font>
    <font>
      <sz val="8"/>
      <name val="Arial"/>
      <family val="2"/>
    </font>
    <font>
      <sz val="8"/>
      <color indexed="17"/>
      <name val="Arial"/>
      <family val="2"/>
    </font>
    <font>
      <sz val="8"/>
      <color indexed="10"/>
      <name val="Arial"/>
      <family val="2"/>
    </font>
    <font>
      <sz val="8"/>
      <color indexed="62"/>
      <name val="Arial"/>
      <family val="2"/>
    </font>
    <font>
      <vertAlign val="superscript"/>
      <sz val="10"/>
      <name val="Arial CE"/>
      <family val="2"/>
      <charset val="238"/>
    </font>
    <font>
      <sz val="11"/>
      <color indexed="10"/>
      <name val="Arial"/>
      <family val="2"/>
    </font>
    <font>
      <sz val="11"/>
      <name val="Times New Roman"/>
      <family val="1"/>
    </font>
    <font>
      <sz val="8"/>
      <name val="Arial"/>
      <family val="2"/>
      <charset val="238"/>
    </font>
    <font>
      <b/>
      <sz val="10"/>
      <name val="Times New Roman"/>
      <family val="1"/>
    </font>
    <font>
      <sz val="12"/>
      <name val="Times New Roman CE"/>
      <family val="1"/>
      <charset val="238"/>
    </font>
    <font>
      <sz val="11"/>
      <name val="Times New Roman"/>
      <family val="1"/>
      <charset val="238"/>
    </font>
    <font>
      <b/>
      <sz val="11"/>
      <name val="Arial"/>
      <family val="2"/>
    </font>
    <font>
      <sz val="10"/>
      <name val="Helv"/>
      <charset val="204"/>
    </font>
    <font>
      <b/>
      <sz val="11"/>
      <name val="Arial Narrow"/>
      <family val="2"/>
      <charset val="238"/>
    </font>
    <font>
      <sz val="11"/>
      <name val="Arial Narrow"/>
      <family val="2"/>
      <charset val="238"/>
    </font>
    <font>
      <sz val="10"/>
      <name val="Times New Roman CE"/>
      <family val="1"/>
      <charset val="238"/>
    </font>
    <font>
      <b/>
      <sz val="10"/>
      <name val="Times New Roman CE"/>
      <charset val="238"/>
    </font>
    <font>
      <u/>
      <sz val="11"/>
      <name val="Arial CE"/>
      <family val="2"/>
      <charset val="238"/>
    </font>
    <font>
      <b/>
      <u/>
      <sz val="11"/>
      <name val="Arial Narrow"/>
      <family val="2"/>
      <charset val="238"/>
    </font>
    <font>
      <sz val="12"/>
      <name val="Courier"/>
      <family val="1"/>
      <charset val="238"/>
    </font>
    <font>
      <sz val="12"/>
      <name val="Arial CE"/>
      <charset val="238"/>
    </font>
    <font>
      <sz val="9"/>
      <name val="Arial CE"/>
      <charset val="238"/>
    </font>
    <font>
      <sz val="12"/>
      <name val="Arial"/>
      <family val="2"/>
    </font>
    <font>
      <sz val="8"/>
      <name val="Arial CE"/>
      <family val="2"/>
      <charset val="238"/>
    </font>
    <font>
      <sz val="10"/>
      <name val="Helv"/>
      <family val="2"/>
      <charset val="204"/>
    </font>
    <font>
      <b/>
      <sz val="10"/>
      <color indexed="12"/>
      <name val="Arial CE"/>
      <family val="2"/>
      <charset val="238"/>
    </font>
    <font>
      <b/>
      <sz val="8"/>
      <name val="Arial CE"/>
      <charset val="238"/>
    </font>
    <font>
      <b/>
      <sz val="8"/>
      <name val="Arial"/>
      <family val="2"/>
    </font>
    <font>
      <b/>
      <sz val="12"/>
      <name val="Courier"/>
      <family val="1"/>
      <charset val="238"/>
    </font>
    <font>
      <sz val="10"/>
      <name val="Courier"/>
      <family val="1"/>
      <charset val="238"/>
    </font>
    <font>
      <b/>
      <i/>
      <sz val="12"/>
      <name val="Arial"/>
      <family val="2"/>
    </font>
    <font>
      <b/>
      <sz val="12"/>
      <name val="Arial"/>
      <family val="2"/>
    </font>
    <font>
      <sz val="11"/>
      <name val="Arial CE"/>
      <family val="2"/>
    </font>
    <font>
      <sz val="9"/>
      <color indexed="10"/>
      <name val="Arial CE"/>
      <charset val="238"/>
    </font>
    <font>
      <u/>
      <sz val="11"/>
      <color indexed="12"/>
      <name val="Arial"/>
      <family val="2"/>
      <charset val="238"/>
    </font>
    <font>
      <i/>
      <sz val="11"/>
      <name val="Arial"/>
      <family val="2"/>
    </font>
    <font>
      <i/>
      <sz val="11"/>
      <name val="Arial"/>
      <family val="2"/>
      <charset val="238"/>
    </font>
    <font>
      <sz val="12"/>
      <color indexed="10"/>
      <name val="Arial CE"/>
      <charset val="238"/>
    </font>
    <font>
      <sz val="11"/>
      <name val="Helv"/>
      <charset val="204"/>
    </font>
    <font>
      <sz val="11"/>
      <name val="Calibri"/>
      <family val="2"/>
    </font>
    <font>
      <b/>
      <u/>
      <sz val="10"/>
      <name val="Arial"/>
      <family val="2"/>
      <charset val="238"/>
    </font>
    <font>
      <strike/>
      <sz val="10"/>
      <name val="Arial"/>
      <family val="2"/>
      <charset val="238"/>
    </font>
    <font>
      <vertAlign val="superscript"/>
      <sz val="10"/>
      <name val="Arial"/>
      <family val="2"/>
      <charset val="238"/>
    </font>
    <font>
      <strike/>
      <sz val="12"/>
      <name val="Arial"/>
      <family val="2"/>
      <charset val="238"/>
    </font>
    <font>
      <b/>
      <sz val="16"/>
      <name val="Arial"/>
      <family val="2"/>
      <charset val="238"/>
    </font>
    <font>
      <strike/>
      <sz val="16"/>
      <name val="Arial"/>
      <family val="2"/>
      <charset val="238"/>
    </font>
    <font>
      <sz val="16"/>
      <name val="Arial"/>
      <family val="2"/>
      <charset val="238"/>
    </font>
    <font>
      <b/>
      <sz val="18"/>
      <name val="Arial"/>
      <family val="2"/>
      <charset val="238"/>
    </font>
    <font>
      <sz val="18"/>
      <name val="Arial"/>
      <family val="2"/>
      <charset val="238"/>
    </font>
    <font>
      <strike/>
      <sz val="18"/>
      <name val="Arial"/>
      <family val="2"/>
      <charset val="238"/>
    </font>
    <font>
      <strike/>
      <sz val="14"/>
      <name val="Arial"/>
      <family val="2"/>
      <charset val="238"/>
    </font>
    <font>
      <sz val="10"/>
      <color rgb="FFFF0000"/>
      <name val="Arial CE"/>
      <charset val="238"/>
    </font>
    <font>
      <sz val="11"/>
      <color rgb="FFFF0000"/>
      <name val="Arial CE"/>
      <family val="2"/>
      <charset val="238"/>
    </font>
    <font>
      <b/>
      <sz val="11"/>
      <color theme="1"/>
      <name val="Calibri"/>
      <family val="2"/>
      <charset val="238"/>
      <scheme val="minor"/>
    </font>
    <font>
      <b/>
      <sz val="12"/>
      <color theme="1"/>
      <name val="Calibri"/>
      <family val="2"/>
      <charset val="238"/>
      <scheme val="minor"/>
    </font>
  </fonts>
  <fills count="21">
    <fill>
      <patternFill patternType="none"/>
    </fill>
    <fill>
      <patternFill patternType="gray125"/>
    </fill>
    <fill>
      <patternFill patternType="solid">
        <fgColor indexed="38"/>
      </patternFill>
    </fill>
    <fill>
      <patternFill patternType="solid">
        <fgColor indexed="26"/>
      </patternFill>
    </fill>
    <fill>
      <patternFill patternType="solid">
        <fgColor indexed="34"/>
      </patternFill>
    </fill>
    <fill>
      <patternFill patternType="solid">
        <fgColor indexed="44"/>
      </patternFill>
    </fill>
    <fill>
      <patternFill patternType="solid">
        <fgColor indexed="25"/>
      </patternFill>
    </fill>
    <fill>
      <patternFill patternType="solid">
        <fgColor indexed="49"/>
      </patternFill>
    </fill>
    <fill>
      <patternFill patternType="solid">
        <fgColor indexed="29"/>
      </patternFill>
    </fill>
    <fill>
      <patternFill patternType="solid">
        <fgColor indexed="11"/>
      </patternFill>
    </fill>
    <fill>
      <patternFill patternType="solid">
        <fgColor indexed="23"/>
      </patternFill>
    </fill>
    <fill>
      <patternFill patternType="solid">
        <fgColor indexed="36"/>
      </patternFill>
    </fill>
    <fill>
      <patternFill patternType="solid">
        <fgColor indexed="35"/>
      </patternFill>
    </fill>
    <fill>
      <patternFill patternType="solid">
        <fgColor indexed="10"/>
      </patternFill>
    </fill>
    <fill>
      <patternFill patternType="solid">
        <fgColor indexed="51"/>
      </patternFill>
    </fill>
    <fill>
      <patternFill patternType="solid">
        <fgColor indexed="9"/>
      </patternFill>
    </fill>
    <fill>
      <patternFill patternType="solid">
        <fgColor indexed="50"/>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4" tint="0.39997558519241921"/>
        <bgColor indexed="64"/>
      </patternFill>
    </fill>
  </fills>
  <borders count="24">
    <border>
      <left/>
      <right/>
      <top/>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bottom style="double">
        <color indexed="64"/>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top style="double">
        <color indexed="64"/>
      </top>
      <bottom style="double">
        <color indexed="64"/>
      </bottom>
      <diagonal/>
    </border>
    <border>
      <left/>
      <right style="thin">
        <color indexed="64"/>
      </right>
      <top/>
      <bottom style="thin">
        <color indexed="64"/>
      </bottom>
      <diagonal/>
    </border>
  </borders>
  <cellStyleXfs count="66">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3" borderId="0" applyNumberFormat="0" applyBorder="0" applyAlignment="0" applyProtection="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7" borderId="0" applyNumberFormat="0" applyBorder="0" applyAlignment="0" applyProtection="0"/>
    <xf numFmtId="0" fontId="42" fillId="11" borderId="0" applyNumberFormat="0" applyBorder="0" applyAlignment="0" applyProtection="0"/>
    <xf numFmtId="0" fontId="43" fillId="12" borderId="0" applyNumberFormat="0" applyBorder="0" applyAlignment="0" applyProtection="0"/>
    <xf numFmtId="176" fontId="28" fillId="0" borderId="0" applyFill="0" applyBorder="0" applyAlignment="0" applyProtection="0"/>
    <xf numFmtId="0" fontId="74" fillId="0" borderId="0"/>
    <xf numFmtId="0" fontId="44" fillId="0" borderId="0" applyNumberFormat="0" applyFill="0" applyBorder="0" applyAlignment="0" applyProtection="0">
      <alignment vertical="top"/>
      <protection locked="0"/>
    </xf>
    <xf numFmtId="0" fontId="45" fillId="2" borderId="1" applyNumberFormat="0" applyAlignment="0" applyProtection="0"/>
    <xf numFmtId="0" fontId="46" fillId="0" borderId="0" applyNumberFormat="0" applyFill="0" applyBorder="0" applyAlignment="0" applyProtection="0"/>
    <xf numFmtId="0" fontId="47" fillId="0" borderId="2" applyNumberFormat="0" applyFill="0" applyAlignment="0" applyProtection="0"/>
    <xf numFmtId="0" fontId="48" fillId="0" borderId="2" applyNumberFormat="0" applyFill="0" applyAlignment="0" applyProtection="0"/>
    <xf numFmtId="0" fontId="49" fillId="0" borderId="3" applyNumberFormat="0" applyFill="0" applyAlignment="0" applyProtection="0"/>
    <xf numFmtId="0" fontId="49" fillId="0" borderId="0" applyNumberFormat="0" applyFill="0" applyBorder="0" applyAlignment="0" applyProtection="0"/>
    <xf numFmtId="0" fontId="41" fillId="0" borderId="0"/>
    <xf numFmtId="0" fontId="3" fillId="0" borderId="0"/>
    <xf numFmtId="0" fontId="65" fillId="0" borderId="0"/>
    <xf numFmtId="0" fontId="23" fillId="0" borderId="0"/>
    <xf numFmtId="0" fontId="10" fillId="0" borderId="0"/>
    <xf numFmtId="0" fontId="3" fillId="0" borderId="0"/>
    <xf numFmtId="175" fontId="107" fillId="0" borderId="0"/>
    <xf numFmtId="0" fontId="1" fillId="0" borderId="0"/>
    <xf numFmtId="0" fontId="50" fillId="11" borderId="0" applyNumberFormat="0" applyBorder="0" applyAlignment="0" applyProtection="0"/>
    <xf numFmtId="0" fontId="23" fillId="0" borderId="0" applyNumberFormat="0" applyFill="0" applyBorder="0" applyAlignment="0" applyProtection="0"/>
    <xf numFmtId="0" fontId="112" fillId="0" borderId="0"/>
    <xf numFmtId="0" fontId="108" fillId="0" borderId="0"/>
    <xf numFmtId="0" fontId="100" fillId="0" borderId="0"/>
    <xf numFmtId="0" fontId="32" fillId="0" borderId="0"/>
    <xf numFmtId="0" fontId="23" fillId="0" borderId="0"/>
    <xf numFmtId="9" fontId="1" fillId="0" borderId="0" applyFont="0" applyFill="0" applyBorder="0" applyAlignment="0" applyProtection="0"/>
    <xf numFmtId="9" fontId="3" fillId="0" borderId="0" applyFont="0" applyFill="0" applyBorder="0" applyAlignment="0" applyProtection="0"/>
    <xf numFmtId="0" fontId="1" fillId="4" borderId="4" applyNumberFormat="0" applyFont="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94" fillId="0" borderId="0" applyFill="0">
      <alignment vertical="justify"/>
    </xf>
    <xf numFmtId="0" fontId="42" fillId="7" borderId="0" applyNumberFormat="0" applyBorder="0" applyAlignment="0" applyProtection="0"/>
    <xf numFmtId="0" fontId="42" fillId="13" borderId="0" applyNumberFormat="0" applyBorder="0" applyAlignment="0" applyProtection="0"/>
    <xf numFmtId="0" fontId="42" fillId="7" borderId="0" applyNumberFormat="0" applyBorder="0" applyAlignment="0" applyProtection="0"/>
    <xf numFmtId="0" fontId="42" fillId="10" borderId="0" applyNumberFormat="0" applyBorder="0" applyAlignment="0" applyProtection="0"/>
    <xf numFmtId="0" fontId="42" fillId="7" borderId="0" applyNumberFormat="0" applyBorder="0" applyAlignment="0" applyProtection="0"/>
    <xf numFmtId="0" fontId="42" fillId="14" borderId="0" applyNumberFormat="0" applyBorder="0" applyAlignment="0" applyProtection="0"/>
    <xf numFmtId="0" fontId="53" fillId="0" borderId="5" applyNumberFormat="0" applyFill="0" applyAlignment="0" applyProtection="0"/>
    <xf numFmtId="0" fontId="54" fillId="10" borderId="6" applyNumberFormat="0" applyAlignment="0" applyProtection="0"/>
    <xf numFmtId="0" fontId="55" fillId="2" borderId="4" applyNumberFormat="0" applyAlignment="0" applyProtection="0"/>
    <xf numFmtId="0" fontId="56" fillId="15" borderId="0" applyNumberFormat="0" applyBorder="0" applyAlignment="0" applyProtection="0"/>
    <xf numFmtId="0" fontId="10" fillId="0" borderId="0"/>
    <xf numFmtId="164"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57" fillId="11" borderId="4" applyNumberFormat="0" applyAlignment="0" applyProtection="0"/>
    <xf numFmtId="0" fontId="58" fillId="0" borderId="7" applyNumberFormat="0" applyFill="0" applyAlignment="0" applyProtection="0"/>
  </cellStyleXfs>
  <cellXfs count="1389">
    <xf numFmtId="0" fontId="0" fillId="0" borderId="0" xfId="0"/>
    <xf numFmtId="0" fontId="0" fillId="0" borderId="0" xfId="0" applyAlignment="1">
      <alignment vertical="top"/>
    </xf>
    <xf numFmtId="4" fontId="2" fillId="0" borderId="0" xfId="0" applyNumberFormat="1" applyFont="1" applyAlignment="1">
      <alignment horizontal="right" vertical="top"/>
    </xf>
    <xf numFmtId="4" fontId="0" fillId="0" borderId="0" xfId="0" applyNumberFormat="1" applyAlignment="1">
      <alignment horizontal="right" vertical="top"/>
    </xf>
    <xf numFmtId="4" fontId="6" fillId="0" borderId="0" xfId="0" applyNumberFormat="1" applyFont="1" applyAlignment="1">
      <alignment horizontal="right" vertical="top"/>
    </xf>
    <xf numFmtId="2" fontId="8" fillId="0" borderId="0" xfId="0" applyNumberFormat="1" applyFont="1" applyAlignment="1">
      <alignment horizontal="left" vertical="top" wrapText="1" indent="1"/>
    </xf>
    <xf numFmtId="4" fontId="8" fillId="0" borderId="0" xfId="0" applyNumberFormat="1" applyFont="1" applyAlignment="1">
      <alignment horizontal="left" vertical="top" indent="1"/>
    </xf>
    <xf numFmtId="4" fontId="4" fillId="0" borderId="0" xfId="0" applyNumberFormat="1" applyFont="1" applyAlignment="1">
      <alignment horizontal="right" vertical="top"/>
    </xf>
    <xf numFmtId="49" fontId="9" fillId="0" borderId="0" xfId="0" applyNumberFormat="1" applyFont="1" applyAlignment="1">
      <alignment horizontal="center" vertical="top" wrapText="1"/>
    </xf>
    <xf numFmtId="0" fontId="9" fillId="0" borderId="0" xfId="0" applyFont="1" applyAlignment="1">
      <alignment vertical="top"/>
    </xf>
    <xf numFmtId="4" fontId="9" fillId="0" borderId="0" xfId="0" applyNumberFormat="1" applyFont="1" applyAlignment="1">
      <alignment horizontal="center" vertical="top"/>
    </xf>
    <xf numFmtId="0" fontId="4" fillId="0" borderId="0" xfId="0" applyFont="1" applyAlignment="1">
      <alignment vertical="top"/>
    </xf>
    <xf numFmtId="49" fontId="6" fillId="0" borderId="0" xfId="0" applyNumberFormat="1" applyFont="1" applyAlignment="1">
      <alignment horizontal="center" vertical="top" wrapText="1"/>
    </xf>
    <xf numFmtId="49" fontId="11" fillId="0" borderId="0" xfId="0" applyNumberFormat="1" applyFont="1" applyAlignment="1">
      <alignment horizontal="left" vertical="top" wrapText="1" indent="1"/>
    </xf>
    <xf numFmtId="0" fontId="7" fillId="0" borderId="0" xfId="0" applyFont="1" applyAlignment="1">
      <alignment vertical="top"/>
    </xf>
    <xf numFmtId="4" fontId="12" fillId="0" borderId="0" xfId="0" applyNumberFormat="1" applyFont="1" applyAlignment="1">
      <alignment horizontal="right" vertical="top"/>
    </xf>
    <xf numFmtId="0" fontId="12" fillId="0" borderId="0" xfId="0" applyFont="1" applyAlignment="1">
      <alignment vertical="top"/>
    </xf>
    <xf numFmtId="0" fontId="13" fillId="0" borderId="9" xfId="0" applyFont="1" applyBorder="1" applyAlignment="1">
      <alignment vertical="top"/>
    </xf>
    <xf numFmtId="49" fontId="14" fillId="0" borderId="9" xfId="0" applyNumberFormat="1" applyFont="1" applyBorder="1" applyAlignment="1">
      <alignment horizontal="left" vertical="top" wrapText="1"/>
    </xf>
    <xf numFmtId="0" fontId="7" fillId="0" borderId="0" xfId="0" applyFont="1"/>
    <xf numFmtId="4" fontId="7" fillId="0" borderId="0" xfId="0" applyNumberFormat="1" applyFont="1" applyAlignment="1">
      <alignment horizontal="right" vertical="top"/>
    </xf>
    <xf numFmtId="2" fontId="11" fillId="0" borderId="0" xfId="0" applyNumberFormat="1" applyFont="1" applyAlignment="1">
      <alignment horizontal="left" vertical="top" wrapText="1" indent="1"/>
    </xf>
    <xf numFmtId="49" fontId="16" fillId="0" borderId="9" xfId="0" applyNumberFormat="1" applyFont="1" applyBorder="1" applyAlignment="1">
      <alignment horizontal="center" vertical="top" wrapText="1"/>
    </xf>
    <xf numFmtId="49" fontId="11" fillId="0" borderId="0" xfId="0" applyNumberFormat="1" applyFont="1" applyAlignment="1">
      <alignment horizontal="center" vertical="top" wrapText="1"/>
    </xf>
    <xf numFmtId="49" fontId="5" fillId="0" borderId="0" xfId="0" applyNumberFormat="1" applyFont="1" applyAlignment="1">
      <alignment horizontal="left" vertical="top" wrapText="1" indent="1"/>
    </xf>
    <xf numFmtId="0" fontId="7" fillId="0" borderId="0" xfId="0" applyFont="1" applyAlignment="1">
      <alignment horizontal="center" vertical="top"/>
    </xf>
    <xf numFmtId="4" fontId="11" fillId="0" borderId="0" xfId="0" applyNumberFormat="1" applyFont="1" applyAlignment="1">
      <alignment horizontal="left" vertical="top" indent="1"/>
    </xf>
    <xf numFmtId="49" fontId="10" fillId="0" borderId="0" xfId="0" applyNumberFormat="1" applyFont="1" applyBorder="1" applyAlignment="1">
      <alignment horizontal="center" vertical="top" wrapText="1"/>
    </xf>
    <xf numFmtId="49" fontId="14" fillId="0" borderId="0" xfId="0" applyNumberFormat="1" applyFont="1" applyBorder="1" applyAlignment="1">
      <alignment horizontal="left" vertical="top" wrapText="1"/>
    </xf>
    <xf numFmtId="4" fontId="15" fillId="0" borderId="0" xfId="0" applyNumberFormat="1" applyFont="1" applyBorder="1" applyAlignment="1">
      <alignment horizontal="center" vertical="top"/>
    </xf>
    <xf numFmtId="4" fontId="14" fillId="0" borderId="0" xfId="0" applyNumberFormat="1" applyFont="1" applyBorder="1" applyAlignment="1">
      <alignment horizontal="left" vertical="top"/>
    </xf>
    <xf numFmtId="0" fontId="13" fillId="0" borderId="0" xfId="0" applyFont="1" applyBorder="1" applyAlignment="1">
      <alignment vertical="top"/>
    </xf>
    <xf numFmtId="4" fontId="0" fillId="0" borderId="8" xfId="0" applyNumberFormat="1" applyBorder="1" applyAlignment="1">
      <alignment horizontal="right" vertical="top"/>
    </xf>
    <xf numFmtId="4" fontId="5" fillId="0" borderId="0" xfId="0" applyNumberFormat="1" applyFont="1" applyAlignment="1">
      <alignment horizontal="right" vertical="top"/>
    </xf>
    <xf numFmtId="4" fontId="10" fillId="0" borderId="0" xfId="0" applyNumberFormat="1" applyFont="1" applyAlignment="1">
      <alignment horizontal="right" vertical="top"/>
    </xf>
    <xf numFmtId="0" fontId="10" fillId="0" borderId="0" xfId="0" applyFont="1" applyAlignment="1">
      <alignment vertical="top"/>
    </xf>
    <xf numFmtId="17" fontId="5" fillId="0" borderId="0" xfId="0" applyNumberFormat="1" applyFont="1" applyAlignment="1">
      <alignment horizontal="left"/>
    </xf>
    <xf numFmtId="0" fontId="5" fillId="0" borderId="0" xfId="0" applyFont="1" applyAlignment="1">
      <alignment horizontal="center" vertical="top"/>
    </xf>
    <xf numFmtId="0" fontId="5" fillId="0" borderId="0" xfId="0" applyFont="1"/>
    <xf numFmtId="0" fontId="28" fillId="0" borderId="0" xfId="0" applyFont="1" applyAlignment="1">
      <alignment vertical="top"/>
    </xf>
    <xf numFmtId="0" fontId="5" fillId="0" borderId="0" xfId="0" applyFont="1" applyAlignment="1">
      <alignment vertical="top"/>
    </xf>
    <xf numFmtId="0" fontId="0" fillId="0" borderId="8" xfId="0" applyBorder="1"/>
    <xf numFmtId="0" fontId="18" fillId="0" borderId="0" xfId="0" applyFont="1"/>
    <xf numFmtId="4" fontId="3" fillId="0" borderId="0" xfId="0" applyNumberFormat="1" applyFont="1" applyAlignment="1">
      <alignment horizontal="right" vertical="top"/>
    </xf>
    <xf numFmtId="0" fontId="3" fillId="0" borderId="0" xfId="0" applyFont="1" applyAlignment="1">
      <alignment vertical="top"/>
    </xf>
    <xf numFmtId="4" fontId="0" fillId="0" borderId="0" xfId="0" applyNumberFormat="1" applyBorder="1" applyAlignment="1">
      <alignment horizontal="right" vertical="top"/>
    </xf>
    <xf numFmtId="4" fontId="4" fillId="0" borderId="0" xfId="0" applyNumberFormat="1" applyFont="1" applyAlignment="1">
      <alignment vertical="top"/>
    </xf>
    <xf numFmtId="0" fontId="1" fillId="0" borderId="0" xfId="0" applyFont="1" applyAlignment="1">
      <alignment vertical="top"/>
    </xf>
    <xf numFmtId="0" fontId="0" fillId="0" borderId="8" xfId="0" applyBorder="1" applyAlignment="1">
      <alignment vertical="top"/>
    </xf>
    <xf numFmtId="4" fontId="20" fillId="0" borderId="0" xfId="0" applyNumberFormat="1" applyFont="1" applyAlignment="1">
      <alignment horizontal="right" vertical="top"/>
    </xf>
    <xf numFmtId="4" fontId="10" fillId="0" borderId="8" xfId="0" applyNumberFormat="1" applyFont="1" applyBorder="1" applyAlignment="1">
      <alignment horizontal="right" vertical="top"/>
    </xf>
    <xf numFmtId="0" fontId="30" fillId="0" borderId="0" xfId="0" applyFont="1" applyAlignment="1">
      <alignment vertical="top"/>
    </xf>
    <xf numFmtId="4" fontId="30" fillId="0" borderId="0" xfId="0" applyNumberFormat="1" applyFont="1" applyAlignment="1">
      <alignment horizontal="right" vertical="top"/>
    </xf>
    <xf numFmtId="49" fontId="9" fillId="0" borderId="0" xfId="0" applyNumberFormat="1" applyFont="1" applyAlignment="1">
      <alignment horizontal="left" vertical="top" wrapText="1"/>
    </xf>
    <xf numFmtId="4" fontId="36" fillId="0" borderId="0" xfId="0" applyNumberFormat="1" applyFont="1" applyAlignment="1">
      <alignment horizontal="left" vertical="top" indent="1"/>
    </xf>
    <xf numFmtId="0" fontId="20" fillId="0" borderId="0" xfId="0" applyFont="1"/>
    <xf numFmtId="4" fontId="14" fillId="0" borderId="9" xfId="0" applyNumberFormat="1" applyFont="1" applyBorder="1" applyAlignment="1">
      <alignment horizontal="right" vertical="top"/>
    </xf>
    <xf numFmtId="4" fontId="15" fillId="0" borderId="9" xfId="0" applyNumberFormat="1" applyFont="1" applyBorder="1" applyAlignment="1">
      <alignment horizontal="right" vertical="top"/>
    </xf>
    <xf numFmtId="0" fontId="12" fillId="0" borderId="0" xfId="0" applyFont="1" applyFill="1" applyAlignment="1">
      <alignment vertical="top"/>
    </xf>
    <xf numFmtId="4" fontId="0" fillId="0" borderId="0" xfId="0" applyNumberFormat="1" applyFill="1" applyAlignment="1">
      <alignment horizontal="right" vertical="top"/>
    </xf>
    <xf numFmtId="0" fontId="0" fillId="0" borderId="0" xfId="0" applyFill="1" applyAlignment="1">
      <alignment vertical="top"/>
    </xf>
    <xf numFmtId="0" fontId="3" fillId="0" borderId="0" xfId="0" applyFont="1" applyFill="1" applyAlignment="1">
      <alignment vertical="top"/>
    </xf>
    <xf numFmtId="4" fontId="10" fillId="0" borderId="0" xfId="0" applyNumberFormat="1" applyFont="1" applyFill="1" applyAlignment="1">
      <alignment horizontal="right" vertical="top"/>
    </xf>
    <xf numFmtId="0" fontId="10" fillId="0" borderId="0" xfId="0" applyFont="1" applyFill="1" applyAlignment="1">
      <alignment vertical="top"/>
    </xf>
    <xf numFmtId="167" fontId="7" fillId="0" borderId="0" xfId="0" applyNumberFormat="1" applyFont="1"/>
    <xf numFmtId="0" fontId="39" fillId="0" borderId="0" xfId="0" applyFont="1"/>
    <xf numFmtId="167" fontId="0" fillId="0" borderId="0" xfId="0" applyNumberFormat="1"/>
    <xf numFmtId="167" fontId="0" fillId="0" borderId="8" xfId="0" applyNumberFormat="1" applyBorder="1"/>
    <xf numFmtId="49" fontId="8" fillId="0" borderId="0" xfId="0" applyNumberFormat="1" applyFont="1" applyAlignment="1">
      <alignment horizontal="left" vertical="top" wrapText="1"/>
    </xf>
    <xf numFmtId="0" fontId="10" fillId="0" borderId="0" xfId="0" applyFont="1" applyAlignment="1"/>
    <xf numFmtId="2" fontId="9" fillId="0" borderId="0" xfId="0" applyNumberFormat="1" applyFont="1" applyAlignment="1">
      <alignment horizontal="left" vertical="top" wrapText="1"/>
    </xf>
    <xf numFmtId="2" fontId="8" fillId="0" borderId="0" xfId="0" applyNumberFormat="1" applyFont="1" applyAlignment="1">
      <alignment horizontal="left" vertical="top" wrapText="1"/>
    </xf>
    <xf numFmtId="2" fontId="1" fillId="0" borderId="0" xfId="0" applyNumberFormat="1" applyFont="1" applyAlignment="1">
      <alignment horizontal="left" vertical="top" wrapText="1"/>
    </xf>
    <xf numFmtId="4" fontId="0" fillId="0" borderId="0" xfId="0" applyNumberFormat="1" applyAlignment="1">
      <alignment horizontal="left" vertical="top"/>
    </xf>
    <xf numFmtId="4" fontId="20" fillId="0" borderId="0" xfId="0" applyNumberFormat="1" applyFont="1" applyAlignment="1"/>
    <xf numFmtId="2" fontId="34" fillId="0" borderId="0" xfId="0" applyNumberFormat="1" applyFont="1" applyAlignment="1">
      <alignment horizontal="left" vertical="top" wrapText="1"/>
    </xf>
    <xf numFmtId="0" fontId="39" fillId="0" borderId="0" xfId="0" applyFont="1" applyAlignment="1">
      <alignment horizontal="justify"/>
    </xf>
    <xf numFmtId="168" fontId="7" fillId="0" borderId="0" xfId="0" applyNumberFormat="1" applyFont="1" applyAlignment="1">
      <alignment vertical="top"/>
    </xf>
    <xf numFmtId="0" fontId="59" fillId="0" borderId="0" xfId="36" applyFont="1"/>
    <xf numFmtId="0" fontId="10" fillId="0" borderId="0" xfId="36" applyFont="1"/>
    <xf numFmtId="0" fontId="60" fillId="0" borderId="0" xfId="36" applyFont="1" applyAlignment="1">
      <alignment horizontal="right"/>
    </xf>
    <xf numFmtId="0" fontId="7" fillId="0" borderId="0" xfId="36" applyFont="1"/>
    <xf numFmtId="0" fontId="5" fillId="0" borderId="0" xfId="36" applyFont="1"/>
    <xf numFmtId="0" fontId="4" fillId="0" borderId="0" xfId="36" applyFont="1"/>
    <xf numFmtId="14" fontId="10" fillId="0" borderId="0" xfId="36" quotePrefix="1" applyNumberFormat="1" applyFont="1"/>
    <xf numFmtId="0" fontId="0" fillId="0" borderId="0" xfId="0" applyAlignment="1">
      <alignment vertical="top" wrapText="1"/>
    </xf>
    <xf numFmtId="0" fontId="0" fillId="0" borderId="0" xfId="0" applyAlignment="1">
      <alignment wrapText="1"/>
    </xf>
    <xf numFmtId="4" fontId="5" fillId="0" borderId="0" xfId="0" applyNumberFormat="1" applyFont="1"/>
    <xf numFmtId="170" fontId="5" fillId="0" borderId="0" xfId="0" applyNumberFormat="1" applyFont="1"/>
    <xf numFmtId="170" fontId="18" fillId="0" borderId="0" xfId="0" applyNumberFormat="1" applyFont="1"/>
    <xf numFmtId="0" fontId="0" fillId="0" borderId="0" xfId="0" applyBorder="1"/>
    <xf numFmtId="167" fontId="5" fillId="0" borderId="0" xfId="0" applyNumberFormat="1" applyFont="1"/>
    <xf numFmtId="0" fontId="20" fillId="0" borderId="0" xfId="0" applyFont="1" applyBorder="1"/>
    <xf numFmtId="4" fontId="0" fillId="0" borderId="0" xfId="0" applyNumberFormat="1"/>
    <xf numFmtId="20" fontId="27" fillId="0" borderId="0" xfId="0" applyNumberFormat="1" applyFont="1"/>
    <xf numFmtId="172" fontId="0" fillId="0" borderId="0" xfId="0" applyNumberFormat="1"/>
    <xf numFmtId="4" fontId="0" fillId="0" borderId="8" xfId="0" applyNumberFormat="1" applyBorder="1"/>
    <xf numFmtId="167" fontId="20" fillId="0" borderId="0" xfId="0" applyNumberFormat="1" applyFont="1" applyBorder="1"/>
    <xf numFmtId="4" fontId="0" fillId="0" borderId="0" xfId="0" applyNumberFormat="1" applyProtection="1"/>
    <xf numFmtId="4" fontId="0" fillId="0" borderId="8" xfId="0" applyNumberFormat="1" applyBorder="1" applyProtection="1"/>
    <xf numFmtId="4" fontId="20" fillId="0" borderId="0" xfId="0" applyNumberFormat="1" applyFont="1"/>
    <xf numFmtId="4" fontId="20" fillId="0" borderId="0" xfId="0" applyNumberFormat="1" applyFont="1" applyProtection="1"/>
    <xf numFmtId="0" fontId="0" fillId="0" borderId="0" xfId="0" applyFont="1"/>
    <xf numFmtId="165" fontId="14" fillId="0" borderId="9" xfId="62" applyFont="1" applyBorder="1" applyAlignment="1">
      <alignment horizontal="right" vertical="top"/>
    </xf>
    <xf numFmtId="165" fontId="14" fillId="0" borderId="0" xfId="62" applyFont="1" applyBorder="1" applyAlignment="1">
      <alignment horizontal="left" vertical="top"/>
    </xf>
    <xf numFmtId="165" fontId="10" fillId="0" borderId="0" xfId="62" applyFont="1" applyAlignment="1"/>
    <xf numFmtId="4" fontId="8" fillId="0" borderId="0" xfId="0" applyNumberFormat="1" applyFont="1" applyAlignment="1">
      <alignment horizontal="left" vertical="top" wrapText="1"/>
    </xf>
    <xf numFmtId="165" fontId="10" fillId="0" borderId="0" xfId="62" applyFont="1" applyAlignment="1">
      <alignment horizontal="right" vertical="top"/>
    </xf>
    <xf numFmtId="0" fontId="10" fillId="0" borderId="0" xfId="0" applyFont="1" applyAlignment="1">
      <alignment wrapText="1"/>
    </xf>
    <xf numFmtId="0" fontId="141" fillId="0" borderId="0" xfId="0" applyFont="1" applyAlignment="1">
      <alignment vertical="top"/>
    </xf>
    <xf numFmtId="0" fontId="141" fillId="0" borderId="0" xfId="0" applyFont="1" applyAlignment="1">
      <alignment wrapText="1"/>
    </xf>
    <xf numFmtId="0" fontId="141" fillId="0" borderId="0" xfId="0" applyFont="1"/>
    <xf numFmtId="165" fontId="141" fillId="0" borderId="0" xfId="62" applyFont="1"/>
    <xf numFmtId="165" fontId="0" fillId="0" borderId="0" xfId="62" applyFont="1"/>
    <xf numFmtId="0" fontId="0" fillId="0" borderId="0" xfId="0" applyAlignment="1">
      <alignment horizontal="right" wrapText="1"/>
    </xf>
    <xf numFmtId="0" fontId="0" fillId="0" borderId="0" xfId="21" applyFont="1" applyFill="1" applyAlignment="1" applyProtection="1">
      <alignment vertical="top" wrapText="1"/>
    </xf>
    <xf numFmtId="0" fontId="3" fillId="0" borderId="0" xfId="21" applyFont="1" applyAlignment="1" applyProtection="1">
      <alignment horizontal="right"/>
    </xf>
    <xf numFmtId="4" fontId="3" fillId="0" borderId="0" xfId="21" applyNumberFormat="1" applyFont="1" applyProtection="1"/>
    <xf numFmtId="173" fontId="3" fillId="0" borderId="0" xfId="21" applyNumberFormat="1" applyFont="1" applyFill="1" applyAlignment="1" applyProtection="1">
      <alignment horizontal="right" shrinkToFit="1"/>
      <protection locked="0"/>
    </xf>
    <xf numFmtId="165" fontId="3" fillId="0" borderId="0" xfId="62" applyFont="1" applyAlignment="1" applyProtection="1">
      <alignment horizontal="right" wrapText="1"/>
    </xf>
    <xf numFmtId="0" fontId="3" fillId="0" borderId="0" xfId="21" applyFont="1" applyAlignment="1" applyProtection="1">
      <alignment horizontal="center"/>
    </xf>
    <xf numFmtId="165" fontId="3" fillId="0" borderId="0" xfId="62" applyFont="1" applyFill="1" applyAlignment="1" applyProtection="1">
      <alignment horizontal="right" shrinkToFit="1"/>
      <protection locked="0"/>
    </xf>
    <xf numFmtId="0" fontId="0" fillId="0" borderId="0" xfId="21" applyFont="1" applyAlignment="1" applyProtection="1">
      <alignment vertical="top" wrapText="1"/>
    </xf>
    <xf numFmtId="0" fontId="3" fillId="0" borderId="0" xfId="21" applyFont="1" applyAlignment="1" applyProtection="1">
      <alignment horizontal="left" vertical="top" wrapText="1"/>
    </xf>
    <xf numFmtId="0" fontId="142" fillId="0" borderId="0" xfId="0" applyFont="1" applyAlignment="1">
      <alignment wrapText="1"/>
    </xf>
    <xf numFmtId="0" fontId="142" fillId="0" borderId="0" xfId="0" applyFont="1"/>
    <xf numFmtId="0" fontId="75" fillId="0" borderId="0" xfId="0" applyFont="1" applyAlignment="1">
      <alignment vertical="top"/>
    </xf>
    <xf numFmtId="0" fontId="75" fillId="0" borderId="0" xfId="0" applyFont="1"/>
    <xf numFmtId="4" fontId="75" fillId="0" borderId="0" xfId="0" applyNumberFormat="1" applyFont="1"/>
    <xf numFmtId="0" fontId="76" fillId="0" borderId="0" xfId="0" applyFont="1" applyAlignment="1">
      <alignment vertical="top"/>
    </xf>
    <xf numFmtId="0" fontId="76" fillId="0" borderId="0" xfId="0" applyFont="1"/>
    <xf numFmtId="4" fontId="76" fillId="0" borderId="0" xfId="0" applyNumberFormat="1" applyFont="1"/>
    <xf numFmtId="4" fontId="75" fillId="0" borderId="0" xfId="0" applyNumberFormat="1" applyFont="1" applyAlignment="1">
      <alignment horizontal="center"/>
    </xf>
    <xf numFmtId="0" fontId="75" fillId="16" borderId="15" xfId="0" applyFont="1" applyFill="1" applyBorder="1"/>
    <xf numFmtId="0" fontId="75" fillId="16" borderId="16" xfId="0" applyFont="1" applyFill="1" applyBorder="1" applyAlignment="1">
      <alignment horizontal="center"/>
    </xf>
    <xf numFmtId="4" fontId="75" fillId="16" borderId="16" xfId="0" applyNumberFormat="1" applyFont="1" applyFill="1" applyBorder="1" applyAlignment="1">
      <alignment horizontal="center"/>
    </xf>
    <xf numFmtId="0" fontId="75" fillId="0" borderId="9" xfId="0" applyFont="1" applyBorder="1" applyAlignment="1">
      <alignment vertical="top"/>
    </xf>
    <xf numFmtId="0" fontId="76" fillId="0" borderId="9" xfId="0" applyFont="1" applyBorder="1"/>
    <xf numFmtId="0" fontId="75" fillId="0" borderId="9" xfId="0" applyFont="1" applyBorder="1"/>
    <xf numFmtId="4" fontId="75" fillId="0" borderId="17" xfId="0" applyNumberFormat="1" applyFont="1" applyBorder="1"/>
    <xf numFmtId="0" fontId="75" fillId="0" borderId="9" xfId="0" applyFont="1" applyBorder="1" applyAlignment="1">
      <alignment vertical="top" wrapText="1"/>
    </xf>
    <xf numFmtId="0" fontId="75" fillId="0" borderId="9" xfId="0" applyFont="1" applyBorder="1" applyAlignment="1">
      <alignment wrapText="1"/>
    </xf>
    <xf numFmtId="0" fontId="75" fillId="0" borderId="9" xfId="0" applyFont="1" applyBorder="1" applyAlignment="1">
      <alignment horizontal="right" wrapText="1"/>
    </xf>
    <xf numFmtId="4" fontId="75" fillId="0" borderId="17" xfId="0" applyNumberFormat="1" applyFont="1" applyBorder="1" applyAlignment="1">
      <alignment wrapText="1"/>
    </xf>
    <xf numFmtId="0" fontId="75" fillId="0" borderId="0" xfId="0" applyFont="1" applyBorder="1" applyAlignment="1">
      <alignment vertical="top" wrapText="1"/>
    </xf>
    <xf numFmtId="0" fontId="75" fillId="0" borderId="0" xfId="0" applyFont="1" applyBorder="1" applyAlignment="1">
      <alignment wrapText="1"/>
    </xf>
    <xf numFmtId="0" fontId="75" fillId="0" borderId="0" xfId="0" applyFont="1" applyBorder="1" applyAlignment="1">
      <alignment horizontal="right" wrapText="1"/>
    </xf>
    <xf numFmtId="4" fontId="75" fillId="0" borderId="0" xfId="0" applyNumberFormat="1" applyFont="1" applyBorder="1" applyAlignment="1">
      <alignment wrapText="1"/>
    </xf>
    <xf numFmtId="0" fontId="75" fillId="0" borderId="0" xfId="0" applyFont="1" applyAlignment="1">
      <alignment vertical="top" wrapText="1"/>
    </xf>
    <xf numFmtId="0" fontId="75" fillId="0" borderId="0" xfId="0" applyFont="1" applyAlignment="1">
      <alignment wrapText="1"/>
    </xf>
    <xf numFmtId="0" fontId="75" fillId="0" borderId="0" xfId="0" applyFont="1" applyAlignment="1">
      <alignment horizontal="right" wrapText="1"/>
    </xf>
    <xf numFmtId="4" fontId="75" fillId="0" borderId="0" xfId="0" applyNumberFormat="1" applyFont="1" applyAlignment="1">
      <alignment wrapText="1"/>
    </xf>
    <xf numFmtId="0" fontId="76" fillId="0" borderId="9" xfId="0" applyFont="1" applyBorder="1" applyAlignment="1">
      <alignment wrapText="1"/>
    </xf>
    <xf numFmtId="0" fontId="76" fillId="0" borderId="8" xfId="0" applyFont="1" applyBorder="1" applyAlignment="1">
      <alignment wrapText="1"/>
    </xf>
    <xf numFmtId="0" fontId="75" fillId="0" borderId="8" xfId="0" applyFont="1" applyBorder="1" applyAlignment="1">
      <alignment wrapText="1"/>
    </xf>
    <xf numFmtId="4" fontId="75" fillId="0" borderId="8" xfId="0" applyNumberFormat="1" applyFont="1" applyBorder="1" applyAlignment="1">
      <alignment wrapText="1"/>
    </xf>
    <xf numFmtId="0" fontId="78" fillId="0" borderId="0" xfId="0" applyFont="1"/>
    <xf numFmtId="0" fontId="78" fillId="0" borderId="0" xfId="0" applyFont="1" applyAlignment="1">
      <alignment horizontal="right"/>
    </xf>
    <xf numFmtId="4" fontId="78" fillId="0" borderId="0" xfId="0" applyNumberFormat="1" applyFont="1" applyAlignment="1">
      <alignment wrapText="1"/>
    </xf>
    <xf numFmtId="49" fontId="39" fillId="0" borderId="0" xfId="0" applyNumberFormat="1" applyFont="1" applyBorder="1" applyAlignment="1" applyProtection="1">
      <alignment horizontal="center" vertical="top"/>
    </xf>
    <xf numFmtId="174" fontId="39" fillId="0" borderId="0" xfId="0" applyNumberFormat="1" applyFont="1" applyProtection="1"/>
    <xf numFmtId="174" fontId="39" fillId="0" borderId="0" xfId="0" applyNumberFormat="1" applyFont="1" applyAlignment="1" applyProtection="1">
      <alignment horizontal="center"/>
    </xf>
    <xf numFmtId="49" fontId="80" fillId="0" borderId="0" xfId="0" quotePrefix="1" applyNumberFormat="1" applyFont="1" applyBorder="1" applyAlignment="1" applyProtection="1">
      <alignment horizontal="center" vertical="top"/>
    </xf>
    <xf numFmtId="174" fontId="80" fillId="0" borderId="0" xfId="0" quotePrefix="1" applyNumberFormat="1" applyFont="1" applyProtection="1"/>
    <xf numFmtId="174" fontId="80" fillId="0" borderId="0" xfId="0" applyNumberFormat="1" applyFont="1" applyProtection="1"/>
    <xf numFmtId="174" fontId="39" fillId="0" borderId="0" xfId="0" applyNumberFormat="1" applyFont="1" applyBorder="1" applyProtection="1"/>
    <xf numFmtId="174" fontId="80" fillId="0" borderId="0" xfId="0" applyNumberFormat="1" applyFont="1" applyBorder="1" applyAlignment="1" applyProtection="1">
      <alignment horizontal="left" vertical="top"/>
    </xf>
    <xf numFmtId="49" fontId="39" fillId="0" borderId="0" xfId="0" applyNumberFormat="1" applyFont="1" applyFill="1" applyBorder="1" applyAlignment="1" applyProtection="1">
      <alignment horizontal="center" vertical="top"/>
    </xf>
    <xf numFmtId="175" fontId="81" fillId="0" borderId="0" xfId="0" applyNumberFormat="1" applyFont="1" applyFill="1" applyBorder="1" applyAlignment="1" applyProtection="1">
      <alignment horizontal="center" wrapText="1"/>
    </xf>
    <xf numFmtId="49" fontId="39" fillId="0" borderId="0" xfId="0" applyNumberFormat="1" applyFont="1" applyFill="1" applyProtection="1"/>
    <xf numFmtId="49" fontId="39" fillId="0" borderId="0" xfId="0" applyNumberFormat="1" applyFont="1" applyFill="1"/>
    <xf numFmtId="0" fontId="39" fillId="0" borderId="0" xfId="0" applyFont="1" applyFill="1"/>
    <xf numFmtId="49" fontId="81" fillId="0" borderId="0" xfId="0" applyNumberFormat="1" applyFont="1" applyFill="1" applyBorder="1" applyAlignment="1" applyProtection="1">
      <alignment horizontal="center" vertical="top" wrapText="1"/>
    </xf>
    <xf numFmtId="49" fontId="82" fillId="0" borderId="0" xfId="0" applyNumberFormat="1" applyFont="1" applyFill="1" applyBorder="1" applyAlignment="1" applyProtection="1">
      <alignment horizontal="center" vertical="top" wrapText="1"/>
    </xf>
    <xf numFmtId="49" fontId="39" fillId="0" borderId="0" xfId="33" applyNumberFormat="1" applyFont="1" applyBorder="1" applyAlignment="1">
      <alignment horizontal="center" vertical="top" wrapText="1"/>
    </xf>
    <xf numFmtId="174" fontId="39" fillId="0" borderId="0" xfId="0" applyNumberFormat="1" applyFont="1" applyFill="1" applyAlignment="1" applyProtection="1">
      <alignment vertical="top" wrapText="1"/>
    </xf>
    <xf numFmtId="174" fontId="39" fillId="0" borderId="0" xfId="0" applyNumberFormat="1" applyFont="1" applyFill="1" applyAlignment="1" applyProtection="1">
      <alignment horizontal="center"/>
    </xf>
    <xf numFmtId="1" fontId="39" fillId="0" borderId="0" xfId="0" applyNumberFormat="1" applyFont="1" applyFill="1" applyAlignment="1" applyProtection="1">
      <alignment horizontal="center"/>
    </xf>
    <xf numFmtId="175" fontId="39" fillId="0" borderId="0" xfId="20" applyNumberFormat="1" applyFont="1" applyFill="1" applyBorder="1" applyAlignment="1" applyProtection="1">
      <alignment horizontal="right" wrapText="1"/>
    </xf>
    <xf numFmtId="174" fontId="39" fillId="0" borderId="0" xfId="0" applyNumberFormat="1" applyFont="1" applyFill="1" applyProtection="1"/>
    <xf numFmtId="174" fontId="39" fillId="0" borderId="0" xfId="0" applyNumberFormat="1" applyFont="1" applyFill="1"/>
    <xf numFmtId="49" fontId="39" fillId="0" borderId="0" xfId="33" applyNumberFormat="1" applyFont="1" applyFill="1" applyBorder="1" applyAlignment="1">
      <alignment horizontal="center" vertical="top" wrapText="1"/>
    </xf>
    <xf numFmtId="174" fontId="80" fillId="0" borderId="0" xfId="0" applyNumberFormat="1" applyFont="1" applyFill="1" applyAlignment="1" applyProtection="1">
      <alignment vertical="top" wrapText="1"/>
    </xf>
    <xf numFmtId="49" fontId="39" fillId="0" borderId="0" xfId="0" applyNumberFormat="1" applyFont="1" applyFill="1" applyBorder="1" applyAlignment="1" applyProtection="1">
      <alignment horizontal="center"/>
    </xf>
    <xf numFmtId="49" fontId="80" fillId="0" borderId="0" xfId="0" applyNumberFormat="1" applyFont="1" applyFill="1" applyBorder="1" applyAlignment="1" applyProtection="1">
      <alignment vertical="top" wrapText="1"/>
    </xf>
    <xf numFmtId="49" fontId="80" fillId="0" borderId="0" xfId="0" applyNumberFormat="1" applyFont="1" applyFill="1" applyAlignment="1" applyProtection="1">
      <alignment horizontal="center"/>
    </xf>
    <xf numFmtId="49" fontId="39" fillId="0" borderId="0" xfId="0" applyNumberFormat="1" applyFont="1" applyFill="1" applyAlignment="1" applyProtection="1">
      <alignment horizontal="center"/>
    </xf>
    <xf numFmtId="174" fontId="39" fillId="0" borderId="0" xfId="0" applyNumberFormat="1" applyFont="1" applyFill="1" applyBorder="1" applyAlignment="1" applyProtection="1">
      <alignment vertical="top" wrapText="1"/>
    </xf>
    <xf numFmtId="174" fontId="39" fillId="0" borderId="0" xfId="0" applyNumberFormat="1" applyFont="1" applyFill="1" applyBorder="1" applyAlignment="1" applyProtection="1">
      <alignment horizontal="center"/>
    </xf>
    <xf numFmtId="1" fontId="39" fillId="0" borderId="0" xfId="0" applyNumberFormat="1" applyFont="1" applyFill="1" applyBorder="1" applyAlignment="1" applyProtection="1">
      <alignment horizontal="center"/>
    </xf>
    <xf numFmtId="0" fontId="39" fillId="0" borderId="0" xfId="33" applyFont="1" applyAlignment="1">
      <alignment vertical="distributed" wrapText="1"/>
    </xf>
    <xf numFmtId="4" fontId="39" fillId="0" borderId="0" xfId="33" applyNumberFormat="1" applyFont="1" applyAlignment="1">
      <alignment vertical="distributed" wrapText="1"/>
    </xf>
    <xf numFmtId="49" fontId="39" fillId="0" borderId="0" xfId="0" applyNumberFormat="1" applyFont="1" applyFill="1" applyAlignment="1" applyProtection="1">
      <alignment vertical="top" wrapText="1"/>
    </xf>
    <xf numFmtId="0" fontId="39" fillId="0" borderId="0" xfId="33" applyFont="1" applyBorder="1" applyAlignment="1">
      <alignment vertical="distributed" wrapText="1"/>
    </xf>
    <xf numFmtId="4" fontId="39" fillId="0" borderId="0" xfId="33" applyNumberFormat="1" applyFont="1" applyBorder="1" applyAlignment="1">
      <alignment vertical="distributed" wrapText="1"/>
    </xf>
    <xf numFmtId="0" fontId="39" fillId="0" borderId="0" xfId="0" applyFont="1" applyFill="1" applyAlignment="1" applyProtection="1">
      <alignment horizontal="center"/>
    </xf>
    <xf numFmtId="0" fontId="39" fillId="0" borderId="0" xfId="0" applyFont="1" applyFill="1" applyProtection="1"/>
    <xf numFmtId="49" fontId="7" fillId="0" borderId="0" xfId="0" applyNumberFormat="1" applyFont="1" applyFill="1" applyAlignment="1" applyProtection="1">
      <alignment horizontal="center" vertical="top" wrapText="1"/>
    </xf>
    <xf numFmtId="0" fontId="7" fillId="0" borderId="0" xfId="0" applyNumberFormat="1" applyFont="1" applyFill="1" applyAlignment="1" applyProtection="1">
      <alignment horizontal="left" vertical="top" wrapText="1"/>
    </xf>
    <xf numFmtId="174" fontId="7" fillId="0" borderId="0" xfId="0" applyNumberFormat="1" applyFont="1" applyFill="1" applyAlignment="1" applyProtection="1">
      <alignment horizontal="center" wrapText="1"/>
    </xf>
    <xf numFmtId="1" fontId="7" fillId="0" borderId="0" xfId="0" applyNumberFormat="1" applyFont="1" applyFill="1" applyAlignment="1" applyProtection="1">
      <alignment horizontal="center" wrapText="1"/>
    </xf>
    <xf numFmtId="174" fontId="83" fillId="0" borderId="0" xfId="0" applyNumberFormat="1" applyFont="1" applyFill="1" applyAlignment="1" applyProtection="1">
      <alignment wrapText="1"/>
    </xf>
    <xf numFmtId="174" fontId="83" fillId="0" borderId="0" xfId="0" applyNumberFormat="1" applyFont="1" applyFill="1" applyAlignment="1">
      <alignment wrapText="1"/>
    </xf>
    <xf numFmtId="49" fontId="39" fillId="0" borderId="0" xfId="33" applyNumberFormat="1" applyFont="1" applyFill="1" applyAlignment="1">
      <alignment horizontal="center" vertical="top" wrapText="1"/>
    </xf>
    <xf numFmtId="0" fontId="39" fillId="0" borderId="0" xfId="33" applyFont="1" applyFill="1" applyAlignment="1">
      <alignment vertical="distributed" wrapText="1"/>
    </xf>
    <xf numFmtId="4" fontId="39" fillId="0" borderId="0" xfId="33" applyNumberFormat="1" applyFont="1" applyFill="1" applyAlignment="1">
      <alignment vertical="distributed" wrapText="1"/>
    </xf>
    <xf numFmtId="0" fontId="7" fillId="0" borderId="0" xfId="0" applyFont="1" applyFill="1" applyAlignment="1" applyProtection="1">
      <alignment horizontal="left" vertical="justify" wrapText="1"/>
    </xf>
    <xf numFmtId="49" fontId="22" fillId="0" borderId="0" xfId="0" applyNumberFormat="1" applyFont="1" applyBorder="1" applyAlignment="1">
      <alignment horizontal="center" vertical="top"/>
    </xf>
    <xf numFmtId="174" fontId="22" fillId="0" borderId="0" xfId="0" applyNumberFormat="1" applyFont="1"/>
    <xf numFmtId="174" fontId="7" fillId="0" borderId="0" xfId="0" applyNumberFormat="1" applyFont="1" applyFill="1" applyAlignment="1" applyProtection="1">
      <alignment horizontal="left" vertical="justify" wrapText="1"/>
    </xf>
    <xf numFmtId="165" fontId="39" fillId="0" borderId="0" xfId="0" applyNumberFormat="1" applyFont="1" applyFill="1" applyAlignment="1" applyProtection="1">
      <alignment horizontal="center"/>
      <protection locked="0"/>
    </xf>
    <xf numFmtId="165" fontId="39" fillId="0" borderId="0" xfId="0" applyNumberFormat="1" applyFont="1" applyFill="1" applyAlignment="1" applyProtection="1">
      <alignment horizontal="center"/>
    </xf>
    <xf numFmtId="39" fontId="39" fillId="0" borderId="0" xfId="0" applyNumberFormat="1" applyFont="1" applyFill="1" applyAlignment="1" applyProtection="1">
      <alignment horizontal="left"/>
      <protection locked="0"/>
    </xf>
    <xf numFmtId="49" fontId="39" fillId="0" borderId="0" xfId="33" applyNumberFormat="1" applyFont="1" applyAlignment="1">
      <alignment horizontal="center" vertical="top" wrapText="1"/>
    </xf>
    <xf numFmtId="174" fontId="7" fillId="0" borderId="0" xfId="0" applyNumberFormat="1" applyFont="1" applyFill="1" applyAlignment="1" applyProtection="1">
      <alignment vertical="top" wrapText="1"/>
    </xf>
    <xf numFmtId="174" fontId="7" fillId="0" borderId="0" xfId="0" applyNumberFormat="1" applyFont="1" applyFill="1" applyAlignment="1" applyProtection="1">
      <alignment horizontal="center"/>
    </xf>
    <xf numFmtId="1" fontId="7" fillId="0" borderId="0" xfId="0" applyNumberFormat="1" applyFont="1" applyFill="1" applyAlignment="1" applyProtection="1">
      <alignment horizontal="center"/>
    </xf>
    <xf numFmtId="174" fontId="83" fillId="0" borderId="0" xfId="0" applyNumberFormat="1" applyFont="1" applyFill="1" applyProtection="1"/>
    <xf numFmtId="174" fontId="83" fillId="0" borderId="0" xfId="0" applyNumberFormat="1" applyFont="1" applyFill="1"/>
    <xf numFmtId="174" fontId="7" fillId="0" borderId="0" xfId="60" applyNumberFormat="1" applyFont="1" applyFill="1" applyAlignment="1" applyProtection="1">
      <alignment horizontal="center"/>
    </xf>
    <xf numFmtId="174" fontId="83" fillId="0" borderId="0" xfId="60" applyNumberFormat="1" applyFont="1" applyFill="1" applyProtection="1"/>
    <xf numFmtId="174" fontId="83" fillId="0" borderId="0" xfId="60" applyNumberFormat="1" applyFont="1" applyFill="1"/>
    <xf numFmtId="0" fontId="83" fillId="0" borderId="0" xfId="0" applyFont="1" applyFill="1" applyAlignment="1" applyProtection="1">
      <alignment horizontal="center" vertical="top"/>
    </xf>
    <xf numFmtId="0" fontId="39" fillId="0" borderId="0" xfId="0" applyFont="1" applyFill="1" applyAlignment="1" applyProtection="1">
      <alignment vertical="top" wrapText="1"/>
    </xf>
    <xf numFmtId="0" fontId="83" fillId="0" borderId="0" xfId="0" applyFont="1" applyFill="1"/>
    <xf numFmtId="0" fontId="39" fillId="0" borderId="0" xfId="0" applyNumberFormat="1" applyFont="1" applyFill="1" applyAlignment="1" applyProtection="1">
      <alignment vertical="top" wrapText="1"/>
    </xf>
    <xf numFmtId="0" fontId="84" fillId="0" borderId="0" xfId="0" applyFont="1" applyBorder="1"/>
    <xf numFmtId="0" fontId="84" fillId="0" borderId="0" xfId="0" applyFont="1"/>
    <xf numFmtId="0" fontId="84" fillId="0" borderId="0" xfId="0" quotePrefix="1" applyFont="1" applyAlignment="1">
      <alignment horizontal="center" vertical="top"/>
    </xf>
    <xf numFmtId="0" fontId="85" fillId="0" borderId="0" xfId="0" applyFont="1" applyBorder="1"/>
    <xf numFmtId="0" fontId="86" fillId="0" borderId="0" xfId="0" applyFont="1"/>
    <xf numFmtId="44" fontId="39" fillId="0" borderId="0" xfId="0" applyNumberFormat="1" applyFont="1" applyFill="1" applyAlignment="1" applyProtection="1">
      <alignment horizontal="center" vertical="top" wrapText="1"/>
    </xf>
    <xf numFmtId="0" fontId="39" fillId="0" borderId="0" xfId="0" applyNumberFormat="1" applyFont="1"/>
    <xf numFmtId="0" fontId="87" fillId="0" borderId="0" xfId="62" applyNumberFormat="1" applyFont="1" applyAlignment="1"/>
    <xf numFmtId="0" fontId="39" fillId="0" borderId="0" xfId="0" applyNumberFormat="1" applyFont="1" applyFill="1" applyAlignment="1" applyProtection="1">
      <alignment horizontal="center" vertical="top" wrapText="1"/>
    </xf>
    <xf numFmtId="0" fontId="39" fillId="0" borderId="0" xfId="0" applyNumberFormat="1" applyFont="1" applyAlignment="1">
      <alignment horizontal="center" vertical="top"/>
    </xf>
    <xf numFmtId="0" fontId="7" fillId="0" borderId="0" xfId="0" applyFont="1" applyFill="1" applyAlignment="1" applyProtection="1">
      <alignment horizontal="center" vertical="top" wrapText="1"/>
    </xf>
    <xf numFmtId="49" fontId="7" fillId="0" borderId="0" xfId="0" applyNumberFormat="1" applyFont="1" applyFill="1" applyBorder="1" applyAlignment="1" applyProtection="1">
      <alignment vertical="top" wrapText="1"/>
    </xf>
    <xf numFmtId="0" fontId="7" fillId="0" borderId="0" xfId="0" applyFont="1" applyFill="1" applyBorder="1" applyAlignment="1" applyProtection="1">
      <alignment horizontal="center"/>
    </xf>
    <xf numFmtId="1" fontId="7" fillId="0" borderId="0" xfId="0" applyNumberFormat="1" applyFont="1" applyFill="1" applyBorder="1" applyAlignment="1" applyProtection="1">
      <alignment horizontal="center"/>
    </xf>
    <xf numFmtId="0" fontId="83" fillId="0" borderId="0" xfId="0" applyFont="1" applyFill="1" applyBorder="1" applyProtection="1"/>
    <xf numFmtId="0" fontId="83" fillId="0" borderId="0" xfId="0" applyFont="1" applyFill="1" applyBorder="1"/>
    <xf numFmtId="0" fontId="7" fillId="0" borderId="0" xfId="0" applyNumberFormat="1" applyFont="1" applyFill="1" applyAlignment="1" applyProtection="1">
      <alignment horizontal="center"/>
    </xf>
    <xf numFmtId="9" fontId="88" fillId="0" borderId="0" xfId="44" applyFont="1"/>
    <xf numFmtId="2" fontId="88" fillId="0" borderId="0" xfId="38" applyNumberFormat="1" applyFont="1" applyFill="1" applyBorder="1"/>
    <xf numFmtId="0" fontId="89" fillId="0" borderId="0" xfId="38" applyFont="1" applyFill="1" applyBorder="1"/>
    <xf numFmtId="4" fontId="88" fillId="0" borderId="0" xfId="38" applyNumberFormat="1" applyFont="1" applyFill="1" applyBorder="1"/>
    <xf numFmtId="4" fontId="88" fillId="0" borderId="0" xfId="38" applyNumberFormat="1" applyFont="1" applyFill="1" applyBorder="1" applyAlignment="1">
      <alignment horizontal="right"/>
    </xf>
    <xf numFmtId="0" fontId="90" fillId="0" borderId="0" xfId="38" applyFont="1" applyFill="1" applyBorder="1"/>
    <xf numFmtId="0" fontId="91" fillId="0" borderId="0" xfId="38" applyFont="1" applyFill="1" applyBorder="1"/>
    <xf numFmtId="0" fontId="88" fillId="0" borderId="0" xfId="30" applyFont="1"/>
    <xf numFmtId="0" fontId="7" fillId="0" borderId="0" xfId="0" applyFont="1" applyFill="1" applyAlignment="1" applyProtection="1">
      <alignment vertical="top"/>
    </xf>
    <xf numFmtId="0" fontId="7" fillId="0" borderId="0" xfId="0" applyFont="1" applyFill="1" applyAlignment="1" applyProtection="1">
      <alignment horizontal="center"/>
    </xf>
    <xf numFmtId="39" fontId="83" fillId="0" borderId="0" xfId="0" applyNumberFormat="1" applyFont="1" applyFill="1" applyAlignment="1" applyProtection="1">
      <alignment horizontal="left"/>
      <protection locked="0"/>
    </xf>
    <xf numFmtId="165" fontId="83" fillId="0" borderId="0" xfId="0" applyNumberFormat="1" applyFont="1" applyFill="1" applyAlignment="1" applyProtection="1">
      <alignment horizontal="center"/>
    </xf>
    <xf numFmtId="0" fontId="83" fillId="0" borderId="0" xfId="0" applyFont="1" applyProtection="1"/>
    <xf numFmtId="0" fontId="83" fillId="0" borderId="0" xfId="0" applyFont="1"/>
    <xf numFmtId="0" fontId="7" fillId="0" borderId="0" xfId="0" applyFont="1" applyFill="1" applyAlignment="1" applyProtection="1">
      <alignment horizontal="center" vertical="top"/>
    </xf>
    <xf numFmtId="49" fontId="7" fillId="0" borderId="0" xfId="0" applyNumberFormat="1" applyFont="1" applyFill="1" applyAlignment="1" applyProtection="1">
      <alignment vertical="top"/>
    </xf>
    <xf numFmtId="49" fontId="7" fillId="0" borderId="0" xfId="0" applyNumberFormat="1" applyFont="1" applyFill="1" applyAlignment="1" applyProtection="1">
      <alignment horizontal="center" vertical="top"/>
    </xf>
    <xf numFmtId="49" fontId="71" fillId="0" borderId="0" xfId="0" applyNumberFormat="1" applyFont="1" applyFill="1" applyAlignment="1" applyProtection="1">
      <alignment horizontal="center" vertical="top"/>
    </xf>
    <xf numFmtId="174" fontId="71" fillId="0" borderId="0" xfId="0" quotePrefix="1" applyNumberFormat="1" applyFont="1" applyFill="1" applyAlignment="1" applyProtection="1">
      <alignment vertical="top" wrapText="1"/>
    </xf>
    <xf numFmtId="174" fontId="71" fillId="0" borderId="0" xfId="0" applyNumberFormat="1" applyFont="1" applyFill="1" applyAlignment="1" applyProtection="1">
      <alignment horizontal="center"/>
    </xf>
    <xf numFmtId="1" fontId="71" fillId="0" borderId="0" xfId="0" applyNumberFormat="1" applyFont="1" applyFill="1" applyAlignment="1" applyProtection="1">
      <alignment horizontal="center"/>
    </xf>
    <xf numFmtId="174" fontId="93" fillId="0" borderId="0" xfId="0" applyNumberFormat="1" applyFont="1" applyFill="1" applyProtection="1"/>
    <xf numFmtId="174" fontId="93" fillId="0" borderId="0" xfId="0" applyNumberFormat="1" applyFont="1" applyFill="1"/>
    <xf numFmtId="0" fontId="39" fillId="0" borderId="0" xfId="0" applyFont="1" applyFill="1" applyAlignment="1" applyProtection="1">
      <alignment vertical="top"/>
    </xf>
    <xf numFmtId="0" fontId="39" fillId="0" borderId="0" xfId="0" applyNumberFormat="1" applyFont="1" applyFill="1" applyBorder="1" applyAlignment="1" applyProtection="1">
      <alignment vertical="top" wrapText="1"/>
    </xf>
    <xf numFmtId="0" fontId="39" fillId="0" borderId="0" xfId="0" applyFont="1" applyFill="1" applyBorder="1" applyAlignment="1" applyProtection="1">
      <alignment horizontal="center"/>
    </xf>
    <xf numFmtId="165" fontId="39" fillId="0" borderId="0" xfId="0" applyNumberFormat="1" applyFont="1" applyFill="1" applyBorder="1" applyAlignment="1" applyProtection="1">
      <alignment horizontal="center"/>
    </xf>
    <xf numFmtId="0" fontId="39" fillId="0" borderId="0" xfId="0" applyFont="1" applyFill="1" applyBorder="1" applyProtection="1"/>
    <xf numFmtId="0" fontId="39" fillId="0" borderId="0" xfId="0" applyFont="1" applyFill="1" applyBorder="1"/>
    <xf numFmtId="49" fontId="7" fillId="0" borderId="0" xfId="0" quotePrefix="1" applyNumberFormat="1" applyFont="1" applyFill="1" applyAlignment="1" applyProtection="1">
      <alignment horizontal="left" vertical="justify" wrapText="1"/>
    </xf>
    <xf numFmtId="49" fontId="7" fillId="0" borderId="0" xfId="0" applyNumberFormat="1" applyFont="1" applyFill="1" applyAlignment="1" applyProtection="1">
      <alignment horizontal="left" vertical="justify" wrapText="1"/>
    </xf>
    <xf numFmtId="0" fontId="96" fillId="0" borderId="0" xfId="0" applyFont="1" applyFill="1" applyBorder="1"/>
    <xf numFmtId="0" fontId="88" fillId="0" borderId="0" xfId="38" applyFont="1" applyFill="1" applyBorder="1"/>
    <xf numFmtId="49" fontId="7" fillId="0" borderId="0" xfId="0" applyNumberFormat="1" applyFont="1" applyFill="1" applyBorder="1" applyAlignment="1" applyProtection="1">
      <alignment horizontal="center" vertical="top"/>
    </xf>
    <xf numFmtId="49" fontId="39" fillId="0" borderId="0" xfId="0" applyNumberFormat="1" applyFont="1" applyBorder="1" applyAlignment="1">
      <alignment horizontal="center" vertical="top"/>
    </xf>
    <xf numFmtId="174" fontId="39" fillId="0" borderId="0" xfId="0" applyNumberFormat="1" applyFont="1"/>
    <xf numFmtId="0" fontId="7" fillId="0" borderId="0" xfId="0" quotePrefix="1" applyNumberFormat="1" applyFont="1" applyFill="1" applyAlignment="1" applyProtection="1">
      <alignment horizontal="left" vertical="top" wrapText="1"/>
    </xf>
    <xf numFmtId="0" fontId="97" fillId="0" borderId="0" xfId="0" applyFont="1"/>
    <xf numFmtId="0" fontId="7" fillId="0" borderId="0" xfId="0" applyFont="1" applyFill="1" applyAlignment="1" applyProtection="1">
      <alignment horizontal="center" wrapText="1"/>
    </xf>
    <xf numFmtId="0" fontId="83" fillId="0" borderId="0" xfId="0" applyFont="1" applyFill="1" applyAlignment="1" applyProtection="1">
      <alignment wrapText="1"/>
    </xf>
    <xf numFmtId="0" fontId="83" fillId="0" borderId="0" xfId="0" applyFont="1" applyFill="1" applyAlignment="1">
      <alignment wrapText="1"/>
    </xf>
    <xf numFmtId="0" fontId="80" fillId="0" borderId="0" xfId="0" applyFont="1" applyFill="1" applyAlignment="1" applyProtection="1">
      <alignment horizontal="center"/>
    </xf>
    <xf numFmtId="49" fontId="39" fillId="0" borderId="0" xfId="0" applyNumberFormat="1" applyFont="1" applyFill="1" applyBorder="1" applyAlignment="1" applyProtection="1">
      <alignment vertical="top" wrapText="1"/>
    </xf>
    <xf numFmtId="0" fontId="39" fillId="0" borderId="0" xfId="0" applyFont="1" applyFill="1" applyBorder="1" applyAlignment="1" applyProtection="1">
      <alignment horizontal="center" vertical="top"/>
    </xf>
    <xf numFmtId="1" fontId="39" fillId="0" borderId="0" xfId="0" applyNumberFormat="1" applyFont="1" applyFill="1" applyBorder="1" applyAlignment="1" applyProtection="1">
      <alignment horizontal="center" vertical="top"/>
    </xf>
    <xf numFmtId="174" fontId="80" fillId="0" borderId="0" xfId="0" quotePrefix="1" applyNumberFormat="1" applyFont="1" applyFill="1" applyAlignment="1" applyProtection="1">
      <alignment vertical="top" wrapText="1"/>
    </xf>
    <xf numFmtId="0" fontId="39" fillId="0" borderId="0" xfId="33" applyFont="1" applyFill="1" applyAlignment="1">
      <alignment wrapText="1"/>
    </xf>
    <xf numFmtId="4" fontId="39" fillId="0" borderId="0" xfId="20" applyNumberFormat="1" applyFont="1" applyFill="1" applyBorder="1" applyAlignment="1" applyProtection="1">
      <alignment horizontal="right" wrapText="1"/>
    </xf>
    <xf numFmtId="0" fontId="39" fillId="0" borderId="0" xfId="33" applyFont="1" applyFill="1" applyAlignment="1">
      <alignment vertical="top" wrapText="1"/>
    </xf>
    <xf numFmtId="0" fontId="39" fillId="0" borderId="0" xfId="0" applyFont="1" applyFill="1" applyBorder="1" applyAlignment="1" applyProtection="1">
      <alignment vertical="top" wrapText="1"/>
    </xf>
    <xf numFmtId="165" fontId="83" fillId="0" borderId="0" xfId="0" applyNumberFormat="1" applyFont="1" applyFill="1" applyAlignment="1" applyProtection="1">
      <alignment horizontal="center"/>
      <protection locked="0"/>
    </xf>
    <xf numFmtId="49" fontId="5" fillId="0" borderId="0" xfId="0" applyNumberFormat="1" applyFont="1" applyFill="1" applyAlignment="1" applyProtection="1">
      <alignment horizontal="center" vertical="top"/>
    </xf>
    <xf numFmtId="174" fontId="5" fillId="0" borderId="0" xfId="0" applyNumberFormat="1" applyFont="1" applyFill="1" applyAlignment="1" applyProtection="1">
      <alignment vertical="top" wrapText="1"/>
    </xf>
    <xf numFmtId="174" fontId="5" fillId="0" borderId="0" xfId="0" applyNumberFormat="1" applyFont="1" applyFill="1" applyAlignment="1" applyProtection="1">
      <alignment horizontal="center"/>
    </xf>
    <xf numFmtId="1" fontId="5" fillId="0" borderId="0" xfId="0" applyNumberFormat="1" applyFont="1" applyFill="1" applyAlignment="1" applyProtection="1">
      <alignment horizontal="center"/>
    </xf>
    <xf numFmtId="174" fontId="99" fillId="0" borderId="0" xfId="0" applyNumberFormat="1" applyFont="1" applyFill="1" applyProtection="1"/>
    <xf numFmtId="174" fontId="99" fillId="0" borderId="0" xfId="0" applyNumberFormat="1" applyFont="1" applyFill="1"/>
    <xf numFmtId="49" fontId="27" fillId="0" borderId="0" xfId="0" applyNumberFormat="1" applyFont="1" applyFill="1" applyAlignment="1" applyProtection="1">
      <alignment horizontal="left" vertical="justify" wrapText="1"/>
    </xf>
    <xf numFmtId="0" fontId="39" fillId="0" borderId="0" xfId="0" applyFont="1" applyFill="1" applyAlignment="1" applyProtection="1">
      <alignment horizontal="center" vertical="top"/>
    </xf>
    <xf numFmtId="1" fontId="39" fillId="0" borderId="0" xfId="0" applyNumberFormat="1" applyFont="1" applyFill="1" applyAlignment="1" applyProtection="1">
      <alignment horizontal="center" vertical="top"/>
    </xf>
    <xf numFmtId="49" fontId="7" fillId="0" borderId="0" xfId="0" quotePrefix="1" applyNumberFormat="1" applyFont="1" applyFill="1" applyBorder="1" applyAlignment="1" applyProtection="1">
      <alignment horizontal="left" vertical="top" wrapText="1"/>
    </xf>
    <xf numFmtId="0" fontId="100" fillId="0" borderId="0" xfId="0" applyFont="1" applyFill="1"/>
    <xf numFmtId="49" fontId="7" fillId="0" borderId="8" xfId="0" quotePrefix="1" applyNumberFormat="1" applyFont="1" applyFill="1" applyBorder="1" applyAlignment="1" applyProtection="1">
      <alignment horizontal="left" vertical="top" wrapText="1"/>
    </xf>
    <xf numFmtId="174" fontId="39" fillId="0" borderId="0" xfId="0" applyNumberFormat="1" applyFont="1" applyFill="1" applyAlignment="1" applyProtection="1">
      <alignment horizontal="center" vertical="top"/>
    </xf>
    <xf numFmtId="1" fontId="39" fillId="0" borderId="0" xfId="0" applyNumberFormat="1" applyFont="1" applyFill="1" applyAlignment="1" applyProtection="1">
      <alignment horizontal="left"/>
    </xf>
    <xf numFmtId="165" fontId="39" fillId="0" borderId="0" xfId="0" applyNumberFormat="1" applyFont="1" applyFill="1" applyAlignment="1">
      <alignment horizontal="center"/>
    </xf>
    <xf numFmtId="174" fontId="39" fillId="0" borderId="0" xfId="0" applyNumberFormat="1" applyFont="1" applyFill="1" applyBorder="1" applyProtection="1"/>
    <xf numFmtId="174" fontId="39" fillId="0" borderId="0" xfId="0" applyNumberFormat="1" applyFont="1" applyFill="1" applyBorder="1"/>
    <xf numFmtId="174" fontId="39" fillId="0" borderId="0" xfId="0" applyNumberFormat="1" applyFont="1" applyFill="1" applyBorder="1" applyAlignment="1" applyProtection="1">
      <alignment horizontal="center" vertical="top"/>
    </xf>
    <xf numFmtId="49" fontId="80" fillId="0" borderId="0" xfId="0" applyNumberFormat="1" applyFont="1" applyFill="1" applyBorder="1" applyAlignment="1" applyProtection="1">
      <alignment horizontal="center" vertical="top"/>
    </xf>
    <xf numFmtId="39" fontId="102" fillId="0" borderId="0" xfId="29" applyNumberFormat="1" applyFont="1" applyFill="1" applyBorder="1" applyAlignment="1" applyProtection="1">
      <alignment horizontal="left" vertical="top"/>
      <protection locked="0"/>
    </xf>
    <xf numFmtId="0" fontId="103" fillId="0" borderId="0" xfId="0" applyFont="1" applyBorder="1"/>
    <xf numFmtId="0" fontId="102" fillId="0" borderId="0" xfId="29" applyFont="1" applyFill="1" applyBorder="1"/>
    <xf numFmtId="49" fontId="103" fillId="0" borderId="0" xfId="0" applyNumberFormat="1" applyFont="1" applyBorder="1"/>
    <xf numFmtId="4" fontId="103" fillId="0" borderId="0" xfId="0" applyNumberFormat="1" applyFont="1" applyBorder="1"/>
    <xf numFmtId="4" fontId="104" fillId="0" borderId="0" xfId="0" applyNumberFormat="1" applyFont="1" applyBorder="1"/>
    <xf numFmtId="49" fontId="102" fillId="0" borderId="0" xfId="29" applyNumberFormat="1" applyFont="1" applyFill="1" applyBorder="1" applyAlignment="1" applyProtection="1">
      <alignment vertical="top"/>
      <protection locked="0"/>
    </xf>
    <xf numFmtId="0" fontId="102" fillId="0" borderId="0" xfId="0" applyFont="1" applyFill="1" applyAlignment="1">
      <alignment horizontal="center"/>
    </xf>
    <xf numFmtId="0" fontId="39" fillId="0" borderId="0" xfId="0" applyFont="1" applyFill="1" applyAlignment="1" applyProtection="1">
      <alignment horizontal="right" vertical="top"/>
    </xf>
    <xf numFmtId="0" fontId="104" fillId="0" borderId="0" xfId="0" applyFont="1" applyBorder="1"/>
    <xf numFmtId="0" fontId="104" fillId="0" borderId="0" xfId="0" applyFont="1" applyBorder="1" applyAlignment="1">
      <alignment horizontal="left"/>
    </xf>
    <xf numFmtId="4" fontId="104" fillId="0" borderId="0" xfId="0" applyNumberFormat="1" applyFont="1" applyBorder="1" applyAlignment="1">
      <alignment horizontal="right"/>
    </xf>
    <xf numFmtId="0" fontId="80" fillId="0" borderId="0" xfId="0" quotePrefix="1" applyFont="1" applyFill="1" applyAlignment="1" applyProtection="1">
      <alignment horizontal="center" vertical="top"/>
    </xf>
    <xf numFmtId="49" fontId="105" fillId="0" borderId="0" xfId="0" quotePrefix="1" applyNumberFormat="1" applyFont="1" applyFill="1" applyAlignment="1" applyProtection="1">
      <alignment horizontal="left" vertical="justify" wrapText="1"/>
    </xf>
    <xf numFmtId="0" fontId="102" fillId="0" borderId="0" xfId="0" applyFont="1" applyFill="1" applyBorder="1" applyAlignment="1">
      <alignment horizontal="center"/>
    </xf>
    <xf numFmtId="49" fontId="7" fillId="0" borderId="8" xfId="0" quotePrefix="1" applyNumberFormat="1" applyFont="1" applyFill="1" applyBorder="1" applyAlignment="1" applyProtection="1">
      <alignment horizontal="left" vertical="justify" wrapText="1"/>
    </xf>
    <xf numFmtId="0" fontId="39" fillId="0" borderId="8" xfId="0" applyFont="1" applyFill="1" applyBorder="1" applyAlignment="1" applyProtection="1">
      <alignment horizontal="center"/>
    </xf>
    <xf numFmtId="1" fontId="39" fillId="0" borderId="8" xfId="0" applyNumberFormat="1" applyFont="1" applyFill="1" applyBorder="1" applyAlignment="1" applyProtection="1">
      <alignment horizontal="center"/>
    </xf>
    <xf numFmtId="39" fontId="102" fillId="0" borderId="8" xfId="29" applyNumberFormat="1" applyFont="1" applyFill="1" applyBorder="1" applyAlignment="1" applyProtection="1">
      <alignment horizontal="left" vertical="top"/>
      <protection locked="0"/>
    </xf>
    <xf numFmtId="49" fontId="7" fillId="0" borderId="0" xfId="0" quotePrefix="1" applyNumberFormat="1" applyFont="1" applyFill="1" applyBorder="1" applyAlignment="1" applyProtection="1">
      <alignment horizontal="left" vertical="justify" wrapText="1"/>
    </xf>
    <xf numFmtId="0" fontId="103" fillId="0" borderId="0" xfId="0" applyFont="1" applyFill="1" applyBorder="1"/>
    <xf numFmtId="174" fontId="102" fillId="17" borderId="0" xfId="35" applyNumberFormat="1" applyFont="1" applyFill="1" applyBorder="1"/>
    <xf numFmtId="174" fontId="102" fillId="17" borderId="0" xfId="35" applyNumberFormat="1" applyFont="1" applyFill="1"/>
    <xf numFmtId="0" fontId="102" fillId="0" borderId="0" xfId="0" applyFont="1" applyFill="1" applyAlignment="1">
      <alignment horizontal="right"/>
    </xf>
    <xf numFmtId="0" fontId="104" fillId="0" borderId="0" xfId="0" applyFont="1" applyFill="1" applyBorder="1" applyAlignment="1">
      <alignment horizontal="right"/>
    </xf>
    <xf numFmtId="0" fontId="103" fillId="0" borderId="0" xfId="0" applyFont="1"/>
    <xf numFmtId="0" fontId="108" fillId="0" borderId="0" xfId="0" applyFont="1" applyAlignment="1">
      <alignment horizontal="center" vertical="top"/>
    </xf>
    <xf numFmtId="0" fontId="108" fillId="0" borderId="0" xfId="40" applyFont="1"/>
    <xf numFmtId="166" fontId="108" fillId="0" borderId="0" xfId="40" applyNumberFormat="1" applyFont="1"/>
    <xf numFmtId="0" fontId="18" fillId="0" borderId="0" xfId="0" applyFont="1" applyAlignment="1">
      <alignment horizontal="center" vertical="top"/>
    </xf>
    <xf numFmtId="49" fontId="79" fillId="0" borderId="0" xfId="0" applyNumberFormat="1" applyFont="1" applyFill="1" applyBorder="1" applyAlignment="1" applyProtection="1">
      <alignment horizontal="center" vertical="top"/>
    </xf>
    <xf numFmtId="0" fontId="79" fillId="0" borderId="0" xfId="0" applyFont="1" applyFill="1" applyBorder="1" applyAlignment="1" applyProtection="1">
      <alignment vertical="top" wrapText="1"/>
    </xf>
    <xf numFmtId="0" fontId="79" fillId="0" borderId="0" xfId="0" applyFont="1" applyFill="1" applyBorder="1" applyAlignment="1" applyProtection="1">
      <alignment horizontal="center" vertical="top"/>
    </xf>
    <xf numFmtId="1" fontId="79" fillId="0" borderId="0" xfId="0" applyNumberFormat="1" applyFont="1" applyFill="1" applyBorder="1" applyAlignment="1" applyProtection="1">
      <alignment horizontal="center" vertical="top"/>
    </xf>
    <xf numFmtId="165" fontId="79" fillId="0" borderId="0" xfId="0" applyNumberFormat="1" applyFont="1" applyFill="1" applyBorder="1" applyAlignment="1" applyProtection="1">
      <alignment horizontal="center"/>
    </xf>
    <xf numFmtId="0" fontId="79" fillId="0" borderId="0" xfId="0" applyFont="1" applyFill="1" applyBorder="1" applyProtection="1"/>
    <xf numFmtId="0" fontId="79" fillId="0" borderId="0" xfId="0" applyFont="1" applyFill="1" applyBorder="1"/>
    <xf numFmtId="49" fontId="39" fillId="0" borderId="18" xfId="33" applyNumberFormat="1" applyFont="1" applyBorder="1" applyAlignment="1">
      <alignment horizontal="center" vertical="top" wrapText="1"/>
    </xf>
    <xf numFmtId="174" fontId="23" fillId="0" borderId="0" xfId="0" applyNumberFormat="1" applyFont="1" applyAlignment="1">
      <alignment wrapText="1"/>
    </xf>
    <xf numFmtId="0" fontId="39" fillId="0" borderId="0" xfId="0" applyFont="1" applyFill="1" applyAlignment="1" applyProtection="1">
      <alignment horizontal="left" vertical="top" wrapText="1"/>
    </xf>
    <xf numFmtId="0" fontId="88" fillId="0" borderId="0" xfId="0" applyFont="1" applyBorder="1" applyAlignment="1">
      <alignment horizontal="right" vertical="top"/>
    </xf>
    <xf numFmtId="4" fontId="110" fillId="0" borderId="0" xfId="0" applyNumberFormat="1" applyFont="1" applyBorder="1" applyAlignment="1">
      <alignment horizontal="right"/>
    </xf>
    <xf numFmtId="0" fontId="30" fillId="0" borderId="0" xfId="0" applyFont="1" applyBorder="1" applyAlignment="1">
      <alignment horizontal="right" vertical="top"/>
    </xf>
    <xf numFmtId="4" fontId="108" fillId="0" borderId="0" xfId="0" applyNumberFormat="1" applyFont="1" applyBorder="1"/>
    <xf numFmtId="0" fontId="108" fillId="0" borderId="0" xfId="0" applyFont="1" applyBorder="1"/>
    <xf numFmtId="49" fontId="95" fillId="0" borderId="0" xfId="39" applyNumberFormat="1" applyFont="1" applyBorder="1" applyAlignment="1" applyProtection="1">
      <alignment horizontal="left" vertical="top" wrapText="1" shrinkToFit="1"/>
    </xf>
    <xf numFmtId="0" fontId="3" fillId="0" borderId="0" xfId="0" applyFont="1" applyBorder="1"/>
    <xf numFmtId="49" fontId="7" fillId="0" borderId="8" xfId="0" quotePrefix="1" applyNumberFormat="1" applyFont="1" applyFill="1" applyBorder="1" applyAlignment="1" applyProtection="1">
      <alignment horizontal="center" vertical="justify" wrapText="1"/>
    </xf>
    <xf numFmtId="1" fontId="111" fillId="0" borderId="0" xfId="0" applyNumberFormat="1" applyFont="1" applyBorder="1" applyAlignment="1">
      <alignment horizontal="center"/>
    </xf>
    <xf numFmtId="49" fontId="7" fillId="0" borderId="0" xfId="0" applyNumberFormat="1" applyFont="1" applyFill="1" applyAlignment="1" applyProtection="1">
      <alignment horizontal="center" vertical="justify" wrapText="1"/>
    </xf>
    <xf numFmtId="49" fontId="7" fillId="0" borderId="0" xfId="0" quotePrefix="1" applyNumberFormat="1" applyFont="1" applyFill="1" applyAlignment="1" applyProtection="1">
      <alignment horizontal="center" vertical="justify" wrapText="1"/>
    </xf>
    <xf numFmtId="4" fontId="111" fillId="0" borderId="0" xfId="0" applyNumberFormat="1" applyFont="1" applyBorder="1" applyAlignment="1"/>
    <xf numFmtId="4" fontId="111" fillId="0" borderId="0" xfId="0" applyNumberFormat="1" applyFont="1" applyBorder="1" applyAlignment="1">
      <alignment horizontal="right"/>
    </xf>
    <xf numFmtId="0" fontId="111" fillId="0" borderId="0" xfId="0" applyFont="1" applyBorder="1"/>
    <xf numFmtId="0" fontId="113" fillId="0" borderId="0" xfId="0" applyFont="1" applyBorder="1" applyAlignment="1"/>
    <xf numFmtId="16" fontId="114" fillId="0" borderId="0" xfId="0" applyNumberFormat="1" applyFont="1" applyBorder="1" applyAlignment="1">
      <alignment horizontal="right" vertical="top"/>
    </xf>
    <xf numFmtId="1" fontId="30" fillId="0" borderId="0" xfId="0" applyNumberFormat="1" applyFont="1" applyBorder="1" applyAlignment="1">
      <alignment horizontal="right"/>
    </xf>
    <xf numFmtId="4" fontId="30" fillId="0" borderId="0" xfId="0" applyNumberFormat="1" applyFont="1" applyBorder="1"/>
    <xf numFmtId="0" fontId="30" fillId="0" borderId="0" xfId="0" applyFont="1" applyBorder="1"/>
    <xf numFmtId="0" fontId="111" fillId="0" borderId="0" xfId="0" applyFont="1" applyBorder="1" applyAlignment="1">
      <alignment horizontal="right" vertical="top"/>
    </xf>
    <xf numFmtId="49" fontId="7" fillId="0" borderId="0" xfId="0" applyNumberFormat="1" applyFont="1" applyFill="1" applyAlignment="1" applyProtection="1">
      <alignment horizontal="center" wrapText="1"/>
    </xf>
    <xf numFmtId="49" fontId="95" fillId="0" borderId="0" xfId="41" applyNumberFormat="1" applyFont="1" applyBorder="1" applyAlignment="1" applyProtection="1">
      <alignment horizontal="left" vertical="top" wrapText="1"/>
    </xf>
    <xf numFmtId="0" fontId="39" fillId="0" borderId="8" xfId="0" applyFont="1" applyFill="1" applyBorder="1" applyAlignment="1" applyProtection="1">
      <alignment vertical="top" wrapText="1"/>
    </xf>
    <xf numFmtId="49" fontId="95" fillId="0" borderId="0" xfId="41" applyNumberFormat="1" applyFont="1" applyBorder="1" applyAlignment="1" applyProtection="1">
      <alignment horizontal="left" vertical="top" wrapText="1" shrinkToFit="1"/>
    </xf>
    <xf numFmtId="0" fontId="114" fillId="0" borderId="0" xfId="0" applyFont="1" applyBorder="1" applyAlignment="1">
      <alignment horizontal="right" vertical="top"/>
    </xf>
    <xf numFmtId="0" fontId="40" fillId="0" borderId="0" xfId="0" applyFont="1" applyBorder="1" applyAlignment="1">
      <alignment horizontal="left" vertical="top"/>
    </xf>
    <xf numFmtId="0" fontId="100" fillId="0" borderId="0" xfId="0" applyFont="1" applyBorder="1" applyAlignment="1"/>
    <xf numFmtId="4" fontId="88" fillId="0" borderId="0" xfId="0" applyNumberFormat="1" applyFont="1" applyBorder="1" applyAlignment="1">
      <alignment horizontal="right"/>
    </xf>
    <xf numFmtId="174" fontId="39" fillId="0" borderId="0" xfId="0" applyNumberFormat="1" applyFont="1" applyBorder="1"/>
    <xf numFmtId="49" fontId="39" fillId="0" borderId="0" xfId="0" quotePrefix="1" applyNumberFormat="1" applyFont="1" applyFill="1" applyAlignment="1" applyProtection="1">
      <alignment vertical="top" wrapText="1"/>
    </xf>
    <xf numFmtId="0" fontId="83" fillId="0" borderId="0" xfId="0" applyFont="1" applyFill="1" applyAlignment="1" applyProtection="1">
      <alignment horizontal="center"/>
    </xf>
    <xf numFmtId="1" fontId="83" fillId="0" borderId="0" xfId="0" applyNumberFormat="1" applyFont="1" applyFill="1" applyAlignment="1" applyProtection="1">
      <alignment horizontal="center"/>
    </xf>
    <xf numFmtId="49" fontId="39" fillId="0" borderId="0" xfId="0" applyNumberFormat="1" applyFont="1" applyFill="1" applyAlignment="1" applyProtection="1">
      <alignment horizontal="center" vertical="top"/>
    </xf>
    <xf numFmtId="165" fontId="83" fillId="0" borderId="0" xfId="0" applyNumberFormat="1" applyFont="1" applyFill="1" applyBorder="1" applyAlignment="1" applyProtection="1">
      <alignment horizontal="center"/>
    </xf>
    <xf numFmtId="0" fontId="83" fillId="0" borderId="0" xfId="0" applyFont="1" applyFill="1" applyProtection="1"/>
    <xf numFmtId="4" fontId="79" fillId="0" borderId="0" xfId="33" applyNumberFormat="1" applyFont="1" applyAlignment="1">
      <alignment vertical="distributed" wrapText="1"/>
    </xf>
    <xf numFmtId="0" fontId="79" fillId="0" borderId="0" xfId="33" applyFont="1" applyAlignment="1">
      <alignment vertical="distributed" wrapText="1"/>
    </xf>
    <xf numFmtId="0" fontId="39" fillId="0" borderId="18" xfId="0" applyFont="1" applyFill="1" applyBorder="1" applyAlignment="1" applyProtection="1">
      <alignment vertical="top"/>
    </xf>
    <xf numFmtId="0" fontId="39" fillId="0" borderId="18" xfId="0" applyFont="1" applyFill="1" applyBorder="1" applyAlignment="1" applyProtection="1">
      <alignment horizontal="center"/>
    </xf>
    <xf numFmtId="1" fontId="39" fillId="0" borderId="18" xfId="0" applyNumberFormat="1" applyFont="1" applyFill="1" applyBorder="1" applyAlignment="1" applyProtection="1">
      <alignment horizontal="center"/>
    </xf>
    <xf numFmtId="175" fontId="80" fillId="0" borderId="0" xfId="20" applyNumberFormat="1" applyFont="1" applyFill="1" applyBorder="1" applyAlignment="1" applyProtection="1">
      <alignment horizontal="right" wrapText="1"/>
    </xf>
    <xf numFmtId="174" fontId="80" fillId="0" borderId="8" xfId="0" applyNumberFormat="1" applyFont="1" applyBorder="1" applyAlignment="1" applyProtection="1">
      <alignment horizontal="left" vertical="top"/>
    </xf>
    <xf numFmtId="4" fontId="39" fillId="0" borderId="0" xfId="0" applyNumberFormat="1" applyFont="1" applyProtection="1"/>
    <xf numFmtId="4" fontId="39" fillId="0" borderId="0" xfId="0" applyNumberFormat="1" applyFont="1" applyAlignment="1" applyProtection="1"/>
    <xf numFmtId="4" fontId="81" fillId="0" borderId="0" xfId="0" applyNumberFormat="1" applyFont="1" applyFill="1" applyBorder="1" applyAlignment="1" applyProtection="1">
      <alignment horizontal="center" wrapText="1"/>
    </xf>
    <xf numFmtId="4" fontId="39" fillId="0" borderId="0" xfId="0" applyNumberFormat="1" applyFont="1" applyFill="1" applyAlignment="1" applyProtection="1">
      <alignment horizontal="center"/>
    </xf>
    <xf numFmtId="4" fontId="39" fillId="0" borderId="0" xfId="20" applyNumberFormat="1" applyFont="1" applyFill="1" applyBorder="1" applyAlignment="1" applyProtection="1">
      <alignment wrapText="1"/>
    </xf>
    <xf numFmtId="4" fontId="39" fillId="0" borderId="0" xfId="0" applyNumberFormat="1" applyFont="1" applyFill="1" applyBorder="1" applyAlignment="1" applyProtection="1">
      <alignment horizontal="center"/>
    </xf>
    <xf numFmtId="49" fontId="18" fillId="0" borderId="0" xfId="0" applyNumberFormat="1" applyFont="1" applyFill="1" applyAlignment="1" applyProtection="1">
      <alignment horizontal="center"/>
    </xf>
    <xf numFmtId="1" fontId="39" fillId="0" borderId="0" xfId="0" applyNumberFormat="1" applyFont="1" applyFill="1" applyAlignment="1" applyProtection="1">
      <alignment horizontal="right"/>
    </xf>
    <xf numFmtId="4" fontId="83" fillId="0" borderId="0" xfId="0" applyNumberFormat="1" applyFont="1" applyFill="1" applyProtection="1"/>
    <xf numFmtId="0" fontId="39" fillId="0" borderId="0" xfId="0" applyFont="1" applyFill="1" applyBorder="1" applyAlignment="1" applyProtection="1">
      <alignment vertical="top"/>
    </xf>
    <xf numFmtId="174" fontId="80" fillId="0" borderId="0" xfId="0" applyNumberFormat="1" applyFont="1" applyFill="1" applyBorder="1" applyAlignment="1" applyProtection="1">
      <alignment vertical="top" wrapText="1"/>
    </xf>
    <xf numFmtId="4" fontId="80" fillId="0" borderId="0" xfId="20" applyNumberFormat="1" applyFont="1" applyFill="1" applyBorder="1" applyAlignment="1" applyProtection="1">
      <alignment wrapText="1"/>
    </xf>
    <xf numFmtId="0" fontId="39" fillId="0" borderId="0" xfId="0" applyFont="1" applyFill="1" applyBorder="1" applyAlignment="1" applyProtection="1">
      <alignment horizontal="left" vertical="top" wrapText="1"/>
    </xf>
    <xf numFmtId="4" fontId="80" fillId="0" borderId="0" xfId="0" applyNumberFormat="1" applyFont="1" applyBorder="1" applyAlignment="1"/>
    <xf numFmtId="49" fontId="81" fillId="0" borderId="0" xfId="0" applyNumberFormat="1" applyFont="1" applyFill="1" applyBorder="1" applyAlignment="1" applyProtection="1">
      <alignment vertical="top"/>
    </xf>
    <xf numFmtId="175" fontId="80" fillId="0" borderId="0" xfId="20" applyNumberFormat="1" applyFont="1" applyFill="1" applyBorder="1" applyAlignment="1" applyProtection="1">
      <alignment horizontal="right"/>
    </xf>
    <xf numFmtId="49" fontId="39" fillId="0" borderId="0" xfId="0" applyNumberFormat="1" applyFont="1" applyFill="1" applyBorder="1" applyAlignment="1" applyProtection="1">
      <alignment vertical="top"/>
      <protection locked="0"/>
    </xf>
    <xf numFmtId="4" fontId="39" fillId="0" borderId="0" xfId="0" applyNumberFormat="1" applyFont="1" applyFill="1" applyBorder="1" applyAlignment="1" applyProtection="1">
      <alignment horizontal="center"/>
      <protection locked="0"/>
    </xf>
    <xf numFmtId="1" fontId="39" fillId="0" borderId="0" xfId="0" applyNumberFormat="1" applyFont="1" applyFill="1" applyBorder="1" applyAlignment="1" applyProtection="1">
      <alignment horizontal="left"/>
    </xf>
    <xf numFmtId="1" fontId="39" fillId="0" borderId="0" xfId="0" applyNumberFormat="1" applyFont="1" applyFill="1" applyBorder="1" applyAlignment="1" applyProtection="1">
      <alignment horizontal="left" wrapText="1"/>
    </xf>
    <xf numFmtId="165" fontId="39" fillId="0" borderId="0" xfId="0" applyNumberFormat="1" applyFont="1" applyFill="1" applyAlignment="1" applyProtection="1">
      <alignment horizontal="center" wrapText="1"/>
      <protection locked="0"/>
    </xf>
    <xf numFmtId="0" fontId="39" fillId="0" borderId="0" xfId="0" applyFont="1" applyFill="1" applyAlignment="1" applyProtection="1">
      <alignment wrapText="1"/>
    </xf>
    <xf numFmtId="0" fontId="39" fillId="0" borderId="0" xfId="0" applyFont="1" applyFill="1" applyAlignment="1">
      <alignment wrapText="1"/>
    </xf>
    <xf numFmtId="49" fontId="79" fillId="0" borderId="0" xfId="33" applyNumberFormat="1" applyFont="1" applyBorder="1" applyAlignment="1">
      <alignment horizontal="center" vertical="top" wrapText="1"/>
    </xf>
    <xf numFmtId="0" fontId="79" fillId="0" borderId="0" xfId="0" applyFont="1" applyFill="1" applyBorder="1" applyAlignment="1" applyProtection="1">
      <alignment horizontal="center"/>
    </xf>
    <xf numFmtId="1" fontId="79" fillId="0" borderId="0" xfId="0" applyNumberFormat="1" applyFont="1" applyFill="1" applyBorder="1" applyAlignment="1" applyProtection="1">
      <alignment horizontal="center"/>
    </xf>
    <xf numFmtId="4" fontId="79" fillId="0" borderId="0" xfId="20" applyNumberFormat="1" applyFont="1" applyFill="1" applyBorder="1" applyAlignment="1" applyProtection="1">
      <alignment wrapText="1"/>
    </xf>
    <xf numFmtId="1" fontId="79" fillId="0" borderId="0" xfId="0" applyNumberFormat="1" applyFont="1" applyFill="1" applyBorder="1" applyAlignment="1" applyProtection="1">
      <alignment horizontal="left"/>
    </xf>
    <xf numFmtId="165" fontId="79" fillId="0" borderId="0" xfId="0" applyNumberFormat="1" applyFont="1" applyFill="1" applyAlignment="1" applyProtection="1">
      <alignment horizontal="center"/>
      <protection locked="0"/>
    </xf>
    <xf numFmtId="165" fontId="79" fillId="0" borderId="0" xfId="0" applyNumberFormat="1" applyFont="1" applyFill="1" applyAlignment="1" applyProtection="1">
      <alignment horizontal="center"/>
    </xf>
    <xf numFmtId="0" fontId="79" fillId="0" borderId="0" xfId="0" applyFont="1" applyFill="1" applyProtection="1"/>
    <xf numFmtId="0" fontId="79" fillId="0" borderId="0" xfId="0" applyFont="1" applyFill="1"/>
    <xf numFmtId="4" fontId="80" fillId="0" borderId="0" xfId="0" applyNumberFormat="1" applyFont="1" applyFill="1" applyAlignment="1" applyProtection="1"/>
    <xf numFmtId="4" fontId="39" fillId="0" borderId="0" xfId="0" applyNumberFormat="1" applyFont="1" applyFill="1" applyBorder="1" applyAlignment="1" applyProtection="1"/>
    <xf numFmtId="4" fontId="39" fillId="0" borderId="0" xfId="0" applyNumberFormat="1" applyFont="1" applyFill="1" applyAlignment="1" applyProtection="1"/>
    <xf numFmtId="49" fontId="24" fillId="0" borderId="0" xfId="33" applyNumberFormat="1" applyFont="1" applyBorder="1" applyAlignment="1">
      <alignment horizontal="center" vertical="top" wrapText="1"/>
    </xf>
    <xf numFmtId="49" fontId="24" fillId="0" borderId="19" xfId="0" applyNumberFormat="1" applyFont="1" applyFill="1" applyBorder="1" applyAlignment="1" applyProtection="1">
      <alignment vertical="top" wrapText="1"/>
    </xf>
    <xf numFmtId="4" fontId="24" fillId="0" borderId="0" xfId="20" applyNumberFormat="1" applyFont="1" applyFill="1" applyBorder="1" applyAlignment="1" applyProtection="1">
      <alignment wrapText="1"/>
    </xf>
    <xf numFmtId="49" fontId="24" fillId="0" borderId="0" xfId="0" applyNumberFormat="1" applyFont="1" applyFill="1" applyBorder="1" applyAlignment="1" applyProtection="1">
      <alignment vertical="top"/>
      <protection locked="0"/>
    </xf>
    <xf numFmtId="49" fontId="21" fillId="0" borderId="0" xfId="0" applyNumberFormat="1" applyFont="1" applyFill="1" applyBorder="1" applyAlignment="1" applyProtection="1">
      <alignment vertical="top" wrapText="1"/>
    </xf>
    <xf numFmtId="174" fontId="80" fillId="0" borderId="0" xfId="0" applyNumberFormat="1" applyFont="1" applyFill="1" applyBorder="1" applyAlignment="1" applyProtection="1">
      <alignment horizontal="center"/>
    </xf>
    <xf numFmtId="174" fontId="22" fillId="0" borderId="0" xfId="0" applyNumberFormat="1" applyFont="1" applyAlignment="1">
      <alignment wrapText="1"/>
    </xf>
    <xf numFmtId="165" fontId="39" fillId="0" borderId="0" xfId="0" applyNumberFormat="1" applyFont="1" applyFill="1" applyBorder="1" applyAlignment="1" applyProtection="1">
      <alignment horizontal="center"/>
      <protection locked="0"/>
    </xf>
    <xf numFmtId="174" fontId="39" fillId="0" borderId="0" xfId="0" applyNumberFormat="1" applyFont="1" applyFill="1" applyBorder="1" applyAlignment="1" applyProtection="1">
      <alignment horizontal="left" vertical="top" wrapText="1"/>
    </xf>
    <xf numFmtId="49" fontId="23" fillId="0" borderId="0" xfId="0" applyNumberFormat="1" applyFont="1" applyBorder="1" applyAlignment="1">
      <alignment horizontal="center"/>
    </xf>
    <xf numFmtId="49" fontId="83" fillId="0" borderId="0" xfId="0" quotePrefix="1" applyNumberFormat="1" applyFont="1" applyAlignment="1" applyProtection="1">
      <alignment horizontal="center" vertical="top" wrapText="1"/>
    </xf>
    <xf numFmtId="0" fontId="83" fillId="0" borderId="0" xfId="0" applyNumberFormat="1" applyFont="1" applyAlignment="1" applyProtection="1">
      <alignment horizontal="left" vertical="justify" wrapText="1"/>
    </xf>
    <xf numFmtId="0" fontId="83" fillId="0" borderId="0" xfId="0" applyFont="1" applyAlignment="1" applyProtection="1">
      <alignment wrapText="1"/>
    </xf>
    <xf numFmtId="0" fontId="83" fillId="0" borderId="0" xfId="0" applyFont="1" applyAlignment="1">
      <alignment wrapText="1"/>
    </xf>
    <xf numFmtId="49" fontId="79" fillId="0" borderId="0" xfId="0" applyNumberFormat="1" applyFont="1" applyFill="1" applyBorder="1" applyAlignment="1" applyProtection="1">
      <alignment vertical="top" wrapText="1"/>
    </xf>
    <xf numFmtId="174" fontId="79" fillId="0" borderId="0" xfId="0" applyNumberFormat="1" applyFont="1" applyFill="1" applyBorder="1" applyAlignment="1" applyProtection="1">
      <alignment horizontal="center" vertical="top"/>
    </xf>
    <xf numFmtId="49" fontId="79" fillId="0" borderId="0" xfId="0" applyNumberFormat="1" applyFont="1" applyFill="1" applyBorder="1" applyAlignment="1" applyProtection="1">
      <alignment vertical="top"/>
      <protection locked="0"/>
    </xf>
    <xf numFmtId="165" fontId="83" fillId="0" borderId="0" xfId="0" applyNumberFormat="1" applyFont="1" applyFill="1" applyAlignment="1" applyProtection="1">
      <alignment horizontal="center" wrapText="1"/>
      <protection locked="0"/>
    </xf>
    <xf numFmtId="165" fontId="83" fillId="0" borderId="0" xfId="0" applyNumberFormat="1" applyFont="1" applyFill="1" applyAlignment="1" applyProtection="1">
      <alignment horizontal="center" wrapText="1"/>
    </xf>
    <xf numFmtId="4" fontId="99" fillId="0" borderId="0" xfId="0" applyNumberFormat="1" applyFont="1" applyFill="1" applyAlignment="1" applyProtection="1">
      <alignment horizontal="center" wrapText="1"/>
      <protection locked="0"/>
    </xf>
    <xf numFmtId="4" fontId="99" fillId="0" borderId="0" xfId="61" applyNumberFormat="1" applyFont="1" applyFill="1" applyBorder="1" applyAlignment="1" applyProtection="1">
      <alignment horizontal="right" wrapText="1"/>
    </xf>
    <xf numFmtId="4" fontId="83" fillId="0" borderId="0" xfId="0" applyNumberFormat="1" applyFont="1" applyFill="1" applyAlignment="1" applyProtection="1">
      <alignment horizontal="right"/>
    </xf>
    <xf numFmtId="0" fontId="7" fillId="0" borderId="11" xfId="0" applyNumberFormat="1" applyFont="1" applyFill="1" applyBorder="1" applyAlignment="1" applyProtection="1">
      <alignment horizontal="left" vertical="justify" wrapText="1"/>
    </xf>
    <xf numFmtId="174" fontId="7" fillId="0" borderId="11" xfId="0" applyNumberFormat="1" applyFont="1" applyFill="1" applyBorder="1" applyAlignment="1" applyProtection="1">
      <alignment horizontal="center" wrapText="1"/>
    </xf>
    <xf numFmtId="1" fontId="7" fillId="0" borderId="11" xfId="0" applyNumberFormat="1" applyFont="1" applyFill="1" applyBorder="1" applyAlignment="1" applyProtection="1">
      <alignment horizontal="center" wrapText="1"/>
    </xf>
    <xf numFmtId="4" fontId="39" fillId="0" borderId="11" xfId="20" applyNumberFormat="1" applyFont="1" applyFill="1" applyBorder="1" applyAlignment="1" applyProtection="1">
      <alignment horizontal="right" wrapText="1"/>
    </xf>
    <xf numFmtId="174" fontId="83" fillId="0" borderId="0" xfId="0" applyNumberFormat="1" applyFont="1" applyFill="1" applyBorder="1" applyAlignment="1" applyProtection="1">
      <alignment wrapText="1"/>
    </xf>
    <xf numFmtId="174" fontId="83" fillId="0" borderId="0" xfId="0" applyNumberFormat="1" applyFont="1" applyFill="1" applyBorder="1" applyAlignment="1">
      <alignment wrapText="1"/>
    </xf>
    <xf numFmtId="174" fontId="117" fillId="0" borderId="0" xfId="0" applyNumberFormat="1" applyFont="1" applyBorder="1" applyAlignment="1">
      <alignment wrapText="1"/>
    </xf>
    <xf numFmtId="0" fontId="35" fillId="0" borderId="0" xfId="0" applyNumberFormat="1" applyFont="1" applyFill="1" applyBorder="1" applyAlignment="1" applyProtection="1">
      <alignment horizontal="left" vertical="justify" wrapText="1"/>
    </xf>
    <xf numFmtId="49" fontId="83" fillId="0" borderId="0" xfId="0" applyNumberFormat="1" applyFont="1" applyAlignment="1" applyProtection="1">
      <alignment horizontal="center" vertical="top" wrapText="1"/>
    </xf>
    <xf numFmtId="174" fontId="83" fillId="0" borderId="0" xfId="0" applyNumberFormat="1" applyFont="1"/>
    <xf numFmtId="49" fontId="83" fillId="0" borderId="0" xfId="0" applyNumberFormat="1" applyFont="1" applyBorder="1" applyAlignment="1">
      <alignment horizontal="center" vertical="top"/>
    </xf>
    <xf numFmtId="174" fontId="117" fillId="0" borderId="0" xfId="0" applyNumberFormat="1" applyFont="1" applyBorder="1" applyAlignment="1"/>
    <xf numFmtId="4" fontId="79" fillId="0" borderId="18" xfId="20" applyNumberFormat="1" applyFont="1" applyFill="1" applyBorder="1" applyAlignment="1" applyProtection="1">
      <alignment wrapText="1"/>
    </xf>
    <xf numFmtId="49" fontId="24" fillId="0" borderId="0" xfId="0" applyNumberFormat="1" applyFont="1" applyFill="1" applyBorder="1" applyAlignment="1" applyProtection="1">
      <alignment vertical="top" wrapText="1"/>
    </xf>
    <xf numFmtId="0" fontId="79" fillId="0" borderId="18" xfId="0" applyFont="1" applyFill="1" applyBorder="1" applyAlignment="1" applyProtection="1">
      <alignment vertical="top" wrapText="1"/>
    </xf>
    <xf numFmtId="0" fontId="79" fillId="0" borderId="18" xfId="0" applyFont="1" applyFill="1" applyBorder="1" applyAlignment="1" applyProtection="1">
      <alignment horizontal="center"/>
    </xf>
    <xf numFmtId="1" fontId="79" fillId="0" borderId="18" xfId="0" applyNumberFormat="1" applyFont="1" applyFill="1" applyBorder="1" applyAlignment="1" applyProtection="1">
      <alignment horizontal="center"/>
    </xf>
    <xf numFmtId="1" fontId="22" fillId="0" borderId="0" xfId="0" applyNumberFormat="1" applyFont="1" applyFill="1" applyAlignment="1" applyProtection="1">
      <alignment horizontal="center" vertical="top"/>
    </xf>
    <xf numFmtId="0" fontId="22" fillId="0" borderId="0" xfId="0" applyFont="1" applyProtection="1"/>
    <xf numFmtId="0" fontId="22" fillId="0" borderId="0" xfId="0" applyFont="1" applyAlignment="1" applyProtection="1">
      <alignment horizontal="center"/>
    </xf>
    <xf numFmtId="4" fontId="22" fillId="0" borderId="0" xfId="0" applyNumberFormat="1" applyFont="1" applyProtection="1"/>
    <xf numFmtId="1" fontId="21" fillId="0" borderId="0" xfId="0" quotePrefix="1" applyNumberFormat="1" applyFont="1" applyFill="1" applyAlignment="1" applyProtection="1">
      <alignment horizontal="center" vertical="top"/>
    </xf>
    <xf numFmtId="0" fontId="21" fillId="0" borderId="0" xfId="0" quotePrefix="1" applyFont="1" applyProtection="1"/>
    <xf numFmtId="0" fontId="21" fillId="0" borderId="0" xfId="0" applyFont="1" applyProtection="1"/>
    <xf numFmtId="1" fontId="21" fillId="0" borderId="8" xfId="0" applyNumberFormat="1" applyFont="1" applyFill="1" applyBorder="1" applyAlignment="1" applyProtection="1">
      <alignment horizontal="center" vertical="top"/>
    </xf>
    <xf numFmtId="1" fontId="22" fillId="0" borderId="8" xfId="0" applyNumberFormat="1" applyFont="1" applyBorder="1" applyProtection="1"/>
    <xf numFmtId="0" fontId="22" fillId="0" borderId="8" xfId="0" applyFont="1" applyBorder="1" applyAlignment="1" applyProtection="1">
      <alignment horizontal="center"/>
    </xf>
    <xf numFmtId="1" fontId="22" fillId="0" borderId="8" xfId="0" applyNumberFormat="1" applyFont="1" applyBorder="1" applyAlignment="1" applyProtection="1">
      <alignment horizontal="center"/>
    </xf>
    <xf numFmtId="4" fontId="22" fillId="0" borderId="8" xfId="0" applyNumberFormat="1" applyFont="1" applyBorder="1" applyProtection="1"/>
    <xf numFmtId="4" fontId="22" fillId="0" borderId="0" xfId="0" applyNumberFormat="1" applyFont="1" applyBorder="1" applyProtection="1"/>
    <xf numFmtId="1" fontId="21" fillId="0" borderId="0" xfId="0" applyNumberFormat="1" applyFont="1" applyFill="1" applyBorder="1" applyAlignment="1" applyProtection="1">
      <alignment horizontal="center" vertical="top"/>
    </xf>
    <xf numFmtId="1" fontId="22" fillId="0" borderId="0" xfId="0" applyNumberFormat="1" applyFont="1" applyBorder="1" applyProtection="1"/>
    <xf numFmtId="0" fontId="22" fillId="0" borderId="0" xfId="0" applyFont="1" applyBorder="1" applyAlignment="1" applyProtection="1">
      <alignment horizontal="center"/>
    </xf>
    <xf numFmtId="1" fontId="22" fillId="0" borderId="0" xfId="0" applyNumberFormat="1" applyFont="1" applyBorder="1" applyAlignment="1" applyProtection="1">
      <alignment horizontal="center"/>
    </xf>
    <xf numFmtId="4" fontId="118" fillId="18" borderId="0" xfId="0" applyNumberFormat="1" applyFont="1" applyFill="1" applyBorder="1" applyAlignment="1">
      <alignment horizontal="justify" vertical="center" wrapText="1"/>
    </xf>
    <xf numFmtId="0" fontId="118" fillId="18" borderId="0" xfId="0" applyFont="1" applyFill="1" applyBorder="1" applyAlignment="1">
      <alignment horizontal="justify" vertical="center" wrapText="1"/>
    </xf>
    <xf numFmtId="0" fontId="118" fillId="1" borderId="0" xfId="0" applyFont="1" applyFill="1" applyBorder="1" applyAlignment="1">
      <alignment horizontal="justify" vertical="center" wrapText="1"/>
    </xf>
    <xf numFmtId="0" fontId="110" fillId="0" borderId="0" xfId="0" applyFont="1" applyProtection="1">
      <protection locked="0"/>
    </xf>
    <xf numFmtId="4" fontId="110" fillId="0" borderId="0" xfId="0" applyNumberFormat="1" applyFont="1" applyAlignment="1" applyProtection="1">
      <alignment horizontal="right"/>
      <protection locked="0"/>
    </xf>
    <xf numFmtId="4" fontId="110" fillId="0" borderId="0" xfId="0" applyNumberFormat="1" applyFont="1" applyAlignment="1" applyProtection="1">
      <protection locked="0"/>
    </xf>
    <xf numFmtId="0" fontId="110" fillId="0" borderId="0" xfId="32" applyFont="1" applyAlignment="1">
      <alignment horizontal="justify" vertical="center" wrapText="1"/>
    </xf>
    <xf numFmtId="1" fontId="110" fillId="0" borderId="0" xfId="32" applyNumberFormat="1" applyFont="1" applyAlignment="1">
      <alignment horizontal="justify" vertical="center" wrapText="1"/>
    </xf>
    <xf numFmtId="0" fontId="110" fillId="0" borderId="0" xfId="32" applyFont="1" applyBorder="1" applyAlignment="1">
      <alignment horizontal="justify" vertical="center" wrapText="1"/>
    </xf>
    <xf numFmtId="0" fontId="122" fillId="0" borderId="0" xfId="22" applyFont="1" applyFill="1" applyAlignment="1" applyProtection="1">
      <alignment horizontal="center" vertical="center" wrapText="1"/>
    </xf>
    <xf numFmtId="0" fontId="110" fillId="19" borderId="0" xfId="32" applyFont="1" applyFill="1" applyAlignment="1">
      <alignment horizontal="justify" vertical="center" wrapText="1"/>
    </xf>
    <xf numFmtId="0" fontId="23" fillId="0" borderId="0" xfId="0" applyFont="1"/>
    <xf numFmtId="0" fontId="22" fillId="0" borderId="0" xfId="32" applyFont="1" applyAlignment="1">
      <alignment horizontal="justify" vertical="center" wrapText="1"/>
    </xf>
    <xf numFmtId="174" fontId="39" fillId="0" borderId="0" xfId="0" applyNumberFormat="1" applyFont="1" applyProtection="1">
      <protection locked="0"/>
    </xf>
    <xf numFmtId="0" fontId="22" fillId="0" borderId="0" xfId="0" applyFont="1" applyProtection="1">
      <protection locked="0"/>
    </xf>
    <xf numFmtId="0" fontId="22" fillId="0" borderId="0" xfId="32" applyFont="1" applyBorder="1" applyAlignment="1">
      <alignment horizontal="justify" vertical="center" wrapText="1"/>
    </xf>
    <xf numFmtId="3" fontId="80" fillId="0" borderId="21" xfId="0" applyNumberFormat="1" applyFont="1" applyBorder="1" applyAlignment="1" applyProtection="1">
      <alignment horizontal="left" vertical="top"/>
    </xf>
    <xf numFmtId="3" fontId="80" fillId="0" borderId="21" xfId="0" applyNumberFormat="1" applyFont="1" applyBorder="1" applyAlignment="1" applyProtection="1">
      <alignment horizontal="left"/>
    </xf>
    <xf numFmtId="0" fontId="80" fillId="0" borderId="21" xfId="0" applyNumberFormat="1" applyFont="1" applyBorder="1" applyAlignment="1" applyProtection="1">
      <alignment horizontal="left"/>
    </xf>
    <xf numFmtId="4" fontId="80" fillId="0" borderId="21" xfId="0" applyNumberFormat="1" applyFont="1" applyBorder="1" applyAlignment="1" applyProtection="1">
      <alignment horizontal="right"/>
    </xf>
    <xf numFmtId="0" fontId="108" fillId="0" borderId="0" xfId="0" applyFont="1" applyAlignment="1">
      <alignment wrapText="1"/>
    </xf>
    <xf numFmtId="3" fontId="119" fillId="0" borderId="21" xfId="0" applyNumberFormat="1" applyFont="1" applyBorder="1" applyAlignment="1" applyProtection="1">
      <alignment horizontal="left" vertical="top"/>
    </xf>
    <xf numFmtId="3" fontId="21" fillId="0" borderId="21" xfId="0" applyNumberFormat="1" applyFont="1" applyBorder="1" applyAlignment="1" applyProtection="1">
      <alignment horizontal="left"/>
    </xf>
    <xf numFmtId="4" fontId="99" fillId="0" borderId="21" xfId="0" applyNumberFormat="1" applyFont="1" applyBorder="1" applyAlignment="1" applyProtection="1">
      <alignment horizontal="right"/>
    </xf>
    <xf numFmtId="0" fontId="21" fillId="19" borderId="21" xfId="0" applyNumberFormat="1" applyFont="1" applyFill="1" applyBorder="1" applyAlignment="1" applyProtection="1">
      <alignment horizontal="left"/>
    </xf>
    <xf numFmtId="0" fontId="21" fillId="0" borderId="21" xfId="0" applyNumberFormat="1" applyFont="1" applyBorder="1" applyAlignment="1" applyProtection="1">
      <alignment horizontal="left"/>
    </xf>
    <xf numFmtId="0" fontId="39" fillId="0" borderId="9" xfId="0" applyFont="1" applyBorder="1" applyAlignment="1">
      <alignment wrapText="1"/>
    </xf>
    <xf numFmtId="4" fontId="0" fillId="0" borderId="0" xfId="0" applyNumberFormat="1" applyFont="1" applyAlignment="1">
      <alignment horizontal="right" vertical="top"/>
    </xf>
    <xf numFmtId="49" fontId="11" fillId="0" borderId="0" xfId="0" applyNumberFormat="1" applyFont="1" applyAlignment="1">
      <alignment horizontal="left" vertical="top" indent="1"/>
    </xf>
    <xf numFmtId="2" fontId="11" fillId="0" borderId="0" xfId="0" applyNumberFormat="1" applyFont="1" applyAlignment="1">
      <alignment horizontal="left" vertical="top" indent="1"/>
    </xf>
    <xf numFmtId="49" fontId="9" fillId="0" borderId="8" xfId="0" applyNumberFormat="1" applyFont="1" applyBorder="1" applyAlignment="1">
      <alignment horizontal="left" vertical="top" wrapText="1"/>
    </xf>
    <xf numFmtId="0" fontId="20" fillId="0" borderId="0" xfId="0" applyFont="1" applyAlignment="1">
      <alignment vertical="top"/>
    </xf>
    <xf numFmtId="0" fontId="0" fillId="0" borderId="0" xfId="21" applyFont="1" applyAlignment="1" applyProtection="1">
      <alignment horizontal="left" wrapText="1"/>
    </xf>
    <xf numFmtId="174" fontId="23" fillId="19" borderId="0" xfId="0" applyNumberFormat="1" applyFont="1" applyFill="1" applyAlignment="1">
      <alignment wrapText="1"/>
    </xf>
    <xf numFmtId="0" fontId="22" fillId="19" borderId="0" xfId="32" applyFont="1" applyFill="1" applyAlignment="1">
      <alignment horizontal="justify" vertical="center" wrapText="1"/>
    </xf>
    <xf numFmtId="0" fontId="22" fillId="0" borderId="0" xfId="0" applyFont="1" applyFill="1" applyAlignment="1" applyProtection="1">
      <alignment vertical="top"/>
      <protection locked="0"/>
    </xf>
    <xf numFmtId="0" fontId="21" fillId="0" borderId="0" xfId="0" applyFont="1" applyFill="1" applyAlignment="1" applyProtection="1">
      <alignment horizontal="left"/>
    </xf>
    <xf numFmtId="4" fontId="131" fillId="0" borderId="0" xfId="0" applyNumberFormat="1" applyFont="1" applyFill="1" applyAlignment="1" applyProtection="1">
      <alignment horizontal="centerContinuous" vertical="top"/>
      <protection locked="0"/>
    </xf>
    <xf numFmtId="0" fontId="132" fillId="0" borderId="0" xfId="0" applyFont="1" applyFill="1" applyAlignment="1" applyProtection="1">
      <alignment horizontal="left"/>
    </xf>
    <xf numFmtId="4" fontId="133" fillId="0" borderId="0" xfId="0" applyNumberFormat="1" applyFont="1" applyFill="1" applyAlignment="1" applyProtection="1">
      <alignment horizontal="centerContinuous" vertical="top"/>
      <protection locked="0"/>
    </xf>
    <xf numFmtId="0" fontId="134" fillId="0" borderId="0" xfId="0" applyFont="1" applyFill="1" applyAlignment="1" applyProtection="1">
      <alignment vertical="top"/>
      <protection locked="0"/>
    </xf>
    <xf numFmtId="0" fontId="21" fillId="0" borderId="11" xfId="0" applyFont="1" applyFill="1" applyBorder="1" applyAlignment="1" applyProtection="1">
      <alignment horizontal="left"/>
    </xf>
    <xf numFmtId="0" fontId="0" fillId="0" borderId="11" xfId="0" applyBorder="1"/>
    <xf numFmtId="4" fontId="66" fillId="0" borderId="0" xfId="0" applyNumberFormat="1" applyFont="1"/>
    <xf numFmtId="0" fontId="135" fillId="0" borderId="0" xfId="0" applyFont="1" applyFill="1" applyAlignment="1" applyProtection="1">
      <alignment horizontal="left"/>
    </xf>
    <xf numFmtId="0" fontId="136" fillId="0" borderId="0" xfId="0" applyFont="1" applyFill="1" applyAlignment="1" applyProtection="1">
      <alignment vertical="top"/>
      <protection locked="0"/>
    </xf>
    <xf numFmtId="4" fontId="137" fillId="0" borderId="0" xfId="0" applyNumberFormat="1" applyFont="1" applyFill="1" applyAlignment="1" applyProtection="1">
      <alignment horizontal="centerContinuous" vertical="top"/>
      <protection locked="0"/>
    </xf>
    <xf numFmtId="0" fontId="81" fillId="0" borderId="0" xfId="0" applyFont="1" applyFill="1" applyAlignment="1" applyProtection="1">
      <alignment horizontal="left"/>
    </xf>
    <xf numFmtId="0" fontId="82" fillId="0" borderId="0" xfId="0" applyFont="1" applyFill="1" applyAlignment="1" applyProtection="1">
      <alignment vertical="top"/>
      <protection locked="0"/>
    </xf>
    <xf numFmtId="4" fontId="138" fillId="0" borderId="0" xfId="0" applyNumberFormat="1" applyFont="1" applyFill="1" applyAlignment="1" applyProtection="1">
      <alignment horizontal="centerContinuous" vertical="top"/>
      <protection locked="0"/>
    </xf>
    <xf numFmtId="4" fontId="23" fillId="0" borderId="0" xfId="0" applyNumberFormat="1" applyFont="1" applyFill="1" applyAlignment="1" applyProtection="1">
      <alignment horizontal="right"/>
      <protection locked="0"/>
    </xf>
    <xf numFmtId="4" fontId="23" fillId="0" borderId="0" xfId="0" applyNumberFormat="1" applyFont="1" applyFill="1" applyProtection="1">
      <protection locked="0"/>
    </xf>
    <xf numFmtId="4" fontId="129" fillId="0" borderId="0" xfId="0" applyNumberFormat="1" applyFont="1" applyFill="1" applyAlignment="1" applyProtection="1">
      <alignment horizontal="right" vertical="top"/>
      <protection locked="0"/>
    </xf>
    <xf numFmtId="4" fontId="23" fillId="0" borderId="0" xfId="0" applyNumberFormat="1" applyFont="1" applyFill="1" applyAlignment="1" applyProtection="1">
      <alignment horizontal="justify"/>
      <protection locked="0"/>
    </xf>
    <xf numFmtId="4" fontId="129" fillId="0" borderId="0" xfId="0" applyNumberFormat="1" applyFont="1" applyFill="1" applyAlignment="1" applyProtection="1">
      <alignment horizontal="right"/>
      <protection locked="0"/>
    </xf>
    <xf numFmtId="4" fontId="24" fillId="0" borderId="22" xfId="0" applyNumberFormat="1" applyFont="1" applyFill="1" applyBorder="1" applyAlignment="1" applyProtection="1">
      <alignment horizontal="right" vertical="top"/>
      <protection locked="0"/>
    </xf>
    <xf numFmtId="4" fontId="24" fillId="0" borderId="8" xfId="0" applyNumberFormat="1" applyFont="1" applyFill="1" applyBorder="1" applyAlignment="1" applyProtection="1">
      <alignment horizontal="right" vertical="center" textRotation="90" wrapText="1"/>
      <protection locked="0"/>
    </xf>
    <xf numFmtId="0" fontId="129" fillId="0" borderId="0" xfId="0" applyNumberFormat="1" applyFont="1" applyFill="1" applyAlignment="1" applyProtection="1">
      <alignment horizontal="right" vertical="top"/>
      <protection locked="0"/>
    </xf>
    <xf numFmtId="0" fontId="131" fillId="0" borderId="0" xfId="0" applyNumberFormat="1" applyFont="1" applyFill="1" applyAlignment="1" applyProtection="1">
      <alignment horizontal="centerContinuous" vertical="top"/>
      <protection locked="0"/>
    </xf>
    <xf numFmtId="0" fontId="24" fillId="0" borderId="8" xfId="0" applyNumberFormat="1" applyFont="1" applyFill="1" applyBorder="1" applyAlignment="1" applyProtection="1">
      <alignment horizontal="right" vertical="center" textRotation="90" wrapText="1"/>
      <protection locked="0"/>
    </xf>
    <xf numFmtId="0" fontId="0" fillId="0" borderId="0" xfId="21" applyFont="1" applyAlignment="1" applyProtection="1">
      <alignment horizontal="left" vertical="top" wrapText="1"/>
    </xf>
    <xf numFmtId="0" fontId="7" fillId="0" borderId="0" xfId="0" applyFont="1" applyProtection="1"/>
    <xf numFmtId="49" fontId="11" fillId="0" borderId="0" xfId="0" applyNumberFormat="1" applyFont="1" applyAlignment="1" applyProtection="1">
      <alignment vertical="top"/>
    </xf>
    <xf numFmtId="49" fontId="11" fillId="0" borderId="0" xfId="0" applyNumberFormat="1" applyFont="1" applyAlignment="1" applyProtection="1">
      <alignment horizontal="left" vertical="top" wrapText="1" indent="1"/>
    </xf>
    <xf numFmtId="49" fontId="11" fillId="0" borderId="0" xfId="0" applyNumberFormat="1" applyFont="1" applyAlignment="1" applyProtection="1">
      <alignment horizontal="left" vertical="top"/>
    </xf>
    <xf numFmtId="0" fontId="7" fillId="0" borderId="0" xfId="0" applyFont="1" applyAlignment="1" applyProtection="1">
      <alignment vertical="top"/>
    </xf>
    <xf numFmtId="2" fontId="11" fillId="0" borderId="0" xfId="0" applyNumberFormat="1" applyFont="1" applyAlignment="1" applyProtection="1">
      <alignment horizontal="left" vertical="top"/>
    </xf>
    <xf numFmtId="2" fontId="11" fillId="0" borderId="0" xfId="0" applyNumberFormat="1" applyFont="1" applyAlignment="1" applyProtection="1">
      <alignment horizontal="left" vertical="top" wrapText="1" indent="1"/>
    </xf>
    <xf numFmtId="49" fontId="38" fillId="0" borderId="0" xfId="0" applyNumberFormat="1" applyFont="1" applyAlignment="1" applyProtection="1">
      <alignment horizontal="left" vertical="top" wrapText="1" indent="1"/>
    </xf>
    <xf numFmtId="49" fontId="11" fillId="0" borderId="0" xfId="0" applyNumberFormat="1" applyFont="1" applyAlignment="1" applyProtection="1">
      <alignment vertical="top" wrapText="1"/>
    </xf>
    <xf numFmtId="2" fontId="17" fillId="0" borderId="0" xfId="0" applyNumberFormat="1" applyFont="1" applyAlignment="1" applyProtection="1">
      <alignment horizontal="left" vertical="top" wrapText="1" indent="1"/>
    </xf>
    <xf numFmtId="4" fontId="11" fillId="0" borderId="0" xfId="0" applyNumberFormat="1" applyFont="1" applyAlignment="1" applyProtection="1">
      <alignment horizontal="left" vertical="top" indent="1"/>
    </xf>
    <xf numFmtId="49" fontId="6" fillId="0" borderId="0" xfId="0" applyNumberFormat="1" applyFont="1" applyAlignment="1" applyProtection="1">
      <alignment horizontal="center" vertical="top" wrapText="1"/>
    </xf>
    <xf numFmtId="2" fontId="26" fillId="0" borderId="0" xfId="0" applyNumberFormat="1" applyFont="1" applyAlignment="1" applyProtection="1">
      <alignment horizontal="left" vertical="top" indent="1"/>
    </xf>
    <xf numFmtId="49" fontId="11" fillId="0" borderId="0" xfId="0" applyNumberFormat="1" applyFont="1" applyAlignment="1" applyProtection="1">
      <alignment horizontal="center" vertical="top" wrapText="1"/>
    </xf>
    <xf numFmtId="2" fontId="6" fillId="0" borderId="0" xfId="0" applyNumberFormat="1" applyFont="1" applyAlignment="1" applyProtection="1">
      <alignment horizontal="left" vertical="top" wrapText="1" indent="1"/>
    </xf>
    <xf numFmtId="49" fontId="5" fillId="0" borderId="0" xfId="0" applyNumberFormat="1" applyFont="1" applyAlignment="1" applyProtection="1">
      <alignment horizontal="center" vertical="top" wrapText="1"/>
    </xf>
    <xf numFmtId="0" fontId="24" fillId="0" borderId="0" xfId="0" applyFont="1" applyProtection="1"/>
    <xf numFmtId="49" fontId="5" fillId="0" borderId="0" xfId="0" applyNumberFormat="1" applyFont="1" applyAlignment="1" applyProtection="1">
      <alignment horizontal="left" vertical="top" wrapText="1" indent="1"/>
    </xf>
    <xf numFmtId="2" fontId="19" fillId="0" borderId="0" xfId="0" applyNumberFormat="1" applyFont="1" applyAlignment="1" applyProtection="1">
      <alignment horizontal="left" vertical="top" wrapText="1" indent="1"/>
    </xf>
    <xf numFmtId="2" fontId="11" fillId="0" borderId="8" xfId="0" applyNumberFormat="1" applyFont="1" applyBorder="1" applyAlignment="1" applyProtection="1">
      <alignment horizontal="left" vertical="top" wrapText="1" indent="1"/>
    </xf>
    <xf numFmtId="0" fontId="7" fillId="0" borderId="0" xfId="0" applyFont="1" applyAlignment="1" applyProtection="1">
      <alignment horizontal="center" vertical="top"/>
    </xf>
    <xf numFmtId="49" fontId="11" fillId="0" borderId="0" xfId="0" applyNumberFormat="1" applyFont="1" applyAlignment="1" applyProtection="1">
      <alignment horizontal="right" vertical="top" wrapText="1"/>
    </xf>
    <xf numFmtId="49" fontId="25" fillId="0" borderId="0" xfId="0" applyNumberFormat="1" applyFont="1" applyAlignment="1" applyProtection="1">
      <alignment horizontal="center" vertical="top" wrapText="1"/>
    </xf>
    <xf numFmtId="2" fontId="26" fillId="0" borderId="10" xfId="0" applyNumberFormat="1" applyFont="1" applyBorder="1" applyAlignment="1" applyProtection="1">
      <alignment horizontal="left" vertical="top" wrapText="1" indent="1"/>
    </xf>
    <xf numFmtId="0" fontId="39" fillId="0" borderId="0" xfId="0" applyFont="1" applyProtection="1"/>
    <xf numFmtId="0" fontId="0" fillId="0" borderId="0" xfId="0" applyProtection="1"/>
    <xf numFmtId="2" fontId="11" fillId="0" borderId="0" xfId="0" applyNumberFormat="1" applyFont="1" applyAlignment="1" applyProtection="1">
      <alignment horizontal="left" vertical="top" indent="1"/>
    </xf>
    <xf numFmtId="2" fontId="20" fillId="0" borderId="0" xfId="0" applyNumberFormat="1" applyFont="1" applyAlignment="1" applyProtection="1">
      <alignment horizontal="left" vertical="top" wrapText="1" indent="1"/>
    </xf>
    <xf numFmtId="49" fontId="17" fillId="0" borderId="0" xfId="0" applyNumberFormat="1" applyFont="1" applyAlignment="1" applyProtection="1">
      <alignment horizontal="left" vertical="top" wrapText="1" indent="1"/>
    </xf>
    <xf numFmtId="49" fontId="11" fillId="0" borderId="8" xfId="0" applyNumberFormat="1" applyFont="1" applyBorder="1" applyAlignment="1" applyProtection="1">
      <alignment horizontal="center" vertical="top" wrapText="1"/>
    </xf>
    <xf numFmtId="49" fontId="11" fillId="0" borderId="8" xfId="0" applyNumberFormat="1" applyFont="1" applyBorder="1" applyAlignment="1" applyProtection="1">
      <alignment horizontal="left" vertical="top" wrapText="1" indent="1"/>
    </xf>
    <xf numFmtId="49" fontId="11" fillId="0" borderId="0" xfId="0" applyNumberFormat="1" applyFont="1" applyAlignment="1" applyProtection="1">
      <alignment horizontal="left" vertical="top" indent="1"/>
    </xf>
    <xf numFmtId="2" fontId="8" fillId="0" borderId="0" xfId="0" applyNumberFormat="1" applyFont="1" applyAlignment="1" applyProtection="1">
      <alignment horizontal="left" vertical="top" wrapText="1" indent="1"/>
    </xf>
    <xf numFmtId="0" fontId="0" fillId="0" borderId="8" xfId="0" applyBorder="1" applyProtection="1"/>
    <xf numFmtId="0" fontId="18" fillId="0" borderId="0" xfId="0" applyFont="1" applyProtection="1"/>
    <xf numFmtId="49" fontId="19" fillId="0" borderId="0" xfId="0" applyNumberFormat="1" applyFont="1" applyAlignment="1" applyProtection="1">
      <alignment horizontal="left" vertical="top" wrapText="1" indent="1"/>
    </xf>
    <xf numFmtId="167" fontId="7" fillId="0" borderId="0" xfId="0" applyNumberFormat="1" applyFont="1" applyProtection="1"/>
    <xf numFmtId="4" fontId="6" fillId="0" borderId="0" xfId="0" applyNumberFormat="1" applyFont="1" applyAlignment="1" applyProtection="1">
      <alignment horizontal="right" vertical="top"/>
    </xf>
    <xf numFmtId="167" fontId="7" fillId="0" borderId="0" xfId="0" applyNumberFormat="1" applyFont="1" applyAlignment="1" applyProtection="1">
      <alignment horizontal="right" vertical="top"/>
    </xf>
    <xf numFmtId="167" fontId="7" fillId="0" borderId="0" xfId="0" applyNumberFormat="1" applyFont="1" applyAlignment="1" applyProtection="1">
      <alignment vertical="top"/>
    </xf>
    <xf numFmtId="167" fontId="5" fillId="0" borderId="0" xfId="0" applyNumberFormat="1" applyFont="1" applyAlignment="1" applyProtection="1">
      <alignment horizontal="right" vertical="top"/>
    </xf>
    <xf numFmtId="4" fontId="19" fillId="0" borderId="0" xfId="0" applyNumberFormat="1" applyFont="1" applyAlignment="1" applyProtection="1">
      <alignment horizontal="right" vertical="top"/>
    </xf>
    <xf numFmtId="167" fontId="35" fillId="0" borderId="0" xfId="0" applyNumberFormat="1" applyFont="1" applyAlignment="1" applyProtection="1">
      <alignment horizontal="right" vertical="top"/>
    </xf>
    <xf numFmtId="4" fontId="6" fillId="0" borderId="8" xfId="0" applyNumberFormat="1" applyFont="1" applyBorder="1" applyAlignment="1" applyProtection="1">
      <alignment horizontal="right" vertical="top"/>
    </xf>
    <xf numFmtId="167" fontId="7" fillId="0" borderId="8" xfId="0" applyNumberFormat="1" applyFont="1" applyBorder="1" applyAlignment="1" applyProtection="1">
      <alignment horizontal="right" vertical="top"/>
    </xf>
    <xf numFmtId="167" fontId="5" fillId="0" borderId="8" xfId="0" applyNumberFormat="1" applyFont="1" applyBorder="1" applyAlignment="1" applyProtection="1">
      <alignment horizontal="right" vertical="top"/>
    </xf>
    <xf numFmtId="4" fontId="25" fillId="0" borderId="10" xfId="0" applyNumberFormat="1" applyFont="1" applyBorder="1" applyAlignment="1" applyProtection="1">
      <alignment horizontal="right" vertical="top"/>
    </xf>
    <xf numFmtId="167" fontId="27" fillId="0" borderId="10" xfId="0" applyNumberFormat="1" applyFont="1" applyBorder="1" applyAlignment="1" applyProtection="1">
      <alignment horizontal="right" vertical="top"/>
    </xf>
    <xf numFmtId="4" fontId="6" fillId="0" borderId="0" xfId="0" applyNumberFormat="1" applyFont="1" applyAlignment="1" applyProtection="1">
      <alignment horizontal="left" vertical="top"/>
    </xf>
    <xf numFmtId="167" fontId="0" fillId="0" borderId="0" xfId="0" applyNumberFormat="1" applyProtection="1"/>
    <xf numFmtId="4" fontId="11" fillId="0" borderId="0" xfId="0" applyNumberFormat="1" applyFont="1" applyAlignment="1" applyProtection="1">
      <alignment horizontal="right" vertical="top"/>
    </xf>
    <xf numFmtId="167" fontId="35" fillId="0" borderId="0" xfId="0" applyNumberFormat="1" applyFont="1" applyProtection="1"/>
    <xf numFmtId="167" fontId="0" fillId="0" borderId="8" xfId="0" applyNumberFormat="1" applyBorder="1" applyProtection="1"/>
    <xf numFmtId="167" fontId="18" fillId="0" borderId="0" xfId="0" applyNumberFormat="1" applyFont="1" applyProtection="1"/>
    <xf numFmtId="0" fontId="9" fillId="20" borderId="9" xfId="44" applyNumberFormat="1" applyFont="1" applyFill="1" applyBorder="1" applyAlignment="1" applyProtection="1">
      <alignment horizontal="center" vertical="top"/>
      <protection locked="0"/>
    </xf>
    <xf numFmtId="4" fontId="11" fillId="0" borderId="0" xfId="0" applyNumberFormat="1" applyFont="1" applyAlignment="1">
      <alignment horizontal="left" vertical="top" indent="1"/>
    </xf>
    <xf numFmtId="0" fontId="0" fillId="0" borderId="0" xfId="0" applyAlignment="1" applyProtection="1">
      <alignment wrapText="1"/>
    </xf>
    <xf numFmtId="49" fontId="81" fillId="0" borderId="0" xfId="0" applyNumberFormat="1" applyFont="1" applyFill="1" applyBorder="1" applyAlignment="1" applyProtection="1">
      <alignment vertical="top" wrapText="1"/>
    </xf>
    <xf numFmtId="0" fontId="61" fillId="0" borderId="0" xfId="36" applyFont="1" applyAlignment="1">
      <alignment wrapText="1"/>
    </xf>
    <xf numFmtId="0" fontId="1" fillId="0" borderId="0" xfId="36" applyAlignment="1">
      <alignment wrapText="1"/>
    </xf>
    <xf numFmtId="0" fontId="39" fillId="0" borderId="0" xfId="0" applyFont="1" applyAlignment="1" applyProtection="1">
      <alignment horizontal="justify" wrapText="1"/>
    </xf>
    <xf numFmtId="0" fontId="0" fillId="0" borderId="0" xfId="0" applyAlignment="1" applyProtection="1">
      <alignment wrapText="1"/>
    </xf>
    <xf numFmtId="49" fontId="60" fillId="0" borderId="0" xfId="36" applyNumberFormat="1" applyFont="1" applyProtection="1">
      <protection locked="0"/>
    </xf>
    <xf numFmtId="4" fontId="11" fillId="0" borderId="0" xfId="0" applyNumberFormat="1" applyFont="1" applyAlignment="1">
      <alignment horizontal="left" vertical="top" wrapText="1" indent="1"/>
    </xf>
    <xf numFmtId="0" fontId="0" fillId="0" borderId="0" xfId="0" applyAlignment="1">
      <alignment horizontal="left" vertical="top" wrapText="1" indent="1"/>
    </xf>
    <xf numFmtId="2" fontId="11" fillId="0" borderId="0" xfId="0" applyNumberFormat="1" applyFont="1" applyAlignment="1">
      <alignment horizontal="left" wrapText="1" indent="1"/>
    </xf>
    <xf numFmtId="49" fontId="16" fillId="0" borderId="9" xfId="0" applyNumberFormat="1" applyFont="1" applyBorder="1" applyAlignment="1" applyProtection="1">
      <alignment horizontal="center" vertical="top" wrapText="1"/>
    </xf>
    <xf numFmtId="49" fontId="14" fillId="0" borderId="9" xfId="0" applyNumberFormat="1" applyFont="1" applyBorder="1" applyAlignment="1" applyProtection="1">
      <alignment horizontal="left" vertical="top" wrapText="1"/>
    </xf>
    <xf numFmtId="4" fontId="15" fillId="0" borderId="9" xfId="0" applyNumberFormat="1" applyFont="1" applyBorder="1" applyAlignment="1" applyProtection="1">
      <alignment horizontal="right" vertical="top"/>
    </xf>
    <xf numFmtId="49" fontId="10" fillId="0" borderId="0" xfId="0" applyNumberFormat="1" applyFont="1" applyBorder="1" applyAlignment="1" applyProtection="1">
      <alignment horizontal="center" vertical="top" wrapText="1"/>
    </xf>
    <xf numFmtId="49" fontId="14" fillId="0" borderId="0" xfId="0" applyNumberFormat="1" applyFont="1" applyBorder="1" applyAlignment="1" applyProtection="1">
      <alignment horizontal="left" vertical="top" wrapText="1"/>
    </xf>
    <xf numFmtId="4" fontId="15" fillId="0" borderId="0" xfId="0" applyNumberFormat="1" applyFont="1" applyBorder="1" applyAlignment="1" applyProtection="1">
      <alignment horizontal="center" vertical="top"/>
    </xf>
    <xf numFmtId="49" fontId="9" fillId="0" borderId="0" xfId="0" applyNumberFormat="1" applyFont="1" applyAlignment="1" applyProtection="1">
      <alignment horizontal="center" vertical="top" wrapText="1"/>
    </xf>
    <xf numFmtId="49" fontId="8" fillId="0" borderId="0" xfId="0" applyNumberFormat="1" applyFont="1" applyAlignment="1" applyProtection="1">
      <alignment horizontal="left" vertical="top" wrapText="1"/>
    </xf>
    <xf numFmtId="0" fontId="10" fillId="0" borderId="0" xfId="0" applyFont="1" applyAlignment="1" applyProtection="1"/>
    <xf numFmtId="4" fontId="8" fillId="0" borderId="0" xfId="0" applyNumberFormat="1" applyFont="1" applyAlignment="1" applyProtection="1">
      <alignment horizontal="left" vertical="top"/>
    </xf>
    <xf numFmtId="4" fontId="9" fillId="0" borderId="0" xfId="0" applyNumberFormat="1" applyFont="1" applyAlignment="1" applyProtection="1">
      <alignment horizontal="center" vertical="top"/>
    </xf>
    <xf numFmtId="49" fontId="34" fillId="0" borderId="0" xfId="0" applyNumberFormat="1" applyFont="1" applyAlignment="1" applyProtection="1">
      <alignment horizontal="left" vertical="top"/>
    </xf>
    <xf numFmtId="4" fontId="9" fillId="0" borderId="0" xfId="0" applyNumberFormat="1" applyFont="1" applyAlignment="1" applyProtection="1">
      <alignment horizontal="right" vertical="top"/>
    </xf>
    <xf numFmtId="0" fontId="24" fillId="0" borderId="0" xfId="0" applyFont="1" applyAlignment="1" applyProtection="1">
      <alignment horizontal="justify"/>
    </xf>
    <xf numFmtId="2" fontId="20" fillId="0" borderId="0" xfId="0" applyNumberFormat="1" applyFont="1" applyAlignment="1" applyProtection="1">
      <alignment horizontal="left" vertical="top" wrapText="1"/>
    </xf>
    <xf numFmtId="4" fontId="2" fillId="0" borderId="0" xfId="0" applyNumberFormat="1" applyFont="1" applyAlignment="1" applyProtection="1">
      <alignment horizontal="right" vertical="top"/>
    </xf>
    <xf numFmtId="2" fontId="9" fillId="0" borderId="0" xfId="0" applyNumberFormat="1" applyFont="1" applyAlignment="1" applyProtection="1">
      <alignment horizontal="justify" vertical="top" wrapText="1"/>
    </xf>
    <xf numFmtId="49" fontId="9" fillId="0" borderId="0" xfId="0" applyNumberFormat="1" applyFont="1" applyAlignment="1" applyProtection="1">
      <alignment horizontal="right" vertical="top" wrapText="1"/>
    </xf>
    <xf numFmtId="2" fontId="9" fillId="0" borderId="0" xfId="0" applyNumberFormat="1" applyFont="1" applyAlignment="1" applyProtection="1">
      <alignment horizontal="right" vertical="top" wrapText="1"/>
    </xf>
    <xf numFmtId="49" fontId="0" fillId="0" borderId="0" xfId="0" applyNumberFormat="1" applyAlignment="1" applyProtection="1">
      <alignment horizontal="center" vertical="top" wrapText="1"/>
    </xf>
    <xf numFmtId="2" fontId="1" fillId="0" borderId="0" xfId="0" applyNumberFormat="1" applyFont="1" applyAlignment="1" applyProtection="1">
      <alignment horizontal="left" vertical="top" wrapText="1"/>
    </xf>
    <xf numFmtId="4" fontId="2" fillId="0" borderId="0" xfId="0" applyNumberFormat="1" applyFont="1" applyAlignment="1" applyProtection="1">
      <alignment horizontal="center" vertical="top"/>
    </xf>
    <xf numFmtId="0" fontId="22" fillId="0" borderId="0" xfId="0" applyFont="1" applyAlignment="1" applyProtection="1">
      <alignment horizontal="justify"/>
    </xf>
    <xf numFmtId="0" fontId="0" fillId="0" borderId="0" xfId="0" applyAlignment="1" applyProtection="1"/>
    <xf numFmtId="0" fontId="0" fillId="0" borderId="0" xfId="0" applyAlignment="1" applyProtection="1">
      <alignment vertical="top"/>
    </xf>
    <xf numFmtId="49" fontId="0" fillId="0" borderId="0" xfId="0" applyNumberFormat="1" applyAlignment="1" applyProtection="1">
      <alignment horizontal="right" vertical="top" wrapText="1"/>
    </xf>
    <xf numFmtId="2" fontId="1" fillId="0" borderId="0" xfId="0" applyNumberFormat="1" applyFont="1" applyAlignment="1" applyProtection="1">
      <alignment horizontal="right" vertical="top" wrapText="1"/>
    </xf>
    <xf numFmtId="0" fontId="22" fillId="0" borderId="0" xfId="0" applyFont="1" applyAlignment="1" applyProtection="1"/>
    <xf numFmtId="0" fontId="22" fillId="0" borderId="0" xfId="0" applyFont="1" applyAlignment="1" applyProtection="1">
      <alignment horizontal="left"/>
    </xf>
    <xf numFmtId="0" fontId="0" fillId="0" borderId="0" xfId="0" applyAlignment="1" applyProtection="1">
      <alignment horizontal="center" vertical="top"/>
    </xf>
    <xf numFmtId="49" fontId="9" fillId="0" borderId="8" xfId="0" applyNumberFormat="1" applyFont="1" applyBorder="1" applyAlignment="1" applyProtection="1">
      <alignment horizontal="center" vertical="top" wrapText="1"/>
    </xf>
    <xf numFmtId="2" fontId="9" fillId="0" borderId="8" xfId="0" applyNumberFormat="1" applyFont="1" applyBorder="1" applyAlignment="1" applyProtection="1">
      <alignment horizontal="left" vertical="top" wrapText="1"/>
    </xf>
    <xf numFmtId="4" fontId="9" fillId="0" borderId="8" xfId="0" applyNumberFormat="1" applyFont="1" applyBorder="1" applyAlignment="1" applyProtection="1">
      <alignment horizontal="right" vertical="top"/>
    </xf>
    <xf numFmtId="49" fontId="8" fillId="0" borderId="0" xfId="0" applyNumberFormat="1" applyFont="1" applyAlignment="1" applyProtection="1">
      <alignment horizontal="center" vertical="top" wrapText="1"/>
    </xf>
    <xf numFmtId="4" fontId="8" fillId="0" borderId="0" xfId="0" applyNumberFormat="1" applyFont="1" applyAlignment="1" applyProtection="1">
      <alignment vertical="top"/>
    </xf>
    <xf numFmtId="0" fontId="4" fillId="0" borderId="0" xfId="0" applyFont="1" applyAlignment="1" applyProtection="1">
      <alignment vertical="top"/>
    </xf>
    <xf numFmtId="2" fontId="11" fillId="0" borderId="0" xfId="0" applyNumberFormat="1" applyFont="1" applyAlignment="1" applyProtection="1">
      <alignment horizontal="left" vertical="top" wrapText="1"/>
    </xf>
    <xf numFmtId="2" fontId="8" fillId="0" borderId="0" xfId="0" applyNumberFormat="1" applyFont="1" applyAlignment="1" applyProtection="1">
      <alignment horizontal="left" vertical="top" wrapText="1"/>
    </xf>
    <xf numFmtId="4" fontId="8" fillId="0" borderId="0" xfId="0" applyNumberFormat="1" applyFont="1" applyAlignment="1" applyProtection="1">
      <alignment horizontal="right" vertical="top"/>
    </xf>
    <xf numFmtId="49" fontId="9" fillId="0" borderId="0" xfId="0" applyNumberFormat="1" applyFont="1" applyAlignment="1" applyProtection="1">
      <alignment horizontal="left" vertical="top" wrapText="1"/>
    </xf>
    <xf numFmtId="2" fontId="0" fillId="0" borderId="0" xfId="0" applyNumberFormat="1" applyFont="1" applyAlignment="1" applyProtection="1">
      <alignment horizontal="left" vertical="top" wrapText="1"/>
    </xf>
    <xf numFmtId="2" fontId="9" fillId="0" borderId="0" xfId="0" applyNumberFormat="1" applyFont="1" applyAlignment="1" applyProtection="1">
      <alignment horizontal="center" vertical="top" wrapText="1"/>
    </xf>
    <xf numFmtId="2" fontId="0" fillId="0" borderId="0" xfId="0" applyNumberFormat="1" applyAlignment="1" applyProtection="1">
      <alignment horizontal="right" vertical="top" wrapText="1"/>
    </xf>
    <xf numFmtId="2" fontId="9" fillId="0" borderId="0" xfId="0" applyNumberFormat="1" applyFont="1" applyAlignment="1" applyProtection="1">
      <alignment horizontal="left" vertical="top" wrapText="1"/>
    </xf>
    <xf numFmtId="0" fontId="0" fillId="0" borderId="0" xfId="0" applyAlignment="1" applyProtection="1">
      <alignment horizontal="right" vertical="top"/>
    </xf>
    <xf numFmtId="49" fontId="9" fillId="0" borderId="0" xfId="0" applyNumberFormat="1" applyFont="1" applyBorder="1" applyAlignment="1" applyProtection="1">
      <alignment horizontal="center" vertical="top" wrapText="1"/>
    </xf>
    <xf numFmtId="2" fontId="9" fillId="0" borderId="0" xfId="0" applyNumberFormat="1" applyFont="1" applyBorder="1" applyAlignment="1" applyProtection="1">
      <alignment horizontal="left" vertical="top" wrapText="1"/>
    </xf>
    <xf numFmtId="4" fontId="9" fillId="0" borderId="0" xfId="0" applyNumberFormat="1" applyFont="1" applyBorder="1" applyAlignment="1" applyProtection="1">
      <alignment horizontal="right" vertical="top"/>
    </xf>
    <xf numFmtId="0" fontId="1" fillId="0" borderId="0" xfId="0" applyFont="1" applyAlignment="1" applyProtection="1"/>
    <xf numFmtId="49" fontId="1" fillId="0" borderId="0" xfId="0" applyNumberFormat="1" applyFont="1" applyAlignment="1" applyProtection="1">
      <alignment horizontal="left" vertical="top" wrapText="1"/>
    </xf>
    <xf numFmtId="4" fontId="2" fillId="0" borderId="0" xfId="0" applyNumberFormat="1" applyFont="1" applyAlignment="1" applyProtection="1">
      <alignment horizontal="left" vertical="top"/>
    </xf>
    <xf numFmtId="2" fontId="10" fillId="0" borderId="0" xfId="0" applyNumberFormat="1" applyFont="1" applyAlignment="1" applyProtection="1">
      <alignment horizontal="left" vertical="top" wrapText="1"/>
    </xf>
    <xf numFmtId="49" fontId="12" fillId="0" borderId="0" xfId="0" applyNumberFormat="1" applyFont="1" applyAlignment="1" applyProtection="1">
      <alignment horizontal="center" vertical="top" wrapText="1"/>
    </xf>
    <xf numFmtId="2" fontId="12" fillId="0" borderId="0" xfId="0" applyNumberFormat="1" applyFont="1" applyAlignment="1" applyProtection="1">
      <alignment vertical="top" wrapText="1"/>
    </xf>
    <xf numFmtId="0" fontId="12" fillId="0" borderId="0" xfId="0" applyFont="1" applyAlignment="1" applyProtection="1">
      <alignment horizontal="center" vertical="top"/>
    </xf>
    <xf numFmtId="2" fontId="12" fillId="0" borderId="0" xfId="0" applyNumberFormat="1" applyFont="1" applyAlignment="1" applyProtection="1">
      <alignment horizontal="left" vertical="top" wrapText="1"/>
    </xf>
    <xf numFmtId="49" fontId="12" fillId="0" borderId="0" xfId="0" quotePrefix="1" applyNumberFormat="1" applyFont="1" applyAlignment="1" applyProtection="1">
      <alignment horizontal="center" vertical="top" wrapText="1"/>
    </xf>
    <xf numFmtId="2" fontId="0" fillId="0" borderId="0" xfId="0" applyNumberFormat="1" applyFont="1" applyAlignment="1" applyProtection="1">
      <alignment horizontal="right" vertical="top" wrapText="1"/>
    </xf>
    <xf numFmtId="4" fontId="0" fillId="0" borderId="0" xfId="0" applyNumberFormat="1" applyFont="1" applyAlignment="1" applyProtection="1">
      <alignment horizontal="right" vertical="top"/>
    </xf>
    <xf numFmtId="0" fontId="12" fillId="0" borderId="0" xfId="0" applyFont="1" applyAlignment="1" applyProtection="1">
      <alignment vertical="top"/>
    </xf>
    <xf numFmtId="4" fontId="37" fillId="0" borderId="0" xfId="0" applyNumberFormat="1" applyFont="1" applyAlignment="1" applyProtection="1">
      <alignment horizontal="right" vertical="top"/>
    </xf>
    <xf numFmtId="0" fontId="29" fillId="0" borderId="0" xfId="0" applyFont="1" applyAlignment="1" applyProtection="1">
      <alignment horizontal="justify"/>
    </xf>
    <xf numFmtId="0" fontId="21" fillId="0" borderId="0" xfId="0" applyFont="1" applyAlignment="1" applyProtection="1">
      <alignment horizontal="justify"/>
    </xf>
    <xf numFmtId="4" fontId="2" fillId="0" borderId="0" xfId="0" applyNumberFormat="1" applyFont="1" applyFill="1" applyAlignment="1" applyProtection="1">
      <alignment horizontal="right" vertical="top"/>
    </xf>
    <xf numFmtId="0" fontId="30" fillId="0" borderId="0" xfId="0" applyFont="1" applyAlignment="1" applyProtection="1">
      <alignment vertical="top"/>
    </xf>
    <xf numFmtId="0" fontId="30" fillId="0" borderId="0" xfId="0" applyFont="1" applyAlignment="1" applyProtection="1">
      <alignment horizontal="right" vertical="top"/>
    </xf>
    <xf numFmtId="178" fontId="30" fillId="0" borderId="0" xfId="62" applyNumberFormat="1" applyFont="1" applyFill="1" applyAlignment="1" applyProtection="1">
      <alignment horizontal="right" vertical="top" wrapText="1"/>
    </xf>
    <xf numFmtId="165" fontId="2" fillId="0" borderId="0" xfId="62" applyFont="1" applyFill="1" applyAlignment="1" applyProtection="1">
      <alignment horizontal="right" vertical="top"/>
    </xf>
    <xf numFmtId="4" fontId="36" fillId="0" borderId="0" xfId="0" applyNumberFormat="1" applyFont="1" applyAlignment="1" applyProtection="1">
      <alignment horizontal="right" vertical="top"/>
    </xf>
    <xf numFmtId="0" fontId="0" fillId="0" borderId="0" xfId="0" applyAlignment="1" applyProtection="1">
      <alignment horizontal="right"/>
    </xf>
    <xf numFmtId="2" fontId="12" fillId="0" borderId="0" xfId="0" applyNumberFormat="1" applyFont="1" applyFill="1" applyAlignment="1" applyProtection="1">
      <alignment vertical="top" wrapText="1"/>
    </xf>
    <xf numFmtId="2" fontId="31" fillId="0" borderId="0" xfId="0" applyNumberFormat="1" applyFont="1" applyFill="1" applyAlignment="1" applyProtection="1">
      <alignment vertical="top" wrapText="1"/>
    </xf>
    <xf numFmtId="2" fontId="31" fillId="0" borderId="0" xfId="0" applyNumberFormat="1" applyFont="1" applyAlignment="1" applyProtection="1">
      <alignment horizontal="center" vertical="top" wrapText="1"/>
    </xf>
    <xf numFmtId="0" fontId="12" fillId="0" borderId="0" xfId="0" applyFont="1" applyFill="1" applyAlignment="1" applyProtection="1">
      <alignment vertical="top"/>
    </xf>
    <xf numFmtId="0" fontId="22" fillId="0" borderId="8" xfId="0" applyFont="1" applyBorder="1" applyAlignment="1" applyProtection="1"/>
    <xf numFmtId="0" fontId="0" fillId="0" borderId="8" xfId="0" applyBorder="1" applyAlignment="1" applyProtection="1"/>
    <xf numFmtId="0" fontId="30" fillId="0" borderId="8" xfId="62" applyNumberFormat="1" applyFont="1" applyFill="1" applyBorder="1" applyAlignment="1" applyProtection="1">
      <alignment horizontal="right" vertical="top" wrapText="1"/>
    </xf>
    <xf numFmtId="2" fontId="12" fillId="0" borderId="0" xfId="0" applyNumberFormat="1" applyFont="1" applyAlignment="1" applyProtection="1">
      <alignment horizontal="center" vertical="top" wrapText="1"/>
    </xf>
    <xf numFmtId="4" fontId="12" fillId="0" borderId="0" xfId="0" applyNumberFormat="1" applyFont="1" applyAlignment="1" applyProtection="1">
      <alignment horizontal="center" vertical="top"/>
    </xf>
    <xf numFmtId="49" fontId="10" fillId="0" borderId="0" xfId="0" applyNumberFormat="1" applyFont="1" applyFill="1" applyAlignment="1" applyProtection="1">
      <alignment horizontal="center" vertical="top" wrapText="1"/>
    </xf>
    <xf numFmtId="2" fontId="10" fillId="0" borderId="0" xfId="0" applyNumberFormat="1" applyFont="1" applyFill="1" applyAlignment="1" applyProtection="1">
      <alignment horizontal="left" vertical="top" wrapText="1"/>
    </xf>
    <xf numFmtId="4" fontId="10" fillId="0" borderId="0" xfId="0" applyNumberFormat="1" applyFont="1" applyFill="1" applyAlignment="1" applyProtection="1">
      <alignment horizontal="right" vertical="top"/>
    </xf>
    <xf numFmtId="0" fontId="10" fillId="0" borderId="0" xfId="0" applyFont="1" applyFill="1" applyAlignment="1" applyProtection="1">
      <alignment vertical="top"/>
    </xf>
    <xf numFmtId="49" fontId="10" fillId="0" borderId="0" xfId="0" applyNumberFormat="1" applyFont="1" applyFill="1" applyAlignment="1" applyProtection="1">
      <alignment horizontal="right" vertical="top" wrapText="1"/>
    </xf>
    <xf numFmtId="2" fontId="10" fillId="0" borderId="0" xfId="0" applyNumberFormat="1" applyFont="1" applyFill="1" applyAlignment="1" applyProtection="1">
      <alignment horizontal="right" vertical="top" wrapText="1"/>
    </xf>
    <xf numFmtId="49" fontId="9" fillId="0" borderId="0" xfId="0" applyNumberFormat="1" applyFont="1" applyFill="1" applyAlignment="1" applyProtection="1">
      <alignment horizontal="center" vertical="top" wrapText="1"/>
    </xf>
    <xf numFmtId="2" fontId="9" fillId="0" borderId="0" xfId="0" applyNumberFormat="1" applyFont="1" applyFill="1" applyAlignment="1" applyProtection="1">
      <alignment horizontal="left" vertical="top" wrapText="1"/>
    </xf>
    <xf numFmtId="4" fontId="9" fillId="0" borderId="0" xfId="0" applyNumberFormat="1" applyFont="1" applyFill="1" applyAlignment="1" applyProtection="1">
      <alignment horizontal="right" vertical="top"/>
    </xf>
    <xf numFmtId="49" fontId="9" fillId="0" borderId="0" xfId="0" applyNumberFormat="1" applyFont="1" applyFill="1" applyAlignment="1" applyProtection="1">
      <alignment horizontal="right" vertical="top" wrapText="1"/>
    </xf>
    <xf numFmtId="2" fontId="9" fillId="0" borderId="0" xfId="0" applyNumberFormat="1" applyFont="1" applyFill="1" applyAlignment="1" applyProtection="1">
      <alignment horizontal="right" vertical="top" wrapText="1"/>
    </xf>
    <xf numFmtId="49" fontId="0" fillId="0" borderId="0" xfId="0" applyNumberFormat="1" applyFill="1" applyAlignment="1" applyProtection="1">
      <alignment horizontal="center" vertical="top" wrapText="1"/>
    </xf>
    <xf numFmtId="2" fontId="0" fillId="0" borderId="0" xfId="0" applyNumberFormat="1" applyFont="1" applyFill="1" applyAlignment="1" applyProtection="1">
      <alignment horizontal="left" vertical="top" wrapText="1"/>
    </xf>
    <xf numFmtId="4" fontId="2" fillId="0" borderId="0" xfId="0" applyNumberFormat="1" applyFont="1" applyFill="1" applyAlignment="1" applyProtection="1">
      <alignment horizontal="center" vertical="top"/>
    </xf>
    <xf numFmtId="0" fontId="22" fillId="0" borderId="0" xfId="0" applyFont="1" applyFill="1" applyAlignment="1" applyProtection="1">
      <alignment horizontal="justify"/>
    </xf>
    <xf numFmtId="0" fontId="0" fillId="0" borderId="0" xfId="0" applyFill="1" applyAlignment="1" applyProtection="1"/>
    <xf numFmtId="2" fontId="1" fillId="0" borderId="0" xfId="0" applyNumberFormat="1" applyFont="1" applyFill="1" applyAlignment="1" applyProtection="1">
      <alignment horizontal="left" vertical="top" wrapText="1"/>
    </xf>
    <xf numFmtId="0" fontId="0" fillId="0" borderId="0" xfId="0" applyFill="1" applyAlignment="1" applyProtection="1">
      <alignment vertical="top"/>
    </xf>
    <xf numFmtId="49" fontId="0" fillId="0" borderId="0" xfId="0" applyNumberFormat="1" applyFill="1" applyAlignment="1" applyProtection="1">
      <alignment horizontal="right" vertical="top" wrapText="1"/>
    </xf>
    <xf numFmtId="2" fontId="1" fillId="0" borderId="0" xfId="0" applyNumberFormat="1" applyFont="1" applyFill="1" applyAlignment="1" applyProtection="1">
      <alignment horizontal="right" vertical="top" wrapText="1"/>
    </xf>
    <xf numFmtId="0" fontId="22" fillId="0" borderId="0" xfId="0" applyFont="1" applyFill="1" applyAlignment="1" applyProtection="1"/>
    <xf numFmtId="49" fontId="12" fillId="0" borderId="0" xfId="0" applyNumberFormat="1" applyFont="1" applyFill="1" applyAlignment="1" applyProtection="1">
      <alignment horizontal="center" vertical="top" wrapText="1"/>
    </xf>
    <xf numFmtId="49" fontId="12" fillId="0" borderId="0" xfId="0" quotePrefix="1" applyNumberFormat="1" applyFont="1" applyFill="1" applyAlignment="1" applyProtection="1">
      <alignment horizontal="center" vertical="top" wrapText="1"/>
    </xf>
    <xf numFmtId="2" fontId="12" fillId="0" borderId="0" xfId="0" applyNumberFormat="1" applyFont="1" applyFill="1" applyAlignment="1" applyProtection="1">
      <alignment horizontal="left" vertical="top" wrapText="1"/>
    </xf>
    <xf numFmtId="0" fontId="12" fillId="0" borderId="0" xfId="0" applyFont="1" applyFill="1" applyAlignment="1" applyProtection="1">
      <alignment horizontal="center" vertical="top"/>
    </xf>
    <xf numFmtId="49" fontId="0" fillId="0" borderId="0" xfId="0" applyNumberFormat="1" applyFont="1" applyFill="1" applyAlignment="1" applyProtection="1">
      <alignment horizontal="center" vertical="top" wrapText="1"/>
    </xf>
    <xf numFmtId="2" fontId="23" fillId="0" borderId="0" xfId="0" applyNumberFormat="1" applyFont="1" applyFill="1" applyAlignment="1" applyProtection="1">
      <alignment horizontal="left" vertical="top" wrapText="1"/>
    </xf>
    <xf numFmtId="49" fontId="0" fillId="0" borderId="0" xfId="0" applyNumberFormat="1" applyFont="1" applyAlignment="1" applyProtection="1">
      <alignment horizontal="center" vertical="top" wrapText="1"/>
    </xf>
    <xf numFmtId="4" fontId="0" fillId="0" borderId="0" xfId="0" applyNumberFormat="1" applyFont="1" applyAlignment="1" applyProtection="1">
      <alignment horizontal="center" vertical="top"/>
    </xf>
    <xf numFmtId="0" fontId="0" fillId="0" borderId="0" xfId="0" applyFont="1" applyAlignment="1" applyProtection="1">
      <alignment vertical="top"/>
    </xf>
    <xf numFmtId="49" fontId="0" fillId="0" borderId="0" xfId="0" applyNumberFormat="1" applyFont="1" applyAlignment="1" applyProtection="1">
      <alignment horizontal="right" vertical="top" wrapText="1"/>
    </xf>
    <xf numFmtId="49" fontId="0" fillId="0" borderId="0" xfId="0" applyNumberFormat="1" applyAlignment="1" applyProtection="1">
      <alignment horizontal="left" vertical="top" wrapText="1"/>
    </xf>
    <xf numFmtId="4" fontId="2" fillId="0" borderId="8" xfId="0" applyNumberFormat="1" applyFont="1" applyBorder="1" applyAlignment="1" applyProtection="1">
      <alignment horizontal="right" vertical="top"/>
    </xf>
    <xf numFmtId="0" fontId="29" fillId="0" borderId="0" xfId="0" applyFont="1" applyAlignment="1" applyProtection="1"/>
    <xf numFmtId="49" fontId="1" fillId="0" borderId="0" xfId="0" applyNumberFormat="1" applyFont="1" applyAlignment="1" applyProtection="1">
      <alignment horizontal="center" vertical="top" wrapText="1"/>
    </xf>
    <xf numFmtId="0" fontId="139" fillId="0" borderId="0" xfId="0" applyFont="1" applyAlignment="1" applyProtection="1">
      <alignment wrapText="1"/>
    </xf>
    <xf numFmtId="4" fontId="139" fillId="0" borderId="0" xfId="0" applyNumberFormat="1" applyFont="1" applyAlignment="1" applyProtection="1">
      <alignment horizontal="center" vertical="top"/>
    </xf>
    <xf numFmtId="2" fontId="10" fillId="0" borderId="0" xfId="0" applyNumberFormat="1" applyFont="1" applyAlignment="1" applyProtection="1">
      <alignment horizontal="right" vertical="top" wrapText="1"/>
    </xf>
    <xf numFmtId="0" fontId="24" fillId="0" borderId="0" xfId="0" applyFont="1" applyAlignment="1" applyProtection="1"/>
    <xf numFmtId="2" fontId="32" fillId="0" borderId="0" xfId="0" applyNumberFormat="1" applyFont="1" applyAlignment="1" applyProtection="1">
      <alignment horizontal="left" vertical="top" wrapText="1"/>
    </xf>
    <xf numFmtId="0" fontId="21" fillId="0" borderId="0" xfId="0" applyFont="1" applyAlignment="1" applyProtection="1"/>
    <xf numFmtId="4" fontId="12" fillId="0" borderId="0" xfId="0" applyNumberFormat="1" applyFont="1" applyAlignment="1" applyProtection="1">
      <alignment horizontal="right" vertical="top"/>
    </xf>
    <xf numFmtId="2" fontId="2" fillId="0" borderId="0" xfId="0" applyNumberFormat="1" applyFont="1" applyAlignment="1" applyProtection="1">
      <alignment horizontal="left" vertical="top" wrapText="1"/>
    </xf>
    <xf numFmtId="2" fontId="0" fillId="0" borderId="0" xfId="0" applyNumberFormat="1" applyAlignment="1" applyProtection="1">
      <alignment horizontal="left" vertical="top" wrapText="1"/>
    </xf>
    <xf numFmtId="2" fontId="34" fillId="0" borderId="0" xfId="0" applyNumberFormat="1" applyFont="1" applyAlignment="1" applyProtection="1">
      <alignment horizontal="left" vertical="top" wrapText="1"/>
    </xf>
    <xf numFmtId="2" fontId="33" fillId="0" borderId="0" xfId="0" applyNumberFormat="1" applyFont="1" applyAlignment="1" applyProtection="1">
      <alignment horizontal="left" vertical="top" wrapText="1"/>
    </xf>
    <xf numFmtId="0" fontId="22" fillId="0" borderId="0" xfId="0" applyFont="1" applyBorder="1" applyAlignment="1" applyProtection="1"/>
    <xf numFmtId="0" fontId="21" fillId="0" borderId="8" xfId="0" applyFont="1" applyBorder="1" applyAlignment="1" applyProtection="1"/>
    <xf numFmtId="49" fontId="4" fillId="0" borderId="0" xfId="0" applyNumberFormat="1" applyFont="1" applyAlignment="1" applyProtection="1">
      <alignment horizontal="left" vertical="top" wrapText="1"/>
    </xf>
    <xf numFmtId="2" fontId="12" fillId="0" borderId="0" xfId="0" quotePrefix="1" applyNumberFormat="1" applyFont="1" applyAlignment="1" applyProtection="1">
      <alignment horizontal="center" vertical="top" wrapText="1"/>
    </xf>
    <xf numFmtId="49" fontId="0" fillId="0" borderId="8" xfId="0" applyNumberFormat="1" applyBorder="1" applyAlignment="1" applyProtection="1">
      <alignment horizontal="center" vertical="top" wrapText="1"/>
    </xf>
    <xf numFmtId="2" fontId="1" fillId="0" borderId="8" xfId="0" applyNumberFormat="1" applyFont="1" applyBorder="1" applyAlignment="1" applyProtection="1">
      <alignment horizontal="left" vertical="top" wrapText="1"/>
    </xf>
    <xf numFmtId="4" fontId="2" fillId="0" borderId="8" xfId="0" applyNumberFormat="1" applyFont="1" applyBorder="1" applyAlignment="1" applyProtection="1">
      <alignment horizontal="center" vertical="top"/>
    </xf>
    <xf numFmtId="2" fontId="4" fillId="0" borderId="0" xfId="0" applyNumberFormat="1" applyFont="1" applyAlignment="1" applyProtection="1">
      <alignment horizontal="left" vertical="top" wrapText="1"/>
    </xf>
    <xf numFmtId="49" fontId="2" fillId="0" borderId="0" xfId="0" applyNumberFormat="1" applyFont="1" applyAlignment="1" applyProtection="1">
      <alignment horizontal="left" vertical="top" wrapText="1"/>
    </xf>
    <xf numFmtId="49" fontId="10" fillId="0" borderId="0" xfId="0" applyNumberFormat="1" applyFont="1" applyAlignment="1" applyProtection="1">
      <alignment horizontal="right" vertical="top" wrapText="1"/>
    </xf>
    <xf numFmtId="0" fontId="0" fillId="0" borderId="0" xfId="0" applyBorder="1" applyAlignment="1" applyProtection="1"/>
    <xf numFmtId="4" fontId="2" fillId="0" borderId="0" xfId="0" applyNumberFormat="1" applyFont="1" applyBorder="1" applyAlignment="1" applyProtection="1">
      <alignment horizontal="right" vertical="top"/>
    </xf>
    <xf numFmtId="49" fontId="34" fillId="0" borderId="0" xfId="0" applyNumberFormat="1" applyFont="1" applyAlignment="1" applyProtection="1">
      <alignment vertical="top" wrapText="1"/>
    </xf>
    <xf numFmtId="49" fontId="9" fillId="0" borderId="8" xfId="0" applyNumberFormat="1" applyFont="1" applyBorder="1" applyAlignment="1" applyProtection="1">
      <alignment horizontal="left" vertical="top" wrapText="1"/>
    </xf>
    <xf numFmtId="49" fontId="34" fillId="0" borderId="0" xfId="0" applyNumberFormat="1" applyFont="1" applyAlignment="1" applyProtection="1">
      <alignment horizontal="center" vertical="top" wrapText="1"/>
    </xf>
    <xf numFmtId="49" fontId="34" fillId="0" borderId="0" xfId="0" applyNumberFormat="1" applyFont="1" applyAlignment="1" applyProtection="1">
      <alignment horizontal="left" vertical="top" wrapText="1"/>
    </xf>
    <xf numFmtId="49" fontId="3" fillId="0" borderId="0" xfId="0" applyNumberFormat="1" applyFont="1" applyAlignment="1" applyProtection="1">
      <alignment horizontal="left" vertical="top" wrapText="1"/>
    </xf>
    <xf numFmtId="4" fontId="15" fillId="0" borderId="9" xfId="0" applyNumberFormat="1" applyFont="1" applyBorder="1" applyAlignment="1" applyProtection="1">
      <alignment horizontal="right" vertical="top"/>
      <protection locked="0"/>
    </xf>
    <xf numFmtId="4" fontId="15" fillId="0" borderId="0" xfId="0" applyNumberFormat="1" applyFont="1" applyBorder="1" applyAlignment="1" applyProtection="1">
      <alignment horizontal="center" vertical="top"/>
      <protection locked="0"/>
    </xf>
    <xf numFmtId="0" fontId="10" fillId="0" borderId="0" xfId="0" applyFont="1" applyAlignment="1" applyProtection="1">
      <protection locked="0"/>
    </xf>
    <xf numFmtId="4" fontId="9" fillId="0" borderId="0" xfId="0" applyNumberFormat="1" applyFont="1" applyAlignment="1" applyProtection="1">
      <alignment horizontal="right" vertical="top"/>
      <protection locked="0"/>
    </xf>
    <xf numFmtId="4" fontId="2" fillId="0" borderId="0" xfId="0" applyNumberFormat="1" applyFont="1" applyAlignment="1" applyProtection="1">
      <alignment horizontal="right" vertical="top"/>
      <protection locked="0"/>
    </xf>
    <xf numFmtId="4" fontId="0" fillId="0" borderId="0" xfId="0" applyNumberFormat="1" applyAlignment="1" applyProtection="1">
      <alignment horizontal="right" vertical="top"/>
      <protection locked="0"/>
    </xf>
    <xf numFmtId="4" fontId="2" fillId="0" borderId="8" xfId="0" applyNumberFormat="1" applyFont="1" applyBorder="1" applyAlignment="1" applyProtection="1">
      <alignment horizontal="right" vertical="top"/>
      <protection locked="0"/>
    </xf>
    <xf numFmtId="4" fontId="4" fillId="0" borderId="0" xfId="0" applyNumberFormat="1" applyFont="1" applyAlignment="1" applyProtection="1">
      <alignment horizontal="right" vertical="top"/>
      <protection locked="0"/>
    </xf>
    <xf numFmtId="4" fontId="6" fillId="0" borderId="0" xfId="0" applyNumberFormat="1" applyFont="1" applyAlignment="1" applyProtection="1">
      <alignment horizontal="right" vertical="top"/>
      <protection locked="0"/>
    </xf>
    <xf numFmtId="2" fontId="1" fillId="0" borderId="0" xfId="0" applyNumberFormat="1" applyFont="1" applyAlignment="1" applyProtection="1">
      <alignment horizontal="left" vertical="top" wrapText="1"/>
      <protection locked="0"/>
    </xf>
    <xf numFmtId="4" fontId="2" fillId="0" borderId="0" xfId="0" applyNumberFormat="1" applyFont="1" applyBorder="1" applyAlignment="1" applyProtection="1">
      <alignment horizontal="right" vertical="top"/>
      <protection locked="0"/>
    </xf>
    <xf numFmtId="2" fontId="8" fillId="0" borderId="0" xfId="0" applyNumberFormat="1" applyFont="1" applyAlignment="1" applyProtection="1">
      <alignment horizontal="left" vertical="top" wrapText="1"/>
      <protection locked="0"/>
    </xf>
    <xf numFmtId="4" fontId="2" fillId="0" borderId="0" xfId="0" applyNumberFormat="1" applyFont="1" applyAlignment="1" applyProtection="1">
      <alignment horizontal="left" vertical="top"/>
      <protection locked="0"/>
    </xf>
    <xf numFmtId="2" fontId="9" fillId="0" borderId="0" xfId="0" applyNumberFormat="1" applyFont="1" applyAlignment="1" applyProtection="1">
      <alignment horizontal="left" vertical="top" wrapText="1"/>
      <protection locked="0"/>
    </xf>
    <xf numFmtId="4" fontId="12" fillId="0" borderId="0" xfId="0" applyNumberFormat="1" applyFont="1" applyAlignment="1" applyProtection="1">
      <alignment horizontal="right" vertical="top"/>
      <protection locked="0"/>
    </xf>
    <xf numFmtId="0" fontId="0" fillId="0" borderId="0" xfId="0" applyAlignment="1" applyProtection="1">
      <alignment vertical="top"/>
      <protection locked="0"/>
    </xf>
    <xf numFmtId="4" fontId="36" fillId="0" borderId="0" xfId="0" applyNumberFormat="1" applyFont="1" applyAlignment="1" applyProtection="1">
      <alignment horizontal="right" vertical="top"/>
      <protection locked="0"/>
    </xf>
    <xf numFmtId="4" fontId="10" fillId="0" borderId="0" xfId="0" applyNumberFormat="1" applyFont="1" applyFill="1" applyAlignment="1" applyProtection="1">
      <alignment horizontal="right" vertical="top"/>
      <protection locked="0"/>
    </xf>
    <xf numFmtId="4" fontId="9" fillId="0" borderId="0" xfId="0" applyNumberFormat="1" applyFont="1" applyFill="1" applyAlignment="1" applyProtection="1">
      <alignment horizontal="right" vertical="top"/>
      <protection locked="0"/>
    </xf>
    <xf numFmtId="4" fontId="2" fillId="0" borderId="0" xfId="0" applyNumberFormat="1" applyFont="1" applyFill="1" applyAlignment="1" applyProtection="1">
      <alignment horizontal="right" vertical="top"/>
      <protection locked="0"/>
    </xf>
    <xf numFmtId="4" fontId="12" fillId="0" borderId="0" xfId="0" applyNumberFormat="1" applyFont="1" applyFill="1" applyAlignment="1" applyProtection="1">
      <alignment horizontal="right" vertical="top"/>
      <protection locked="0"/>
    </xf>
    <xf numFmtId="4" fontId="0" fillId="0" borderId="0" xfId="0" applyNumberFormat="1" applyFont="1" applyAlignment="1" applyProtection="1">
      <alignment horizontal="right" vertical="top"/>
      <protection locked="0"/>
    </xf>
    <xf numFmtId="4" fontId="1" fillId="0" borderId="0" xfId="0" applyNumberFormat="1" applyFont="1" applyAlignment="1" applyProtection="1">
      <alignment horizontal="right" vertical="top"/>
      <protection locked="0"/>
    </xf>
    <xf numFmtId="4" fontId="9" fillId="0" borderId="8" xfId="0" applyNumberFormat="1" applyFont="1" applyBorder="1" applyAlignment="1" applyProtection="1">
      <alignment horizontal="right" vertical="top"/>
      <protection locked="0"/>
    </xf>
    <xf numFmtId="49" fontId="9" fillId="0" borderId="0" xfId="0" applyNumberFormat="1" applyFont="1" applyAlignment="1" applyProtection="1">
      <alignment horizontal="left" vertical="top" wrapText="1"/>
      <protection locked="0"/>
    </xf>
    <xf numFmtId="49" fontId="9" fillId="0" borderId="8" xfId="0" applyNumberFormat="1" applyFont="1" applyBorder="1" applyAlignment="1" applyProtection="1">
      <alignment horizontal="left" vertical="top" wrapText="1"/>
      <protection locked="0"/>
    </xf>
    <xf numFmtId="49" fontId="34" fillId="0" borderId="0" xfId="0" applyNumberFormat="1" applyFont="1" applyAlignment="1" applyProtection="1">
      <alignment horizontal="left" vertical="top" wrapText="1"/>
      <protection locked="0"/>
    </xf>
    <xf numFmtId="168" fontId="66" fillId="0" borderId="0" xfId="31" applyNumberFormat="1" applyFont="1" applyBorder="1" applyAlignment="1" applyProtection="1">
      <alignment horizontal="left" vertical="center"/>
    </xf>
    <xf numFmtId="168" fontId="20" fillId="0" borderId="0" xfId="31" applyNumberFormat="1" applyFont="1" applyBorder="1" applyAlignment="1" applyProtection="1">
      <alignment horizontal="left" vertical="center"/>
    </xf>
    <xf numFmtId="168" fontId="40" fillId="0" borderId="0" xfId="31" applyNumberFormat="1" applyFont="1" applyBorder="1" applyAlignment="1" applyProtection="1">
      <alignment horizontal="center" vertical="center"/>
    </xf>
    <xf numFmtId="168" fontId="40" fillId="0" borderId="9" xfId="31" applyNumberFormat="1" applyFont="1" applyBorder="1" applyAlignment="1" applyProtection="1">
      <alignment horizontal="center" vertical="center"/>
    </xf>
    <xf numFmtId="168" fontId="40" fillId="0" borderId="12" xfId="31" applyNumberFormat="1" applyFont="1" applyBorder="1" applyAlignment="1" applyProtection="1">
      <alignment horizontal="center" vertical="center"/>
    </xf>
    <xf numFmtId="168" fontId="40" fillId="0" borderId="14" xfId="31" applyNumberFormat="1" applyFont="1" applyBorder="1" applyAlignment="1" applyProtection="1">
      <alignment horizontal="center" vertical="center"/>
    </xf>
    <xf numFmtId="49" fontId="70" fillId="0" borderId="0" xfId="31" applyNumberFormat="1" applyFont="1" applyAlignment="1" applyProtection="1"/>
    <xf numFmtId="0" fontId="40" fillId="0" borderId="0" xfId="31" applyFont="1" applyAlignment="1" applyProtection="1"/>
    <xf numFmtId="0" fontId="10" fillId="0" borderId="0" xfId="31" applyFont="1" applyAlignment="1" applyProtection="1"/>
    <xf numFmtId="0" fontId="3" fillId="0" borderId="0" xfId="31" applyFont="1" applyAlignment="1" applyProtection="1"/>
    <xf numFmtId="0" fontId="23" fillId="0" borderId="0" xfId="0" applyFont="1" applyAlignment="1" applyProtection="1">
      <alignment horizontal="left" vertical="center"/>
    </xf>
    <xf numFmtId="0" fontId="67" fillId="0" borderId="9" xfId="31" applyFont="1" applyBorder="1" applyAlignment="1" applyProtection="1">
      <alignment vertical="center"/>
    </xf>
    <xf numFmtId="0" fontId="40" fillId="0" borderId="9" xfId="31" applyFont="1" applyBorder="1" applyAlignment="1" applyProtection="1">
      <alignment vertical="center"/>
    </xf>
    <xf numFmtId="0" fontId="40" fillId="0" borderId="9" xfId="31" applyNumberFormat="1" applyFont="1" applyBorder="1" applyAlignment="1" applyProtection="1">
      <alignment vertical="center"/>
    </xf>
    <xf numFmtId="49" fontId="40" fillId="0" borderId="9" xfId="31" applyNumberFormat="1" applyFont="1" applyBorder="1" applyAlignment="1" applyProtection="1">
      <alignment horizontal="right"/>
    </xf>
    <xf numFmtId="4" fontId="40" fillId="0" borderId="9" xfId="31" applyNumberFormat="1" applyFont="1" applyBorder="1" applyProtection="1"/>
    <xf numFmtId="0" fontId="0" fillId="0" borderId="9" xfId="0" applyBorder="1" applyProtection="1"/>
    <xf numFmtId="4" fontId="40" fillId="0" borderId="9" xfId="31" applyNumberFormat="1" applyFont="1" applyBorder="1" applyAlignment="1" applyProtection="1">
      <alignment horizontal="center"/>
    </xf>
    <xf numFmtId="0" fontId="40" fillId="0" borderId="0" xfId="31" applyFont="1" applyBorder="1" applyAlignment="1" applyProtection="1">
      <alignment vertical="center"/>
    </xf>
    <xf numFmtId="0" fontId="69" fillId="0" borderId="0" xfId="31" applyNumberFormat="1" applyFont="1" applyAlignment="1" applyProtection="1">
      <alignment vertical="center"/>
    </xf>
    <xf numFmtId="49" fontId="40" fillId="0" borderId="0" xfId="31" applyNumberFormat="1" applyFont="1" applyAlignment="1" applyProtection="1">
      <alignment horizontal="right"/>
    </xf>
    <xf numFmtId="4" fontId="40" fillId="0" borderId="0" xfId="31" applyNumberFormat="1" applyFont="1" applyBorder="1" applyProtection="1"/>
    <xf numFmtId="0" fontId="40" fillId="0" borderId="0" xfId="31" applyFont="1" applyAlignment="1" applyProtection="1">
      <alignment vertical="center"/>
    </xf>
    <xf numFmtId="0" fontId="40" fillId="0" borderId="0" xfId="31" applyNumberFormat="1" applyFont="1" applyAlignment="1" applyProtection="1">
      <alignment vertical="center"/>
    </xf>
    <xf numFmtId="0" fontId="40" fillId="0" borderId="0" xfId="31" applyFont="1" applyProtection="1"/>
    <xf numFmtId="0" fontId="40" fillId="0" borderId="0" xfId="31" applyFont="1" applyBorder="1" applyAlignment="1" applyProtection="1">
      <alignment vertical="center" wrapText="1"/>
    </xf>
    <xf numFmtId="0" fontId="67" fillId="0" borderId="0" xfId="31" applyFont="1" applyBorder="1" applyProtection="1"/>
    <xf numFmtId="0" fontId="70" fillId="0" borderId="0" xfId="31" applyNumberFormat="1" applyFont="1" applyBorder="1" applyAlignment="1" applyProtection="1">
      <alignment vertical="center" wrapText="1"/>
    </xf>
    <xf numFmtId="0" fontId="20" fillId="0" borderId="0" xfId="0" applyFont="1" applyBorder="1" applyAlignment="1" applyProtection="1">
      <alignment wrapText="1"/>
    </xf>
    <xf numFmtId="0" fontId="40" fillId="0" borderId="0" xfId="31" applyNumberFormat="1" applyFont="1" applyBorder="1" applyAlignment="1" applyProtection="1">
      <alignment vertical="center"/>
    </xf>
    <xf numFmtId="49" fontId="40" fillId="0" borderId="0" xfId="31" applyNumberFormat="1" applyFont="1" applyBorder="1" applyAlignment="1" applyProtection="1">
      <alignment horizontal="right"/>
    </xf>
    <xf numFmtId="0" fontId="40" fillId="0" borderId="0" xfId="31" applyNumberFormat="1" applyFont="1" applyAlignment="1" applyProtection="1"/>
    <xf numFmtId="0" fontId="70" fillId="0" borderId="9" xfId="31" applyFont="1" applyBorder="1" applyAlignment="1" applyProtection="1">
      <alignment vertical="center"/>
    </xf>
    <xf numFmtId="0" fontId="70" fillId="0" borderId="9" xfId="31" applyNumberFormat="1" applyFont="1" applyBorder="1" applyAlignment="1" applyProtection="1">
      <alignment vertical="center"/>
    </xf>
    <xf numFmtId="0" fontId="70" fillId="0" borderId="0" xfId="31" applyFont="1" applyBorder="1" applyAlignment="1" applyProtection="1">
      <alignment vertical="center"/>
    </xf>
    <xf numFmtId="0" fontId="70" fillId="0" borderId="0" xfId="31" applyNumberFormat="1" applyFont="1" applyBorder="1" applyAlignment="1" applyProtection="1">
      <alignment vertical="center"/>
    </xf>
    <xf numFmtId="169" fontId="40" fillId="0" borderId="13" xfId="31" applyNumberFormat="1" applyFont="1" applyBorder="1" applyProtection="1"/>
    <xf numFmtId="169" fontId="40" fillId="0" borderId="23" xfId="31" applyNumberFormat="1" applyFont="1" applyBorder="1" applyProtection="1"/>
    <xf numFmtId="169" fontId="40" fillId="0" borderId="9" xfId="31" applyNumberFormat="1" applyFont="1" applyBorder="1" applyProtection="1"/>
    <xf numFmtId="169" fontId="40" fillId="0" borderId="0" xfId="31" applyNumberFormat="1" applyFont="1" applyBorder="1" applyProtection="1"/>
    <xf numFmtId="168" fontId="66" fillId="0" borderId="0" xfId="31" applyNumberFormat="1" applyFont="1" applyBorder="1" applyAlignment="1" applyProtection="1">
      <alignment horizontal="left" vertical="center"/>
      <protection locked="0"/>
    </xf>
    <xf numFmtId="0" fontId="23" fillId="0" borderId="0" xfId="0" applyFont="1" applyAlignment="1" applyProtection="1">
      <alignment horizontal="left" vertical="center"/>
      <protection locked="0"/>
    </xf>
    <xf numFmtId="168" fontId="40" fillId="0" borderId="0" xfId="31" applyNumberFormat="1" applyFont="1" applyBorder="1" applyAlignment="1" applyProtection="1">
      <alignment horizontal="center" vertical="center"/>
      <protection locked="0"/>
    </xf>
    <xf numFmtId="0" fontId="68" fillId="0" borderId="9" xfId="31" applyFont="1" applyBorder="1" applyProtection="1">
      <protection locked="0"/>
    </xf>
    <xf numFmtId="4" fontId="40" fillId="0" borderId="9" xfId="31" applyNumberFormat="1" applyFont="1" applyBorder="1" applyAlignment="1" applyProtection="1">
      <alignment horizontal="center"/>
      <protection locked="0"/>
    </xf>
    <xf numFmtId="0" fontId="40" fillId="0" borderId="0" xfId="31" applyFont="1" applyBorder="1" applyProtection="1">
      <protection locked="0"/>
    </xf>
    <xf numFmtId="0" fontId="40" fillId="0" borderId="0" xfId="31" applyFont="1" applyProtection="1">
      <protection locked="0"/>
    </xf>
    <xf numFmtId="0" fontId="20" fillId="0" borderId="0" xfId="0" applyFont="1" applyBorder="1" applyAlignment="1" applyProtection="1">
      <alignment wrapText="1"/>
      <protection locked="0"/>
    </xf>
    <xf numFmtId="0" fontId="40" fillId="0" borderId="9" xfId="31" applyFont="1" applyBorder="1" applyProtection="1">
      <protection locked="0"/>
    </xf>
    <xf numFmtId="0" fontId="0" fillId="0" borderId="0" xfId="0" applyProtection="1">
      <protection locked="0"/>
    </xf>
    <xf numFmtId="0" fontId="5" fillId="0" borderId="0" xfId="0" applyFont="1" applyAlignment="1" applyProtection="1">
      <alignment horizontal="left" vertical="top"/>
    </xf>
    <xf numFmtId="0" fontId="5" fillId="0" borderId="0" xfId="0" applyFont="1" applyProtection="1"/>
    <xf numFmtId="0" fontId="7" fillId="0" borderId="0" xfId="0" applyFont="1" applyAlignment="1" applyProtection="1">
      <alignment horizontal="left" vertical="top"/>
    </xf>
    <xf numFmtId="0" fontId="18" fillId="0" borderId="0" xfId="0" applyFont="1" applyAlignment="1" applyProtection="1">
      <alignment horizontal="left" vertical="top"/>
    </xf>
    <xf numFmtId="0" fontId="5" fillId="0" borderId="0" xfId="0" quotePrefix="1" applyFont="1" applyAlignment="1" applyProtection="1">
      <alignment horizontal="left" vertical="top"/>
    </xf>
    <xf numFmtId="171" fontId="7" fillId="0" borderId="0" xfId="0" applyNumberFormat="1" applyFont="1" applyAlignment="1" applyProtection="1">
      <alignment vertical="top"/>
    </xf>
    <xf numFmtId="0" fontId="7" fillId="0" borderId="0" xfId="0" applyFont="1" applyAlignment="1" applyProtection="1">
      <alignment horizontal="left" vertical="top" wrapText="1"/>
    </xf>
    <xf numFmtId="4" fontId="7" fillId="0" borderId="0" xfId="0" applyNumberFormat="1" applyFont="1" applyProtection="1"/>
    <xf numFmtId="0" fontId="7" fillId="0" borderId="0" xfId="0" applyFont="1" applyAlignment="1" applyProtection="1">
      <alignment horizontal="center"/>
    </xf>
    <xf numFmtId="0" fontId="71" fillId="0" borderId="0" xfId="0" applyFont="1" applyProtection="1"/>
    <xf numFmtId="4" fontId="7" fillId="0" borderId="0" xfId="0" applyNumberFormat="1" applyFont="1" applyFill="1" applyProtection="1"/>
    <xf numFmtId="0" fontId="7" fillId="0" borderId="0" xfId="0" applyFont="1" applyFill="1" applyAlignment="1" applyProtection="1">
      <alignment horizontal="left" vertical="top" wrapText="1"/>
    </xf>
    <xf numFmtId="4" fontId="18" fillId="0" borderId="0" xfId="0" applyNumberFormat="1" applyFont="1" applyProtection="1"/>
    <xf numFmtId="0" fontId="140" fillId="0" borderId="0" xfId="0" applyFont="1" applyAlignment="1" applyProtection="1">
      <alignment horizontal="left" vertical="top" wrapText="1"/>
    </xf>
    <xf numFmtId="0" fontId="7" fillId="0" borderId="0" xfId="0" applyFont="1" applyFill="1" applyProtection="1"/>
    <xf numFmtId="0" fontId="7" fillId="0" borderId="0" xfId="0" applyFont="1" applyFill="1" applyAlignment="1" applyProtection="1">
      <alignment horizontal="left" vertical="top"/>
    </xf>
    <xf numFmtId="4" fontId="5" fillId="0" borderId="0" xfId="0" applyNumberFormat="1" applyFont="1" applyProtection="1">
      <protection locked="0"/>
    </xf>
    <xf numFmtId="4" fontId="7" fillId="0" borderId="0" xfId="0" applyNumberFormat="1" applyFont="1" applyProtection="1">
      <protection locked="0"/>
    </xf>
    <xf numFmtId="4" fontId="35" fillId="0" borderId="0" xfId="0" applyNumberFormat="1" applyFont="1" applyProtection="1">
      <protection locked="0"/>
    </xf>
    <xf numFmtId="4" fontId="18" fillId="0" borderId="0" xfId="0" applyNumberFormat="1" applyFont="1" applyProtection="1">
      <protection locked="0"/>
    </xf>
    <xf numFmtId="4" fontId="73" fillId="0" borderId="0" xfId="0" applyNumberFormat="1" applyFont="1" applyProtection="1">
      <protection locked="0"/>
    </xf>
    <xf numFmtId="4" fontId="7" fillId="0" borderId="0" xfId="0" applyNumberFormat="1" applyFont="1" applyFill="1" applyProtection="1">
      <protection locked="0"/>
    </xf>
    <xf numFmtId="0" fontId="0" fillId="0" borderId="0" xfId="0" applyAlignment="1">
      <alignment horizontal="left"/>
    </xf>
    <xf numFmtId="4" fontId="0" fillId="0" borderId="0" xfId="0" applyNumberFormat="1" applyAlignment="1">
      <alignment horizontal="left"/>
    </xf>
    <xf numFmtId="0" fontId="4" fillId="0" borderId="0" xfId="0" applyFont="1" applyAlignment="1">
      <alignment horizontal="left"/>
    </xf>
    <xf numFmtId="4" fontId="0" fillId="0" borderId="0" xfId="0" applyNumberFormat="1" applyProtection="1">
      <protection locked="0"/>
    </xf>
    <xf numFmtId="4" fontId="0" fillId="0" borderId="0" xfId="0" applyNumberFormat="1" applyAlignment="1" applyProtection="1">
      <alignment horizontal="left"/>
      <protection locked="0"/>
    </xf>
    <xf numFmtId="4" fontId="0" fillId="0" borderId="8" xfId="0" applyNumberFormat="1" applyBorder="1" applyProtection="1">
      <protection locked="0"/>
    </xf>
    <xf numFmtId="2" fontId="0" fillId="0" borderId="0" xfId="0" applyNumberFormat="1" applyProtection="1">
      <protection locked="0"/>
    </xf>
    <xf numFmtId="0" fontId="0" fillId="0" borderId="8" xfId="0" applyBorder="1" applyProtection="1">
      <protection locked="0"/>
    </xf>
    <xf numFmtId="4" fontId="3" fillId="0" borderId="0" xfId="0" applyNumberFormat="1" applyFont="1" applyProtection="1">
      <protection locked="0"/>
    </xf>
    <xf numFmtId="4" fontId="62" fillId="0" borderId="0" xfId="0" applyNumberFormat="1" applyFont="1" applyProtection="1">
      <protection locked="0"/>
    </xf>
    <xf numFmtId="178" fontId="0" fillId="0" borderId="0" xfId="62" applyNumberFormat="1" applyFont="1"/>
    <xf numFmtId="178" fontId="142" fillId="0" borderId="0" xfId="62" applyNumberFormat="1" applyFont="1" applyAlignment="1">
      <alignment horizontal="right"/>
    </xf>
    <xf numFmtId="0" fontId="141" fillId="0" borderId="0" xfId="0" applyFont="1" applyProtection="1">
      <protection locked="0"/>
    </xf>
    <xf numFmtId="4" fontId="3" fillId="0" borderId="0" xfId="21" applyNumberFormat="1" applyFont="1" applyProtection="1">
      <protection locked="0"/>
    </xf>
    <xf numFmtId="0" fontId="142" fillId="0" borderId="0" xfId="0" applyFont="1" applyProtection="1">
      <protection locked="0"/>
    </xf>
    <xf numFmtId="4" fontId="75" fillId="0" borderId="0" xfId="0" applyNumberFormat="1" applyFont="1" applyProtection="1">
      <protection locked="0"/>
    </xf>
    <xf numFmtId="4" fontId="76" fillId="0" borderId="0" xfId="0" applyNumberFormat="1" applyFont="1" applyProtection="1">
      <protection locked="0"/>
    </xf>
    <xf numFmtId="4" fontId="75" fillId="16" borderId="16" xfId="0" applyNumberFormat="1" applyFont="1" applyFill="1" applyBorder="1" applyAlignment="1" applyProtection="1">
      <alignment horizontal="center"/>
      <protection locked="0"/>
    </xf>
    <xf numFmtId="4" fontId="75" fillId="0" borderId="9" xfId="0" applyNumberFormat="1" applyFont="1" applyBorder="1" applyProtection="1">
      <protection locked="0"/>
    </xf>
    <xf numFmtId="4" fontId="75" fillId="0" borderId="9" xfId="0" applyNumberFormat="1" applyFont="1" applyBorder="1" applyAlignment="1" applyProtection="1">
      <alignment wrapText="1"/>
      <protection locked="0"/>
    </xf>
    <xf numFmtId="4" fontId="75" fillId="0" borderId="9" xfId="0" applyNumberFormat="1" applyFont="1" applyBorder="1" applyAlignment="1" applyProtection="1">
      <alignment horizontal="center" wrapText="1"/>
      <protection locked="0"/>
    </xf>
    <xf numFmtId="4" fontId="75" fillId="0" borderId="0" xfId="0" applyNumberFormat="1" applyFont="1" applyBorder="1" applyAlignment="1" applyProtection="1">
      <alignment horizontal="center" wrapText="1"/>
      <protection locked="0"/>
    </xf>
    <xf numFmtId="4" fontId="75" fillId="0" borderId="0" xfId="0" applyNumberFormat="1" applyFont="1" applyAlignment="1" applyProtection="1">
      <alignment horizontal="center" wrapText="1"/>
      <protection locked="0"/>
    </xf>
    <xf numFmtId="4" fontId="75" fillId="0" borderId="0" xfId="0" applyNumberFormat="1" applyFont="1" applyAlignment="1" applyProtection="1">
      <alignment wrapText="1"/>
      <protection locked="0"/>
    </xf>
    <xf numFmtId="4" fontId="75" fillId="0" borderId="8" xfId="0" applyNumberFormat="1" applyFont="1" applyBorder="1" applyAlignment="1" applyProtection="1">
      <alignment wrapText="1"/>
      <protection locked="0"/>
    </xf>
    <xf numFmtId="4" fontId="78" fillId="0" borderId="0" xfId="0" applyNumberFormat="1" applyFont="1" applyAlignment="1" applyProtection="1">
      <alignment wrapText="1"/>
      <protection locked="0"/>
    </xf>
    <xf numFmtId="0" fontId="27" fillId="0" borderId="0" xfId="0" applyNumberFormat="1" applyFont="1" applyFill="1" applyAlignment="1" applyProtection="1">
      <alignment horizontal="left" vertical="justify"/>
    </xf>
    <xf numFmtId="49" fontId="24" fillId="0" borderId="19" xfId="0" applyNumberFormat="1" applyFont="1" applyFill="1" applyBorder="1" applyAlignment="1" applyProtection="1">
      <alignment vertical="top"/>
    </xf>
    <xf numFmtId="174" fontId="80" fillId="0" borderId="0" xfId="0" applyNumberFormat="1" applyFont="1" applyFill="1" applyBorder="1" applyAlignment="1" applyProtection="1">
      <alignment vertical="top"/>
    </xf>
    <xf numFmtId="174" fontId="80" fillId="0" borderId="0" xfId="0" applyNumberFormat="1" applyFont="1" applyFill="1" applyAlignment="1" applyProtection="1">
      <alignment wrapText="1"/>
    </xf>
    <xf numFmtId="174" fontId="22" fillId="0" borderId="8" xfId="0" applyNumberFormat="1" applyFont="1" applyBorder="1" applyAlignment="1" applyProtection="1">
      <alignment horizontal="left"/>
    </xf>
    <xf numFmtId="174" fontId="22" fillId="0" borderId="0" xfId="0" applyNumberFormat="1" applyFont="1" applyBorder="1" applyAlignment="1" applyProtection="1">
      <alignment horizontal="left"/>
    </xf>
    <xf numFmtId="174" fontId="22" fillId="0" borderId="0" xfId="0" applyNumberFormat="1" applyFont="1" applyBorder="1" applyAlignment="1" applyProtection="1">
      <alignment horizontal="center"/>
    </xf>
    <xf numFmtId="174" fontId="0" fillId="0" borderId="0" xfId="0" applyNumberFormat="1" applyAlignment="1" applyProtection="1">
      <alignment vertical="top" wrapText="1"/>
    </xf>
    <xf numFmtId="0" fontId="39" fillId="0" borderId="0" xfId="33" applyFont="1" applyAlignment="1" applyProtection="1">
      <alignment vertical="top" wrapText="1"/>
    </xf>
    <xf numFmtId="0" fontId="39" fillId="0" borderId="0" xfId="33" applyFont="1" applyAlignment="1" applyProtection="1">
      <alignment horizontal="center" vertical="top" wrapText="1"/>
    </xf>
    <xf numFmtId="0" fontId="39" fillId="0" borderId="0" xfId="33" applyFont="1" applyBorder="1" applyAlignment="1" applyProtection="1">
      <alignment horizontal="center" vertical="top" wrapText="1"/>
    </xf>
    <xf numFmtId="0" fontId="39" fillId="0" borderId="0" xfId="33" applyFont="1" applyFill="1" applyAlignment="1" applyProtection="1">
      <alignment vertical="top" wrapText="1"/>
    </xf>
    <xf numFmtId="0" fontId="39" fillId="0" borderId="0" xfId="33" applyFont="1" applyFill="1" applyAlignment="1" applyProtection="1">
      <alignment horizontal="center" vertical="top" wrapText="1"/>
    </xf>
    <xf numFmtId="0" fontId="39" fillId="0" borderId="0" xfId="33" applyFont="1" applyBorder="1" applyAlignment="1" applyProtection="1">
      <alignment vertical="top" wrapText="1"/>
    </xf>
    <xf numFmtId="0" fontId="39" fillId="0" borderId="0" xfId="33" applyFont="1" applyAlignment="1" applyProtection="1">
      <alignment vertical="distributed" wrapText="1"/>
    </xf>
    <xf numFmtId="0" fontId="39" fillId="0" borderId="0" xfId="33" applyFont="1" applyAlignment="1" applyProtection="1">
      <alignment horizontal="center" vertical="distributed" wrapText="1"/>
    </xf>
    <xf numFmtId="0" fontId="39" fillId="0" borderId="0" xfId="33" applyFont="1" applyBorder="1" applyAlignment="1" applyProtection="1">
      <alignment vertical="distributed" wrapText="1"/>
    </xf>
    <xf numFmtId="0" fontId="39" fillId="0" borderId="0" xfId="33" applyFont="1" applyBorder="1" applyAlignment="1" applyProtection="1">
      <alignment horizontal="center" vertical="distributed" wrapText="1"/>
    </xf>
    <xf numFmtId="0" fontId="39" fillId="0" borderId="0" xfId="33" applyNumberFormat="1" applyFont="1" applyFill="1" applyAlignment="1" applyProtection="1">
      <alignment horizontal="left" vertical="top" wrapText="1"/>
    </xf>
    <xf numFmtId="0" fontId="39" fillId="0" borderId="0" xfId="33" applyFont="1" applyFill="1" applyAlignment="1" applyProtection="1">
      <alignment horizontal="center" wrapText="1"/>
    </xf>
    <xf numFmtId="0" fontId="39" fillId="0" borderId="0" xfId="33" applyFont="1" applyFill="1" applyAlignment="1" applyProtection="1">
      <alignment horizontal="left" vertical="justify" wrapText="1"/>
    </xf>
    <xf numFmtId="174" fontId="22" fillId="0" borderId="0" xfId="0" applyNumberFormat="1" applyFont="1" applyAlignment="1" applyProtection="1">
      <alignment vertical="top"/>
    </xf>
    <xf numFmtId="174" fontId="22" fillId="0" borderId="0" xfId="0" applyNumberFormat="1" applyFont="1" applyAlignment="1" applyProtection="1">
      <alignment horizontal="center"/>
    </xf>
    <xf numFmtId="0" fontId="39" fillId="0" borderId="0" xfId="33" applyFont="1" applyFill="1" applyAlignment="1" applyProtection="1">
      <alignment horizontal="left" vertical="top" wrapText="1"/>
    </xf>
    <xf numFmtId="0" fontId="39" fillId="0" borderId="0" xfId="33" quotePrefix="1" applyFont="1" applyFill="1" applyAlignment="1" applyProtection="1">
      <alignment horizontal="left" vertical="justify" wrapText="1"/>
    </xf>
    <xf numFmtId="44" fontId="84" fillId="0" borderId="0" xfId="0" applyNumberFormat="1" applyFont="1" applyFill="1" applyAlignment="1" applyProtection="1">
      <alignment horizontal="center" wrapText="1"/>
    </xf>
    <xf numFmtId="0" fontId="84" fillId="0" borderId="0" xfId="0" applyFont="1" applyFill="1" applyAlignment="1" applyProtection="1">
      <alignment horizontal="center"/>
    </xf>
    <xf numFmtId="0" fontId="39" fillId="0" borderId="0" xfId="0" applyNumberFormat="1" applyFont="1" applyAlignment="1" applyProtection="1">
      <alignment horizontal="center"/>
    </xf>
    <xf numFmtId="44" fontId="39" fillId="0" borderId="0" xfId="0" applyNumberFormat="1" applyFont="1" applyAlignment="1" applyProtection="1">
      <alignment horizontal="center" wrapText="1"/>
    </xf>
    <xf numFmtId="0" fontId="39" fillId="0" borderId="0" xfId="0" applyNumberFormat="1" applyFont="1" applyAlignment="1" applyProtection="1">
      <alignment vertical="top" wrapText="1"/>
    </xf>
    <xf numFmtId="174" fontId="7" fillId="0" borderId="0" xfId="0" quotePrefix="1" applyNumberFormat="1" applyFont="1" applyFill="1" applyAlignment="1" applyProtection="1">
      <alignment horizontal="left" vertical="justify" wrapText="1"/>
    </xf>
    <xf numFmtId="0" fontId="95" fillId="0" borderId="0" xfId="49" applyFont="1" applyFill="1" applyAlignment="1" applyProtection="1">
      <alignment horizontal="center"/>
    </xf>
    <xf numFmtId="1" fontId="95" fillId="0" borderId="0" xfId="49" applyNumberFormat="1" applyFont="1" applyFill="1" applyAlignment="1" applyProtection="1">
      <alignment horizontal="center"/>
    </xf>
    <xf numFmtId="0" fontId="88" fillId="0" borderId="0" xfId="0" applyFont="1" applyAlignment="1" applyProtection="1">
      <alignment horizontal="center"/>
    </xf>
    <xf numFmtId="0" fontId="88" fillId="0" borderId="0" xfId="0" applyFont="1" applyFill="1" applyAlignment="1" applyProtection="1">
      <alignment horizontal="center"/>
    </xf>
    <xf numFmtId="0" fontId="83" fillId="0" borderId="0" xfId="0" applyFont="1" applyFill="1" applyAlignment="1" applyProtection="1">
      <alignment horizontal="left" vertical="justify"/>
    </xf>
    <xf numFmtId="174" fontId="39" fillId="0" borderId="0" xfId="0" applyNumberFormat="1" applyFont="1" applyAlignment="1" applyProtection="1">
      <alignment vertical="top"/>
    </xf>
    <xf numFmtId="1" fontId="39" fillId="0" borderId="0" xfId="0" applyNumberFormat="1" applyFont="1" applyAlignment="1" applyProtection="1">
      <alignment horizontal="center"/>
    </xf>
    <xf numFmtId="0" fontId="39" fillId="0" borderId="8" xfId="33" applyFont="1" applyFill="1" applyBorder="1" applyAlignment="1" applyProtection="1">
      <alignment horizontal="center" wrapText="1"/>
    </xf>
    <xf numFmtId="0" fontId="39" fillId="0" borderId="8" xfId="33" applyFont="1" applyBorder="1" applyAlignment="1" applyProtection="1">
      <alignment horizontal="center" vertical="top" wrapText="1"/>
    </xf>
    <xf numFmtId="174" fontId="39" fillId="0" borderId="8" xfId="0" applyNumberFormat="1" applyFont="1" applyBorder="1" applyAlignment="1" applyProtection="1">
      <alignment vertical="top" wrapText="1"/>
    </xf>
    <xf numFmtId="174" fontId="39" fillId="0" borderId="8" xfId="0" applyNumberFormat="1" applyFont="1" applyFill="1" applyBorder="1" applyAlignment="1" applyProtection="1">
      <alignment horizontal="center" vertical="top"/>
    </xf>
    <xf numFmtId="1" fontId="39" fillId="0" borderId="8" xfId="0" applyNumberFormat="1" applyFont="1" applyFill="1" applyBorder="1" applyAlignment="1" applyProtection="1">
      <alignment horizontal="center" vertical="top"/>
    </xf>
    <xf numFmtId="0" fontId="101" fillId="0" borderId="0" xfId="0" applyFont="1" applyFill="1" applyProtection="1"/>
    <xf numFmtId="0" fontId="101" fillId="0" borderId="0" xfId="0" applyFont="1" applyFill="1" applyAlignment="1" applyProtection="1">
      <alignment horizontal="center"/>
    </xf>
    <xf numFmtId="49" fontId="102" fillId="0" borderId="0" xfId="0" applyNumberFormat="1" applyFont="1" applyFill="1" applyProtection="1"/>
    <xf numFmtId="49" fontId="102" fillId="0" borderId="0" xfId="0" applyNumberFormat="1" applyFont="1" applyFill="1" applyAlignment="1" applyProtection="1">
      <alignment horizontal="center"/>
    </xf>
    <xf numFmtId="0" fontId="101" fillId="0" borderId="0" xfId="0" applyFont="1" applyFill="1" applyBorder="1" applyAlignment="1" applyProtection="1">
      <alignment horizontal="center"/>
    </xf>
    <xf numFmtId="0" fontId="102" fillId="0" borderId="0" xfId="0" applyFont="1" applyFill="1" applyAlignment="1" applyProtection="1">
      <alignment horizontal="center"/>
    </xf>
    <xf numFmtId="0" fontId="102" fillId="0" borderId="0" xfId="0" applyFont="1" applyFill="1" applyBorder="1" applyAlignment="1" applyProtection="1">
      <alignment horizontal="center"/>
    </xf>
    <xf numFmtId="0" fontId="102" fillId="0" borderId="0" xfId="0" applyFont="1" applyFill="1" applyBorder="1" applyProtection="1"/>
    <xf numFmtId="0" fontId="106" fillId="0" borderId="0" xfId="0" applyFont="1" applyFill="1" applyProtection="1"/>
    <xf numFmtId="0" fontId="102" fillId="0" borderId="0" xfId="0" applyFont="1" applyFill="1" applyProtection="1"/>
    <xf numFmtId="0" fontId="83" fillId="0" borderId="0" xfId="0" applyFont="1" applyAlignment="1" applyProtection="1">
      <alignment horizontal="left" vertical="top" wrapText="1"/>
    </xf>
    <xf numFmtId="0" fontId="18" fillId="0" borderId="0" xfId="0" applyFont="1" applyAlignment="1" applyProtection="1">
      <alignment horizontal="center"/>
    </xf>
    <xf numFmtId="1" fontId="18" fillId="0" borderId="0" xfId="0" applyNumberFormat="1" applyFont="1" applyAlignment="1" applyProtection="1">
      <alignment horizontal="center"/>
    </xf>
    <xf numFmtId="0" fontId="18" fillId="0" borderId="0" xfId="0" applyFont="1" applyAlignment="1" applyProtection="1">
      <alignment horizontal="left" vertical="top" wrapText="1"/>
    </xf>
    <xf numFmtId="0" fontId="83" fillId="0" borderId="0" xfId="0" applyFont="1" applyAlignment="1" applyProtection="1">
      <alignment horizontal="center"/>
    </xf>
    <xf numFmtId="0" fontId="83" fillId="0" borderId="0" xfId="0" applyNumberFormat="1" applyFont="1" applyAlignment="1" applyProtection="1">
      <alignment horizontal="center"/>
    </xf>
    <xf numFmtId="0" fontId="39" fillId="0" borderId="18" xfId="33" applyFont="1" applyBorder="1" applyAlignment="1" applyProtection="1">
      <alignment vertical="distributed" wrapText="1"/>
    </xf>
    <xf numFmtId="0" fontId="39" fillId="0" borderId="18" xfId="33" applyFont="1" applyBorder="1" applyAlignment="1" applyProtection="1">
      <alignment horizontal="center" vertical="distributed" wrapText="1"/>
    </xf>
    <xf numFmtId="174" fontId="39" fillId="0" borderId="0" xfId="0" applyNumberFormat="1" applyFont="1" applyAlignment="1" applyProtection="1">
      <alignment vertical="top" wrapText="1"/>
    </xf>
    <xf numFmtId="0" fontId="30" fillId="0" borderId="0" xfId="0" applyFont="1" applyBorder="1" applyAlignment="1" applyProtection="1">
      <alignment horizontal="left" vertical="top" wrapText="1" shrinkToFit="1"/>
    </xf>
    <xf numFmtId="0" fontId="88" fillId="0" borderId="0" xfId="0" applyFont="1" applyBorder="1" applyAlignment="1" applyProtection="1">
      <alignment horizontal="center"/>
    </xf>
    <xf numFmtId="0" fontId="88" fillId="0" borderId="0" xfId="0" applyNumberFormat="1" applyFont="1" applyBorder="1" applyAlignment="1" applyProtection="1">
      <alignment horizontal="center"/>
    </xf>
    <xf numFmtId="0" fontId="111" fillId="0" borderId="0" xfId="0" applyFont="1" applyFill="1" applyBorder="1" applyAlignment="1" applyProtection="1">
      <alignment horizontal="center" wrapText="1"/>
    </xf>
    <xf numFmtId="0" fontId="30" fillId="0" borderId="8" xfId="0" applyFont="1" applyFill="1" applyBorder="1" applyAlignment="1" applyProtection="1">
      <alignment horizontal="left" vertical="top" wrapText="1" shrinkToFit="1"/>
    </xf>
    <xf numFmtId="0" fontId="30" fillId="0" borderId="0" xfId="0" applyFont="1" applyFill="1" applyBorder="1" applyAlignment="1" applyProtection="1">
      <alignment horizontal="left" vertical="top" wrapText="1" shrinkToFit="1"/>
    </xf>
    <xf numFmtId="0" fontId="115" fillId="0" borderId="0" xfId="0" applyFont="1" applyBorder="1" applyAlignment="1" applyProtection="1">
      <alignment horizontal="justify" vertical="top" wrapText="1"/>
    </xf>
    <xf numFmtId="0" fontId="30" fillId="0" borderId="0" xfId="0" applyFont="1" applyBorder="1" applyAlignment="1" applyProtection="1">
      <alignment horizontal="center"/>
    </xf>
    <xf numFmtId="1" fontId="111" fillId="0" borderId="0" xfId="0" applyNumberFormat="1" applyFont="1" applyBorder="1" applyProtection="1"/>
    <xf numFmtId="0" fontId="100" fillId="0" borderId="0" xfId="0" applyNumberFormat="1" applyFont="1" applyBorder="1" applyAlignment="1" applyProtection="1">
      <alignment horizontal="left" vertical="top"/>
    </xf>
    <xf numFmtId="174" fontId="39" fillId="0" borderId="0" xfId="0" applyNumberFormat="1" applyFont="1" applyBorder="1" applyAlignment="1" applyProtection="1">
      <alignment vertical="top"/>
    </xf>
    <xf numFmtId="0" fontId="79" fillId="0" borderId="0" xfId="33" applyFont="1" applyAlignment="1" applyProtection="1">
      <alignment vertical="top" wrapText="1"/>
    </xf>
    <xf numFmtId="0" fontId="79" fillId="0" borderId="0" xfId="33" applyFont="1" applyAlignment="1" applyProtection="1">
      <alignment horizontal="center" vertical="distributed" wrapText="1"/>
    </xf>
    <xf numFmtId="174" fontId="0" fillId="0" borderId="0" xfId="0" applyNumberFormat="1" applyAlignment="1" applyProtection="1">
      <alignment vertical="top"/>
    </xf>
    <xf numFmtId="49" fontId="80" fillId="0" borderId="0" xfId="33" applyNumberFormat="1" applyFont="1" applyFill="1" applyBorder="1" applyAlignment="1" applyProtection="1">
      <alignment vertical="top" wrapText="1"/>
    </xf>
    <xf numFmtId="0" fontId="39" fillId="0" borderId="0" xfId="33" applyFont="1" applyFill="1" applyBorder="1" applyAlignment="1" applyProtection="1">
      <alignment horizontal="center" vertical="distributed" wrapText="1"/>
    </xf>
    <xf numFmtId="0" fontId="39" fillId="0" borderId="0" xfId="33" applyFont="1" applyFill="1" applyBorder="1" applyAlignment="1" applyProtection="1">
      <alignment vertical="top" wrapText="1"/>
    </xf>
    <xf numFmtId="0" fontId="80" fillId="0" borderId="0" xfId="33" applyFont="1" applyFill="1" applyBorder="1" applyAlignment="1" applyProtection="1">
      <alignment horizontal="left" vertical="top" wrapText="1"/>
    </xf>
    <xf numFmtId="174" fontId="116" fillId="0" borderId="0" xfId="0" applyNumberFormat="1" applyFont="1" applyAlignment="1" applyProtection="1"/>
    <xf numFmtId="3" fontId="39" fillId="0" borderId="0" xfId="0" applyNumberFormat="1" applyFont="1" applyFill="1" applyBorder="1" applyAlignment="1" applyProtection="1">
      <alignment horizontal="center"/>
    </xf>
    <xf numFmtId="49" fontId="39" fillId="0" borderId="0" xfId="0" applyNumberFormat="1" applyFont="1" applyFill="1" applyBorder="1" applyAlignment="1" applyProtection="1">
      <alignment horizontal="center" wrapText="1"/>
    </xf>
    <xf numFmtId="174" fontId="117" fillId="0" borderId="19" xfId="0" applyNumberFormat="1" applyFont="1" applyBorder="1" applyAlignment="1" applyProtection="1">
      <alignment wrapText="1"/>
    </xf>
    <xf numFmtId="0" fontId="80" fillId="0" borderId="0" xfId="33" applyFont="1" applyBorder="1" applyAlignment="1" applyProtection="1">
      <alignment vertical="top" wrapText="1"/>
    </xf>
    <xf numFmtId="174" fontId="22" fillId="0" borderId="0" xfId="0" applyNumberFormat="1" applyFont="1" applyBorder="1" applyAlignment="1" applyProtection="1">
      <alignment horizontal="center" wrapText="1"/>
    </xf>
    <xf numFmtId="3" fontId="80" fillId="0" borderId="0" xfId="0" applyNumberFormat="1" applyFont="1" applyBorder="1" applyAlignment="1" applyProtection="1">
      <alignment vertical="top"/>
    </xf>
    <xf numFmtId="0" fontId="83" fillId="0" borderId="0" xfId="0" applyFont="1" applyAlignment="1" applyProtection="1">
      <alignment horizontal="center" wrapText="1"/>
    </xf>
    <xf numFmtId="174" fontId="117" fillId="0" borderId="0" xfId="0" applyNumberFormat="1" applyFont="1" applyBorder="1" applyAlignment="1" applyProtection="1">
      <alignment wrapText="1"/>
    </xf>
    <xf numFmtId="174" fontId="0" fillId="0" borderId="0" xfId="0" applyNumberFormat="1" applyAlignment="1" applyProtection="1"/>
    <xf numFmtId="49" fontId="80" fillId="0" borderId="0" xfId="33" applyNumberFormat="1" applyFont="1" applyBorder="1" applyAlignment="1" applyProtection="1">
      <alignment vertical="top"/>
    </xf>
    <xf numFmtId="49" fontId="0" fillId="0" borderId="0" xfId="0" applyNumberFormat="1" applyAlignment="1" applyProtection="1">
      <alignment wrapText="1"/>
    </xf>
    <xf numFmtId="49" fontId="80" fillId="0" borderId="0" xfId="33" applyNumberFormat="1" applyFont="1" applyBorder="1" applyAlignment="1" applyProtection="1">
      <alignment vertical="top" wrapText="1"/>
    </xf>
    <xf numFmtId="174" fontId="83" fillId="0" borderId="0" xfId="0" applyNumberFormat="1" applyFont="1" applyAlignment="1" applyProtection="1">
      <alignment vertical="top"/>
    </xf>
    <xf numFmtId="4" fontId="39" fillId="0" borderId="0" xfId="0" applyNumberFormat="1" applyFont="1" applyProtection="1">
      <protection locked="0"/>
    </xf>
    <xf numFmtId="174" fontId="22" fillId="0" borderId="8" xfId="0" applyNumberFormat="1" applyFont="1" applyBorder="1" applyAlignment="1" applyProtection="1">
      <alignment horizontal="left"/>
      <protection locked="0"/>
    </xf>
    <xf numFmtId="174" fontId="22" fillId="0" borderId="0" xfId="0" applyNumberFormat="1" applyFont="1" applyBorder="1" applyAlignment="1" applyProtection="1">
      <alignment horizontal="left"/>
      <protection locked="0"/>
    </xf>
    <xf numFmtId="4" fontId="22" fillId="0" borderId="0" xfId="0" applyNumberFormat="1" applyFont="1" applyBorder="1" applyAlignment="1" applyProtection="1">
      <alignment horizontal="left"/>
      <protection locked="0"/>
    </xf>
    <xf numFmtId="174" fontId="0" fillId="0" borderId="0" xfId="0" applyNumberFormat="1" applyAlignment="1" applyProtection="1">
      <alignment vertical="top" wrapText="1"/>
      <protection locked="0"/>
    </xf>
    <xf numFmtId="4" fontId="39" fillId="0" borderId="0" xfId="0" applyNumberFormat="1" applyFont="1" applyFill="1" applyAlignment="1" applyProtection="1">
      <alignment horizontal="center"/>
      <protection locked="0"/>
    </xf>
    <xf numFmtId="4" fontId="39" fillId="0" borderId="0" xfId="0" applyNumberFormat="1" applyFont="1" applyAlignment="1" applyProtection="1">
      <alignment vertical="top"/>
      <protection locked="0"/>
    </xf>
    <xf numFmtId="4" fontId="39" fillId="0" borderId="0" xfId="0" applyNumberFormat="1" applyFont="1" applyBorder="1" applyAlignment="1" applyProtection="1">
      <alignment vertical="top"/>
      <protection locked="0"/>
    </xf>
    <xf numFmtId="4" fontId="83" fillId="0" borderId="0" xfId="0" applyNumberFormat="1" applyFont="1" applyFill="1" applyProtection="1">
      <protection locked="0"/>
    </xf>
    <xf numFmtId="4" fontId="39" fillId="0" borderId="0" xfId="0" applyNumberFormat="1" applyFont="1" applyFill="1" applyBorder="1" applyProtection="1">
      <protection locked="0"/>
    </xf>
    <xf numFmtId="4" fontId="83" fillId="0" borderId="0" xfId="0" applyNumberFormat="1" applyFont="1" applyFill="1" applyBorder="1" applyProtection="1">
      <protection locked="0"/>
    </xf>
    <xf numFmtId="4" fontId="39" fillId="0" borderId="0" xfId="0" applyNumberFormat="1" applyFont="1" applyFill="1" applyProtection="1">
      <protection locked="0"/>
    </xf>
    <xf numFmtId="49" fontId="81" fillId="0" borderId="0" xfId="0" applyNumberFormat="1" applyFont="1" applyFill="1" applyBorder="1" applyAlignment="1" applyProtection="1">
      <alignment vertical="top" wrapText="1"/>
      <protection locked="0"/>
    </xf>
    <xf numFmtId="39" fontId="22" fillId="0" borderId="0" xfId="0" applyNumberFormat="1" applyFont="1" applyBorder="1" applyAlignment="1" applyProtection="1">
      <alignment horizontal="left"/>
      <protection locked="0"/>
    </xf>
    <xf numFmtId="39" fontId="81" fillId="0" borderId="0" xfId="0" applyNumberFormat="1" applyFont="1" applyFill="1" applyBorder="1" applyAlignment="1" applyProtection="1">
      <alignment horizontal="left" vertical="top" wrapText="1"/>
      <protection locked="0"/>
    </xf>
    <xf numFmtId="39" fontId="39" fillId="0" borderId="0" xfId="0" applyNumberFormat="1" applyFont="1" applyFill="1" applyBorder="1" applyAlignment="1" applyProtection="1">
      <alignment horizontal="left"/>
      <protection locked="0"/>
    </xf>
    <xf numFmtId="39" fontId="39" fillId="0" borderId="0" xfId="20" applyNumberFormat="1" applyFont="1" applyFill="1" applyBorder="1" applyAlignment="1" applyProtection="1">
      <alignment horizontal="left" vertical="distributed" wrapText="1"/>
      <protection locked="0"/>
    </xf>
    <xf numFmtId="39" fontId="39" fillId="0" borderId="0" xfId="20" applyNumberFormat="1" applyFont="1" applyFill="1" applyBorder="1" applyAlignment="1" applyProtection="1">
      <alignment horizontal="left" wrapText="1"/>
      <protection locked="0"/>
    </xf>
    <xf numFmtId="39" fontId="22" fillId="0" borderId="0" xfId="0" applyNumberFormat="1" applyFont="1" applyAlignment="1" applyProtection="1">
      <alignment horizontal="left"/>
      <protection locked="0"/>
    </xf>
    <xf numFmtId="39" fontId="83" fillId="0" borderId="0" xfId="60" applyNumberFormat="1" applyFont="1" applyFill="1" applyAlignment="1" applyProtection="1">
      <alignment horizontal="left"/>
      <protection locked="0"/>
    </xf>
    <xf numFmtId="39" fontId="84" fillId="0" borderId="0" xfId="0" applyNumberFormat="1" applyFont="1" applyFill="1" applyAlignment="1" applyProtection="1">
      <alignment horizontal="left"/>
      <protection locked="0"/>
    </xf>
    <xf numFmtId="39" fontId="87" fillId="0" borderId="0" xfId="62" applyNumberFormat="1" applyFont="1" applyAlignment="1" applyProtection="1">
      <alignment horizontal="left"/>
      <protection locked="0"/>
    </xf>
    <xf numFmtId="39" fontId="39" fillId="0" borderId="0" xfId="62" applyNumberFormat="1" applyFont="1" applyAlignment="1" applyProtection="1">
      <alignment horizontal="left"/>
      <protection locked="0"/>
    </xf>
    <xf numFmtId="39" fontId="39" fillId="0" borderId="0" xfId="0" applyNumberFormat="1" applyFont="1" applyAlignment="1" applyProtection="1">
      <alignment horizontal="left"/>
      <protection locked="0"/>
    </xf>
    <xf numFmtId="39" fontId="7" fillId="0" borderId="0" xfId="0" applyNumberFormat="1" applyFont="1" applyFill="1" applyBorder="1" applyAlignment="1" applyProtection="1">
      <alignment horizontal="left"/>
      <protection locked="0"/>
    </xf>
    <xf numFmtId="39" fontId="7" fillId="0" borderId="0" xfId="0" applyNumberFormat="1" applyFont="1" applyFill="1" applyAlignment="1" applyProtection="1">
      <alignment horizontal="left"/>
      <protection locked="0"/>
    </xf>
    <xf numFmtId="39" fontId="71" fillId="0" borderId="0" xfId="0" applyNumberFormat="1" applyFont="1" applyFill="1" applyAlignment="1" applyProtection="1">
      <alignment horizontal="left"/>
      <protection locked="0"/>
    </xf>
    <xf numFmtId="39" fontId="39" fillId="0" borderId="0" xfId="0" applyNumberFormat="1" applyFont="1" applyFill="1" applyBorder="1" applyAlignment="1" applyProtection="1">
      <alignment horizontal="left" vertical="top"/>
      <protection locked="0"/>
    </xf>
    <xf numFmtId="39" fontId="5" fillId="0" borderId="0" xfId="0" applyNumberFormat="1" applyFont="1" applyFill="1" applyAlignment="1" applyProtection="1">
      <alignment horizontal="left"/>
      <protection locked="0"/>
    </xf>
    <xf numFmtId="39" fontId="39" fillId="0" borderId="0" xfId="0" applyNumberFormat="1" applyFont="1" applyFill="1" applyAlignment="1" applyProtection="1">
      <alignment horizontal="left" vertical="top"/>
      <protection locked="0"/>
    </xf>
    <xf numFmtId="39" fontId="39" fillId="0" borderId="0" xfId="20" applyNumberFormat="1" applyFont="1" applyFill="1" applyBorder="1" applyAlignment="1" applyProtection="1">
      <alignment horizontal="left" vertical="top" wrapText="1"/>
      <protection locked="0"/>
    </xf>
    <xf numFmtId="39" fontId="83" fillId="0" borderId="0" xfId="0" applyNumberFormat="1" applyFont="1" applyFill="1" applyAlignment="1" applyProtection="1">
      <alignment horizontal="left" vertical="top"/>
      <protection locked="0"/>
    </xf>
    <xf numFmtId="39" fontId="83" fillId="0" borderId="8" xfId="0" applyNumberFormat="1" applyFont="1" applyFill="1" applyBorder="1" applyAlignment="1" applyProtection="1">
      <alignment horizontal="left" vertical="top"/>
      <protection locked="0"/>
    </xf>
    <xf numFmtId="39" fontId="39" fillId="0" borderId="8" xfId="0" applyNumberFormat="1" applyFont="1" applyFill="1" applyBorder="1" applyAlignment="1" applyProtection="1">
      <alignment horizontal="left" vertical="top"/>
      <protection locked="0"/>
    </xf>
    <xf numFmtId="175" fontId="39" fillId="0" borderId="0" xfId="20" applyNumberFormat="1" applyFont="1" applyFill="1" applyBorder="1" applyAlignment="1" applyProtection="1">
      <alignment horizontal="right" wrapText="1"/>
      <protection locked="0"/>
    </xf>
    <xf numFmtId="39" fontId="102" fillId="0" borderId="0" xfId="35" applyNumberFormat="1" applyFont="1" applyFill="1" applyBorder="1" applyAlignment="1" applyProtection="1">
      <alignment horizontal="left"/>
      <protection locked="0"/>
    </xf>
    <xf numFmtId="39" fontId="109" fillId="0" borderId="0" xfId="0" applyNumberFormat="1" applyFont="1" applyAlignment="1" applyProtection="1">
      <alignment horizontal="left"/>
      <protection locked="0"/>
    </xf>
    <xf numFmtId="39" fontId="83" fillId="0" borderId="0" xfId="0" applyNumberFormat="1" applyFont="1" applyAlignment="1" applyProtection="1">
      <alignment horizontal="left"/>
      <protection locked="0"/>
    </xf>
    <xf numFmtId="39" fontId="79" fillId="0" borderId="0" xfId="0" applyNumberFormat="1" applyFont="1" applyFill="1" applyBorder="1" applyAlignment="1" applyProtection="1">
      <alignment horizontal="left" vertical="top"/>
      <protection locked="0"/>
    </xf>
    <xf numFmtId="39" fontId="39" fillId="0" borderId="18" xfId="20" applyNumberFormat="1" applyFont="1" applyFill="1" applyBorder="1" applyAlignment="1" applyProtection="1">
      <alignment horizontal="left" vertical="distributed" wrapText="1"/>
      <protection locked="0"/>
    </xf>
    <xf numFmtId="39" fontId="23" fillId="0" borderId="0" xfId="0" applyNumberFormat="1" applyFont="1" applyAlignment="1" applyProtection="1">
      <alignment horizontal="left" vertical="top" wrapText="1"/>
      <protection locked="0"/>
    </xf>
    <xf numFmtId="39" fontId="39" fillId="0" borderId="0" xfId="0" applyNumberFormat="1" applyFont="1" applyAlignment="1" applyProtection="1">
      <alignment horizontal="left" vertical="top"/>
      <protection locked="0"/>
    </xf>
    <xf numFmtId="39" fontId="39" fillId="0" borderId="0" xfId="0" applyNumberFormat="1" applyFont="1" applyBorder="1" applyAlignment="1" applyProtection="1">
      <alignment horizontal="left" vertical="top"/>
      <protection locked="0"/>
    </xf>
    <xf numFmtId="39" fontId="88" fillId="0" borderId="0" xfId="0" applyNumberFormat="1" applyFont="1" applyBorder="1" applyAlignment="1" applyProtection="1">
      <alignment horizontal="left"/>
      <protection locked="0"/>
    </xf>
    <xf numFmtId="39" fontId="88" fillId="0" borderId="8" xfId="0" applyNumberFormat="1" applyFont="1" applyBorder="1" applyAlignment="1" applyProtection="1">
      <alignment horizontal="left"/>
      <protection locked="0"/>
    </xf>
    <xf numFmtId="39" fontId="111" fillId="0" borderId="0" xfId="0" applyNumberFormat="1" applyFont="1" applyBorder="1" applyAlignment="1" applyProtection="1">
      <alignment horizontal="left"/>
      <protection locked="0"/>
    </xf>
    <xf numFmtId="39" fontId="113" fillId="0" borderId="0" xfId="0" applyNumberFormat="1" applyFont="1" applyBorder="1" applyAlignment="1" applyProtection="1">
      <alignment horizontal="left"/>
      <protection locked="0"/>
    </xf>
    <xf numFmtId="39" fontId="30" fillId="0" borderId="0" xfId="0" applyNumberFormat="1" applyFont="1" applyBorder="1" applyAlignment="1" applyProtection="1">
      <alignment horizontal="left"/>
      <protection locked="0"/>
    </xf>
    <xf numFmtId="39" fontId="100" fillId="0" borderId="0" xfId="0" applyNumberFormat="1" applyFont="1" applyBorder="1" applyAlignment="1" applyProtection="1">
      <alignment horizontal="left"/>
      <protection locked="0"/>
    </xf>
    <xf numFmtId="39" fontId="39" fillId="0" borderId="0" xfId="0" applyNumberFormat="1" applyFont="1" applyBorder="1" applyAlignment="1" applyProtection="1">
      <alignment horizontal="left"/>
      <protection locked="0"/>
    </xf>
    <xf numFmtId="39" fontId="83" fillId="0" borderId="0" xfId="0" applyNumberFormat="1" applyFont="1" applyFill="1" applyBorder="1" applyAlignment="1" applyProtection="1">
      <alignment horizontal="left"/>
      <protection locked="0"/>
    </xf>
    <xf numFmtId="0" fontId="83" fillId="0" borderId="18" xfId="0" applyFont="1" applyFill="1" applyBorder="1" applyProtection="1">
      <protection locked="0"/>
    </xf>
    <xf numFmtId="0" fontId="83" fillId="0" borderId="0" xfId="0" applyFont="1" applyFill="1" applyProtection="1">
      <protection locked="0"/>
    </xf>
    <xf numFmtId="174" fontId="0" fillId="0" borderId="0" xfId="0" applyNumberFormat="1" applyAlignment="1" applyProtection="1">
      <alignment vertical="top"/>
      <protection locked="0"/>
    </xf>
    <xf numFmtId="4" fontId="81" fillId="0" borderId="0" xfId="0" applyNumberFormat="1" applyFont="1" applyFill="1" applyBorder="1" applyAlignment="1" applyProtection="1">
      <alignment horizontal="center" vertical="top" wrapText="1"/>
      <protection locked="0"/>
    </xf>
    <xf numFmtId="4" fontId="39" fillId="0" borderId="0" xfId="20" applyNumberFormat="1" applyFont="1" applyFill="1" applyBorder="1" applyAlignment="1" applyProtection="1">
      <alignment horizontal="center" vertical="distributed" wrapText="1"/>
      <protection locked="0"/>
    </xf>
    <xf numFmtId="4" fontId="116" fillId="0" borderId="0" xfId="0" applyNumberFormat="1" applyFont="1" applyAlignment="1" applyProtection="1">
      <alignment horizontal="center"/>
      <protection locked="0"/>
    </xf>
    <xf numFmtId="4" fontId="39" fillId="0" borderId="0" xfId="20" applyNumberFormat="1" applyFont="1" applyFill="1" applyBorder="1" applyAlignment="1" applyProtection="1">
      <alignment horizontal="center" wrapText="1"/>
      <protection locked="0"/>
    </xf>
    <xf numFmtId="4" fontId="39" fillId="0" borderId="0" xfId="0" applyNumberFormat="1" applyFont="1" applyFill="1" applyBorder="1" applyAlignment="1" applyProtection="1">
      <alignment horizontal="center" wrapText="1"/>
      <protection locked="0"/>
    </xf>
    <xf numFmtId="4" fontId="80" fillId="0" borderId="0" xfId="0" applyNumberFormat="1" applyFont="1" applyFill="1" applyBorder="1" applyAlignment="1" applyProtection="1">
      <alignment horizontal="center"/>
      <protection locked="0"/>
    </xf>
    <xf numFmtId="4" fontId="39" fillId="0" borderId="0" xfId="0" applyNumberFormat="1" applyFont="1" applyAlignment="1" applyProtection="1">
      <alignment horizontal="center"/>
      <protection locked="0"/>
    </xf>
    <xf numFmtId="4" fontId="7" fillId="0" borderId="0" xfId="0" applyNumberFormat="1" applyFont="1" applyFill="1" applyAlignment="1" applyProtection="1">
      <alignment horizontal="center"/>
      <protection locked="0"/>
    </xf>
    <xf numFmtId="4" fontId="79" fillId="0" borderId="0" xfId="0" applyNumberFormat="1" applyFont="1" applyFill="1" applyBorder="1" applyAlignment="1" applyProtection="1">
      <alignment horizontal="center"/>
      <protection locked="0"/>
    </xf>
    <xf numFmtId="4" fontId="117" fillId="0" borderId="19" xfId="0" applyNumberFormat="1" applyFont="1" applyBorder="1" applyAlignment="1" applyProtection="1">
      <alignment horizontal="center" wrapText="1"/>
      <protection locked="0"/>
    </xf>
    <xf numFmtId="4" fontId="22" fillId="0" borderId="0" xfId="0" applyNumberFormat="1" applyFont="1" applyBorder="1" applyAlignment="1" applyProtection="1">
      <alignment horizontal="center" wrapText="1"/>
      <protection locked="0"/>
    </xf>
    <xf numFmtId="4" fontId="39" fillId="0" borderId="0" xfId="0" applyNumberFormat="1" applyFont="1" applyBorder="1" applyAlignment="1" applyProtection="1">
      <alignment horizontal="center" vertical="top"/>
      <protection locked="0"/>
    </xf>
    <xf numFmtId="4" fontId="39" fillId="0" borderId="0" xfId="0" applyNumberFormat="1" applyFont="1" applyBorder="1" applyAlignment="1" applyProtection="1">
      <alignment horizontal="center"/>
      <protection locked="0"/>
    </xf>
    <xf numFmtId="4" fontId="79" fillId="0" borderId="0" xfId="0" applyNumberFormat="1" applyFont="1" applyBorder="1" applyAlignment="1" applyProtection="1">
      <alignment horizontal="center" vertical="top"/>
      <protection locked="0"/>
    </xf>
    <xf numFmtId="4" fontId="79" fillId="0" borderId="18" xfId="0" applyNumberFormat="1" applyFont="1" applyFill="1" applyBorder="1" applyAlignment="1" applyProtection="1">
      <alignment horizontal="center"/>
      <protection locked="0"/>
    </xf>
    <xf numFmtId="4" fontId="117" fillId="0" borderId="0" xfId="0" applyNumberFormat="1" applyFont="1" applyBorder="1" applyAlignment="1" applyProtection="1">
      <alignment horizontal="center" wrapText="1"/>
      <protection locked="0"/>
    </xf>
    <xf numFmtId="4" fontId="83" fillId="0" borderId="0" xfId="0" applyNumberFormat="1" applyFont="1" applyFill="1" applyAlignment="1" applyProtection="1">
      <alignment horizontal="center" wrapText="1"/>
      <protection locked="0"/>
    </xf>
    <xf numFmtId="4" fontId="7" fillId="0" borderId="0" xfId="0" applyNumberFormat="1" applyFont="1" applyFill="1" applyAlignment="1" applyProtection="1">
      <alignment horizontal="center" wrapText="1"/>
      <protection locked="0"/>
    </xf>
    <xf numFmtId="4" fontId="0" fillId="0" borderId="0" xfId="0" applyNumberFormat="1" applyAlignment="1" applyProtection="1">
      <alignment horizontal="center" wrapText="1"/>
      <protection locked="0"/>
    </xf>
    <xf numFmtId="4" fontId="83" fillId="0" borderId="0" xfId="0" applyNumberFormat="1" applyFont="1" applyAlignment="1" applyProtection="1">
      <alignment horizontal="center"/>
      <protection locked="0"/>
    </xf>
    <xf numFmtId="4" fontId="7" fillId="0" borderId="11" xfId="0" applyNumberFormat="1" applyFont="1" applyFill="1" applyBorder="1" applyAlignment="1" applyProtection="1">
      <alignment horizontal="center" wrapText="1"/>
      <protection locked="0"/>
    </xf>
    <xf numFmtId="4" fontId="22" fillId="0" borderId="0" xfId="0" applyNumberFormat="1" applyFont="1" applyBorder="1" applyAlignment="1" applyProtection="1">
      <alignment horizontal="left"/>
    </xf>
    <xf numFmtId="4" fontId="80" fillId="0" borderId="0" xfId="0" applyNumberFormat="1" applyFont="1" applyBorder="1" applyAlignment="1" applyProtection="1"/>
    <xf numFmtId="4" fontId="39" fillId="0" borderId="0" xfId="0" applyNumberFormat="1" applyFont="1" applyBorder="1" applyAlignment="1" applyProtection="1"/>
    <xf numFmtId="4" fontId="80" fillId="0" borderId="0" xfId="0" applyNumberFormat="1" applyFont="1" applyFill="1" applyBorder="1" applyAlignment="1" applyProtection="1"/>
    <xf numFmtId="165" fontId="83" fillId="0" borderId="18" xfId="0" applyNumberFormat="1" applyFont="1" applyFill="1" applyBorder="1" applyAlignment="1" applyProtection="1">
      <alignment horizontal="center"/>
    </xf>
    <xf numFmtId="165" fontId="80" fillId="0" borderId="0" xfId="0" applyNumberFormat="1" applyFont="1" applyFill="1" applyBorder="1" applyAlignment="1" applyProtection="1">
      <alignment horizontal="right"/>
    </xf>
    <xf numFmtId="175" fontId="39" fillId="0" borderId="0" xfId="0" applyNumberFormat="1" applyFont="1" applyAlignment="1" applyProtection="1"/>
    <xf numFmtId="4" fontId="22" fillId="0" borderId="0" xfId="0" applyNumberFormat="1" applyFont="1" applyBorder="1" applyAlignment="1" applyProtection="1">
      <alignment wrapText="1"/>
    </xf>
    <xf numFmtId="4" fontId="79" fillId="0" borderId="0" xfId="0" applyNumberFormat="1" applyFont="1" applyBorder="1" applyAlignment="1" applyProtection="1"/>
    <xf numFmtId="4" fontId="83" fillId="0" borderId="0" xfId="0" applyNumberFormat="1" applyFont="1" applyAlignment="1" applyProtection="1"/>
    <xf numFmtId="49" fontId="5" fillId="0" borderId="0" xfId="0" applyNumberFormat="1" applyFont="1" applyAlignment="1" applyProtection="1">
      <alignment horizontal="left" vertical="top" indent="1"/>
    </xf>
    <xf numFmtId="0" fontId="118" fillId="1" borderId="20" xfId="0" applyFont="1" applyFill="1" applyBorder="1" applyAlignment="1" applyProtection="1">
      <alignment horizontal="center" vertical="center" wrapText="1"/>
    </xf>
    <xf numFmtId="0" fontId="118" fillId="1" borderId="20" xfId="0" applyFont="1" applyFill="1" applyBorder="1" applyAlignment="1" applyProtection="1">
      <alignment horizontal="justify" vertical="center" wrapText="1"/>
    </xf>
    <xf numFmtId="1" fontId="118" fillId="1" borderId="20" xfId="0" applyNumberFormat="1" applyFont="1" applyFill="1" applyBorder="1" applyAlignment="1" applyProtection="1">
      <alignment horizontal="center" vertical="center" wrapText="1"/>
    </xf>
    <xf numFmtId="1" fontId="119" fillId="0" borderId="0" xfId="0" applyNumberFormat="1" applyFont="1" applyFill="1" applyAlignment="1" applyProtection="1">
      <alignment horizontal="center" vertical="top"/>
    </xf>
    <xf numFmtId="1" fontId="119" fillId="0" borderId="0" xfId="0" quotePrefix="1" applyNumberFormat="1" applyFont="1" applyProtection="1"/>
    <xf numFmtId="0" fontId="110" fillId="0" borderId="0" xfId="0" applyFont="1" applyProtection="1"/>
    <xf numFmtId="0" fontId="110" fillId="0" borderId="0" xfId="0" applyFont="1" applyAlignment="1" applyProtection="1">
      <alignment horizontal="center"/>
    </xf>
    <xf numFmtId="1" fontId="99" fillId="0" borderId="0" xfId="32" applyNumberFormat="1" applyFont="1" applyFill="1" applyAlignment="1" applyProtection="1">
      <alignment horizontal="center" vertical="top" wrapText="1"/>
    </xf>
    <xf numFmtId="0" fontId="99" fillId="0" borderId="0" xfId="0" applyFont="1" applyAlignment="1" applyProtection="1">
      <alignment horizontal="justify"/>
    </xf>
    <xf numFmtId="1" fontId="119" fillId="0" borderId="0" xfId="32" applyNumberFormat="1" applyFont="1" applyFill="1" applyAlignment="1" applyProtection="1">
      <alignment horizontal="center" vertical="top" wrapText="1"/>
    </xf>
    <xf numFmtId="0" fontId="110" fillId="0" borderId="0" xfId="32" applyFont="1" applyAlignment="1" applyProtection="1">
      <alignment horizontal="justify" vertical="center" wrapText="1"/>
    </xf>
    <xf numFmtId="0" fontId="110" fillId="0" borderId="0" xfId="32" applyFont="1" applyAlignment="1" applyProtection="1">
      <alignment horizontal="center" vertical="center" wrapText="1"/>
    </xf>
    <xf numFmtId="1" fontId="110" fillId="0" borderId="0" xfId="32" applyNumberFormat="1" applyFont="1" applyAlignment="1" applyProtection="1">
      <alignment horizontal="center" vertical="center" wrapText="1"/>
    </xf>
    <xf numFmtId="1" fontId="83" fillId="0" borderId="0" xfId="32" applyNumberFormat="1" applyFont="1" applyFill="1" applyAlignment="1" applyProtection="1">
      <alignment horizontal="center" vertical="top" wrapText="1"/>
    </xf>
    <xf numFmtId="174" fontId="120" fillId="19" borderId="0" xfId="0" applyNumberFormat="1" applyFont="1" applyFill="1" applyBorder="1" applyAlignment="1" applyProtection="1">
      <alignment horizontal="justify" vertical="top" wrapText="1"/>
    </xf>
    <xf numFmtId="0" fontId="0" fillId="19" borderId="0" xfId="0" applyFill="1" applyAlignment="1" applyProtection="1">
      <alignment horizontal="justify" vertical="top" wrapText="1"/>
    </xf>
    <xf numFmtId="0" fontId="0" fillId="0" borderId="0" xfId="0" applyFill="1" applyBorder="1" applyAlignment="1" applyProtection="1">
      <alignment horizontal="center" vertical="center"/>
    </xf>
    <xf numFmtId="0" fontId="27" fillId="0" borderId="0" xfId="0" applyFont="1" applyFill="1" applyAlignment="1" applyProtection="1">
      <alignment horizontal="justify"/>
    </xf>
    <xf numFmtId="0" fontId="121" fillId="0" borderId="0" xfId="0" applyFont="1" applyFill="1" applyAlignment="1" applyProtection="1">
      <alignment horizontal="center" vertical="center"/>
    </xf>
    <xf numFmtId="0" fontId="18" fillId="0" borderId="0" xfId="0" applyFont="1" applyFill="1" applyBorder="1" applyAlignment="1" applyProtection="1">
      <alignment horizontal="center" vertical="center"/>
    </xf>
    <xf numFmtId="0" fontId="18" fillId="0" borderId="0" xfId="0" applyFont="1" applyAlignment="1" applyProtection="1">
      <alignment horizontal="justify" vertical="top"/>
    </xf>
    <xf numFmtId="0" fontId="18" fillId="0" borderId="0" xfId="0" applyFont="1" applyAlignment="1" applyProtection="1">
      <alignment horizontal="center" vertical="center"/>
    </xf>
    <xf numFmtId="0" fontId="18" fillId="0" borderId="0" xfId="0" applyFont="1" applyFill="1" applyAlignment="1" applyProtection="1">
      <alignment horizontal="justify" vertical="top"/>
    </xf>
    <xf numFmtId="0" fontId="18" fillId="0" borderId="0" xfId="0" applyFont="1" applyFill="1" applyAlignment="1" applyProtection="1">
      <alignment horizontal="center" vertical="center"/>
    </xf>
    <xf numFmtId="0" fontId="18" fillId="19" borderId="0" xfId="0" applyFont="1" applyFill="1" applyAlignment="1" applyProtection="1">
      <alignment horizontal="center" vertical="center"/>
    </xf>
    <xf numFmtId="0" fontId="7" fillId="0" borderId="0" xfId="0" applyFont="1" applyAlignment="1" applyProtection="1">
      <alignment horizontal="justify" vertical="top"/>
    </xf>
    <xf numFmtId="0" fontId="7" fillId="0" borderId="0" xfId="0" applyFont="1" applyAlignment="1" applyProtection="1">
      <alignment horizontal="center" vertical="center"/>
    </xf>
    <xf numFmtId="0" fontId="18" fillId="0" borderId="0" xfId="0" applyFont="1" applyAlignment="1" applyProtection="1">
      <alignment horizontal="justify"/>
    </xf>
    <xf numFmtId="0" fontId="7" fillId="0" borderId="0" xfId="0" applyFont="1" applyFill="1" applyAlignment="1" applyProtection="1">
      <alignment horizontal="center" vertical="center"/>
    </xf>
    <xf numFmtId="1" fontId="110" fillId="0" borderId="0" xfId="32" applyNumberFormat="1" applyFont="1" applyAlignment="1" applyProtection="1">
      <alignment horizontal="justify" vertical="center" wrapText="1"/>
    </xf>
    <xf numFmtId="0" fontId="18" fillId="0" borderId="0" xfId="0" applyFont="1" applyFill="1" applyAlignment="1" applyProtection="1">
      <alignment horizontal="justify"/>
    </xf>
    <xf numFmtId="0" fontId="39" fillId="0" borderId="0" xfId="43" applyFont="1" applyFill="1" applyAlignment="1" applyProtection="1">
      <alignment horizontal="center" vertical="center"/>
    </xf>
    <xf numFmtId="0" fontId="39" fillId="0" borderId="0" xfId="43" applyNumberFormat="1" applyFont="1" applyFill="1" applyAlignment="1" applyProtection="1">
      <alignment horizontal="center" vertical="center"/>
    </xf>
    <xf numFmtId="0" fontId="39" fillId="0" borderId="0" xfId="43" applyFont="1" applyFill="1" applyAlignment="1" applyProtection="1">
      <alignment vertical="justify" wrapText="1"/>
    </xf>
    <xf numFmtId="0" fontId="72" fillId="0" borderId="0" xfId="0" applyFont="1" applyAlignment="1" applyProtection="1">
      <alignment horizontal="center" vertical="center"/>
    </xf>
    <xf numFmtId="0" fontId="39" fillId="0" borderId="0" xfId="43" applyFont="1" applyFill="1" applyAlignment="1" applyProtection="1">
      <alignment horizontal="center"/>
    </xf>
    <xf numFmtId="0" fontId="39" fillId="19" borderId="0" xfId="43" applyNumberFormat="1" applyFont="1" applyFill="1" applyAlignment="1" applyProtection="1">
      <alignment horizontal="center"/>
    </xf>
    <xf numFmtId="174" fontId="39" fillId="0" borderId="0" xfId="35" applyNumberFormat="1" applyFont="1" applyAlignment="1" applyProtection="1">
      <alignment horizontal="center" vertical="center" wrapText="1"/>
    </xf>
    <xf numFmtId="1" fontId="39" fillId="0" borderId="0" xfId="35" applyNumberFormat="1" applyFont="1" applyAlignment="1" applyProtection="1">
      <alignment horizontal="center" vertical="center" wrapText="1"/>
    </xf>
    <xf numFmtId="0" fontId="18" fillId="0" borderId="0" xfId="0" applyFont="1" applyFill="1" applyBorder="1" applyAlignment="1" applyProtection="1">
      <alignment horizontal="center" vertical="top"/>
    </xf>
    <xf numFmtId="0" fontId="83" fillId="0" borderId="0" xfId="32" applyFont="1" applyAlignment="1" applyProtection="1">
      <alignment horizontal="justify" vertical="center" wrapText="1"/>
    </xf>
    <xf numFmtId="0" fontId="83" fillId="0" borderId="0" xfId="32" applyFont="1" applyAlignment="1" applyProtection="1">
      <alignment horizontal="center" vertical="center" wrapText="1"/>
    </xf>
    <xf numFmtId="174" fontId="39" fillId="0" borderId="0" xfId="35" applyNumberFormat="1" applyFont="1" applyAlignment="1" applyProtection="1">
      <alignment vertical="top" wrapText="1"/>
    </xf>
    <xf numFmtId="174" fontId="39" fillId="0" borderId="0" xfId="35" applyNumberFormat="1" applyFont="1" applyFill="1" applyAlignment="1" applyProtection="1">
      <alignment horizontal="center" vertical="center" wrapText="1"/>
    </xf>
    <xf numFmtId="1" fontId="39" fillId="0" borderId="0" xfId="35" applyNumberFormat="1" applyFont="1" applyFill="1" applyAlignment="1" applyProtection="1">
      <alignment horizontal="center" vertical="center"/>
    </xf>
    <xf numFmtId="1" fontId="39" fillId="0" borderId="0" xfId="35" applyNumberFormat="1" applyFont="1" applyAlignment="1" applyProtection="1">
      <alignment horizontal="center" vertical="center"/>
    </xf>
    <xf numFmtId="0" fontId="39" fillId="0" borderId="0" xfId="0" applyFont="1" applyBorder="1" applyAlignment="1" applyProtection="1">
      <alignment horizontal="center" vertical="center"/>
    </xf>
    <xf numFmtId="1" fontId="39" fillId="0" borderId="0" xfId="0" applyNumberFormat="1" applyFont="1" applyBorder="1" applyAlignment="1" applyProtection="1">
      <alignment horizontal="center" vertical="center"/>
    </xf>
    <xf numFmtId="174" fontId="39" fillId="0" borderId="0" xfId="35" applyNumberFormat="1" applyFont="1" applyBorder="1" applyAlignment="1" applyProtection="1">
      <alignment horizontal="center" vertical="center" wrapText="1"/>
    </xf>
    <xf numFmtId="1" fontId="39" fillId="0" borderId="0" xfId="35" applyNumberFormat="1" applyFont="1" applyBorder="1" applyAlignment="1" applyProtection="1">
      <alignment horizontal="center" vertical="center"/>
    </xf>
    <xf numFmtId="0" fontId="83" fillId="0" borderId="0" xfId="32" applyFont="1" applyFill="1" applyAlignment="1" applyProtection="1">
      <alignment horizontal="justify" vertical="center" wrapText="1"/>
    </xf>
    <xf numFmtId="0" fontId="83" fillId="0" borderId="0" xfId="32" applyFont="1" applyFill="1" applyAlignment="1" applyProtection="1">
      <alignment horizontal="center" vertical="center" wrapText="1"/>
    </xf>
    <xf numFmtId="0" fontId="83" fillId="19" borderId="0" xfId="32" applyFont="1" applyFill="1" applyAlignment="1" applyProtection="1">
      <alignment horizontal="center" vertical="center" wrapText="1"/>
    </xf>
    <xf numFmtId="0" fontId="39" fillId="0" borderId="0" xfId="43" applyNumberFormat="1" applyFont="1" applyFill="1" applyAlignment="1" applyProtection="1">
      <alignment vertical="top" wrapText="1"/>
    </xf>
    <xf numFmtId="174" fontId="39" fillId="0" borderId="0" xfId="0" applyNumberFormat="1" applyFont="1" applyFill="1" applyBorder="1" applyAlignment="1" applyProtection="1">
      <alignment horizontal="center" vertical="center"/>
    </xf>
    <xf numFmtId="1" fontId="39" fillId="0" borderId="0" xfId="0" applyNumberFormat="1" applyFont="1" applyFill="1" applyBorder="1" applyAlignment="1" applyProtection="1">
      <alignment horizontal="center" vertical="center"/>
    </xf>
    <xf numFmtId="0" fontId="80" fillId="0" borderId="0" xfId="0" applyFont="1" applyFill="1" applyAlignment="1" applyProtection="1">
      <alignment horizontal="center" vertical="center" wrapText="1"/>
    </xf>
    <xf numFmtId="0" fontId="39" fillId="0" borderId="0" xfId="0" applyFont="1" applyFill="1" applyAlignment="1" applyProtection="1">
      <alignment horizontal="center" vertical="center" wrapText="1"/>
    </xf>
    <xf numFmtId="0" fontId="7" fillId="0" borderId="0" xfId="0" applyFont="1" applyAlignment="1" applyProtection="1">
      <alignment wrapText="1"/>
    </xf>
    <xf numFmtId="0" fontId="7" fillId="0" borderId="0" xfId="0" applyFont="1" applyFill="1" applyBorder="1" applyAlignment="1" applyProtection="1">
      <alignment horizontal="justify" vertical="top" wrapText="1"/>
    </xf>
    <xf numFmtId="0" fontId="39" fillId="0" borderId="0" xfId="32" applyFont="1" applyAlignment="1" applyProtection="1">
      <alignment horizontal="center" vertical="center" wrapText="1"/>
    </xf>
    <xf numFmtId="1" fontId="39" fillId="0" borderId="0" xfId="32" applyNumberFormat="1" applyFont="1" applyFill="1" applyAlignment="1" applyProtection="1">
      <alignment horizontal="center" vertical="center" wrapText="1"/>
    </xf>
    <xf numFmtId="0" fontId="80" fillId="0" borderId="0" xfId="43" applyNumberFormat="1" applyFont="1" applyFill="1" applyAlignment="1" applyProtection="1">
      <alignment vertical="top" wrapText="1"/>
    </xf>
    <xf numFmtId="1" fontId="83" fillId="0" borderId="0" xfId="0" applyNumberFormat="1" applyFont="1" applyFill="1" applyAlignment="1" applyProtection="1">
      <alignment horizontal="center" vertical="center"/>
    </xf>
    <xf numFmtId="174" fontId="83" fillId="0" borderId="0" xfId="0" applyNumberFormat="1" applyFont="1" applyFill="1" applyAlignment="1" applyProtection="1">
      <alignment horizontal="center" vertical="center"/>
    </xf>
    <xf numFmtId="174" fontId="39" fillId="0" borderId="0" xfId="0" applyNumberFormat="1" applyFont="1" applyAlignment="1" applyProtection="1">
      <alignment horizontal="center" vertical="center"/>
    </xf>
    <xf numFmtId="1" fontId="39" fillId="0" borderId="0" xfId="0" applyNumberFormat="1" applyFont="1" applyAlignment="1" applyProtection="1">
      <alignment horizontal="center" vertical="center"/>
    </xf>
    <xf numFmtId="0" fontId="39" fillId="0" borderId="0" xfId="43" applyNumberFormat="1" applyFont="1" applyFill="1" applyAlignment="1" applyProtection="1">
      <alignment horizontal="center" vertical="center" wrapText="1"/>
    </xf>
    <xf numFmtId="0" fontId="7" fillId="0" borderId="0" xfId="0" applyFont="1" applyFill="1" applyAlignment="1" applyProtection="1">
      <alignment horizontal="justify" vertical="top"/>
    </xf>
    <xf numFmtId="0" fontId="7" fillId="0" borderId="0" xfId="0" applyFont="1" applyAlignment="1" applyProtection="1">
      <alignment horizontal="justify"/>
    </xf>
    <xf numFmtId="0" fontId="83" fillId="0" borderId="0" xfId="0" applyFont="1" applyAlignment="1" applyProtection="1">
      <alignment horizontal="center" vertical="center"/>
    </xf>
    <xf numFmtId="0" fontId="7" fillId="0" borderId="0" xfId="34" applyFont="1" applyAlignment="1" applyProtection="1">
      <alignment horizontal="justify"/>
    </xf>
    <xf numFmtId="0" fontId="18" fillId="0" borderId="0" xfId="34" applyFont="1" applyAlignment="1" applyProtection="1">
      <alignment horizontal="center" vertical="center"/>
    </xf>
    <xf numFmtId="2" fontId="18" fillId="0" borderId="0" xfId="34" applyNumberFormat="1" applyFont="1" applyAlignment="1" applyProtection="1">
      <alignment horizontal="center" vertical="center"/>
    </xf>
    <xf numFmtId="0" fontId="83" fillId="0" borderId="0" xfId="34" applyFont="1" applyAlignment="1" applyProtection="1">
      <alignment horizontal="center" vertical="center"/>
    </xf>
    <xf numFmtId="1" fontId="39" fillId="0" borderId="0" xfId="32" applyNumberFormat="1" applyFont="1" applyAlignment="1" applyProtection="1">
      <alignment horizontal="center" vertical="center" wrapText="1"/>
    </xf>
    <xf numFmtId="174" fontId="39" fillId="0" borderId="0" xfId="0" applyNumberFormat="1" applyFont="1" applyFill="1" applyAlignment="1" applyProtection="1">
      <alignment horizontal="center" vertical="center" wrapText="1"/>
    </xf>
    <xf numFmtId="174" fontId="39" fillId="0" borderId="0" xfId="0" applyNumberFormat="1" applyFont="1" applyAlignment="1" applyProtection="1">
      <alignment vertical="justify"/>
    </xf>
    <xf numFmtId="0" fontId="83" fillId="19" borderId="0" xfId="0" applyFont="1" applyFill="1" applyAlignment="1" applyProtection="1">
      <alignment horizontal="center" vertical="center"/>
    </xf>
    <xf numFmtId="0" fontId="83" fillId="0" borderId="0" xfId="32" applyFont="1" applyFill="1" applyBorder="1" applyAlignment="1" applyProtection="1">
      <alignment horizontal="justify" vertical="center" wrapText="1"/>
    </xf>
    <xf numFmtId="0" fontId="109" fillId="0" borderId="0" xfId="0" applyFont="1" applyFill="1" applyBorder="1" applyAlignment="1" applyProtection="1">
      <alignment horizontal="center" vertical="center"/>
    </xf>
    <xf numFmtId="0" fontId="66" fillId="0" borderId="10" xfId="0" applyFont="1" applyBorder="1" applyAlignment="1" applyProtection="1">
      <alignment horizontal="justify"/>
    </xf>
    <xf numFmtId="0" fontId="21" fillId="0" borderId="10" xfId="0" applyFont="1" applyBorder="1" applyAlignment="1" applyProtection="1">
      <alignment horizontal="center" vertical="center"/>
    </xf>
    <xf numFmtId="0" fontId="125" fillId="0" borderId="10" xfId="0" applyFont="1" applyBorder="1" applyAlignment="1" applyProtection="1">
      <alignment horizontal="center" vertical="center"/>
    </xf>
    <xf numFmtId="1" fontId="80" fillId="0" borderId="0" xfId="32" applyNumberFormat="1" applyFont="1" applyFill="1" applyAlignment="1" applyProtection="1">
      <alignment horizontal="center" vertical="top" wrapText="1"/>
    </xf>
    <xf numFmtId="0" fontId="80" fillId="0" borderId="0" xfId="0" applyFont="1" applyAlignment="1" applyProtection="1">
      <alignment horizontal="justify"/>
    </xf>
    <xf numFmtId="0" fontId="23" fillId="0" borderId="0" xfId="0" applyFont="1" applyProtection="1"/>
    <xf numFmtId="174" fontId="39" fillId="0" borderId="0" xfId="0" applyNumberFormat="1" applyFont="1" applyAlignment="1" applyProtection="1">
      <alignment horizontal="center" vertical="top" wrapText="1"/>
    </xf>
    <xf numFmtId="3" fontId="80" fillId="0" borderId="0" xfId="0" applyNumberFormat="1" applyFont="1" applyAlignment="1" applyProtection="1">
      <alignment vertical="top"/>
    </xf>
    <xf numFmtId="174" fontId="39" fillId="0" borderId="0" xfId="0" applyNumberFormat="1" applyFont="1" applyAlignment="1" applyProtection="1">
      <alignment wrapText="1"/>
    </xf>
    <xf numFmtId="0" fontId="39" fillId="0" borderId="0" xfId="0" applyNumberFormat="1" applyFont="1" applyAlignment="1" applyProtection="1">
      <alignment horizontal="center" wrapText="1"/>
    </xf>
    <xf numFmtId="174" fontId="39" fillId="0" borderId="0" xfId="0" quotePrefix="1" applyNumberFormat="1" applyFont="1" applyAlignment="1" applyProtection="1">
      <alignment horizontal="center" vertical="top" wrapText="1"/>
    </xf>
    <xf numFmtId="3" fontId="39" fillId="0" borderId="0" xfId="0" applyNumberFormat="1" applyFont="1" applyAlignment="1" applyProtection="1">
      <alignment horizontal="justify" vertical="top"/>
    </xf>
    <xf numFmtId="3" fontId="39" fillId="0" borderId="0" xfId="0" applyNumberFormat="1" applyFont="1" applyAlignment="1" applyProtection="1">
      <alignment vertical="top"/>
    </xf>
    <xf numFmtId="1" fontId="39" fillId="0" borderId="0" xfId="0" applyNumberFormat="1" applyFont="1" applyAlignment="1" applyProtection="1">
      <alignment horizontal="center" vertical="top" wrapText="1"/>
    </xf>
    <xf numFmtId="0" fontId="39" fillId="0" borderId="0" xfId="0" applyNumberFormat="1" applyFont="1" applyAlignment="1" applyProtection="1">
      <alignment vertical="top"/>
    </xf>
    <xf numFmtId="1" fontId="39" fillId="0" borderId="0" xfId="0" quotePrefix="1" applyNumberFormat="1" applyFont="1" applyAlignment="1" applyProtection="1">
      <alignment horizontal="center" vertical="top" wrapText="1"/>
    </xf>
    <xf numFmtId="3" fontId="39" fillId="0" borderId="0" xfId="0" applyNumberFormat="1" applyFont="1" applyAlignment="1" applyProtection="1">
      <alignment vertical="center" wrapText="1"/>
    </xf>
    <xf numFmtId="3" fontId="39" fillId="0" borderId="0" xfId="0" quotePrefix="1" applyNumberFormat="1" applyFont="1" applyAlignment="1" applyProtection="1">
      <alignment vertical="center" wrapText="1"/>
    </xf>
    <xf numFmtId="1" fontId="39" fillId="19" borderId="0" xfId="0" applyNumberFormat="1" applyFont="1" applyFill="1" applyAlignment="1" applyProtection="1">
      <alignment horizontal="center" vertical="top" wrapText="1"/>
    </xf>
    <xf numFmtId="3" fontId="39" fillId="19" borderId="0" xfId="0" applyNumberFormat="1" applyFont="1" applyFill="1" applyAlignment="1" applyProtection="1">
      <alignment vertical="top"/>
    </xf>
    <xf numFmtId="0" fontId="80" fillId="19" borderId="0" xfId="0" applyNumberFormat="1" applyFont="1" applyFill="1" applyAlignment="1" applyProtection="1">
      <alignment horizontal="left" vertical="top" readingOrder="1"/>
    </xf>
    <xf numFmtId="3" fontId="39" fillId="0" borderId="0" xfId="0" applyNumberFormat="1" applyFont="1" applyAlignment="1" applyProtection="1">
      <alignment vertical="top" wrapText="1"/>
    </xf>
    <xf numFmtId="3" fontId="39" fillId="0" borderId="0" xfId="0" applyNumberFormat="1" applyFont="1" applyFill="1" applyAlignment="1" applyProtection="1">
      <alignment vertical="top"/>
    </xf>
    <xf numFmtId="0" fontId="80" fillId="19" borderId="0" xfId="0" applyNumberFormat="1" applyFont="1" applyFill="1" applyAlignment="1" applyProtection="1">
      <alignment vertical="top"/>
    </xf>
    <xf numFmtId="0" fontId="39" fillId="19" borderId="0" xfId="0" applyNumberFormat="1" applyFont="1" applyFill="1" applyAlignment="1" applyProtection="1">
      <alignment vertical="top"/>
    </xf>
    <xf numFmtId="3" fontId="79" fillId="0" borderId="0" xfId="0" applyNumberFormat="1" applyFont="1" applyAlignment="1" applyProtection="1">
      <alignment vertical="top"/>
    </xf>
    <xf numFmtId="0" fontId="39" fillId="0" borderId="0" xfId="0" applyNumberFormat="1" applyFont="1" applyProtection="1"/>
    <xf numFmtId="0" fontId="39" fillId="0" borderId="0" xfId="0" applyNumberFormat="1" applyFont="1" applyAlignment="1" applyProtection="1">
      <alignment horizontal="justify"/>
    </xf>
    <xf numFmtId="174" fontId="39" fillId="0" borderId="0" xfId="0" applyNumberFormat="1" applyFont="1" applyAlignment="1" applyProtection="1">
      <alignment vertical="distributed"/>
    </xf>
    <xf numFmtId="3" fontId="39" fillId="0" borderId="0" xfId="0" applyNumberFormat="1" applyFont="1" applyBorder="1" applyAlignment="1" applyProtection="1">
      <alignment horizontal="center" vertical="top"/>
    </xf>
    <xf numFmtId="1" fontId="21" fillId="0" borderId="0" xfId="0" applyNumberFormat="1" applyFont="1" applyFill="1" applyAlignment="1" applyProtection="1">
      <alignment horizontal="right" vertical="top" wrapText="1"/>
    </xf>
    <xf numFmtId="3" fontId="21" fillId="0" borderId="0" xfId="0" applyNumberFormat="1" applyFont="1" applyAlignment="1" applyProtection="1">
      <alignment vertical="top"/>
    </xf>
    <xf numFmtId="1" fontId="21" fillId="0" borderId="0" xfId="0" applyNumberFormat="1" applyFont="1" applyFill="1" applyAlignment="1" applyProtection="1">
      <alignment horizontal="center" vertical="top" wrapText="1"/>
    </xf>
    <xf numFmtId="0" fontId="108" fillId="0" borderId="0" xfId="0" applyFont="1" applyAlignment="1" applyProtection="1">
      <alignment wrapText="1"/>
    </xf>
    <xf numFmtId="0" fontId="22" fillId="0" borderId="0" xfId="0" applyFont="1" applyAlignment="1" applyProtection="1">
      <alignment wrapText="1"/>
    </xf>
    <xf numFmtId="0" fontId="22" fillId="0" borderId="0" xfId="0" applyFont="1" applyAlignment="1" applyProtection="1">
      <alignment horizontal="center" wrapText="1"/>
    </xf>
    <xf numFmtId="49" fontId="39" fillId="0" borderId="0" xfId="0" applyNumberFormat="1" applyFont="1" applyAlignment="1" applyProtection="1">
      <alignment vertical="top" wrapText="1"/>
    </xf>
    <xf numFmtId="49" fontId="39" fillId="0" borderId="0" xfId="0" applyNumberFormat="1" applyFont="1" applyAlignment="1" applyProtection="1">
      <alignment wrapText="1"/>
    </xf>
    <xf numFmtId="174" fontId="39" fillId="0" borderId="0" xfId="0" applyNumberFormat="1" applyFont="1" applyAlignment="1" applyProtection="1"/>
    <xf numFmtId="177" fontId="39" fillId="0" borderId="0" xfId="0" applyNumberFormat="1" applyFont="1" applyAlignment="1" applyProtection="1">
      <alignment horizontal="center" vertical="center"/>
    </xf>
    <xf numFmtId="177" fontId="39" fillId="19" borderId="0" xfId="0" applyNumberFormat="1" applyFont="1" applyFill="1" applyAlignment="1" applyProtection="1">
      <alignment horizontal="center" vertical="center"/>
    </xf>
    <xf numFmtId="3" fontId="22" fillId="0" borderId="0" xfId="0" applyNumberFormat="1" applyFont="1" applyAlignment="1" applyProtection="1">
      <alignment vertical="center" wrapText="1"/>
    </xf>
    <xf numFmtId="3" fontId="22" fillId="0" borderId="0" xfId="0" applyNumberFormat="1" applyFont="1" applyAlignment="1" applyProtection="1">
      <alignment vertical="top"/>
    </xf>
    <xf numFmtId="0" fontId="22" fillId="0" borderId="0" xfId="0" applyNumberFormat="1" applyFont="1" applyAlignment="1" applyProtection="1">
      <alignment horizontal="center" vertical="top"/>
    </xf>
    <xf numFmtId="174" fontId="103" fillId="0" borderId="0" xfId="0" applyNumberFormat="1" applyFont="1" applyAlignment="1" applyProtection="1"/>
    <xf numFmtId="177" fontId="103" fillId="0" borderId="0" xfId="0" applyNumberFormat="1" applyFont="1" applyAlignment="1" applyProtection="1">
      <alignment horizontal="center"/>
    </xf>
    <xf numFmtId="174" fontId="39" fillId="0" borderId="0" xfId="0" applyNumberFormat="1" applyFont="1" applyAlignment="1" applyProtection="1">
      <alignment horizontal="left" wrapText="1"/>
    </xf>
    <xf numFmtId="177" fontId="39" fillId="19" borderId="0" xfId="0" applyNumberFormat="1" applyFont="1" applyFill="1" applyAlignment="1" applyProtection="1">
      <alignment horizontal="center" wrapText="1"/>
    </xf>
    <xf numFmtId="174" fontId="83" fillId="0" borderId="0" xfId="0" applyNumberFormat="1" applyFont="1" applyFill="1" applyAlignment="1" applyProtection="1">
      <alignment vertical="top" wrapText="1"/>
    </xf>
    <xf numFmtId="177" fontId="39" fillId="0" borderId="0" xfId="0" applyNumberFormat="1" applyFont="1" applyAlignment="1" applyProtection="1">
      <alignment horizontal="center" wrapText="1"/>
    </xf>
    <xf numFmtId="1" fontId="83" fillId="0" borderId="0" xfId="0" quotePrefix="1" applyNumberFormat="1" applyFont="1" applyAlignment="1" applyProtection="1">
      <alignment horizontal="center" vertical="top" wrapText="1"/>
    </xf>
    <xf numFmtId="174" fontId="83" fillId="0" borderId="0" xfId="0" applyNumberFormat="1" applyFont="1" applyAlignment="1" applyProtection="1">
      <alignment vertical="top" wrapText="1"/>
    </xf>
    <xf numFmtId="174" fontId="110" fillId="0" borderId="0" xfId="0" applyNumberFormat="1" applyFont="1" applyAlignment="1" applyProtection="1">
      <alignment horizontal="right" vertical="top"/>
    </xf>
    <xf numFmtId="1" fontId="110" fillId="0" borderId="0" xfId="0" applyNumberFormat="1" applyFont="1" applyAlignment="1" applyProtection="1">
      <alignment horizontal="center" vertical="top"/>
    </xf>
    <xf numFmtId="1" fontId="83" fillId="0" borderId="0" xfId="0" applyNumberFormat="1" applyFont="1" applyAlignment="1" applyProtection="1">
      <alignment horizontal="center" vertical="top" wrapText="1"/>
    </xf>
    <xf numFmtId="1" fontId="110" fillId="0" borderId="0" xfId="0" applyNumberFormat="1" applyFont="1" applyAlignment="1" applyProtection="1">
      <alignment horizontal="right" vertical="top"/>
    </xf>
    <xf numFmtId="1" fontId="83" fillId="19" borderId="0" xfId="0" applyNumberFormat="1" applyFont="1" applyFill="1" applyAlignment="1" applyProtection="1">
      <alignment horizontal="center" vertical="top"/>
    </xf>
    <xf numFmtId="1" fontId="83" fillId="0" borderId="0" xfId="0" applyNumberFormat="1" applyFont="1" applyAlignment="1" applyProtection="1">
      <alignment horizontal="center" vertical="top"/>
    </xf>
    <xf numFmtId="1" fontId="83" fillId="0" borderId="0" xfId="0" applyNumberFormat="1" applyFont="1" applyAlignment="1" applyProtection="1">
      <alignment horizontal="center" vertical="center"/>
    </xf>
    <xf numFmtId="3" fontId="39" fillId="0" borderId="0" xfId="0" applyNumberFormat="1" applyFont="1" applyAlignment="1" applyProtection="1">
      <alignment horizontal="center" vertical="top"/>
    </xf>
    <xf numFmtId="174" fontId="39" fillId="0" borderId="0" xfId="0" applyNumberFormat="1" applyFont="1" applyAlignment="1" applyProtection="1">
      <alignment horizontal="justify"/>
    </xf>
    <xf numFmtId="174" fontId="39" fillId="0" borderId="0" xfId="0" applyNumberFormat="1" applyFont="1" applyAlignment="1" applyProtection="1">
      <alignment vertical="justify" wrapText="1"/>
    </xf>
    <xf numFmtId="0" fontId="39" fillId="0" borderId="0" xfId="0" applyNumberFormat="1" applyFont="1" applyAlignment="1" applyProtection="1">
      <alignment horizontal="center" vertical="justify" wrapText="1"/>
    </xf>
    <xf numFmtId="174" fontId="39" fillId="0" borderId="0" xfId="0" applyNumberFormat="1" applyFont="1" applyAlignment="1" applyProtection="1">
      <alignment vertical="center" wrapText="1"/>
    </xf>
    <xf numFmtId="0" fontId="39" fillId="19" borderId="0" xfId="0" applyNumberFormat="1" applyFont="1" applyFill="1" applyAlignment="1" applyProtection="1">
      <alignment horizontal="center" wrapText="1"/>
    </xf>
    <xf numFmtId="3" fontId="22" fillId="0" borderId="0" xfId="0" applyNumberFormat="1" applyFont="1" applyAlignment="1" applyProtection="1">
      <alignment horizontal="justify" vertical="top"/>
    </xf>
    <xf numFmtId="0" fontId="22" fillId="19" borderId="0" xfId="0" applyNumberFormat="1" applyFont="1" applyFill="1" applyAlignment="1" applyProtection="1">
      <alignment horizontal="center" vertical="top"/>
    </xf>
    <xf numFmtId="0" fontId="39" fillId="0" borderId="0" xfId="0" applyNumberFormat="1" applyFont="1" applyAlignment="1" applyProtection="1">
      <alignment wrapText="1"/>
    </xf>
    <xf numFmtId="0" fontId="22" fillId="0" borderId="0" xfId="0" applyNumberFormat="1" applyFont="1" applyAlignment="1" applyProtection="1">
      <alignment vertical="top"/>
    </xf>
    <xf numFmtId="0" fontId="83" fillId="0" borderId="0" xfId="32" applyNumberFormat="1" applyFont="1" applyAlignment="1" applyProtection="1">
      <alignment horizontal="justify" vertical="top" wrapText="1"/>
    </xf>
    <xf numFmtId="174" fontId="103" fillId="0" borderId="0" xfId="0" applyNumberFormat="1" applyFont="1" applyProtection="1"/>
    <xf numFmtId="174" fontId="75" fillId="0" borderId="0" xfId="0" applyNumberFormat="1" applyFont="1" applyAlignment="1" applyProtection="1">
      <alignment vertical="distributed" wrapText="1"/>
    </xf>
    <xf numFmtId="174" fontId="39" fillId="0" borderId="0" xfId="0" applyNumberFormat="1" applyFont="1" applyAlignment="1" applyProtection="1">
      <alignment vertical="distributed" wrapText="1"/>
    </xf>
    <xf numFmtId="1" fontId="39" fillId="19" borderId="0" xfId="0" applyNumberFormat="1" applyFont="1" applyFill="1" applyAlignment="1" applyProtection="1">
      <alignment horizontal="center" vertical="distributed" wrapText="1"/>
    </xf>
    <xf numFmtId="1" fontId="103" fillId="0" borderId="0" xfId="0" applyNumberFormat="1" applyFont="1" applyAlignment="1" applyProtection="1">
      <alignment horizontal="center"/>
    </xf>
    <xf numFmtId="174" fontId="103" fillId="0" borderId="0" xfId="0" applyNumberFormat="1" applyFont="1" applyAlignment="1" applyProtection="1">
      <alignment vertical="center" wrapText="1"/>
    </xf>
    <xf numFmtId="174" fontId="110" fillId="0" borderId="0" xfId="0" applyNumberFormat="1" applyFont="1" applyAlignment="1" applyProtection="1">
      <alignment horizontal="left" vertical="top" wrapText="1"/>
    </xf>
    <xf numFmtId="1" fontId="39" fillId="0" borderId="0" xfId="0" applyNumberFormat="1" applyFont="1" applyAlignment="1" applyProtection="1">
      <alignment horizontal="center" vertical="distributed" wrapText="1"/>
    </xf>
    <xf numFmtId="49" fontId="39" fillId="0" borderId="0" xfId="0" applyNumberFormat="1" applyFont="1" applyFill="1" applyAlignment="1" applyProtection="1">
      <alignment horizontal="center" vertical="top" wrapText="1"/>
    </xf>
    <xf numFmtId="174" fontId="39" fillId="0" borderId="0" xfId="0" applyNumberFormat="1" applyFont="1" applyFill="1" applyAlignment="1" applyProtection="1">
      <alignment wrapText="1"/>
    </xf>
    <xf numFmtId="1" fontId="39" fillId="0" borderId="0" xfId="0" applyNumberFormat="1" applyFont="1" applyAlignment="1" applyProtection="1">
      <alignment horizontal="center" wrapText="1"/>
    </xf>
    <xf numFmtId="49" fontId="79" fillId="0" borderId="0" xfId="0" applyNumberFormat="1" applyFont="1" applyFill="1" applyAlignment="1" applyProtection="1">
      <alignment horizontal="center" vertical="top" wrapText="1"/>
    </xf>
    <xf numFmtId="174" fontId="75" fillId="0" borderId="0" xfId="0" applyNumberFormat="1" applyFont="1" applyFill="1" applyAlignment="1" applyProtection="1">
      <alignment vertical="top" wrapText="1"/>
    </xf>
    <xf numFmtId="1" fontId="39" fillId="0" borderId="0" xfId="0" applyNumberFormat="1" applyFont="1" applyFill="1" applyAlignment="1" applyProtection="1">
      <alignment horizontal="right" wrapText="1"/>
    </xf>
    <xf numFmtId="1" fontId="39" fillId="0" borderId="0" xfId="0" applyNumberFormat="1" applyFont="1" applyFill="1" applyAlignment="1" applyProtection="1">
      <alignment horizontal="center" wrapText="1"/>
    </xf>
    <xf numFmtId="174" fontId="22" fillId="0" borderId="0" xfId="0" applyNumberFormat="1" applyFont="1" applyAlignment="1" applyProtection="1">
      <alignment vertical="distributed"/>
    </xf>
    <xf numFmtId="0" fontId="22" fillId="19" borderId="0" xfId="0" applyNumberFormat="1" applyFont="1" applyFill="1" applyAlignment="1" applyProtection="1">
      <alignment vertical="top"/>
    </xf>
    <xf numFmtId="3" fontId="83" fillId="0" borderId="21" xfId="0" applyNumberFormat="1" applyFont="1" applyBorder="1" applyAlignment="1" applyProtection="1">
      <alignment horizontal="center" vertical="top"/>
    </xf>
    <xf numFmtId="174" fontId="83" fillId="0" borderId="0" xfId="0" applyNumberFormat="1" applyFont="1" applyProtection="1"/>
    <xf numFmtId="174" fontId="120" fillId="0" borderId="0" xfId="0" applyNumberFormat="1" applyFont="1" applyBorder="1" applyAlignment="1" applyProtection="1">
      <alignment horizontal="justify" vertical="top" wrapText="1"/>
    </xf>
    <xf numFmtId="174" fontId="22" fillId="0" borderId="0" xfId="0" applyNumberFormat="1" applyFont="1" applyAlignment="1" applyProtection="1">
      <alignment horizontal="center" vertical="top" wrapText="1"/>
    </xf>
    <xf numFmtId="174" fontId="22" fillId="0" borderId="0" xfId="0" applyNumberFormat="1" applyFont="1" applyAlignment="1" applyProtection="1">
      <alignment wrapText="1"/>
    </xf>
    <xf numFmtId="0" fontId="22" fillId="0" borderId="0" xfId="0" applyNumberFormat="1" applyFont="1" applyAlignment="1" applyProtection="1">
      <alignment horizontal="center" wrapText="1"/>
    </xf>
    <xf numFmtId="49" fontId="99" fillId="0" borderId="0" xfId="0" applyNumberFormat="1" applyFont="1" applyAlignment="1" applyProtection="1">
      <alignment wrapText="1"/>
    </xf>
    <xf numFmtId="177" fontId="39" fillId="19" borderId="0" xfId="0" applyNumberFormat="1" applyFont="1" applyFill="1" applyAlignment="1" applyProtection="1">
      <alignment vertical="center"/>
    </xf>
    <xf numFmtId="177" fontId="22" fillId="19" borderId="0" xfId="0" applyNumberFormat="1" applyFont="1" applyFill="1" applyAlignment="1" applyProtection="1">
      <alignment horizontal="center" vertical="top"/>
    </xf>
    <xf numFmtId="3" fontId="22" fillId="0" borderId="0" xfId="0" quotePrefix="1" applyNumberFormat="1" applyFont="1" applyAlignment="1" applyProtection="1">
      <alignment vertical="top"/>
    </xf>
    <xf numFmtId="177" fontId="39" fillId="19" borderId="0" xfId="0" applyNumberFormat="1" applyFont="1" applyFill="1" applyAlignment="1" applyProtection="1">
      <alignment horizontal="center" vertical="top"/>
    </xf>
    <xf numFmtId="177" fontId="103" fillId="19" borderId="0" xfId="0" applyNumberFormat="1" applyFont="1" applyFill="1" applyAlignment="1" applyProtection="1">
      <alignment horizontal="center"/>
    </xf>
    <xf numFmtId="49" fontId="39" fillId="19" borderId="0" xfId="0" applyNumberFormat="1" applyFont="1" applyFill="1" applyAlignment="1" applyProtection="1">
      <alignment wrapText="1"/>
    </xf>
    <xf numFmtId="174" fontId="39" fillId="0" borderId="0" xfId="0" applyNumberFormat="1" applyFont="1" applyAlignment="1" applyProtection="1">
      <alignment horizontal="left" vertical="top" wrapText="1"/>
    </xf>
    <xf numFmtId="1" fontId="110" fillId="19" borderId="0" xfId="0" applyNumberFormat="1" applyFont="1" applyFill="1" applyAlignment="1" applyProtection="1">
      <alignment horizontal="center" vertical="top"/>
    </xf>
    <xf numFmtId="0" fontId="39" fillId="19" borderId="0" xfId="0" applyNumberFormat="1" applyFont="1" applyFill="1" applyAlignment="1" applyProtection="1">
      <alignment horizontal="center" vertical="justify" wrapText="1"/>
    </xf>
    <xf numFmtId="174" fontId="39" fillId="0" borderId="0" xfId="0" quotePrefix="1" applyNumberFormat="1" applyFont="1" applyAlignment="1" applyProtection="1">
      <alignment horizontal="justify"/>
    </xf>
    <xf numFmtId="4" fontId="20" fillId="0" borderId="0" xfId="0" applyNumberFormat="1" applyFont="1" applyAlignment="1" applyProtection="1">
      <alignment wrapText="1"/>
    </xf>
    <xf numFmtId="3" fontId="39" fillId="0" borderId="0" xfId="0" applyNumberFormat="1" applyFont="1" applyAlignment="1" applyProtection="1"/>
    <xf numFmtId="177" fontId="39" fillId="19" borderId="0" xfId="0" applyNumberFormat="1" applyFont="1" applyFill="1" applyAlignment="1" applyProtection="1">
      <alignment horizontal="center"/>
    </xf>
    <xf numFmtId="174" fontId="39" fillId="0" borderId="0" xfId="0" applyNumberFormat="1" applyFont="1" applyAlignment="1" applyProtection="1">
      <alignment horizontal="justify" vertical="top"/>
    </xf>
    <xf numFmtId="174" fontId="103" fillId="19" borderId="0" xfId="0" applyNumberFormat="1" applyFont="1" applyFill="1" applyAlignment="1" applyProtection="1">
      <alignment horizontal="center"/>
    </xf>
    <xf numFmtId="0" fontId="83" fillId="0" borderId="0" xfId="32" applyFont="1" applyAlignment="1" applyProtection="1">
      <alignment horizontal="justify" vertical="top" wrapText="1"/>
    </xf>
    <xf numFmtId="0" fontId="83" fillId="19" borderId="0" xfId="32" applyFont="1" applyFill="1" applyAlignment="1" applyProtection="1">
      <alignment horizontal="justify" vertical="top" wrapText="1"/>
    </xf>
    <xf numFmtId="1" fontId="39" fillId="19" borderId="0" xfId="0" applyNumberFormat="1" applyFont="1" applyFill="1" applyAlignment="1" applyProtection="1">
      <alignment horizontal="center" wrapText="1"/>
    </xf>
    <xf numFmtId="0" fontId="83" fillId="0" borderId="0" xfId="32" quotePrefix="1" applyFont="1" applyAlignment="1" applyProtection="1">
      <alignment horizontal="justify" vertical="center" wrapText="1"/>
    </xf>
    <xf numFmtId="4" fontId="22" fillId="0" borderId="0" xfId="0" applyNumberFormat="1" applyFont="1" applyProtection="1">
      <protection locked="0"/>
    </xf>
    <xf numFmtId="4" fontId="22" fillId="0" borderId="8" xfId="0" applyNumberFormat="1" applyFont="1" applyBorder="1" applyProtection="1">
      <protection locked="0"/>
    </xf>
    <xf numFmtId="4" fontId="22" fillId="0" borderId="0" xfId="0" applyNumberFormat="1" applyFont="1" applyBorder="1" applyProtection="1">
      <protection locked="0"/>
    </xf>
    <xf numFmtId="4" fontId="118" fillId="1" borderId="20" xfId="0" applyNumberFormat="1" applyFont="1" applyFill="1" applyBorder="1" applyAlignment="1" applyProtection="1">
      <alignment horizontal="right" vertical="center" wrapText="1"/>
      <protection locked="0"/>
    </xf>
    <xf numFmtId="4" fontId="0" fillId="0" borderId="0" xfId="0" applyNumberFormat="1" applyAlignment="1" applyProtection="1">
      <alignment horizontal="right"/>
      <protection locked="0"/>
    </xf>
    <xf numFmtId="4" fontId="110" fillId="0" borderId="0" xfId="32" applyNumberFormat="1" applyFont="1" applyAlignment="1" applyProtection="1">
      <alignment horizontal="right" vertical="center" wrapText="1"/>
      <protection locked="0"/>
    </xf>
    <xf numFmtId="0" fontId="0" fillId="19" borderId="0" xfId="0" applyFill="1" applyAlignment="1" applyProtection="1">
      <alignment horizontal="justify" vertical="top" wrapText="1"/>
      <protection locked="0"/>
    </xf>
    <xf numFmtId="4" fontId="83" fillId="0" borderId="0" xfId="32" applyNumberFormat="1" applyFont="1" applyAlignment="1" applyProtection="1">
      <alignment horizontal="right" vertical="center" wrapText="1"/>
      <protection locked="0"/>
    </xf>
    <xf numFmtId="1" fontId="110" fillId="0" borderId="0" xfId="32" applyNumberFormat="1" applyFont="1" applyAlignment="1" applyProtection="1">
      <alignment horizontal="justify" vertical="center" wrapText="1"/>
      <protection locked="0"/>
    </xf>
    <xf numFmtId="4" fontId="83" fillId="0" borderId="0" xfId="32" applyNumberFormat="1" applyFont="1" applyBorder="1" applyAlignment="1" applyProtection="1">
      <alignment horizontal="right" vertical="center" wrapText="1"/>
      <protection locked="0"/>
    </xf>
    <xf numFmtId="0" fontId="110" fillId="0" borderId="0" xfId="32" applyFont="1" applyAlignment="1" applyProtection="1">
      <alignment horizontal="justify" vertical="center" wrapText="1"/>
      <protection locked="0"/>
    </xf>
    <xf numFmtId="4" fontId="110" fillId="0" borderId="10" xfId="32" applyNumberFormat="1" applyFont="1" applyBorder="1" applyAlignment="1" applyProtection="1">
      <alignment horizontal="right" vertical="center" wrapText="1"/>
      <protection locked="0"/>
    </xf>
    <xf numFmtId="4" fontId="23" fillId="0" borderId="0" xfId="0" applyNumberFormat="1" applyFont="1" applyProtection="1">
      <protection locked="0"/>
    </xf>
    <xf numFmtId="174" fontId="120" fillId="19" borderId="0" xfId="0" applyNumberFormat="1" applyFont="1" applyFill="1" applyBorder="1" applyAlignment="1" applyProtection="1">
      <alignment horizontal="justify" vertical="top" wrapText="1"/>
      <protection locked="0"/>
    </xf>
    <xf numFmtId="4" fontId="39" fillId="0" borderId="0" xfId="0" applyNumberFormat="1" applyFont="1" applyAlignment="1" applyProtection="1">
      <alignment wrapText="1"/>
      <protection locked="0"/>
    </xf>
    <xf numFmtId="4" fontId="39" fillId="19" borderId="0" xfId="0" applyNumberFormat="1" applyFont="1" applyFill="1" applyAlignment="1" applyProtection="1">
      <alignment wrapText="1"/>
      <protection locked="0"/>
    </xf>
    <xf numFmtId="4" fontId="80" fillId="0" borderId="21" xfId="0" applyNumberFormat="1" applyFont="1" applyBorder="1" applyAlignment="1" applyProtection="1">
      <alignment horizontal="left"/>
      <protection locked="0"/>
    </xf>
    <xf numFmtId="4" fontId="107" fillId="0" borderId="0" xfId="0" applyNumberFormat="1" applyFont="1" applyAlignment="1" applyProtection="1">
      <alignment wrapText="1"/>
      <protection locked="0"/>
    </xf>
    <xf numFmtId="4" fontId="110" fillId="0" borderId="0" xfId="32" applyNumberFormat="1" applyFont="1" applyAlignment="1" applyProtection="1">
      <alignment horizontal="justify" vertical="center" wrapText="1"/>
      <protection locked="0"/>
    </xf>
    <xf numFmtId="4" fontId="0" fillId="0" borderId="0" xfId="0" applyNumberFormat="1" applyAlignment="1" applyProtection="1">
      <alignment wrapText="1"/>
      <protection locked="0"/>
    </xf>
    <xf numFmtId="4" fontId="100" fillId="0" borderId="0" xfId="0" applyNumberFormat="1" applyFont="1" applyAlignment="1" applyProtection="1">
      <alignment wrapText="1"/>
      <protection locked="0"/>
    </xf>
    <xf numFmtId="4" fontId="99" fillId="0" borderId="21" xfId="0" applyNumberFormat="1" applyFont="1" applyBorder="1" applyAlignment="1" applyProtection="1">
      <alignment horizontal="left"/>
      <protection locked="0"/>
    </xf>
    <xf numFmtId="4" fontId="120" fillId="0" borderId="0" xfId="0" applyNumberFormat="1" applyFont="1" applyBorder="1" applyAlignment="1" applyProtection="1">
      <alignment horizontal="justify" vertical="top" wrapText="1"/>
      <protection locked="0"/>
    </xf>
    <xf numFmtId="4" fontId="118" fillId="1" borderId="20" xfId="0" applyNumberFormat="1" applyFont="1" applyFill="1" applyBorder="1" applyAlignment="1" applyProtection="1">
      <alignment horizontal="justify" vertical="center" wrapText="1"/>
    </xf>
    <xf numFmtId="4" fontId="110" fillId="0" borderId="0" xfId="0" applyNumberFormat="1" applyFont="1" applyAlignment="1" applyProtection="1"/>
    <xf numFmtId="4" fontId="110" fillId="0" borderId="0" xfId="32" applyNumberFormat="1" applyFont="1" applyAlignment="1" applyProtection="1">
      <alignment horizontal="justify" vertical="center" wrapText="1"/>
    </xf>
    <xf numFmtId="4" fontId="83" fillId="0" borderId="0" xfId="32" applyNumberFormat="1" applyFont="1" applyAlignment="1" applyProtection="1">
      <alignment horizontal="justify" vertical="center" wrapText="1"/>
    </xf>
    <xf numFmtId="4" fontId="83" fillId="0" borderId="0" xfId="32" applyNumberFormat="1" applyFont="1" applyAlignment="1" applyProtection="1">
      <alignment horizontal="right" vertical="center" wrapText="1"/>
    </xf>
    <xf numFmtId="4" fontId="21" fillId="0" borderId="10" xfId="32" applyNumberFormat="1" applyFont="1" applyBorder="1" applyAlignment="1" applyProtection="1">
      <alignment horizontal="justify" vertical="center" wrapText="1"/>
    </xf>
    <xf numFmtId="4" fontId="23" fillId="0" borderId="0" xfId="0" applyNumberFormat="1" applyFont="1" applyProtection="1"/>
    <xf numFmtId="4" fontId="39" fillId="0" borderId="0" xfId="0" applyNumberFormat="1" applyFont="1" applyAlignment="1" applyProtection="1">
      <alignment wrapText="1"/>
    </xf>
    <xf numFmtId="4" fontId="39" fillId="19" borderId="0" xfId="0" applyNumberFormat="1" applyFont="1" applyFill="1" applyAlignment="1" applyProtection="1">
      <alignment wrapText="1"/>
    </xf>
    <xf numFmtId="4" fontId="107" fillId="0" borderId="0" xfId="0" applyNumberFormat="1" applyFont="1" applyAlignment="1" applyProtection="1">
      <alignment wrapText="1"/>
    </xf>
    <xf numFmtId="4" fontId="0" fillId="0" borderId="0" xfId="0" applyNumberFormat="1" applyAlignment="1" applyProtection="1">
      <alignment wrapText="1"/>
    </xf>
    <xf numFmtId="4" fontId="120" fillId="0" borderId="0" xfId="0" applyNumberFormat="1" applyFont="1" applyBorder="1" applyAlignment="1" applyProtection="1">
      <alignment horizontal="justify" vertical="top" wrapText="1"/>
    </xf>
    <xf numFmtId="4" fontId="81" fillId="0" borderId="0" xfId="0" applyNumberFormat="1" applyFont="1" applyFill="1" applyAlignment="1" applyProtection="1">
      <alignment horizontal="right"/>
    </xf>
    <xf numFmtId="0" fontId="136" fillId="0" borderId="0" xfId="0" applyFont="1" applyFill="1" applyAlignment="1" applyProtection="1">
      <alignment vertical="top"/>
    </xf>
    <xf numFmtId="0" fontId="135" fillId="0" borderId="0" xfId="0" applyFont="1" applyFill="1" applyAlignment="1" applyProtection="1">
      <alignment horizontal="right" vertical="top"/>
    </xf>
    <xf numFmtId="0" fontId="135" fillId="0" borderId="0" xfId="0" applyFont="1" applyFill="1" applyAlignment="1" applyProtection="1">
      <alignment horizontal="centerContinuous" vertical="top"/>
    </xf>
    <xf numFmtId="49" fontId="132" fillId="0" borderId="0" xfId="0" applyNumberFormat="1" applyFont="1" applyFill="1" applyAlignment="1" applyProtection="1">
      <alignment horizontal="right"/>
    </xf>
    <xf numFmtId="0" fontId="132" fillId="0" borderId="0" xfId="0" applyFont="1" applyFill="1" applyAlignment="1" applyProtection="1">
      <alignment horizontal="right" vertical="top"/>
    </xf>
    <xf numFmtId="0" fontId="132" fillId="0" borderId="0" xfId="0" applyFont="1" applyFill="1" applyAlignment="1" applyProtection="1">
      <alignment horizontal="centerContinuous" vertical="top"/>
    </xf>
    <xf numFmtId="0" fontId="82" fillId="0" borderId="0" xfId="0" applyFont="1" applyFill="1" applyAlignment="1" applyProtection="1">
      <alignment vertical="top"/>
    </xf>
    <xf numFmtId="0" fontId="81" fillId="0" borderId="0" xfId="0" applyFont="1" applyFill="1" applyAlignment="1" applyProtection="1">
      <alignment horizontal="right" vertical="top"/>
    </xf>
    <xf numFmtId="0" fontId="81" fillId="0" borderId="0" xfId="0" applyFont="1" applyFill="1" applyAlignment="1" applyProtection="1">
      <alignment horizontal="centerContinuous" vertical="top"/>
    </xf>
    <xf numFmtId="49" fontId="21" fillId="0" borderId="0" xfId="0" applyNumberFormat="1" applyFont="1" applyFill="1" applyAlignment="1" applyProtection="1">
      <alignment horizontal="right"/>
    </xf>
    <xf numFmtId="0" fontId="21" fillId="0" borderId="0" xfId="0" applyFont="1" applyFill="1" applyAlignment="1" applyProtection="1">
      <alignment horizontal="right" vertical="top"/>
    </xf>
    <xf numFmtId="0" fontId="21" fillId="0" borderId="0" xfId="0" applyFont="1" applyFill="1" applyAlignment="1" applyProtection="1">
      <alignment horizontal="centerContinuous" vertical="top"/>
    </xf>
    <xf numFmtId="0" fontId="0" fillId="0" borderId="11" xfId="0" applyBorder="1" applyProtection="1"/>
    <xf numFmtId="49" fontId="21" fillId="0" borderId="0" xfId="0" applyNumberFormat="1" applyFont="1" applyFill="1" applyAlignment="1" applyProtection="1">
      <alignment horizontal="right" vertical="top"/>
    </xf>
    <xf numFmtId="0" fontId="24" fillId="0" borderId="0" xfId="0" applyFont="1" applyFill="1" applyAlignment="1" applyProtection="1">
      <alignment horizontal="center" vertical="top"/>
    </xf>
    <xf numFmtId="0" fontId="24" fillId="0" borderId="0" xfId="0" applyFont="1" applyFill="1" applyAlignment="1" applyProtection="1">
      <alignment horizontal="left"/>
    </xf>
    <xf numFmtId="0" fontId="24" fillId="0" borderId="0" xfId="0" applyFont="1" applyFill="1" applyAlignment="1" applyProtection="1">
      <alignment horizontal="right" vertical="top"/>
    </xf>
    <xf numFmtId="0" fontId="24" fillId="0" borderId="0" xfId="0" applyFont="1" applyFill="1" applyAlignment="1" applyProtection="1">
      <alignment vertical="top"/>
    </xf>
    <xf numFmtId="49" fontId="24" fillId="0" borderId="8" xfId="0" applyNumberFormat="1" applyFont="1" applyFill="1" applyBorder="1" applyAlignment="1" applyProtection="1">
      <alignment horizontal="center" vertical="center" textRotation="90"/>
    </xf>
    <xf numFmtId="0" fontId="24" fillId="0" borderId="8" xfId="0" applyFont="1" applyFill="1" applyBorder="1" applyAlignment="1" applyProtection="1">
      <alignment horizontal="center" vertical="center" wrapText="1"/>
    </xf>
    <xf numFmtId="0" fontId="24" fillId="0" borderId="8" xfId="0" applyFont="1" applyFill="1" applyBorder="1" applyAlignment="1" applyProtection="1">
      <alignment horizontal="right" vertical="center" textRotation="90"/>
    </xf>
    <xf numFmtId="0" fontId="24" fillId="0" borderId="8" xfId="0" applyFont="1" applyFill="1" applyBorder="1" applyAlignment="1" applyProtection="1">
      <alignment horizontal="left" vertical="center" textRotation="90"/>
    </xf>
    <xf numFmtId="179" fontId="23" fillId="0" borderId="0" xfId="0" applyNumberFormat="1" applyFont="1" applyFill="1" applyAlignment="1" applyProtection="1">
      <alignment vertical="top"/>
    </xf>
    <xf numFmtId="0" fontId="24" fillId="0" borderId="0" xfId="0" applyFont="1" applyFill="1" applyAlignment="1" applyProtection="1">
      <alignment horizontal="center" vertical="top" wrapText="1"/>
    </xf>
    <xf numFmtId="0" fontId="24" fillId="0" borderId="0" xfId="0" applyFont="1" applyFill="1" applyAlignment="1" applyProtection="1">
      <alignment horizontal="justify" vertical="top" wrapText="1"/>
    </xf>
    <xf numFmtId="0" fontId="23" fillId="0" borderId="0" xfId="0" applyFont="1" applyFill="1" applyAlignment="1" applyProtection="1">
      <alignment horizontal="right"/>
    </xf>
    <xf numFmtId="0" fontId="23" fillId="0" borderId="0" xfId="0" applyFont="1" applyFill="1" applyAlignment="1" applyProtection="1">
      <alignment horizontal="justify"/>
    </xf>
    <xf numFmtId="0" fontId="23" fillId="0" borderId="0" xfId="0" applyFont="1" applyFill="1" applyAlignment="1" applyProtection="1">
      <alignment horizontal="justify" vertical="top" wrapText="1"/>
    </xf>
    <xf numFmtId="0" fontId="23" fillId="0" borderId="0" xfId="0" applyFont="1" applyFill="1" applyAlignment="1" applyProtection="1"/>
    <xf numFmtId="0" fontId="23" fillId="0" borderId="0" xfId="0" applyFont="1" applyFill="1" applyProtection="1"/>
    <xf numFmtId="0" fontId="103" fillId="0" borderId="0" xfId="0" applyFont="1" applyFill="1" applyAlignment="1" applyProtection="1">
      <alignment horizontal="center" vertical="top"/>
    </xf>
    <xf numFmtId="0" fontId="23" fillId="0" borderId="0" xfId="0" applyFont="1" applyFill="1" applyAlignment="1" applyProtection="1">
      <alignment horizontal="center" vertical="top" wrapText="1"/>
    </xf>
    <xf numFmtId="0" fontId="23" fillId="0" borderId="22" xfId="0" applyFont="1" applyFill="1" applyBorder="1" applyAlignment="1" applyProtection="1">
      <alignment vertical="top"/>
    </xf>
    <xf numFmtId="0" fontId="24" fillId="0" borderId="22" xfId="0" applyFont="1" applyFill="1" applyBorder="1" applyAlignment="1" applyProtection="1">
      <alignment horizontal="justify" vertical="top" wrapText="1"/>
    </xf>
    <xf numFmtId="0" fontId="23" fillId="0" borderId="22" xfId="0" applyFont="1" applyFill="1" applyBorder="1" applyAlignment="1" applyProtection="1">
      <alignment horizontal="right" vertical="top"/>
    </xf>
    <xf numFmtId="0" fontId="24" fillId="0" borderId="0" xfId="42" applyFont="1" applyAlignment="1" applyProtection="1">
      <alignment horizontal="center"/>
    </xf>
    <xf numFmtId="0" fontId="24" fillId="0" borderId="0" xfId="42" applyFont="1" applyAlignment="1" applyProtection="1">
      <alignment horizontal="justify" vertical="top" wrapText="1"/>
    </xf>
    <xf numFmtId="0" fontId="24" fillId="0" borderId="0" xfId="42" applyFont="1" applyAlignment="1" applyProtection="1">
      <alignment horizontal="centerContinuous"/>
    </xf>
    <xf numFmtId="0" fontId="103" fillId="0" borderId="0" xfId="42" applyFont="1" applyProtection="1"/>
    <xf numFmtId="0" fontId="23" fillId="0" borderId="0" xfId="42" applyFont="1" applyAlignment="1" applyProtection="1">
      <alignment horizontal="justify" vertical="top" wrapText="1"/>
    </xf>
    <xf numFmtId="0" fontId="23" fillId="0" borderId="0" xfId="42" applyFont="1" applyProtection="1"/>
    <xf numFmtId="0" fontId="24" fillId="0" borderId="0" xfId="42" applyFont="1" applyAlignment="1" applyProtection="1">
      <alignment horizontal="center" vertical="top" wrapText="1"/>
    </xf>
    <xf numFmtId="0" fontId="23" fillId="0" borderId="0" xfId="42" applyFont="1" applyFill="1" applyProtection="1"/>
    <xf numFmtId="0" fontId="24" fillId="0" borderId="0" xfId="42" applyFont="1" applyProtection="1"/>
    <xf numFmtId="0" fontId="24" fillId="0" borderId="0" xfId="42" applyFont="1" applyAlignment="1" applyProtection="1">
      <alignment vertical="top" wrapText="1"/>
    </xf>
    <xf numFmtId="0" fontId="24" fillId="0" borderId="0" xfId="42" applyFont="1" applyAlignment="1" applyProtection="1">
      <alignment horizontal="center" vertical="top"/>
    </xf>
    <xf numFmtId="0" fontId="23" fillId="0" borderId="0" xfId="42" applyFont="1" applyFill="1" applyAlignment="1" applyProtection="1">
      <alignment horizontal="justify" vertical="top" wrapText="1"/>
    </xf>
    <xf numFmtId="0" fontId="24" fillId="0" borderId="0" xfId="42" applyFont="1" applyFill="1" applyAlignment="1" applyProtection="1">
      <alignment horizontal="center" vertical="top" wrapText="1"/>
    </xf>
    <xf numFmtId="0" fontId="24" fillId="0" borderId="0" xfId="42" applyFont="1" applyFill="1" applyAlignment="1" applyProtection="1">
      <alignment horizontal="justify" vertical="top" wrapText="1"/>
    </xf>
    <xf numFmtId="0" fontId="24" fillId="0" borderId="0" xfId="42" applyFont="1" applyFill="1" applyProtection="1"/>
    <xf numFmtId="0" fontId="128" fillId="0" borderId="0" xfId="42" applyFont="1" applyFill="1" applyAlignment="1" applyProtection="1">
      <alignment horizontal="justify" vertical="top" wrapText="1"/>
    </xf>
    <xf numFmtId="0" fontId="128" fillId="0" borderId="0" xfId="42" applyFont="1" applyAlignment="1" applyProtection="1">
      <alignment horizontal="justify" vertical="top" wrapText="1"/>
    </xf>
    <xf numFmtId="0" fontId="23" fillId="0" borderId="0" xfId="42" applyFont="1" applyAlignment="1" applyProtection="1">
      <alignment horizontal="left" vertical="top" wrapText="1"/>
    </xf>
    <xf numFmtId="0" fontId="23" fillId="0" borderId="0" xfId="0" applyFont="1" applyAlignment="1" applyProtection="1">
      <alignment horizontal="justify" vertical="top" wrapText="1"/>
    </xf>
    <xf numFmtId="0" fontId="24" fillId="0" borderId="18" xfId="42" applyFont="1" applyBorder="1" applyAlignment="1" applyProtection="1">
      <alignment horizontal="center" vertical="top" wrapText="1"/>
    </xf>
    <xf numFmtId="0" fontId="128" fillId="0" borderId="18" xfId="42" applyFont="1" applyBorder="1" applyAlignment="1" applyProtection="1">
      <alignment horizontal="justify" vertical="top" wrapText="1"/>
    </xf>
    <xf numFmtId="0" fontId="23" fillId="0" borderId="18" xfId="42" applyFont="1" applyBorder="1" applyProtection="1"/>
    <xf numFmtId="9" fontId="23" fillId="0" borderId="18" xfId="42" applyNumberFormat="1" applyFont="1" applyBorder="1" applyProtection="1"/>
    <xf numFmtId="0" fontId="24" fillId="0" borderId="18" xfId="42" applyFont="1" applyBorder="1" applyProtection="1"/>
    <xf numFmtId="0" fontId="24" fillId="0" borderId="18" xfId="42" applyFont="1" applyBorder="1" applyAlignment="1" applyProtection="1">
      <alignment horizontal="justify" vertical="top" wrapText="1"/>
    </xf>
    <xf numFmtId="0" fontId="0" fillId="0" borderId="11" xfId="0" applyBorder="1" applyProtection="1">
      <protection locked="0"/>
    </xf>
    <xf numFmtId="0" fontId="81" fillId="0" borderId="0" xfId="0" applyFont="1" applyFill="1" applyAlignment="1" applyProtection="1">
      <alignment horizontal="left"/>
      <protection locked="0"/>
    </xf>
    <xf numFmtId="0" fontId="24" fillId="0" borderId="0" xfId="42" applyNumberFormat="1" applyFont="1" applyAlignment="1" applyProtection="1">
      <alignment horizontal="centerContinuous"/>
      <protection locked="0"/>
    </xf>
    <xf numFmtId="4" fontId="23" fillId="0" borderId="0" xfId="42" applyNumberFormat="1" applyFont="1" applyProtection="1">
      <protection locked="0"/>
    </xf>
    <xf numFmtId="4" fontId="23" fillId="0" borderId="0" xfId="42" applyNumberFormat="1" applyFont="1" applyAlignment="1" applyProtection="1">
      <alignment horizontal="right"/>
      <protection locked="0"/>
    </xf>
    <xf numFmtId="4" fontId="24" fillId="0" borderId="0" xfId="42" applyNumberFormat="1" applyFont="1" applyAlignment="1" applyProtection="1">
      <alignment horizontal="right"/>
      <protection locked="0"/>
    </xf>
    <xf numFmtId="4" fontId="23" fillId="0" borderId="0" xfId="42" applyNumberFormat="1" applyFont="1" applyFill="1" applyAlignment="1" applyProtection="1">
      <alignment horizontal="right"/>
      <protection locked="0"/>
    </xf>
    <xf numFmtId="4" fontId="23" fillId="0" borderId="18" xfId="42" applyNumberFormat="1" applyFont="1" applyBorder="1" applyAlignment="1" applyProtection="1">
      <alignment horizontal="right"/>
      <protection locked="0"/>
    </xf>
    <xf numFmtId="4" fontId="103" fillId="0" borderId="0" xfId="42" applyNumberFormat="1" applyFont="1" applyProtection="1">
      <protection locked="0"/>
    </xf>
    <xf numFmtId="0" fontId="134" fillId="0" borderId="0" xfId="0" applyFont="1" applyFill="1" applyAlignment="1" applyProtection="1">
      <alignment vertical="top"/>
    </xf>
    <xf numFmtId="0" fontId="22" fillId="0" borderId="0" xfId="0" applyFont="1" applyFill="1" applyAlignment="1" applyProtection="1">
      <alignment vertical="top"/>
    </xf>
    <xf numFmtId="4" fontId="21" fillId="0" borderId="0" xfId="0" applyNumberFormat="1" applyFont="1" applyFill="1" applyAlignment="1" applyProtection="1">
      <alignment vertical="top"/>
    </xf>
    <xf numFmtId="0" fontId="66" fillId="0" borderId="0" xfId="0" applyFont="1" applyProtection="1"/>
    <xf numFmtId="4" fontId="66" fillId="0" borderId="11" xfId="0" applyNumberFormat="1" applyFont="1" applyBorder="1" applyProtection="1"/>
    <xf numFmtId="4" fontId="66" fillId="0" borderId="0" xfId="0" applyNumberFormat="1" applyFont="1" applyProtection="1"/>
    <xf numFmtId="4" fontId="24" fillId="0" borderId="8" xfId="0" applyNumberFormat="1" applyFont="1" applyFill="1" applyBorder="1" applyAlignment="1" applyProtection="1">
      <alignment horizontal="right" vertical="center" textRotation="90" wrapText="1"/>
    </xf>
    <xf numFmtId="4" fontId="23" fillId="0" borderId="0" xfId="0" applyNumberFormat="1" applyFont="1" applyFill="1" applyAlignment="1" applyProtection="1">
      <alignment horizontal="justify"/>
    </xf>
    <xf numFmtId="4" fontId="23" fillId="0" borderId="0" xfId="0" applyNumberFormat="1" applyFont="1" applyFill="1" applyAlignment="1" applyProtection="1">
      <alignment horizontal="right"/>
    </xf>
    <xf numFmtId="4" fontId="24" fillId="0" borderId="22" xfId="0" applyNumberFormat="1" applyFont="1" applyFill="1" applyBorder="1" applyAlignment="1" applyProtection="1">
      <alignment horizontal="right" vertical="top"/>
    </xf>
    <xf numFmtId="0" fontId="22" fillId="0" borderId="0" xfId="0" applyNumberFormat="1" applyFont="1" applyFill="1" applyAlignment="1" applyProtection="1">
      <alignment vertical="top"/>
    </xf>
    <xf numFmtId="0" fontId="23" fillId="0" borderId="0" xfId="0" applyNumberFormat="1" applyFont="1" applyFill="1" applyAlignment="1" applyProtection="1">
      <alignment vertical="top"/>
    </xf>
    <xf numFmtId="0" fontId="24" fillId="0" borderId="8" xfId="0" applyNumberFormat="1" applyFont="1" applyFill="1" applyBorder="1" applyAlignment="1" applyProtection="1">
      <alignment horizontal="right" vertical="center" textRotation="90" wrapText="1"/>
    </xf>
    <xf numFmtId="0" fontId="24" fillId="0" borderId="0" xfId="42" applyNumberFormat="1" applyFont="1" applyAlignment="1" applyProtection="1">
      <alignment horizontal="centerContinuous"/>
    </xf>
    <xf numFmtId="4" fontId="23" fillId="0" borderId="0" xfId="42" applyNumberFormat="1" applyFont="1" applyProtection="1"/>
    <xf numFmtId="4" fontId="23" fillId="0" borderId="0" xfId="42" applyNumberFormat="1" applyFont="1" applyAlignment="1" applyProtection="1">
      <alignment horizontal="right"/>
    </xf>
    <xf numFmtId="4" fontId="23" fillId="0" borderId="18" xfId="42" applyNumberFormat="1" applyFont="1" applyBorder="1" applyAlignment="1" applyProtection="1">
      <alignment horizontal="right"/>
    </xf>
    <xf numFmtId="4" fontId="24" fillId="0" borderId="18" xfId="42" applyNumberFormat="1" applyFont="1" applyBorder="1" applyProtection="1"/>
    <xf numFmtId="4" fontId="103" fillId="0" borderId="0" xfId="42" applyNumberFormat="1" applyFont="1" applyProtection="1"/>
    <xf numFmtId="4" fontId="6" fillId="0" borderId="0" xfId="0" applyNumberFormat="1" applyFont="1" applyAlignment="1" applyProtection="1">
      <alignment horizontal="center" vertical="top"/>
    </xf>
    <xf numFmtId="4" fontId="19" fillId="0" borderId="0" xfId="0" applyNumberFormat="1" applyFont="1" applyAlignment="1" applyProtection="1">
      <alignment horizontal="center" vertical="top"/>
    </xf>
    <xf numFmtId="4" fontId="6" fillId="0" borderId="8" xfId="0" applyNumberFormat="1" applyFont="1" applyBorder="1" applyAlignment="1" applyProtection="1">
      <alignment horizontal="center" vertical="top"/>
    </xf>
    <xf numFmtId="2" fontId="6" fillId="0" borderId="0" xfId="0" applyNumberFormat="1" applyFont="1" applyAlignment="1" applyProtection="1">
      <alignment horizontal="center" vertical="top" wrapText="1"/>
    </xf>
    <xf numFmtId="0" fontId="6" fillId="0" borderId="0" xfId="0" applyNumberFormat="1" applyFont="1" applyAlignment="1" applyProtection="1">
      <alignment horizontal="center" vertical="top"/>
    </xf>
    <xf numFmtId="4" fontId="25" fillId="0" borderId="10" xfId="0" applyNumberFormat="1" applyFont="1" applyBorder="1" applyAlignment="1" applyProtection="1">
      <alignment horizontal="center" vertical="top"/>
    </xf>
    <xf numFmtId="0" fontId="40" fillId="0" borderId="0" xfId="0" applyFont="1" applyAlignment="1" applyProtection="1">
      <alignment vertical="top"/>
    </xf>
    <xf numFmtId="4" fontId="11" fillId="0" borderId="8" xfId="0" applyNumberFormat="1" applyFont="1" applyBorder="1" applyAlignment="1" applyProtection="1">
      <alignment horizontal="right" vertical="top"/>
    </xf>
    <xf numFmtId="0" fontId="20" fillId="0" borderId="0" xfId="0" applyFont="1" applyAlignment="1" applyProtection="1">
      <alignment horizontal="center"/>
    </xf>
    <xf numFmtId="0" fontId="20" fillId="0" borderId="0" xfId="0" applyFont="1" applyProtection="1"/>
    <xf numFmtId="4" fontId="11" fillId="0" borderId="0" xfId="0" applyNumberFormat="1" applyFont="1" applyAlignment="1" applyProtection="1">
      <alignment horizontal="left" vertical="top" indent="1"/>
    </xf>
  </cellXfs>
  <cellStyles count="66">
    <cellStyle name="20 % – Poudarek1" xfId="1" builtinId="30" customBuiltin="1"/>
    <cellStyle name="20 % – Poudarek2" xfId="2" builtinId="34" customBuiltin="1"/>
    <cellStyle name="20 % – Poudarek3" xfId="3" builtinId="38" customBuiltin="1"/>
    <cellStyle name="20 % – Poudarek4" xfId="4" builtinId="42" customBuiltin="1"/>
    <cellStyle name="20 % – Poudarek5" xfId="5" builtinId="46" customBuiltin="1"/>
    <cellStyle name="20 % – Poudarek6" xfId="6" builtinId="50" customBuiltin="1"/>
    <cellStyle name="40 % – Poudarek1" xfId="7" builtinId="31" customBuiltin="1"/>
    <cellStyle name="40 % – Poudarek2" xfId="8" builtinId="35" customBuiltin="1"/>
    <cellStyle name="40 % – Poudarek3" xfId="9" builtinId="39" customBuiltin="1"/>
    <cellStyle name="40 % – Poudarek4" xfId="10" builtinId="43" customBuiltin="1"/>
    <cellStyle name="40 % – Poudarek5" xfId="11" builtinId="47" customBuiltin="1"/>
    <cellStyle name="40 % – Poudarek6" xfId="12" builtinId="51" customBuiltin="1"/>
    <cellStyle name="60 % – Poudarek1" xfId="13" builtinId="32" customBuiltin="1"/>
    <cellStyle name="60 % – Poudarek2" xfId="14" builtinId="36" customBuiltin="1"/>
    <cellStyle name="60 % – Poudarek3" xfId="15" builtinId="40" customBuiltin="1"/>
    <cellStyle name="60 % – Poudarek4" xfId="16" builtinId="44" customBuiltin="1"/>
    <cellStyle name="60 % – Poudarek5" xfId="17" builtinId="48" customBuiltin="1"/>
    <cellStyle name="60 % – Poudarek6" xfId="18" builtinId="52" customBuiltin="1"/>
    <cellStyle name="Dobro" xfId="19" builtinId="26" customBuiltin="1"/>
    <cellStyle name="Euro" xfId="20"/>
    <cellStyle name="Excel Built-in Normal" xfId="21"/>
    <cellStyle name="Hiperpovezava" xfId="22" builtinId="8"/>
    <cellStyle name="Izhod" xfId="23" builtinId="21" customBuiltin="1"/>
    <cellStyle name="Naslov" xfId="24" builtinId="15" customBuiltin="1"/>
    <cellStyle name="Naslov 1" xfId="25" builtinId="16" customBuiltin="1"/>
    <cellStyle name="Naslov 2" xfId="26" builtinId="17" customBuiltin="1"/>
    <cellStyle name="Naslov 3" xfId="27" builtinId="18" customBuiltin="1"/>
    <cellStyle name="Naslov 4" xfId="28" builtinId="19" customBuiltin="1"/>
    <cellStyle name="Navadno" xfId="0" builtinId="0"/>
    <cellStyle name="Navadno 2" xfId="29"/>
    <cellStyle name="Navadno_FORMULA" xfId="30"/>
    <cellStyle name="Navadno_Popis" xfId="31"/>
    <cellStyle name="Navadno_POPIS VODA objekt A1 in A2" xfId="32"/>
    <cellStyle name="Navadno_POPIS-PZR-GARAZE-NADZEMNI" xfId="33"/>
    <cellStyle name="Navadno_R34VODOVODpopCene" xfId="34"/>
    <cellStyle name="Navadno_S_NJEGOSpopisVODApgd-2" xfId="35"/>
    <cellStyle name="Navadno_Zvezek1" xfId="36"/>
    <cellStyle name="Nevtralno" xfId="37" builtinId="28" customBuiltin="1"/>
    <cellStyle name="normal 2" xfId="38"/>
    <cellStyle name="Normal_08-010-000105-TP" xfId="39"/>
    <cellStyle name="Normal_RC000" xfId="40"/>
    <cellStyle name="Normal_SOCA_ popisi_TOPLOTNE POSTAJE-070725" xfId="41"/>
    <cellStyle name="Normal_SP" xfId="42"/>
    <cellStyle name="Normal_TOPN27RM" xfId="43"/>
    <cellStyle name="Odstotek" xfId="44" builtinId="5"/>
    <cellStyle name="Odstotek 2" xfId="45"/>
    <cellStyle name="Opomba" xfId="46" builtinId="10" customBuiltin="1"/>
    <cellStyle name="Opozorilo" xfId="47" builtinId="11" customBuiltin="1"/>
    <cellStyle name="Pojasnjevalno besedilo" xfId="48" builtinId="53" customBuiltin="1"/>
    <cellStyle name="Popis Evo" xfId="49"/>
    <cellStyle name="Poudarek1" xfId="50" builtinId="29" customBuiltin="1"/>
    <cellStyle name="Poudarek2" xfId="51" builtinId="33" customBuiltin="1"/>
    <cellStyle name="Poudarek3" xfId="52" builtinId="37" customBuiltin="1"/>
    <cellStyle name="Poudarek4" xfId="53" builtinId="41" customBuiltin="1"/>
    <cellStyle name="Poudarek5" xfId="54" builtinId="45" customBuiltin="1"/>
    <cellStyle name="Poudarek6" xfId="55" builtinId="49" customBuiltin="1"/>
    <cellStyle name="Povezana celica" xfId="56" builtinId="24" customBuiltin="1"/>
    <cellStyle name="Preveri celico" xfId="57" builtinId="23" customBuiltin="1"/>
    <cellStyle name="Računanje" xfId="58" builtinId="22" customBuiltin="1"/>
    <cellStyle name="Slabo" xfId="59" builtinId="27" customBuiltin="1"/>
    <cellStyle name="Slog 1" xfId="60"/>
    <cellStyle name="Valuta" xfId="61" builtinId="4"/>
    <cellStyle name="Vejica" xfId="62" builtinId="3"/>
    <cellStyle name="Vejica 2" xfId="63"/>
    <cellStyle name="Vnos" xfId="64" builtinId="20" customBuiltin="1"/>
    <cellStyle name="Vsota" xfId="65"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1</xdr:col>
          <xdr:colOff>251460</xdr:colOff>
          <xdr:row>3</xdr:row>
          <xdr:rowOff>0</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0</xdr:row>
          <xdr:rowOff>0</xdr:rowOff>
        </xdr:from>
        <xdr:to>
          <xdr:col>1</xdr:col>
          <xdr:colOff>251460</xdr:colOff>
          <xdr:row>3</xdr:row>
          <xdr:rowOff>0</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0</xdr:row>
          <xdr:rowOff>0</xdr:rowOff>
        </xdr:from>
        <xdr:to>
          <xdr:col>1</xdr:col>
          <xdr:colOff>251460</xdr:colOff>
          <xdr:row>3</xdr:row>
          <xdr:rowOff>0</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0</xdr:row>
          <xdr:rowOff>0</xdr:rowOff>
        </xdr:from>
        <xdr:to>
          <xdr:col>1</xdr:col>
          <xdr:colOff>1661160</xdr:colOff>
          <xdr:row>3</xdr:row>
          <xdr:rowOff>14210</xdr:rowOff>
        </xdr:to>
        <xdr:sp macro="" textlink="">
          <xdr:nvSpPr>
            <xdr:cNvPr id="2056" name="Object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3</xdr:col>
      <xdr:colOff>194310</xdr:colOff>
      <xdr:row>2</xdr:row>
      <xdr:rowOff>47625</xdr:rowOff>
    </xdr:from>
    <xdr:ext cx="184731" cy="264560"/>
    <xdr:sp macro="" textlink="">
      <xdr:nvSpPr>
        <xdr:cNvPr id="141" name="PoljeZBesedilom 140"/>
        <xdr:cNvSpPr txBox="1"/>
      </xdr:nvSpPr>
      <xdr:spPr>
        <a:xfrm>
          <a:off x="4577715" y="42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twoCellAnchor>
    <xdr:from>
      <xdr:col>0</xdr:col>
      <xdr:colOff>0</xdr:colOff>
      <xdr:row>0</xdr:row>
      <xdr:rowOff>0</xdr:rowOff>
    </xdr:from>
    <xdr:to>
      <xdr:col>7</xdr:col>
      <xdr:colOff>0</xdr:colOff>
      <xdr:row>12</xdr:row>
      <xdr:rowOff>22860</xdr:rowOff>
    </xdr:to>
    <xdr:grpSp>
      <xdr:nvGrpSpPr>
        <xdr:cNvPr id="20731" name="Group 1092"/>
        <xdr:cNvGrpSpPr>
          <a:grpSpLocks/>
        </xdr:cNvGrpSpPr>
      </xdr:nvGrpSpPr>
      <xdr:grpSpPr bwMode="auto">
        <a:xfrm>
          <a:off x="0" y="0"/>
          <a:ext cx="6629400" cy="1447800"/>
          <a:chOff x="2" y="320"/>
          <a:chExt cx="11905" cy="938"/>
        </a:xfrm>
      </xdr:grpSpPr>
      <xdr:grpSp>
        <xdr:nvGrpSpPr>
          <xdr:cNvPr id="20732" name="Group 1093"/>
          <xdr:cNvGrpSpPr>
            <a:grpSpLocks/>
          </xdr:cNvGrpSpPr>
        </xdr:nvGrpSpPr>
        <xdr:grpSpPr bwMode="auto">
          <a:xfrm>
            <a:off x="2" y="757"/>
            <a:ext cx="11905" cy="501"/>
            <a:chOff x="2" y="757"/>
            <a:chExt cx="11905" cy="501"/>
          </a:xfrm>
        </xdr:grpSpPr>
        <xdr:sp macro="" textlink="">
          <xdr:nvSpPr>
            <xdr:cNvPr id="20866" name="Freeform 1094"/>
            <xdr:cNvSpPr>
              <a:spLocks/>
            </xdr:cNvSpPr>
          </xdr:nvSpPr>
          <xdr:spPr bwMode="auto">
            <a:xfrm>
              <a:off x="2" y="757"/>
              <a:ext cx="11905" cy="500"/>
            </a:xfrm>
            <a:custGeom>
              <a:avLst/>
              <a:gdLst>
                <a:gd name="T0" fmla="*/ 11905 w 11905"/>
                <a:gd name="T1" fmla="*/ 500 h 500"/>
                <a:gd name="T2" fmla="*/ 0 w 11905"/>
                <a:gd name="T3" fmla="*/ 500 h 500"/>
                <a:gd name="T4" fmla="*/ 0 w 11905"/>
                <a:gd name="T5" fmla="*/ 409 h 500"/>
                <a:gd name="T6" fmla="*/ 2278 w 11905"/>
                <a:gd name="T7" fmla="*/ 409 h 500"/>
                <a:gd name="T8" fmla="*/ 2549 w 11905"/>
                <a:gd name="T9" fmla="*/ 0 h 500"/>
                <a:gd name="T10" fmla="*/ 11905 w 11905"/>
                <a:gd name="T11" fmla="*/ 0 h 500"/>
                <a:gd name="T12" fmla="*/ 11905 w 11905"/>
                <a:gd name="T13" fmla="*/ 500 h 500"/>
                <a:gd name="T14" fmla="*/ 0 60000 65536"/>
                <a:gd name="T15" fmla="*/ 0 60000 65536"/>
                <a:gd name="T16" fmla="*/ 0 60000 65536"/>
                <a:gd name="T17" fmla="*/ 0 60000 65536"/>
                <a:gd name="T18" fmla="*/ 0 60000 65536"/>
                <a:gd name="T19" fmla="*/ 0 60000 65536"/>
                <a:gd name="T20" fmla="*/ 0 60000 65536"/>
                <a:gd name="T21" fmla="*/ 0 w 11905"/>
                <a:gd name="T22" fmla="*/ 0 h 500"/>
                <a:gd name="T23" fmla="*/ 11905 w 11905"/>
                <a:gd name="T24" fmla="*/ 500 h 500"/>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1905" h="500">
                  <a:moveTo>
                    <a:pt x="11905" y="500"/>
                  </a:moveTo>
                  <a:lnTo>
                    <a:pt x="0" y="500"/>
                  </a:lnTo>
                  <a:lnTo>
                    <a:pt x="0" y="409"/>
                  </a:lnTo>
                  <a:lnTo>
                    <a:pt x="2278" y="409"/>
                  </a:lnTo>
                  <a:lnTo>
                    <a:pt x="2549" y="0"/>
                  </a:lnTo>
                  <a:lnTo>
                    <a:pt x="11905" y="0"/>
                  </a:lnTo>
                  <a:lnTo>
                    <a:pt x="11905" y="500"/>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67" name="Line 1095"/>
            <xdr:cNvSpPr>
              <a:spLocks noChangeShapeType="1"/>
            </xdr:cNvSpPr>
          </xdr:nvSpPr>
          <xdr:spPr bwMode="auto">
            <a:xfrm flipH="1">
              <a:off x="2" y="1257"/>
              <a:ext cx="11905" cy="1"/>
            </a:xfrm>
            <a:prstGeom prst="line">
              <a:avLst/>
            </a:prstGeom>
            <a:noFill/>
            <a:ln w="7620">
              <a:solidFill>
                <a:srgbClr val="1C3D84"/>
              </a:solidFill>
              <a:round/>
              <a:headEnd/>
              <a:tailEnd/>
            </a:ln>
            <a:extLst>
              <a:ext uri="{909E8E84-426E-40DD-AFC4-6F175D3DCCD1}">
                <a14:hiddenFill xmlns:a14="http://schemas.microsoft.com/office/drawing/2010/main">
                  <a:noFill/>
                </a14:hiddenFill>
              </a:ext>
            </a:extLst>
          </xdr:spPr>
        </xdr:sp>
        <xdr:sp macro="" textlink="">
          <xdr:nvSpPr>
            <xdr:cNvPr id="20868" name="Freeform 1096"/>
            <xdr:cNvSpPr>
              <a:spLocks/>
            </xdr:cNvSpPr>
          </xdr:nvSpPr>
          <xdr:spPr bwMode="auto">
            <a:xfrm>
              <a:off x="2" y="757"/>
              <a:ext cx="11905" cy="409"/>
            </a:xfrm>
            <a:custGeom>
              <a:avLst/>
              <a:gdLst>
                <a:gd name="T0" fmla="*/ 0 w 11905"/>
                <a:gd name="T1" fmla="*/ 409 h 409"/>
                <a:gd name="T2" fmla="*/ 2278 w 11905"/>
                <a:gd name="T3" fmla="*/ 409 h 409"/>
                <a:gd name="T4" fmla="*/ 2549 w 11905"/>
                <a:gd name="T5" fmla="*/ 0 h 409"/>
                <a:gd name="T6" fmla="*/ 11905 w 11905"/>
                <a:gd name="T7" fmla="*/ 0 h 409"/>
                <a:gd name="T8" fmla="*/ 0 60000 65536"/>
                <a:gd name="T9" fmla="*/ 0 60000 65536"/>
                <a:gd name="T10" fmla="*/ 0 60000 65536"/>
                <a:gd name="T11" fmla="*/ 0 60000 65536"/>
                <a:gd name="T12" fmla="*/ 0 w 11905"/>
                <a:gd name="T13" fmla="*/ 0 h 409"/>
                <a:gd name="T14" fmla="*/ 11905 w 11905"/>
                <a:gd name="T15" fmla="*/ 409 h 409"/>
              </a:gdLst>
              <a:ahLst/>
              <a:cxnLst>
                <a:cxn ang="T8">
                  <a:pos x="T0" y="T1"/>
                </a:cxn>
                <a:cxn ang="T9">
                  <a:pos x="T2" y="T3"/>
                </a:cxn>
                <a:cxn ang="T10">
                  <a:pos x="T4" y="T5"/>
                </a:cxn>
                <a:cxn ang="T11">
                  <a:pos x="T6" y="T7"/>
                </a:cxn>
              </a:cxnLst>
              <a:rect l="T12" t="T13" r="T14" b="T15"/>
              <a:pathLst>
                <a:path w="11905" h="409">
                  <a:moveTo>
                    <a:pt x="0" y="409"/>
                  </a:moveTo>
                  <a:lnTo>
                    <a:pt x="2278" y="409"/>
                  </a:lnTo>
                  <a:lnTo>
                    <a:pt x="2549" y="0"/>
                  </a:lnTo>
                  <a:lnTo>
                    <a:pt x="11905" y="0"/>
                  </a:lnTo>
                </a:path>
              </a:pathLst>
            </a:custGeom>
            <a:noFill/>
            <a:ln w="7620">
              <a:solidFill>
                <a:srgbClr val="1C3D84"/>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20733" name="Group 1097"/>
          <xdr:cNvGrpSpPr>
            <a:grpSpLocks/>
          </xdr:cNvGrpSpPr>
        </xdr:nvGrpSpPr>
        <xdr:grpSpPr bwMode="auto">
          <a:xfrm>
            <a:off x="2570" y="874"/>
            <a:ext cx="7826" cy="325"/>
            <a:chOff x="2570" y="874"/>
            <a:chExt cx="7826" cy="325"/>
          </a:xfrm>
        </xdr:grpSpPr>
        <xdr:sp macro="" textlink="">
          <xdr:nvSpPr>
            <xdr:cNvPr id="20758" name="Freeform 1098"/>
            <xdr:cNvSpPr>
              <a:spLocks noEditPoints="1"/>
            </xdr:cNvSpPr>
          </xdr:nvSpPr>
          <xdr:spPr bwMode="auto">
            <a:xfrm>
              <a:off x="2575" y="1053"/>
              <a:ext cx="94" cy="115"/>
            </a:xfrm>
            <a:custGeom>
              <a:avLst/>
              <a:gdLst>
                <a:gd name="T0" fmla="*/ 15 w 94"/>
                <a:gd name="T1" fmla="*/ 13 h 115"/>
                <a:gd name="T2" fmla="*/ 39 w 94"/>
                <a:gd name="T3" fmla="*/ 13 h 115"/>
                <a:gd name="T4" fmla="*/ 45 w 94"/>
                <a:gd name="T5" fmla="*/ 13 h 115"/>
                <a:gd name="T6" fmla="*/ 50 w 94"/>
                <a:gd name="T7" fmla="*/ 14 h 115"/>
                <a:gd name="T8" fmla="*/ 54 w 94"/>
                <a:gd name="T9" fmla="*/ 15 h 115"/>
                <a:gd name="T10" fmla="*/ 58 w 94"/>
                <a:gd name="T11" fmla="*/ 18 h 115"/>
                <a:gd name="T12" fmla="*/ 64 w 94"/>
                <a:gd name="T13" fmla="*/ 22 h 115"/>
                <a:gd name="T14" fmla="*/ 68 w 94"/>
                <a:gd name="T15" fmla="*/ 26 h 115"/>
                <a:gd name="T16" fmla="*/ 72 w 94"/>
                <a:gd name="T17" fmla="*/ 34 h 115"/>
                <a:gd name="T18" fmla="*/ 75 w 94"/>
                <a:gd name="T19" fmla="*/ 42 h 115"/>
                <a:gd name="T20" fmla="*/ 76 w 94"/>
                <a:gd name="T21" fmla="*/ 49 h 115"/>
                <a:gd name="T22" fmla="*/ 78 w 94"/>
                <a:gd name="T23" fmla="*/ 58 h 115"/>
                <a:gd name="T24" fmla="*/ 76 w 94"/>
                <a:gd name="T25" fmla="*/ 65 h 115"/>
                <a:gd name="T26" fmla="*/ 75 w 94"/>
                <a:gd name="T27" fmla="*/ 73 h 115"/>
                <a:gd name="T28" fmla="*/ 72 w 94"/>
                <a:gd name="T29" fmla="*/ 81 h 115"/>
                <a:gd name="T30" fmla="*/ 68 w 94"/>
                <a:gd name="T31" fmla="*/ 88 h 115"/>
                <a:gd name="T32" fmla="*/ 64 w 94"/>
                <a:gd name="T33" fmla="*/ 93 h 115"/>
                <a:gd name="T34" fmla="*/ 58 w 94"/>
                <a:gd name="T35" fmla="*/ 98 h 115"/>
                <a:gd name="T36" fmla="*/ 54 w 94"/>
                <a:gd name="T37" fmla="*/ 99 h 115"/>
                <a:gd name="T38" fmla="*/ 50 w 94"/>
                <a:gd name="T39" fmla="*/ 101 h 115"/>
                <a:gd name="T40" fmla="*/ 45 w 94"/>
                <a:gd name="T41" fmla="*/ 101 h 115"/>
                <a:gd name="T42" fmla="*/ 39 w 94"/>
                <a:gd name="T43" fmla="*/ 102 h 115"/>
                <a:gd name="T44" fmla="*/ 15 w 94"/>
                <a:gd name="T45" fmla="*/ 102 h 115"/>
                <a:gd name="T46" fmla="*/ 15 w 94"/>
                <a:gd name="T47" fmla="*/ 13 h 115"/>
                <a:gd name="T48" fmla="*/ 0 w 94"/>
                <a:gd name="T49" fmla="*/ 115 h 115"/>
                <a:gd name="T50" fmla="*/ 38 w 94"/>
                <a:gd name="T51" fmla="*/ 115 h 115"/>
                <a:gd name="T52" fmla="*/ 46 w 94"/>
                <a:gd name="T53" fmla="*/ 114 h 115"/>
                <a:gd name="T54" fmla="*/ 54 w 94"/>
                <a:gd name="T55" fmla="*/ 113 h 115"/>
                <a:gd name="T56" fmla="*/ 62 w 94"/>
                <a:gd name="T57" fmla="*/ 111 h 115"/>
                <a:gd name="T58" fmla="*/ 69 w 94"/>
                <a:gd name="T59" fmla="*/ 108 h 115"/>
                <a:gd name="T60" fmla="*/ 75 w 94"/>
                <a:gd name="T61" fmla="*/ 104 h 115"/>
                <a:gd name="T62" fmla="*/ 81 w 94"/>
                <a:gd name="T63" fmla="*/ 99 h 115"/>
                <a:gd name="T64" fmla="*/ 85 w 94"/>
                <a:gd name="T65" fmla="*/ 93 h 115"/>
                <a:gd name="T66" fmla="*/ 88 w 94"/>
                <a:gd name="T67" fmla="*/ 87 h 115"/>
                <a:gd name="T68" fmla="*/ 90 w 94"/>
                <a:gd name="T69" fmla="*/ 81 h 115"/>
                <a:gd name="T70" fmla="*/ 92 w 94"/>
                <a:gd name="T71" fmla="*/ 73 h 115"/>
                <a:gd name="T72" fmla="*/ 93 w 94"/>
                <a:gd name="T73" fmla="*/ 65 h 115"/>
                <a:gd name="T74" fmla="*/ 94 w 94"/>
                <a:gd name="T75" fmla="*/ 58 h 115"/>
                <a:gd name="T76" fmla="*/ 93 w 94"/>
                <a:gd name="T77" fmla="*/ 49 h 115"/>
                <a:gd name="T78" fmla="*/ 92 w 94"/>
                <a:gd name="T79" fmla="*/ 42 h 115"/>
                <a:gd name="T80" fmla="*/ 90 w 94"/>
                <a:gd name="T81" fmla="*/ 34 h 115"/>
                <a:gd name="T82" fmla="*/ 88 w 94"/>
                <a:gd name="T83" fmla="*/ 28 h 115"/>
                <a:gd name="T84" fmla="*/ 85 w 94"/>
                <a:gd name="T85" fmla="*/ 22 h 115"/>
                <a:gd name="T86" fmla="*/ 81 w 94"/>
                <a:gd name="T87" fmla="*/ 17 h 115"/>
                <a:gd name="T88" fmla="*/ 75 w 94"/>
                <a:gd name="T89" fmla="*/ 11 h 115"/>
                <a:gd name="T90" fmla="*/ 69 w 94"/>
                <a:gd name="T91" fmla="*/ 7 h 115"/>
                <a:gd name="T92" fmla="*/ 62 w 94"/>
                <a:gd name="T93" fmla="*/ 3 h 115"/>
                <a:gd name="T94" fmla="*/ 54 w 94"/>
                <a:gd name="T95" fmla="*/ 1 h 115"/>
                <a:gd name="T96" fmla="*/ 46 w 94"/>
                <a:gd name="T97" fmla="*/ 0 h 115"/>
                <a:gd name="T98" fmla="*/ 38 w 94"/>
                <a:gd name="T99" fmla="*/ 0 h 115"/>
                <a:gd name="T100" fmla="*/ 0 w 94"/>
                <a:gd name="T101" fmla="*/ 0 h 115"/>
                <a:gd name="T102" fmla="*/ 0 w 94"/>
                <a:gd name="T103" fmla="*/ 115 h 115"/>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94"/>
                <a:gd name="T157" fmla="*/ 0 h 115"/>
                <a:gd name="T158" fmla="*/ 94 w 94"/>
                <a:gd name="T159" fmla="*/ 115 h 115"/>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94" h="115">
                  <a:moveTo>
                    <a:pt x="15" y="13"/>
                  </a:moveTo>
                  <a:lnTo>
                    <a:pt x="39" y="13"/>
                  </a:lnTo>
                  <a:lnTo>
                    <a:pt x="45" y="13"/>
                  </a:lnTo>
                  <a:lnTo>
                    <a:pt x="50" y="14"/>
                  </a:lnTo>
                  <a:lnTo>
                    <a:pt x="54" y="15"/>
                  </a:lnTo>
                  <a:lnTo>
                    <a:pt x="58" y="18"/>
                  </a:lnTo>
                  <a:lnTo>
                    <a:pt x="64" y="22"/>
                  </a:lnTo>
                  <a:lnTo>
                    <a:pt x="68" y="26"/>
                  </a:lnTo>
                  <a:lnTo>
                    <a:pt x="72" y="34"/>
                  </a:lnTo>
                  <a:lnTo>
                    <a:pt x="75" y="42"/>
                  </a:lnTo>
                  <a:lnTo>
                    <a:pt x="76" y="49"/>
                  </a:lnTo>
                  <a:lnTo>
                    <a:pt x="78" y="58"/>
                  </a:lnTo>
                  <a:lnTo>
                    <a:pt x="76" y="65"/>
                  </a:lnTo>
                  <a:lnTo>
                    <a:pt x="75" y="73"/>
                  </a:lnTo>
                  <a:lnTo>
                    <a:pt x="72" y="81"/>
                  </a:lnTo>
                  <a:lnTo>
                    <a:pt x="68" y="88"/>
                  </a:lnTo>
                  <a:lnTo>
                    <a:pt x="64" y="93"/>
                  </a:lnTo>
                  <a:lnTo>
                    <a:pt x="58" y="98"/>
                  </a:lnTo>
                  <a:lnTo>
                    <a:pt x="54" y="99"/>
                  </a:lnTo>
                  <a:lnTo>
                    <a:pt x="50" y="101"/>
                  </a:lnTo>
                  <a:lnTo>
                    <a:pt x="45" y="101"/>
                  </a:lnTo>
                  <a:lnTo>
                    <a:pt x="39" y="102"/>
                  </a:lnTo>
                  <a:lnTo>
                    <a:pt x="15" y="102"/>
                  </a:lnTo>
                  <a:lnTo>
                    <a:pt x="15" y="13"/>
                  </a:lnTo>
                  <a:close/>
                  <a:moveTo>
                    <a:pt x="0" y="115"/>
                  </a:moveTo>
                  <a:lnTo>
                    <a:pt x="38" y="115"/>
                  </a:lnTo>
                  <a:lnTo>
                    <a:pt x="46" y="114"/>
                  </a:lnTo>
                  <a:lnTo>
                    <a:pt x="54" y="113"/>
                  </a:lnTo>
                  <a:lnTo>
                    <a:pt x="62" y="111"/>
                  </a:lnTo>
                  <a:lnTo>
                    <a:pt x="69" y="108"/>
                  </a:lnTo>
                  <a:lnTo>
                    <a:pt x="75" y="104"/>
                  </a:lnTo>
                  <a:lnTo>
                    <a:pt x="81" y="99"/>
                  </a:lnTo>
                  <a:lnTo>
                    <a:pt x="85" y="93"/>
                  </a:lnTo>
                  <a:lnTo>
                    <a:pt x="88" y="87"/>
                  </a:lnTo>
                  <a:lnTo>
                    <a:pt x="90" y="81"/>
                  </a:lnTo>
                  <a:lnTo>
                    <a:pt x="92" y="73"/>
                  </a:lnTo>
                  <a:lnTo>
                    <a:pt x="93" y="65"/>
                  </a:lnTo>
                  <a:lnTo>
                    <a:pt x="94" y="58"/>
                  </a:lnTo>
                  <a:lnTo>
                    <a:pt x="93" y="49"/>
                  </a:lnTo>
                  <a:lnTo>
                    <a:pt x="92" y="42"/>
                  </a:lnTo>
                  <a:lnTo>
                    <a:pt x="90" y="34"/>
                  </a:lnTo>
                  <a:lnTo>
                    <a:pt x="88" y="28"/>
                  </a:lnTo>
                  <a:lnTo>
                    <a:pt x="85" y="22"/>
                  </a:lnTo>
                  <a:lnTo>
                    <a:pt x="81" y="17"/>
                  </a:lnTo>
                  <a:lnTo>
                    <a:pt x="75" y="11"/>
                  </a:lnTo>
                  <a:lnTo>
                    <a:pt x="69" y="7"/>
                  </a:lnTo>
                  <a:lnTo>
                    <a:pt x="62" y="3"/>
                  </a:lnTo>
                  <a:lnTo>
                    <a:pt x="54" y="1"/>
                  </a:lnTo>
                  <a:lnTo>
                    <a:pt x="46" y="0"/>
                  </a:lnTo>
                  <a:lnTo>
                    <a:pt x="38" y="0"/>
                  </a:lnTo>
                  <a:lnTo>
                    <a:pt x="0" y="0"/>
                  </a:lnTo>
                  <a:lnTo>
                    <a:pt x="0"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59" name="Freeform 1099"/>
            <xdr:cNvSpPr>
              <a:spLocks/>
            </xdr:cNvSpPr>
          </xdr:nvSpPr>
          <xdr:spPr bwMode="auto">
            <a:xfrm>
              <a:off x="2689" y="1087"/>
              <a:ext cx="70" cy="84"/>
            </a:xfrm>
            <a:custGeom>
              <a:avLst/>
              <a:gdLst>
                <a:gd name="T0" fmla="*/ 55 w 70"/>
                <a:gd name="T1" fmla="*/ 43 h 84"/>
                <a:gd name="T2" fmla="*/ 54 w 70"/>
                <a:gd name="T3" fmla="*/ 50 h 84"/>
                <a:gd name="T4" fmla="*/ 52 w 70"/>
                <a:gd name="T5" fmla="*/ 61 h 84"/>
                <a:gd name="T6" fmla="*/ 49 w 70"/>
                <a:gd name="T7" fmla="*/ 67 h 84"/>
                <a:gd name="T8" fmla="*/ 44 w 70"/>
                <a:gd name="T9" fmla="*/ 70 h 84"/>
                <a:gd name="T10" fmla="*/ 38 w 70"/>
                <a:gd name="T11" fmla="*/ 72 h 84"/>
                <a:gd name="T12" fmla="*/ 34 w 70"/>
                <a:gd name="T13" fmla="*/ 72 h 84"/>
                <a:gd name="T14" fmla="*/ 29 w 70"/>
                <a:gd name="T15" fmla="*/ 72 h 84"/>
                <a:gd name="T16" fmla="*/ 25 w 70"/>
                <a:gd name="T17" fmla="*/ 71 h 84"/>
                <a:gd name="T18" fmla="*/ 21 w 70"/>
                <a:gd name="T19" fmla="*/ 69 h 84"/>
                <a:gd name="T20" fmla="*/ 19 w 70"/>
                <a:gd name="T21" fmla="*/ 66 h 84"/>
                <a:gd name="T22" fmla="*/ 17 w 70"/>
                <a:gd name="T23" fmla="*/ 63 h 84"/>
                <a:gd name="T24" fmla="*/ 16 w 70"/>
                <a:gd name="T25" fmla="*/ 58 h 84"/>
                <a:gd name="T26" fmla="*/ 16 w 70"/>
                <a:gd name="T27" fmla="*/ 53 h 84"/>
                <a:gd name="T28" fmla="*/ 16 w 70"/>
                <a:gd name="T29" fmla="*/ 49 h 84"/>
                <a:gd name="T30" fmla="*/ 16 w 70"/>
                <a:gd name="T31" fmla="*/ 0 h 84"/>
                <a:gd name="T32" fmla="*/ 0 w 70"/>
                <a:gd name="T33" fmla="*/ 0 h 84"/>
                <a:gd name="T34" fmla="*/ 0 w 70"/>
                <a:gd name="T35" fmla="*/ 54 h 84"/>
                <a:gd name="T36" fmla="*/ 1 w 70"/>
                <a:gd name="T37" fmla="*/ 60 h 84"/>
                <a:gd name="T38" fmla="*/ 2 w 70"/>
                <a:gd name="T39" fmla="*/ 66 h 84"/>
                <a:gd name="T40" fmla="*/ 5 w 70"/>
                <a:gd name="T41" fmla="*/ 71 h 84"/>
                <a:gd name="T42" fmla="*/ 8 w 70"/>
                <a:gd name="T43" fmla="*/ 75 h 84"/>
                <a:gd name="T44" fmla="*/ 11 w 70"/>
                <a:gd name="T45" fmla="*/ 78 h 84"/>
                <a:gd name="T46" fmla="*/ 16 w 70"/>
                <a:gd name="T47" fmla="*/ 81 h 84"/>
                <a:gd name="T48" fmla="*/ 21 w 70"/>
                <a:gd name="T49" fmla="*/ 83 h 84"/>
                <a:gd name="T50" fmla="*/ 27 w 70"/>
                <a:gd name="T51" fmla="*/ 84 h 84"/>
                <a:gd name="T52" fmla="*/ 35 w 70"/>
                <a:gd name="T53" fmla="*/ 83 h 84"/>
                <a:gd name="T54" fmla="*/ 42 w 70"/>
                <a:gd name="T55" fmla="*/ 80 h 84"/>
                <a:gd name="T56" fmla="*/ 46 w 70"/>
                <a:gd name="T57" fmla="*/ 78 h 84"/>
                <a:gd name="T58" fmla="*/ 49 w 70"/>
                <a:gd name="T59" fmla="*/ 76 h 84"/>
                <a:gd name="T60" fmla="*/ 52 w 70"/>
                <a:gd name="T61" fmla="*/ 73 h 84"/>
                <a:gd name="T62" fmla="*/ 55 w 70"/>
                <a:gd name="T63" fmla="*/ 69 h 84"/>
                <a:gd name="T64" fmla="*/ 55 w 70"/>
                <a:gd name="T65" fmla="*/ 69 h 84"/>
                <a:gd name="T66" fmla="*/ 55 w 70"/>
                <a:gd name="T67" fmla="*/ 81 h 84"/>
                <a:gd name="T68" fmla="*/ 70 w 70"/>
                <a:gd name="T69" fmla="*/ 81 h 84"/>
                <a:gd name="T70" fmla="*/ 70 w 70"/>
                <a:gd name="T71" fmla="*/ 0 h 84"/>
                <a:gd name="T72" fmla="*/ 55 w 70"/>
                <a:gd name="T73" fmla="*/ 0 h 84"/>
                <a:gd name="T74" fmla="*/ 55 w 70"/>
                <a:gd name="T75" fmla="*/ 43 h 84"/>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w 70"/>
                <a:gd name="T115" fmla="*/ 0 h 84"/>
                <a:gd name="T116" fmla="*/ 70 w 70"/>
                <a:gd name="T117" fmla="*/ 84 h 84"/>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T114" t="T115" r="T116" b="T117"/>
              <a:pathLst>
                <a:path w="70" h="84">
                  <a:moveTo>
                    <a:pt x="55" y="43"/>
                  </a:moveTo>
                  <a:lnTo>
                    <a:pt x="54" y="50"/>
                  </a:lnTo>
                  <a:lnTo>
                    <a:pt x="52" y="61"/>
                  </a:lnTo>
                  <a:lnTo>
                    <a:pt x="49" y="67"/>
                  </a:lnTo>
                  <a:lnTo>
                    <a:pt x="44" y="70"/>
                  </a:lnTo>
                  <a:lnTo>
                    <a:pt x="38" y="72"/>
                  </a:lnTo>
                  <a:lnTo>
                    <a:pt x="34" y="72"/>
                  </a:lnTo>
                  <a:lnTo>
                    <a:pt x="29" y="72"/>
                  </a:lnTo>
                  <a:lnTo>
                    <a:pt x="25" y="71"/>
                  </a:lnTo>
                  <a:lnTo>
                    <a:pt x="21" y="69"/>
                  </a:lnTo>
                  <a:lnTo>
                    <a:pt x="19" y="66"/>
                  </a:lnTo>
                  <a:lnTo>
                    <a:pt x="17" y="63"/>
                  </a:lnTo>
                  <a:lnTo>
                    <a:pt x="16" y="58"/>
                  </a:lnTo>
                  <a:lnTo>
                    <a:pt x="16" y="53"/>
                  </a:lnTo>
                  <a:lnTo>
                    <a:pt x="16" y="49"/>
                  </a:lnTo>
                  <a:lnTo>
                    <a:pt x="16" y="0"/>
                  </a:lnTo>
                  <a:lnTo>
                    <a:pt x="0" y="0"/>
                  </a:lnTo>
                  <a:lnTo>
                    <a:pt x="0" y="54"/>
                  </a:lnTo>
                  <a:lnTo>
                    <a:pt x="1" y="60"/>
                  </a:lnTo>
                  <a:lnTo>
                    <a:pt x="2" y="66"/>
                  </a:lnTo>
                  <a:lnTo>
                    <a:pt x="5" y="71"/>
                  </a:lnTo>
                  <a:lnTo>
                    <a:pt x="8" y="75"/>
                  </a:lnTo>
                  <a:lnTo>
                    <a:pt x="11" y="78"/>
                  </a:lnTo>
                  <a:lnTo>
                    <a:pt x="16" y="81"/>
                  </a:lnTo>
                  <a:lnTo>
                    <a:pt x="21" y="83"/>
                  </a:lnTo>
                  <a:lnTo>
                    <a:pt x="27" y="84"/>
                  </a:lnTo>
                  <a:lnTo>
                    <a:pt x="35" y="83"/>
                  </a:lnTo>
                  <a:lnTo>
                    <a:pt x="42" y="80"/>
                  </a:lnTo>
                  <a:lnTo>
                    <a:pt x="46" y="78"/>
                  </a:lnTo>
                  <a:lnTo>
                    <a:pt x="49" y="76"/>
                  </a:lnTo>
                  <a:lnTo>
                    <a:pt x="52" y="73"/>
                  </a:lnTo>
                  <a:lnTo>
                    <a:pt x="55" y="69"/>
                  </a:lnTo>
                  <a:lnTo>
                    <a:pt x="55" y="81"/>
                  </a:lnTo>
                  <a:lnTo>
                    <a:pt x="70" y="81"/>
                  </a:lnTo>
                  <a:lnTo>
                    <a:pt x="70" y="0"/>
                  </a:lnTo>
                  <a:lnTo>
                    <a:pt x="55" y="0"/>
                  </a:lnTo>
                  <a:lnTo>
                    <a:pt x="55" y="4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0" name="Freeform 1100"/>
            <xdr:cNvSpPr>
              <a:spLocks/>
            </xdr:cNvSpPr>
          </xdr:nvSpPr>
          <xdr:spPr bwMode="auto">
            <a:xfrm>
              <a:off x="2786" y="1085"/>
              <a:ext cx="71" cy="83"/>
            </a:xfrm>
            <a:custGeom>
              <a:avLst/>
              <a:gdLst>
                <a:gd name="T0" fmla="*/ 16 w 71"/>
                <a:gd name="T1" fmla="*/ 2 h 83"/>
                <a:gd name="T2" fmla="*/ 0 w 71"/>
                <a:gd name="T3" fmla="*/ 2 h 83"/>
                <a:gd name="T4" fmla="*/ 0 w 71"/>
                <a:gd name="T5" fmla="*/ 83 h 83"/>
                <a:gd name="T6" fmla="*/ 16 w 71"/>
                <a:gd name="T7" fmla="*/ 83 h 83"/>
                <a:gd name="T8" fmla="*/ 16 w 71"/>
                <a:gd name="T9" fmla="*/ 39 h 83"/>
                <a:gd name="T10" fmla="*/ 16 w 71"/>
                <a:gd name="T11" fmla="*/ 30 h 83"/>
                <a:gd name="T12" fmla="*/ 18 w 71"/>
                <a:gd name="T13" fmla="*/ 23 h 83"/>
                <a:gd name="T14" fmla="*/ 20 w 71"/>
                <a:gd name="T15" fmla="*/ 20 h 83"/>
                <a:gd name="T16" fmla="*/ 22 w 71"/>
                <a:gd name="T17" fmla="*/ 18 h 83"/>
                <a:gd name="T18" fmla="*/ 28 w 71"/>
                <a:gd name="T19" fmla="*/ 14 h 83"/>
                <a:gd name="T20" fmla="*/ 32 w 71"/>
                <a:gd name="T21" fmla="*/ 13 h 83"/>
                <a:gd name="T22" fmla="*/ 36 w 71"/>
                <a:gd name="T23" fmla="*/ 12 h 83"/>
                <a:gd name="T24" fmla="*/ 37 w 71"/>
                <a:gd name="T25" fmla="*/ 12 h 83"/>
                <a:gd name="T26" fmla="*/ 41 w 71"/>
                <a:gd name="T27" fmla="*/ 13 h 83"/>
                <a:gd name="T28" fmla="*/ 45 w 71"/>
                <a:gd name="T29" fmla="*/ 13 h 83"/>
                <a:gd name="T30" fmla="*/ 49 w 71"/>
                <a:gd name="T31" fmla="*/ 15 h 83"/>
                <a:gd name="T32" fmla="*/ 51 w 71"/>
                <a:gd name="T33" fmla="*/ 17 h 83"/>
                <a:gd name="T34" fmla="*/ 53 w 71"/>
                <a:gd name="T35" fmla="*/ 20 h 83"/>
                <a:gd name="T36" fmla="*/ 54 w 71"/>
                <a:gd name="T37" fmla="*/ 23 h 83"/>
                <a:gd name="T38" fmla="*/ 55 w 71"/>
                <a:gd name="T39" fmla="*/ 28 h 83"/>
                <a:gd name="T40" fmla="*/ 55 w 71"/>
                <a:gd name="T41" fmla="*/ 33 h 83"/>
                <a:gd name="T42" fmla="*/ 55 w 71"/>
                <a:gd name="T43" fmla="*/ 83 h 83"/>
                <a:gd name="T44" fmla="*/ 71 w 71"/>
                <a:gd name="T45" fmla="*/ 83 h 83"/>
                <a:gd name="T46" fmla="*/ 71 w 71"/>
                <a:gd name="T47" fmla="*/ 28 h 83"/>
                <a:gd name="T48" fmla="*/ 71 w 71"/>
                <a:gd name="T49" fmla="*/ 23 h 83"/>
                <a:gd name="T50" fmla="*/ 70 w 71"/>
                <a:gd name="T51" fmla="*/ 19 h 83"/>
                <a:gd name="T52" fmla="*/ 69 w 71"/>
                <a:gd name="T53" fmla="*/ 15 h 83"/>
                <a:gd name="T54" fmla="*/ 67 w 71"/>
                <a:gd name="T55" fmla="*/ 13 h 83"/>
                <a:gd name="T56" fmla="*/ 62 w 71"/>
                <a:gd name="T57" fmla="*/ 8 h 83"/>
                <a:gd name="T58" fmla="*/ 57 w 71"/>
                <a:gd name="T59" fmla="*/ 5 h 83"/>
                <a:gd name="T60" fmla="*/ 48 w 71"/>
                <a:gd name="T61" fmla="*/ 1 h 83"/>
                <a:gd name="T62" fmla="*/ 40 w 71"/>
                <a:gd name="T63" fmla="*/ 0 h 83"/>
                <a:gd name="T64" fmla="*/ 34 w 71"/>
                <a:gd name="T65" fmla="*/ 1 h 83"/>
                <a:gd name="T66" fmla="*/ 27 w 71"/>
                <a:gd name="T67" fmla="*/ 3 h 83"/>
                <a:gd name="T68" fmla="*/ 23 w 71"/>
                <a:gd name="T69" fmla="*/ 6 h 83"/>
                <a:gd name="T70" fmla="*/ 20 w 71"/>
                <a:gd name="T71" fmla="*/ 8 h 83"/>
                <a:gd name="T72" fmla="*/ 18 w 71"/>
                <a:gd name="T73" fmla="*/ 11 h 83"/>
                <a:gd name="T74" fmla="*/ 16 w 71"/>
                <a:gd name="T75" fmla="*/ 15 h 83"/>
                <a:gd name="T76" fmla="*/ 16 w 71"/>
                <a:gd name="T77" fmla="*/ 15 h 83"/>
                <a:gd name="T78" fmla="*/ 16 w 71"/>
                <a:gd name="T79" fmla="*/ 2 h 83"/>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w 71"/>
                <a:gd name="T121" fmla="*/ 0 h 83"/>
                <a:gd name="T122" fmla="*/ 71 w 71"/>
                <a:gd name="T123" fmla="*/ 83 h 83"/>
              </a:gdLst>
              <a:ahLst/>
              <a:cxnLst>
                <a:cxn ang="T80">
                  <a:pos x="T0" y="T1"/>
                </a:cxn>
                <a:cxn ang="T81">
                  <a:pos x="T2" y="T3"/>
                </a:cxn>
                <a:cxn ang="T82">
                  <a:pos x="T4" y="T5"/>
                </a:cxn>
                <a:cxn ang="T83">
                  <a:pos x="T6" y="T7"/>
                </a:cxn>
                <a:cxn ang="T84">
                  <a:pos x="T8" y="T9"/>
                </a:cxn>
                <a:cxn ang="T85">
                  <a:pos x="T10" y="T11"/>
                </a:cxn>
                <a:cxn ang="T86">
                  <a:pos x="T12" y="T13"/>
                </a:cxn>
                <a:cxn ang="T87">
                  <a:pos x="T14" y="T15"/>
                </a:cxn>
                <a:cxn ang="T88">
                  <a:pos x="T16" y="T17"/>
                </a:cxn>
                <a:cxn ang="T89">
                  <a:pos x="T18" y="T19"/>
                </a:cxn>
                <a:cxn ang="T90">
                  <a:pos x="T20" y="T21"/>
                </a:cxn>
                <a:cxn ang="T91">
                  <a:pos x="T22" y="T23"/>
                </a:cxn>
                <a:cxn ang="T92">
                  <a:pos x="T24" y="T25"/>
                </a:cxn>
                <a:cxn ang="T93">
                  <a:pos x="T26" y="T27"/>
                </a:cxn>
                <a:cxn ang="T94">
                  <a:pos x="T28" y="T29"/>
                </a:cxn>
                <a:cxn ang="T95">
                  <a:pos x="T30" y="T31"/>
                </a:cxn>
                <a:cxn ang="T96">
                  <a:pos x="T32" y="T33"/>
                </a:cxn>
                <a:cxn ang="T97">
                  <a:pos x="T34" y="T35"/>
                </a:cxn>
                <a:cxn ang="T98">
                  <a:pos x="T36" y="T37"/>
                </a:cxn>
                <a:cxn ang="T99">
                  <a:pos x="T38" y="T39"/>
                </a:cxn>
                <a:cxn ang="T100">
                  <a:pos x="T40" y="T41"/>
                </a:cxn>
                <a:cxn ang="T101">
                  <a:pos x="T42" y="T43"/>
                </a:cxn>
                <a:cxn ang="T102">
                  <a:pos x="T44" y="T45"/>
                </a:cxn>
                <a:cxn ang="T103">
                  <a:pos x="T46" y="T47"/>
                </a:cxn>
                <a:cxn ang="T104">
                  <a:pos x="T48" y="T49"/>
                </a:cxn>
                <a:cxn ang="T105">
                  <a:pos x="T50" y="T51"/>
                </a:cxn>
                <a:cxn ang="T106">
                  <a:pos x="T52" y="T53"/>
                </a:cxn>
                <a:cxn ang="T107">
                  <a:pos x="T54" y="T55"/>
                </a:cxn>
                <a:cxn ang="T108">
                  <a:pos x="T56" y="T57"/>
                </a:cxn>
                <a:cxn ang="T109">
                  <a:pos x="T58" y="T59"/>
                </a:cxn>
                <a:cxn ang="T110">
                  <a:pos x="T60" y="T61"/>
                </a:cxn>
                <a:cxn ang="T111">
                  <a:pos x="T62" y="T63"/>
                </a:cxn>
                <a:cxn ang="T112">
                  <a:pos x="T64" y="T65"/>
                </a:cxn>
                <a:cxn ang="T113">
                  <a:pos x="T66" y="T67"/>
                </a:cxn>
                <a:cxn ang="T114">
                  <a:pos x="T68" y="T69"/>
                </a:cxn>
                <a:cxn ang="T115">
                  <a:pos x="T70" y="T71"/>
                </a:cxn>
                <a:cxn ang="T116">
                  <a:pos x="T72" y="T73"/>
                </a:cxn>
                <a:cxn ang="T117">
                  <a:pos x="T74" y="T75"/>
                </a:cxn>
                <a:cxn ang="T118">
                  <a:pos x="T76" y="T77"/>
                </a:cxn>
                <a:cxn ang="T119">
                  <a:pos x="T78" y="T79"/>
                </a:cxn>
              </a:cxnLst>
              <a:rect l="T120" t="T121" r="T122" b="T123"/>
              <a:pathLst>
                <a:path w="71" h="83">
                  <a:moveTo>
                    <a:pt x="16" y="2"/>
                  </a:moveTo>
                  <a:lnTo>
                    <a:pt x="0" y="2"/>
                  </a:lnTo>
                  <a:lnTo>
                    <a:pt x="0" y="83"/>
                  </a:lnTo>
                  <a:lnTo>
                    <a:pt x="16" y="83"/>
                  </a:lnTo>
                  <a:lnTo>
                    <a:pt x="16" y="39"/>
                  </a:lnTo>
                  <a:lnTo>
                    <a:pt x="16" y="30"/>
                  </a:lnTo>
                  <a:lnTo>
                    <a:pt x="18" y="23"/>
                  </a:lnTo>
                  <a:lnTo>
                    <a:pt x="20" y="20"/>
                  </a:lnTo>
                  <a:lnTo>
                    <a:pt x="22" y="18"/>
                  </a:lnTo>
                  <a:lnTo>
                    <a:pt x="28" y="14"/>
                  </a:lnTo>
                  <a:lnTo>
                    <a:pt x="32" y="13"/>
                  </a:lnTo>
                  <a:lnTo>
                    <a:pt x="36" y="12"/>
                  </a:lnTo>
                  <a:lnTo>
                    <a:pt x="37" y="12"/>
                  </a:lnTo>
                  <a:lnTo>
                    <a:pt x="41" y="13"/>
                  </a:lnTo>
                  <a:lnTo>
                    <a:pt x="45" y="13"/>
                  </a:lnTo>
                  <a:lnTo>
                    <a:pt x="49" y="15"/>
                  </a:lnTo>
                  <a:lnTo>
                    <a:pt x="51" y="17"/>
                  </a:lnTo>
                  <a:lnTo>
                    <a:pt x="53" y="20"/>
                  </a:lnTo>
                  <a:lnTo>
                    <a:pt x="54" y="23"/>
                  </a:lnTo>
                  <a:lnTo>
                    <a:pt x="55" y="28"/>
                  </a:lnTo>
                  <a:lnTo>
                    <a:pt x="55" y="33"/>
                  </a:lnTo>
                  <a:lnTo>
                    <a:pt x="55" y="83"/>
                  </a:lnTo>
                  <a:lnTo>
                    <a:pt x="71" y="83"/>
                  </a:lnTo>
                  <a:lnTo>
                    <a:pt x="71" y="28"/>
                  </a:lnTo>
                  <a:lnTo>
                    <a:pt x="71" y="23"/>
                  </a:lnTo>
                  <a:lnTo>
                    <a:pt x="70" y="19"/>
                  </a:lnTo>
                  <a:lnTo>
                    <a:pt x="69" y="15"/>
                  </a:lnTo>
                  <a:lnTo>
                    <a:pt x="67" y="13"/>
                  </a:lnTo>
                  <a:lnTo>
                    <a:pt x="62" y="8"/>
                  </a:lnTo>
                  <a:lnTo>
                    <a:pt x="57" y="5"/>
                  </a:lnTo>
                  <a:lnTo>
                    <a:pt x="48" y="1"/>
                  </a:lnTo>
                  <a:lnTo>
                    <a:pt x="40" y="0"/>
                  </a:lnTo>
                  <a:lnTo>
                    <a:pt x="34" y="1"/>
                  </a:lnTo>
                  <a:lnTo>
                    <a:pt x="27" y="3"/>
                  </a:lnTo>
                  <a:lnTo>
                    <a:pt x="23" y="6"/>
                  </a:lnTo>
                  <a:lnTo>
                    <a:pt x="20" y="8"/>
                  </a:lnTo>
                  <a:lnTo>
                    <a:pt x="18" y="11"/>
                  </a:lnTo>
                  <a:lnTo>
                    <a:pt x="16" y="15"/>
                  </a:lnTo>
                  <a:lnTo>
                    <a:pt x="16" y="2"/>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1" name="Freeform 1101"/>
            <xdr:cNvSpPr>
              <a:spLocks noEditPoints="1"/>
            </xdr:cNvSpPr>
          </xdr:nvSpPr>
          <xdr:spPr bwMode="auto">
            <a:xfrm>
              <a:off x="2878" y="1085"/>
              <a:ext cx="68" cy="86"/>
            </a:xfrm>
            <a:custGeom>
              <a:avLst/>
              <a:gdLst>
                <a:gd name="T0" fmla="*/ 52 w 68"/>
                <a:gd name="T1" fmla="*/ 50 h 86"/>
                <a:gd name="T2" fmla="*/ 50 w 68"/>
                <a:gd name="T3" fmla="*/ 60 h 86"/>
                <a:gd name="T4" fmla="*/ 46 w 68"/>
                <a:gd name="T5" fmla="*/ 69 h 86"/>
                <a:gd name="T6" fmla="*/ 38 w 68"/>
                <a:gd name="T7" fmla="*/ 74 h 86"/>
                <a:gd name="T8" fmla="*/ 28 w 68"/>
                <a:gd name="T9" fmla="*/ 74 h 86"/>
                <a:gd name="T10" fmla="*/ 23 w 68"/>
                <a:gd name="T11" fmla="*/ 72 h 86"/>
                <a:gd name="T12" fmla="*/ 19 w 68"/>
                <a:gd name="T13" fmla="*/ 69 h 86"/>
                <a:gd name="T14" fmla="*/ 16 w 68"/>
                <a:gd name="T15" fmla="*/ 63 h 86"/>
                <a:gd name="T16" fmla="*/ 17 w 68"/>
                <a:gd name="T17" fmla="*/ 56 h 86"/>
                <a:gd name="T18" fmla="*/ 20 w 68"/>
                <a:gd name="T19" fmla="*/ 50 h 86"/>
                <a:gd name="T20" fmla="*/ 30 w 68"/>
                <a:gd name="T21" fmla="*/ 46 h 86"/>
                <a:gd name="T22" fmla="*/ 52 w 68"/>
                <a:gd name="T23" fmla="*/ 45 h 86"/>
                <a:gd name="T24" fmla="*/ 31 w 68"/>
                <a:gd name="T25" fmla="*/ 34 h 86"/>
                <a:gd name="T26" fmla="*/ 18 w 68"/>
                <a:gd name="T27" fmla="*/ 37 h 86"/>
                <a:gd name="T28" fmla="*/ 7 w 68"/>
                <a:gd name="T29" fmla="*/ 43 h 86"/>
                <a:gd name="T30" fmla="*/ 1 w 68"/>
                <a:gd name="T31" fmla="*/ 55 h 86"/>
                <a:gd name="T32" fmla="*/ 0 w 68"/>
                <a:gd name="T33" fmla="*/ 68 h 86"/>
                <a:gd name="T34" fmla="*/ 5 w 68"/>
                <a:gd name="T35" fmla="*/ 77 h 86"/>
                <a:gd name="T36" fmla="*/ 12 w 68"/>
                <a:gd name="T37" fmla="*/ 82 h 86"/>
                <a:gd name="T38" fmla="*/ 23 w 68"/>
                <a:gd name="T39" fmla="*/ 86 h 86"/>
                <a:gd name="T40" fmla="*/ 36 w 68"/>
                <a:gd name="T41" fmla="*/ 85 h 86"/>
                <a:gd name="T42" fmla="*/ 45 w 68"/>
                <a:gd name="T43" fmla="*/ 80 h 86"/>
                <a:gd name="T44" fmla="*/ 50 w 68"/>
                <a:gd name="T45" fmla="*/ 75 h 86"/>
                <a:gd name="T46" fmla="*/ 52 w 68"/>
                <a:gd name="T47" fmla="*/ 71 h 86"/>
                <a:gd name="T48" fmla="*/ 53 w 68"/>
                <a:gd name="T49" fmla="*/ 82 h 86"/>
                <a:gd name="T50" fmla="*/ 58 w 68"/>
                <a:gd name="T51" fmla="*/ 83 h 86"/>
                <a:gd name="T52" fmla="*/ 68 w 68"/>
                <a:gd name="T53" fmla="*/ 73 h 86"/>
                <a:gd name="T54" fmla="*/ 67 w 68"/>
                <a:gd name="T55" fmla="*/ 28 h 86"/>
                <a:gd name="T56" fmla="*/ 65 w 68"/>
                <a:gd name="T57" fmla="*/ 14 h 86"/>
                <a:gd name="T58" fmla="*/ 58 w 68"/>
                <a:gd name="T59" fmla="*/ 6 h 86"/>
                <a:gd name="T60" fmla="*/ 47 w 68"/>
                <a:gd name="T61" fmla="*/ 1 h 86"/>
                <a:gd name="T62" fmla="*/ 35 w 68"/>
                <a:gd name="T63" fmla="*/ 0 h 86"/>
                <a:gd name="T64" fmla="*/ 24 w 68"/>
                <a:gd name="T65" fmla="*/ 1 h 86"/>
                <a:gd name="T66" fmla="*/ 13 w 68"/>
                <a:gd name="T67" fmla="*/ 6 h 86"/>
                <a:gd name="T68" fmla="*/ 7 w 68"/>
                <a:gd name="T69" fmla="*/ 13 h 86"/>
                <a:gd name="T70" fmla="*/ 4 w 68"/>
                <a:gd name="T71" fmla="*/ 25 h 86"/>
                <a:gd name="T72" fmla="*/ 21 w 68"/>
                <a:gd name="T73" fmla="*/ 21 h 86"/>
                <a:gd name="T74" fmla="*/ 23 w 68"/>
                <a:gd name="T75" fmla="*/ 16 h 86"/>
                <a:gd name="T76" fmla="*/ 30 w 68"/>
                <a:gd name="T77" fmla="*/ 12 h 86"/>
                <a:gd name="T78" fmla="*/ 41 w 68"/>
                <a:gd name="T79" fmla="*/ 12 h 86"/>
                <a:gd name="T80" fmla="*/ 48 w 68"/>
                <a:gd name="T81" fmla="*/ 15 h 86"/>
                <a:gd name="T82" fmla="*/ 52 w 68"/>
                <a:gd name="T83" fmla="*/ 25 h 86"/>
                <a:gd name="T84" fmla="*/ 39 w 68"/>
                <a:gd name="T85" fmla="*/ 34 h 8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w 68"/>
                <a:gd name="T130" fmla="*/ 0 h 86"/>
                <a:gd name="T131" fmla="*/ 68 w 68"/>
                <a:gd name="T132" fmla="*/ 86 h 8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T129" t="T130" r="T131" b="T132"/>
              <a:pathLst>
                <a:path w="68" h="86">
                  <a:moveTo>
                    <a:pt x="52" y="45"/>
                  </a:moveTo>
                  <a:lnTo>
                    <a:pt x="52" y="50"/>
                  </a:lnTo>
                  <a:lnTo>
                    <a:pt x="51" y="55"/>
                  </a:lnTo>
                  <a:lnTo>
                    <a:pt x="50" y="60"/>
                  </a:lnTo>
                  <a:lnTo>
                    <a:pt x="49" y="65"/>
                  </a:lnTo>
                  <a:lnTo>
                    <a:pt x="46" y="69"/>
                  </a:lnTo>
                  <a:lnTo>
                    <a:pt x="42" y="72"/>
                  </a:lnTo>
                  <a:lnTo>
                    <a:pt x="38" y="74"/>
                  </a:lnTo>
                  <a:lnTo>
                    <a:pt x="31" y="74"/>
                  </a:lnTo>
                  <a:lnTo>
                    <a:pt x="28" y="74"/>
                  </a:lnTo>
                  <a:lnTo>
                    <a:pt x="25" y="74"/>
                  </a:lnTo>
                  <a:lnTo>
                    <a:pt x="23" y="72"/>
                  </a:lnTo>
                  <a:lnTo>
                    <a:pt x="20" y="71"/>
                  </a:lnTo>
                  <a:lnTo>
                    <a:pt x="19" y="69"/>
                  </a:lnTo>
                  <a:lnTo>
                    <a:pt x="17" y="67"/>
                  </a:lnTo>
                  <a:lnTo>
                    <a:pt x="16" y="63"/>
                  </a:lnTo>
                  <a:lnTo>
                    <a:pt x="16" y="59"/>
                  </a:lnTo>
                  <a:lnTo>
                    <a:pt x="17" y="56"/>
                  </a:lnTo>
                  <a:lnTo>
                    <a:pt x="18" y="52"/>
                  </a:lnTo>
                  <a:lnTo>
                    <a:pt x="20" y="50"/>
                  </a:lnTo>
                  <a:lnTo>
                    <a:pt x="23" y="48"/>
                  </a:lnTo>
                  <a:lnTo>
                    <a:pt x="30" y="46"/>
                  </a:lnTo>
                  <a:lnTo>
                    <a:pt x="38" y="45"/>
                  </a:lnTo>
                  <a:lnTo>
                    <a:pt x="52" y="45"/>
                  </a:lnTo>
                  <a:close/>
                  <a:moveTo>
                    <a:pt x="39" y="34"/>
                  </a:moveTo>
                  <a:lnTo>
                    <a:pt x="31" y="34"/>
                  </a:lnTo>
                  <a:lnTo>
                    <a:pt x="25" y="35"/>
                  </a:lnTo>
                  <a:lnTo>
                    <a:pt x="18" y="37"/>
                  </a:lnTo>
                  <a:lnTo>
                    <a:pt x="12" y="39"/>
                  </a:lnTo>
                  <a:lnTo>
                    <a:pt x="7" y="43"/>
                  </a:lnTo>
                  <a:lnTo>
                    <a:pt x="3" y="49"/>
                  </a:lnTo>
                  <a:lnTo>
                    <a:pt x="1" y="55"/>
                  </a:lnTo>
                  <a:lnTo>
                    <a:pt x="0" y="62"/>
                  </a:lnTo>
                  <a:lnTo>
                    <a:pt x="0" y="68"/>
                  </a:lnTo>
                  <a:lnTo>
                    <a:pt x="2" y="73"/>
                  </a:lnTo>
                  <a:lnTo>
                    <a:pt x="5" y="77"/>
                  </a:lnTo>
                  <a:lnTo>
                    <a:pt x="8" y="80"/>
                  </a:lnTo>
                  <a:lnTo>
                    <a:pt x="12" y="82"/>
                  </a:lnTo>
                  <a:lnTo>
                    <a:pt x="18" y="85"/>
                  </a:lnTo>
                  <a:lnTo>
                    <a:pt x="23" y="86"/>
                  </a:lnTo>
                  <a:lnTo>
                    <a:pt x="27" y="86"/>
                  </a:lnTo>
                  <a:lnTo>
                    <a:pt x="36" y="85"/>
                  </a:lnTo>
                  <a:lnTo>
                    <a:pt x="42" y="82"/>
                  </a:lnTo>
                  <a:lnTo>
                    <a:pt x="45" y="80"/>
                  </a:lnTo>
                  <a:lnTo>
                    <a:pt x="48" y="77"/>
                  </a:lnTo>
                  <a:lnTo>
                    <a:pt x="50" y="75"/>
                  </a:lnTo>
                  <a:lnTo>
                    <a:pt x="52" y="71"/>
                  </a:lnTo>
                  <a:lnTo>
                    <a:pt x="53" y="76"/>
                  </a:lnTo>
                  <a:lnTo>
                    <a:pt x="53" y="82"/>
                  </a:lnTo>
                  <a:lnTo>
                    <a:pt x="56" y="83"/>
                  </a:lnTo>
                  <a:lnTo>
                    <a:pt x="58" y="83"/>
                  </a:lnTo>
                  <a:lnTo>
                    <a:pt x="68" y="83"/>
                  </a:lnTo>
                  <a:lnTo>
                    <a:pt x="68" y="73"/>
                  </a:lnTo>
                  <a:lnTo>
                    <a:pt x="67" y="67"/>
                  </a:lnTo>
                  <a:lnTo>
                    <a:pt x="67" y="28"/>
                  </a:lnTo>
                  <a:lnTo>
                    <a:pt x="67" y="20"/>
                  </a:lnTo>
                  <a:lnTo>
                    <a:pt x="65" y="14"/>
                  </a:lnTo>
                  <a:lnTo>
                    <a:pt x="62" y="10"/>
                  </a:lnTo>
                  <a:lnTo>
                    <a:pt x="58" y="6"/>
                  </a:lnTo>
                  <a:lnTo>
                    <a:pt x="52" y="3"/>
                  </a:lnTo>
                  <a:lnTo>
                    <a:pt x="47" y="1"/>
                  </a:lnTo>
                  <a:lnTo>
                    <a:pt x="41" y="0"/>
                  </a:lnTo>
                  <a:lnTo>
                    <a:pt x="35" y="0"/>
                  </a:lnTo>
                  <a:lnTo>
                    <a:pt x="29" y="0"/>
                  </a:lnTo>
                  <a:lnTo>
                    <a:pt x="24" y="1"/>
                  </a:lnTo>
                  <a:lnTo>
                    <a:pt x="19" y="3"/>
                  </a:lnTo>
                  <a:lnTo>
                    <a:pt x="13" y="6"/>
                  </a:lnTo>
                  <a:lnTo>
                    <a:pt x="10" y="9"/>
                  </a:lnTo>
                  <a:lnTo>
                    <a:pt x="7" y="13"/>
                  </a:lnTo>
                  <a:lnTo>
                    <a:pt x="5" y="18"/>
                  </a:lnTo>
                  <a:lnTo>
                    <a:pt x="4" y="25"/>
                  </a:lnTo>
                  <a:lnTo>
                    <a:pt x="21" y="25"/>
                  </a:lnTo>
                  <a:lnTo>
                    <a:pt x="21" y="21"/>
                  </a:lnTo>
                  <a:lnTo>
                    <a:pt x="22" y="19"/>
                  </a:lnTo>
                  <a:lnTo>
                    <a:pt x="23" y="16"/>
                  </a:lnTo>
                  <a:lnTo>
                    <a:pt x="25" y="15"/>
                  </a:lnTo>
                  <a:lnTo>
                    <a:pt x="30" y="12"/>
                  </a:lnTo>
                  <a:lnTo>
                    <a:pt x="36" y="12"/>
                  </a:lnTo>
                  <a:lnTo>
                    <a:pt x="41" y="12"/>
                  </a:lnTo>
                  <a:lnTo>
                    <a:pt x="45" y="13"/>
                  </a:lnTo>
                  <a:lnTo>
                    <a:pt x="48" y="15"/>
                  </a:lnTo>
                  <a:lnTo>
                    <a:pt x="50" y="17"/>
                  </a:lnTo>
                  <a:lnTo>
                    <a:pt x="52" y="25"/>
                  </a:lnTo>
                  <a:lnTo>
                    <a:pt x="52" y="34"/>
                  </a:lnTo>
                  <a:lnTo>
                    <a:pt x="39" y="3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2" name="Freeform 1102"/>
            <xdr:cNvSpPr>
              <a:spLocks noEditPoints="1"/>
            </xdr:cNvSpPr>
          </xdr:nvSpPr>
          <xdr:spPr bwMode="auto">
            <a:xfrm>
              <a:off x="2958" y="1053"/>
              <a:ext cx="31" cy="146"/>
            </a:xfrm>
            <a:custGeom>
              <a:avLst/>
              <a:gdLst>
                <a:gd name="T0" fmla="*/ 30 w 31"/>
                <a:gd name="T1" fmla="*/ 34 h 146"/>
                <a:gd name="T2" fmla="*/ 15 w 31"/>
                <a:gd name="T3" fmla="*/ 34 h 146"/>
                <a:gd name="T4" fmla="*/ 15 w 31"/>
                <a:gd name="T5" fmla="*/ 124 h 146"/>
                <a:gd name="T6" fmla="*/ 15 w 31"/>
                <a:gd name="T7" fmla="*/ 128 h 146"/>
                <a:gd name="T8" fmla="*/ 13 w 31"/>
                <a:gd name="T9" fmla="*/ 131 h 146"/>
                <a:gd name="T10" fmla="*/ 11 w 31"/>
                <a:gd name="T11" fmla="*/ 133 h 146"/>
                <a:gd name="T12" fmla="*/ 9 w 31"/>
                <a:gd name="T13" fmla="*/ 134 h 146"/>
                <a:gd name="T14" fmla="*/ 5 w 31"/>
                <a:gd name="T15" fmla="*/ 134 h 146"/>
                <a:gd name="T16" fmla="*/ 0 w 31"/>
                <a:gd name="T17" fmla="*/ 134 h 146"/>
                <a:gd name="T18" fmla="*/ 0 w 31"/>
                <a:gd name="T19" fmla="*/ 145 h 146"/>
                <a:gd name="T20" fmla="*/ 5 w 31"/>
                <a:gd name="T21" fmla="*/ 146 h 146"/>
                <a:gd name="T22" fmla="*/ 10 w 31"/>
                <a:gd name="T23" fmla="*/ 146 h 146"/>
                <a:gd name="T24" fmla="*/ 16 w 31"/>
                <a:gd name="T25" fmla="*/ 145 h 146"/>
                <a:gd name="T26" fmla="*/ 20 w 31"/>
                <a:gd name="T27" fmla="*/ 144 h 146"/>
                <a:gd name="T28" fmla="*/ 24 w 31"/>
                <a:gd name="T29" fmla="*/ 142 h 146"/>
                <a:gd name="T30" fmla="*/ 26 w 31"/>
                <a:gd name="T31" fmla="*/ 139 h 146"/>
                <a:gd name="T32" fmla="*/ 28 w 31"/>
                <a:gd name="T33" fmla="*/ 134 h 146"/>
                <a:gd name="T34" fmla="*/ 29 w 31"/>
                <a:gd name="T35" fmla="*/ 130 h 146"/>
                <a:gd name="T36" fmla="*/ 29 w 31"/>
                <a:gd name="T37" fmla="*/ 125 h 146"/>
                <a:gd name="T38" fmla="*/ 30 w 31"/>
                <a:gd name="T39" fmla="*/ 120 h 146"/>
                <a:gd name="T40" fmla="*/ 30 w 31"/>
                <a:gd name="T41" fmla="*/ 34 h 146"/>
                <a:gd name="T42" fmla="*/ 31 w 31"/>
                <a:gd name="T43" fmla="*/ 17 h 146"/>
                <a:gd name="T44" fmla="*/ 31 w 31"/>
                <a:gd name="T45" fmla="*/ 0 h 146"/>
                <a:gd name="T46" fmla="*/ 13 w 31"/>
                <a:gd name="T47" fmla="*/ 0 h 146"/>
                <a:gd name="T48" fmla="*/ 13 w 31"/>
                <a:gd name="T49" fmla="*/ 17 h 146"/>
                <a:gd name="T50" fmla="*/ 31 w 31"/>
                <a:gd name="T51" fmla="*/ 17 h 14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w 31"/>
                <a:gd name="T79" fmla="*/ 0 h 146"/>
                <a:gd name="T80" fmla="*/ 31 w 31"/>
                <a:gd name="T81" fmla="*/ 146 h 146"/>
              </a:gdLst>
              <a:ahLst/>
              <a:cxnLst>
                <a:cxn ang="T52">
                  <a:pos x="T0" y="T1"/>
                </a:cxn>
                <a:cxn ang="T53">
                  <a:pos x="T2" y="T3"/>
                </a:cxn>
                <a:cxn ang="T54">
                  <a:pos x="T4" y="T5"/>
                </a:cxn>
                <a:cxn ang="T55">
                  <a:pos x="T6" y="T7"/>
                </a:cxn>
                <a:cxn ang="T56">
                  <a:pos x="T8" y="T9"/>
                </a:cxn>
                <a:cxn ang="T57">
                  <a:pos x="T10" y="T11"/>
                </a:cxn>
                <a:cxn ang="T58">
                  <a:pos x="T12" y="T13"/>
                </a:cxn>
                <a:cxn ang="T59">
                  <a:pos x="T14" y="T15"/>
                </a:cxn>
                <a:cxn ang="T60">
                  <a:pos x="T16" y="T17"/>
                </a:cxn>
                <a:cxn ang="T61">
                  <a:pos x="T18" y="T19"/>
                </a:cxn>
                <a:cxn ang="T62">
                  <a:pos x="T20" y="T21"/>
                </a:cxn>
                <a:cxn ang="T63">
                  <a:pos x="T22" y="T23"/>
                </a:cxn>
                <a:cxn ang="T64">
                  <a:pos x="T24" y="T25"/>
                </a:cxn>
                <a:cxn ang="T65">
                  <a:pos x="T26" y="T27"/>
                </a:cxn>
                <a:cxn ang="T66">
                  <a:pos x="T28" y="T29"/>
                </a:cxn>
                <a:cxn ang="T67">
                  <a:pos x="T30" y="T31"/>
                </a:cxn>
                <a:cxn ang="T68">
                  <a:pos x="T32" y="T33"/>
                </a:cxn>
                <a:cxn ang="T69">
                  <a:pos x="T34" y="T35"/>
                </a:cxn>
                <a:cxn ang="T70">
                  <a:pos x="T36" y="T37"/>
                </a:cxn>
                <a:cxn ang="T71">
                  <a:pos x="T38" y="T39"/>
                </a:cxn>
                <a:cxn ang="T72">
                  <a:pos x="T40" y="T41"/>
                </a:cxn>
                <a:cxn ang="T73">
                  <a:pos x="T42" y="T43"/>
                </a:cxn>
                <a:cxn ang="T74">
                  <a:pos x="T44" y="T45"/>
                </a:cxn>
                <a:cxn ang="T75">
                  <a:pos x="T46" y="T47"/>
                </a:cxn>
                <a:cxn ang="T76">
                  <a:pos x="T48" y="T49"/>
                </a:cxn>
                <a:cxn ang="T77">
                  <a:pos x="T50" y="T51"/>
                </a:cxn>
              </a:cxnLst>
              <a:rect l="T78" t="T79" r="T80" b="T81"/>
              <a:pathLst>
                <a:path w="31" h="146">
                  <a:moveTo>
                    <a:pt x="30" y="34"/>
                  </a:moveTo>
                  <a:lnTo>
                    <a:pt x="15" y="34"/>
                  </a:lnTo>
                  <a:lnTo>
                    <a:pt x="15" y="124"/>
                  </a:lnTo>
                  <a:lnTo>
                    <a:pt x="15" y="128"/>
                  </a:lnTo>
                  <a:lnTo>
                    <a:pt x="13" y="131"/>
                  </a:lnTo>
                  <a:lnTo>
                    <a:pt x="11" y="133"/>
                  </a:lnTo>
                  <a:lnTo>
                    <a:pt x="9" y="134"/>
                  </a:lnTo>
                  <a:lnTo>
                    <a:pt x="5" y="134"/>
                  </a:lnTo>
                  <a:lnTo>
                    <a:pt x="0" y="134"/>
                  </a:lnTo>
                  <a:lnTo>
                    <a:pt x="0" y="145"/>
                  </a:lnTo>
                  <a:lnTo>
                    <a:pt x="5" y="146"/>
                  </a:lnTo>
                  <a:lnTo>
                    <a:pt x="10" y="146"/>
                  </a:lnTo>
                  <a:lnTo>
                    <a:pt x="16" y="145"/>
                  </a:lnTo>
                  <a:lnTo>
                    <a:pt x="20" y="144"/>
                  </a:lnTo>
                  <a:lnTo>
                    <a:pt x="24" y="142"/>
                  </a:lnTo>
                  <a:lnTo>
                    <a:pt x="26" y="139"/>
                  </a:lnTo>
                  <a:lnTo>
                    <a:pt x="28" y="134"/>
                  </a:lnTo>
                  <a:lnTo>
                    <a:pt x="29" y="130"/>
                  </a:lnTo>
                  <a:lnTo>
                    <a:pt x="29" y="125"/>
                  </a:lnTo>
                  <a:lnTo>
                    <a:pt x="30" y="120"/>
                  </a:lnTo>
                  <a:lnTo>
                    <a:pt x="30" y="34"/>
                  </a:lnTo>
                  <a:close/>
                  <a:moveTo>
                    <a:pt x="31" y="17"/>
                  </a:moveTo>
                  <a:lnTo>
                    <a:pt x="31" y="0"/>
                  </a:lnTo>
                  <a:lnTo>
                    <a:pt x="13" y="0"/>
                  </a:lnTo>
                  <a:lnTo>
                    <a:pt x="13" y="17"/>
                  </a:lnTo>
                  <a:lnTo>
                    <a:pt x="31"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3" name="Freeform 1103"/>
            <xdr:cNvSpPr>
              <a:spLocks/>
            </xdr:cNvSpPr>
          </xdr:nvSpPr>
          <xdr:spPr bwMode="auto">
            <a:xfrm>
              <a:off x="3008" y="1085"/>
              <a:ext cx="67" cy="86"/>
            </a:xfrm>
            <a:custGeom>
              <a:avLst/>
              <a:gdLst>
                <a:gd name="T0" fmla="*/ 2 w 67"/>
                <a:gd name="T1" fmla="*/ 30 h 86"/>
                <a:gd name="T2" fmla="*/ 6 w 67"/>
                <a:gd name="T3" fmla="*/ 38 h 86"/>
                <a:gd name="T4" fmla="*/ 17 w 67"/>
                <a:gd name="T5" fmla="*/ 46 h 86"/>
                <a:gd name="T6" fmla="*/ 35 w 67"/>
                <a:gd name="T7" fmla="*/ 50 h 86"/>
                <a:gd name="T8" fmla="*/ 46 w 67"/>
                <a:gd name="T9" fmla="*/ 53 h 86"/>
                <a:gd name="T10" fmla="*/ 50 w 67"/>
                <a:gd name="T11" fmla="*/ 57 h 86"/>
                <a:gd name="T12" fmla="*/ 50 w 67"/>
                <a:gd name="T13" fmla="*/ 65 h 86"/>
                <a:gd name="T14" fmla="*/ 47 w 67"/>
                <a:gd name="T15" fmla="*/ 70 h 86"/>
                <a:gd name="T16" fmla="*/ 39 w 67"/>
                <a:gd name="T17" fmla="*/ 74 h 86"/>
                <a:gd name="T18" fmla="*/ 29 w 67"/>
                <a:gd name="T19" fmla="*/ 74 h 86"/>
                <a:gd name="T20" fmla="*/ 23 w 67"/>
                <a:gd name="T21" fmla="*/ 72 h 86"/>
                <a:gd name="T22" fmla="*/ 18 w 67"/>
                <a:gd name="T23" fmla="*/ 69 h 86"/>
                <a:gd name="T24" fmla="*/ 16 w 67"/>
                <a:gd name="T25" fmla="*/ 62 h 86"/>
                <a:gd name="T26" fmla="*/ 0 w 67"/>
                <a:gd name="T27" fmla="*/ 59 h 86"/>
                <a:gd name="T28" fmla="*/ 2 w 67"/>
                <a:gd name="T29" fmla="*/ 71 h 86"/>
                <a:gd name="T30" fmla="*/ 9 w 67"/>
                <a:gd name="T31" fmla="*/ 79 h 86"/>
                <a:gd name="T32" fmla="*/ 18 w 67"/>
                <a:gd name="T33" fmla="*/ 85 h 86"/>
                <a:gd name="T34" fmla="*/ 31 w 67"/>
                <a:gd name="T35" fmla="*/ 86 h 86"/>
                <a:gd name="T36" fmla="*/ 43 w 67"/>
                <a:gd name="T37" fmla="*/ 85 h 86"/>
                <a:gd name="T38" fmla="*/ 55 w 67"/>
                <a:gd name="T39" fmla="*/ 80 h 86"/>
                <a:gd name="T40" fmla="*/ 63 w 67"/>
                <a:gd name="T41" fmla="*/ 72 h 86"/>
                <a:gd name="T42" fmla="*/ 67 w 67"/>
                <a:gd name="T43" fmla="*/ 59 h 86"/>
                <a:gd name="T44" fmla="*/ 63 w 67"/>
                <a:gd name="T45" fmla="*/ 49 h 86"/>
                <a:gd name="T46" fmla="*/ 57 w 67"/>
                <a:gd name="T47" fmla="*/ 42 h 86"/>
                <a:gd name="T48" fmla="*/ 37 w 67"/>
                <a:gd name="T49" fmla="*/ 36 h 86"/>
                <a:gd name="T50" fmla="*/ 24 w 67"/>
                <a:gd name="T51" fmla="*/ 33 h 86"/>
                <a:gd name="T52" fmla="*/ 19 w 67"/>
                <a:gd name="T53" fmla="*/ 30 h 86"/>
                <a:gd name="T54" fmla="*/ 17 w 67"/>
                <a:gd name="T55" fmla="*/ 25 h 86"/>
                <a:gd name="T56" fmla="*/ 18 w 67"/>
                <a:gd name="T57" fmla="*/ 18 h 86"/>
                <a:gd name="T58" fmla="*/ 21 w 67"/>
                <a:gd name="T59" fmla="*/ 14 h 86"/>
                <a:gd name="T60" fmla="*/ 32 w 67"/>
                <a:gd name="T61" fmla="*/ 12 h 86"/>
                <a:gd name="T62" fmla="*/ 43 w 67"/>
                <a:gd name="T63" fmla="*/ 14 h 86"/>
                <a:gd name="T64" fmla="*/ 47 w 67"/>
                <a:gd name="T65" fmla="*/ 18 h 86"/>
                <a:gd name="T66" fmla="*/ 48 w 67"/>
                <a:gd name="T67" fmla="*/ 25 h 86"/>
                <a:gd name="T68" fmla="*/ 63 w 67"/>
                <a:gd name="T69" fmla="*/ 19 h 86"/>
                <a:gd name="T70" fmla="*/ 59 w 67"/>
                <a:gd name="T71" fmla="*/ 9 h 86"/>
                <a:gd name="T72" fmla="*/ 50 w 67"/>
                <a:gd name="T73" fmla="*/ 3 h 86"/>
                <a:gd name="T74" fmla="*/ 38 w 67"/>
                <a:gd name="T75" fmla="*/ 0 h 86"/>
                <a:gd name="T76" fmla="*/ 28 w 67"/>
                <a:gd name="T77" fmla="*/ 0 h 86"/>
                <a:gd name="T78" fmla="*/ 16 w 67"/>
                <a:gd name="T79" fmla="*/ 3 h 86"/>
                <a:gd name="T80" fmla="*/ 8 w 67"/>
                <a:gd name="T81" fmla="*/ 10 h 86"/>
                <a:gd name="T82" fmla="*/ 2 w 67"/>
                <a:gd name="T83" fmla="*/ 19 h 8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w 67"/>
                <a:gd name="T127" fmla="*/ 0 h 86"/>
                <a:gd name="T128" fmla="*/ 67 w 67"/>
                <a:gd name="T129" fmla="*/ 86 h 86"/>
              </a:gdLst>
              <a:ahLst/>
              <a:cxnLst>
                <a:cxn ang="T84">
                  <a:pos x="T0" y="T1"/>
                </a:cxn>
                <a:cxn ang="T85">
                  <a:pos x="T2" y="T3"/>
                </a:cxn>
                <a:cxn ang="T86">
                  <a:pos x="T4" y="T5"/>
                </a:cxn>
                <a:cxn ang="T87">
                  <a:pos x="T6" y="T7"/>
                </a:cxn>
                <a:cxn ang="T88">
                  <a:pos x="T8" y="T9"/>
                </a:cxn>
                <a:cxn ang="T89">
                  <a:pos x="T10" y="T11"/>
                </a:cxn>
                <a:cxn ang="T90">
                  <a:pos x="T12" y="T13"/>
                </a:cxn>
                <a:cxn ang="T91">
                  <a:pos x="T14" y="T15"/>
                </a:cxn>
                <a:cxn ang="T92">
                  <a:pos x="T16" y="T17"/>
                </a:cxn>
                <a:cxn ang="T93">
                  <a:pos x="T18" y="T19"/>
                </a:cxn>
                <a:cxn ang="T94">
                  <a:pos x="T20" y="T21"/>
                </a:cxn>
                <a:cxn ang="T95">
                  <a:pos x="T22" y="T23"/>
                </a:cxn>
                <a:cxn ang="T96">
                  <a:pos x="T24" y="T25"/>
                </a:cxn>
                <a:cxn ang="T97">
                  <a:pos x="T26" y="T27"/>
                </a:cxn>
                <a:cxn ang="T98">
                  <a:pos x="T28" y="T29"/>
                </a:cxn>
                <a:cxn ang="T99">
                  <a:pos x="T30" y="T31"/>
                </a:cxn>
                <a:cxn ang="T100">
                  <a:pos x="T32" y="T33"/>
                </a:cxn>
                <a:cxn ang="T101">
                  <a:pos x="T34" y="T35"/>
                </a:cxn>
                <a:cxn ang="T102">
                  <a:pos x="T36" y="T37"/>
                </a:cxn>
                <a:cxn ang="T103">
                  <a:pos x="T38" y="T39"/>
                </a:cxn>
                <a:cxn ang="T104">
                  <a:pos x="T40" y="T41"/>
                </a:cxn>
                <a:cxn ang="T105">
                  <a:pos x="T42" y="T43"/>
                </a:cxn>
                <a:cxn ang="T106">
                  <a:pos x="T44" y="T45"/>
                </a:cxn>
                <a:cxn ang="T107">
                  <a:pos x="T46" y="T47"/>
                </a:cxn>
                <a:cxn ang="T108">
                  <a:pos x="T48" y="T49"/>
                </a:cxn>
                <a:cxn ang="T109">
                  <a:pos x="T50" y="T51"/>
                </a:cxn>
                <a:cxn ang="T110">
                  <a:pos x="T52" y="T53"/>
                </a:cxn>
                <a:cxn ang="T111">
                  <a:pos x="T54" y="T55"/>
                </a:cxn>
                <a:cxn ang="T112">
                  <a:pos x="T56" y="T57"/>
                </a:cxn>
                <a:cxn ang="T113">
                  <a:pos x="T58" y="T59"/>
                </a:cxn>
                <a:cxn ang="T114">
                  <a:pos x="T60" y="T61"/>
                </a:cxn>
                <a:cxn ang="T115">
                  <a:pos x="T62" y="T63"/>
                </a:cxn>
                <a:cxn ang="T116">
                  <a:pos x="T64" y="T65"/>
                </a:cxn>
                <a:cxn ang="T117">
                  <a:pos x="T66" y="T67"/>
                </a:cxn>
                <a:cxn ang="T118">
                  <a:pos x="T68" y="T69"/>
                </a:cxn>
                <a:cxn ang="T119">
                  <a:pos x="T70" y="T71"/>
                </a:cxn>
                <a:cxn ang="T120">
                  <a:pos x="T72" y="T73"/>
                </a:cxn>
                <a:cxn ang="T121">
                  <a:pos x="T74" y="T75"/>
                </a:cxn>
                <a:cxn ang="T122">
                  <a:pos x="T76" y="T77"/>
                </a:cxn>
                <a:cxn ang="T123">
                  <a:pos x="T78" y="T79"/>
                </a:cxn>
                <a:cxn ang="T124">
                  <a:pos x="T80" y="T81"/>
                </a:cxn>
                <a:cxn ang="T125">
                  <a:pos x="T82" y="T83"/>
                </a:cxn>
              </a:cxnLst>
              <a:rect l="T126" t="T127" r="T128" b="T129"/>
              <a:pathLst>
                <a:path w="67" h="86">
                  <a:moveTo>
                    <a:pt x="1" y="25"/>
                  </a:moveTo>
                  <a:lnTo>
                    <a:pt x="2" y="30"/>
                  </a:lnTo>
                  <a:lnTo>
                    <a:pt x="3" y="35"/>
                  </a:lnTo>
                  <a:lnTo>
                    <a:pt x="6" y="38"/>
                  </a:lnTo>
                  <a:lnTo>
                    <a:pt x="9" y="41"/>
                  </a:lnTo>
                  <a:lnTo>
                    <a:pt x="17" y="46"/>
                  </a:lnTo>
                  <a:lnTo>
                    <a:pt x="26" y="48"/>
                  </a:lnTo>
                  <a:lnTo>
                    <a:pt x="35" y="50"/>
                  </a:lnTo>
                  <a:lnTo>
                    <a:pt x="42" y="52"/>
                  </a:lnTo>
                  <a:lnTo>
                    <a:pt x="46" y="53"/>
                  </a:lnTo>
                  <a:lnTo>
                    <a:pt x="48" y="55"/>
                  </a:lnTo>
                  <a:lnTo>
                    <a:pt x="50" y="57"/>
                  </a:lnTo>
                  <a:lnTo>
                    <a:pt x="50" y="60"/>
                  </a:lnTo>
                  <a:lnTo>
                    <a:pt x="50" y="65"/>
                  </a:lnTo>
                  <a:lnTo>
                    <a:pt x="49" y="67"/>
                  </a:lnTo>
                  <a:lnTo>
                    <a:pt x="47" y="70"/>
                  </a:lnTo>
                  <a:lnTo>
                    <a:pt x="44" y="72"/>
                  </a:lnTo>
                  <a:lnTo>
                    <a:pt x="39" y="74"/>
                  </a:lnTo>
                  <a:lnTo>
                    <a:pt x="32" y="74"/>
                  </a:lnTo>
                  <a:lnTo>
                    <a:pt x="29" y="74"/>
                  </a:lnTo>
                  <a:lnTo>
                    <a:pt x="26" y="74"/>
                  </a:lnTo>
                  <a:lnTo>
                    <a:pt x="23" y="72"/>
                  </a:lnTo>
                  <a:lnTo>
                    <a:pt x="20" y="71"/>
                  </a:lnTo>
                  <a:lnTo>
                    <a:pt x="18" y="69"/>
                  </a:lnTo>
                  <a:lnTo>
                    <a:pt x="17" y="66"/>
                  </a:lnTo>
                  <a:lnTo>
                    <a:pt x="16" y="62"/>
                  </a:lnTo>
                  <a:lnTo>
                    <a:pt x="16" y="59"/>
                  </a:lnTo>
                  <a:lnTo>
                    <a:pt x="0" y="59"/>
                  </a:lnTo>
                  <a:lnTo>
                    <a:pt x="0" y="66"/>
                  </a:lnTo>
                  <a:lnTo>
                    <a:pt x="2" y="71"/>
                  </a:lnTo>
                  <a:lnTo>
                    <a:pt x="4" y="76"/>
                  </a:lnTo>
                  <a:lnTo>
                    <a:pt x="9" y="79"/>
                  </a:lnTo>
                  <a:lnTo>
                    <a:pt x="13" y="82"/>
                  </a:lnTo>
                  <a:lnTo>
                    <a:pt x="18" y="85"/>
                  </a:lnTo>
                  <a:lnTo>
                    <a:pt x="24" y="86"/>
                  </a:lnTo>
                  <a:lnTo>
                    <a:pt x="31" y="86"/>
                  </a:lnTo>
                  <a:lnTo>
                    <a:pt x="37" y="86"/>
                  </a:lnTo>
                  <a:lnTo>
                    <a:pt x="43" y="85"/>
                  </a:lnTo>
                  <a:lnTo>
                    <a:pt x="49" y="82"/>
                  </a:lnTo>
                  <a:lnTo>
                    <a:pt x="55" y="80"/>
                  </a:lnTo>
                  <a:lnTo>
                    <a:pt x="59" y="76"/>
                  </a:lnTo>
                  <a:lnTo>
                    <a:pt x="63" y="72"/>
                  </a:lnTo>
                  <a:lnTo>
                    <a:pt x="66" y="67"/>
                  </a:lnTo>
                  <a:lnTo>
                    <a:pt x="67" y="59"/>
                  </a:lnTo>
                  <a:lnTo>
                    <a:pt x="66" y="54"/>
                  </a:lnTo>
                  <a:lnTo>
                    <a:pt x="63" y="49"/>
                  </a:lnTo>
                  <a:lnTo>
                    <a:pt x="60" y="46"/>
                  </a:lnTo>
                  <a:lnTo>
                    <a:pt x="57" y="42"/>
                  </a:lnTo>
                  <a:lnTo>
                    <a:pt x="48" y="38"/>
                  </a:lnTo>
                  <a:lnTo>
                    <a:pt x="37" y="36"/>
                  </a:lnTo>
                  <a:lnTo>
                    <a:pt x="32" y="34"/>
                  </a:lnTo>
                  <a:lnTo>
                    <a:pt x="24" y="33"/>
                  </a:lnTo>
                  <a:lnTo>
                    <a:pt x="22" y="31"/>
                  </a:lnTo>
                  <a:lnTo>
                    <a:pt x="19" y="30"/>
                  </a:lnTo>
                  <a:lnTo>
                    <a:pt x="18" y="28"/>
                  </a:lnTo>
                  <a:lnTo>
                    <a:pt x="17" y="25"/>
                  </a:lnTo>
                  <a:lnTo>
                    <a:pt x="18" y="21"/>
                  </a:lnTo>
                  <a:lnTo>
                    <a:pt x="18" y="18"/>
                  </a:lnTo>
                  <a:lnTo>
                    <a:pt x="20" y="16"/>
                  </a:lnTo>
                  <a:lnTo>
                    <a:pt x="21" y="14"/>
                  </a:lnTo>
                  <a:lnTo>
                    <a:pt x="27" y="12"/>
                  </a:lnTo>
                  <a:lnTo>
                    <a:pt x="32" y="12"/>
                  </a:lnTo>
                  <a:lnTo>
                    <a:pt x="38" y="12"/>
                  </a:lnTo>
                  <a:lnTo>
                    <a:pt x="43" y="14"/>
                  </a:lnTo>
                  <a:lnTo>
                    <a:pt x="46" y="16"/>
                  </a:lnTo>
                  <a:lnTo>
                    <a:pt x="47" y="18"/>
                  </a:lnTo>
                  <a:lnTo>
                    <a:pt x="48" y="21"/>
                  </a:lnTo>
                  <a:lnTo>
                    <a:pt x="48" y="25"/>
                  </a:lnTo>
                  <a:lnTo>
                    <a:pt x="64" y="25"/>
                  </a:lnTo>
                  <a:lnTo>
                    <a:pt x="63" y="19"/>
                  </a:lnTo>
                  <a:lnTo>
                    <a:pt x="61" y="14"/>
                  </a:lnTo>
                  <a:lnTo>
                    <a:pt x="59" y="9"/>
                  </a:lnTo>
                  <a:lnTo>
                    <a:pt x="55" y="6"/>
                  </a:lnTo>
                  <a:lnTo>
                    <a:pt x="50" y="3"/>
                  </a:lnTo>
                  <a:lnTo>
                    <a:pt x="44" y="1"/>
                  </a:lnTo>
                  <a:lnTo>
                    <a:pt x="38" y="0"/>
                  </a:lnTo>
                  <a:lnTo>
                    <a:pt x="33" y="0"/>
                  </a:lnTo>
                  <a:lnTo>
                    <a:pt x="28" y="0"/>
                  </a:lnTo>
                  <a:lnTo>
                    <a:pt x="21" y="1"/>
                  </a:lnTo>
                  <a:lnTo>
                    <a:pt x="16" y="3"/>
                  </a:lnTo>
                  <a:lnTo>
                    <a:pt x="12" y="7"/>
                  </a:lnTo>
                  <a:lnTo>
                    <a:pt x="8" y="10"/>
                  </a:lnTo>
                  <a:lnTo>
                    <a:pt x="4" y="14"/>
                  </a:lnTo>
                  <a:lnTo>
                    <a:pt x="2" y="19"/>
                  </a:lnTo>
                  <a:lnTo>
                    <a:pt x="1" y="2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4" name="Freeform 1104"/>
            <xdr:cNvSpPr>
              <a:spLocks/>
            </xdr:cNvSpPr>
          </xdr:nvSpPr>
          <xdr:spPr bwMode="auto">
            <a:xfrm>
              <a:off x="3092" y="1053"/>
              <a:ext cx="68" cy="115"/>
            </a:xfrm>
            <a:custGeom>
              <a:avLst/>
              <a:gdLst>
                <a:gd name="T0" fmla="*/ 16 w 68"/>
                <a:gd name="T1" fmla="*/ 115 h 115"/>
                <a:gd name="T2" fmla="*/ 16 w 68"/>
                <a:gd name="T3" fmla="*/ 71 h 115"/>
                <a:gd name="T4" fmla="*/ 16 w 68"/>
                <a:gd name="T5" fmla="*/ 71 h 115"/>
                <a:gd name="T6" fmla="*/ 48 w 68"/>
                <a:gd name="T7" fmla="*/ 115 h 115"/>
                <a:gd name="T8" fmla="*/ 68 w 68"/>
                <a:gd name="T9" fmla="*/ 115 h 115"/>
                <a:gd name="T10" fmla="*/ 32 w 68"/>
                <a:gd name="T11" fmla="*/ 69 h 115"/>
                <a:gd name="T12" fmla="*/ 66 w 68"/>
                <a:gd name="T13" fmla="*/ 34 h 115"/>
                <a:gd name="T14" fmla="*/ 46 w 68"/>
                <a:gd name="T15" fmla="*/ 34 h 115"/>
                <a:gd name="T16" fmla="*/ 16 w 68"/>
                <a:gd name="T17" fmla="*/ 68 h 115"/>
                <a:gd name="T18" fmla="*/ 16 w 68"/>
                <a:gd name="T19" fmla="*/ 0 h 115"/>
                <a:gd name="T20" fmla="*/ 0 w 68"/>
                <a:gd name="T21" fmla="*/ 0 h 115"/>
                <a:gd name="T22" fmla="*/ 0 w 68"/>
                <a:gd name="T23" fmla="*/ 115 h 115"/>
                <a:gd name="T24" fmla="*/ 16 w 68"/>
                <a:gd name="T25" fmla="*/ 115 h 115"/>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68"/>
                <a:gd name="T40" fmla="*/ 0 h 115"/>
                <a:gd name="T41" fmla="*/ 68 w 68"/>
                <a:gd name="T42" fmla="*/ 115 h 115"/>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68" h="115">
                  <a:moveTo>
                    <a:pt x="16" y="115"/>
                  </a:moveTo>
                  <a:lnTo>
                    <a:pt x="16" y="71"/>
                  </a:lnTo>
                  <a:lnTo>
                    <a:pt x="48" y="115"/>
                  </a:lnTo>
                  <a:lnTo>
                    <a:pt x="68" y="115"/>
                  </a:lnTo>
                  <a:lnTo>
                    <a:pt x="32" y="69"/>
                  </a:lnTo>
                  <a:lnTo>
                    <a:pt x="66" y="34"/>
                  </a:lnTo>
                  <a:lnTo>
                    <a:pt x="46" y="34"/>
                  </a:lnTo>
                  <a:lnTo>
                    <a:pt x="16" y="68"/>
                  </a:lnTo>
                  <a:lnTo>
                    <a:pt x="16" y="0"/>
                  </a:lnTo>
                  <a:lnTo>
                    <a:pt x="0" y="0"/>
                  </a:lnTo>
                  <a:lnTo>
                    <a:pt x="0" y="115"/>
                  </a:lnTo>
                  <a:lnTo>
                    <a:pt x="16"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5" name="Freeform 1105"/>
            <xdr:cNvSpPr>
              <a:spLocks noEditPoints="1"/>
            </xdr:cNvSpPr>
          </xdr:nvSpPr>
          <xdr:spPr bwMode="auto">
            <a:xfrm>
              <a:off x="3168" y="1085"/>
              <a:ext cx="69" cy="86"/>
            </a:xfrm>
            <a:custGeom>
              <a:avLst/>
              <a:gdLst>
                <a:gd name="T0" fmla="*/ 53 w 69"/>
                <a:gd name="T1" fmla="*/ 50 h 86"/>
                <a:gd name="T2" fmla="*/ 51 w 69"/>
                <a:gd name="T3" fmla="*/ 60 h 86"/>
                <a:gd name="T4" fmla="*/ 47 w 69"/>
                <a:gd name="T5" fmla="*/ 69 h 86"/>
                <a:gd name="T6" fmla="*/ 38 w 69"/>
                <a:gd name="T7" fmla="*/ 74 h 86"/>
                <a:gd name="T8" fmla="*/ 29 w 69"/>
                <a:gd name="T9" fmla="*/ 74 h 86"/>
                <a:gd name="T10" fmla="*/ 22 w 69"/>
                <a:gd name="T11" fmla="*/ 72 h 86"/>
                <a:gd name="T12" fmla="*/ 18 w 69"/>
                <a:gd name="T13" fmla="*/ 69 h 86"/>
                <a:gd name="T14" fmla="*/ 16 w 69"/>
                <a:gd name="T15" fmla="*/ 63 h 86"/>
                <a:gd name="T16" fmla="*/ 16 w 69"/>
                <a:gd name="T17" fmla="*/ 56 h 86"/>
                <a:gd name="T18" fmla="*/ 20 w 69"/>
                <a:gd name="T19" fmla="*/ 50 h 86"/>
                <a:gd name="T20" fmla="*/ 30 w 69"/>
                <a:gd name="T21" fmla="*/ 46 h 86"/>
                <a:gd name="T22" fmla="*/ 53 w 69"/>
                <a:gd name="T23" fmla="*/ 45 h 86"/>
                <a:gd name="T24" fmla="*/ 32 w 69"/>
                <a:gd name="T25" fmla="*/ 34 h 86"/>
                <a:gd name="T26" fmla="*/ 18 w 69"/>
                <a:gd name="T27" fmla="*/ 37 h 86"/>
                <a:gd name="T28" fmla="*/ 8 w 69"/>
                <a:gd name="T29" fmla="*/ 43 h 86"/>
                <a:gd name="T30" fmla="*/ 0 w 69"/>
                <a:gd name="T31" fmla="*/ 55 h 86"/>
                <a:gd name="T32" fmla="*/ 0 w 69"/>
                <a:gd name="T33" fmla="*/ 68 h 86"/>
                <a:gd name="T34" fmla="*/ 4 w 69"/>
                <a:gd name="T35" fmla="*/ 77 h 86"/>
                <a:gd name="T36" fmla="*/ 13 w 69"/>
                <a:gd name="T37" fmla="*/ 82 h 86"/>
                <a:gd name="T38" fmla="*/ 22 w 69"/>
                <a:gd name="T39" fmla="*/ 86 h 86"/>
                <a:gd name="T40" fmla="*/ 36 w 69"/>
                <a:gd name="T41" fmla="*/ 85 h 86"/>
                <a:gd name="T42" fmla="*/ 46 w 69"/>
                <a:gd name="T43" fmla="*/ 80 h 86"/>
                <a:gd name="T44" fmla="*/ 51 w 69"/>
                <a:gd name="T45" fmla="*/ 75 h 86"/>
                <a:gd name="T46" fmla="*/ 53 w 69"/>
                <a:gd name="T47" fmla="*/ 71 h 86"/>
                <a:gd name="T48" fmla="*/ 54 w 69"/>
                <a:gd name="T49" fmla="*/ 82 h 86"/>
                <a:gd name="T50" fmla="*/ 58 w 69"/>
                <a:gd name="T51" fmla="*/ 83 h 86"/>
                <a:gd name="T52" fmla="*/ 68 w 69"/>
                <a:gd name="T53" fmla="*/ 73 h 86"/>
                <a:gd name="T54" fmla="*/ 68 w 69"/>
                <a:gd name="T55" fmla="*/ 28 h 86"/>
                <a:gd name="T56" fmla="*/ 64 w 69"/>
                <a:gd name="T57" fmla="*/ 14 h 86"/>
                <a:gd name="T58" fmla="*/ 57 w 69"/>
                <a:gd name="T59" fmla="*/ 6 h 86"/>
                <a:gd name="T60" fmla="*/ 47 w 69"/>
                <a:gd name="T61" fmla="*/ 1 h 86"/>
                <a:gd name="T62" fmla="*/ 35 w 69"/>
                <a:gd name="T63" fmla="*/ 0 h 86"/>
                <a:gd name="T64" fmla="*/ 23 w 69"/>
                <a:gd name="T65" fmla="*/ 1 h 86"/>
                <a:gd name="T66" fmla="*/ 14 w 69"/>
                <a:gd name="T67" fmla="*/ 6 h 86"/>
                <a:gd name="T68" fmla="*/ 8 w 69"/>
                <a:gd name="T69" fmla="*/ 13 h 86"/>
                <a:gd name="T70" fmla="*/ 4 w 69"/>
                <a:gd name="T71" fmla="*/ 25 h 86"/>
                <a:gd name="T72" fmla="*/ 21 w 69"/>
                <a:gd name="T73" fmla="*/ 21 h 86"/>
                <a:gd name="T74" fmla="*/ 23 w 69"/>
                <a:gd name="T75" fmla="*/ 16 h 86"/>
                <a:gd name="T76" fmla="*/ 30 w 69"/>
                <a:gd name="T77" fmla="*/ 12 h 86"/>
                <a:gd name="T78" fmla="*/ 41 w 69"/>
                <a:gd name="T79" fmla="*/ 12 h 86"/>
                <a:gd name="T80" fmla="*/ 48 w 69"/>
                <a:gd name="T81" fmla="*/ 15 h 86"/>
                <a:gd name="T82" fmla="*/ 52 w 69"/>
                <a:gd name="T83" fmla="*/ 25 h 86"/>
                <a:gd name="T84" fmla="*/ 39 w 69"/>
                <a:gd name="T85" fmla="*/ 34 h 8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w 69"/>
                <a:gd name="T130" fmla="*/ 0 h 86"/>
                <a:gd name="T131" fmla="*/ 69 w 69"/>
                <a:gd name="T132" fmla="*/ 86 h 8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T129" t="T130" r="T131" b="T132"/>
              <a:pathLst>
                <a:path w="69" h="86">
                  <a:moveTo>
                    <a:pt x="53" y="45"/>
                  </a:moveTo>
                  <a:lnTo>
                    <a:pt x="53" y="50"/>
                  </a:lnTo>
                  <a:lnTo>
                    <a:pt x="52" y="55"/>
                  </a:lnTo>
                  <a:lnTo>
                    <a:pt x="51" y="60"/>
                  </a:lnTo>
                  <a:lnTo>
                    <a:pt x="49" y="65"/>
                  </a:lnTo>
                  <a:lnTo>
                    <a:pt x="47" y="69"/>
                  </a:lnTo>
                  <a:lnTo>
                    <a:pt x="42" y="72"/>
                  </a:lnTo>
                  <a:lnTo>
                    <a:pt x="38" y="74"/>
                  </a:lnTo>
                  <a:lnTo>
                    <a:pt x="32" y="74"/>
                  </a:lnTo>
                  <a:lnTo>
                    <a:pt x="29" y="74"/>
                  </a:lnTo>
                  <a:lnTo>
                    <a:pt x="26" y="74"/>
                  </a:lnTo>
                  <a:lnTo>
                    <a:pt x="22" y="72"/>
                  </a:lnTo>
                  <a:lnTo>
                    <a:pt x="20" y="71"/>
                  </a:lnTo>
                  <a:lnTo>
                    <a:pt x="18" y="69"/>
                  </a:lnTo>
                  <a:lnTo>
                    <a:pt x="17" y="67"/>
                  </a:lnTo>
                  <a:lnTo>
                    <a:pt x="16" y="63"/>
                  </a:lnTo>
                  <a:lnTo>
                    <a:pt x="16" y="59"/>
                  </a:lnTo>
                  <a:lnTo>
                    <a:pt x="16" y="56"/>
                  </a:lnTo>
                  <a:lnTo>
                    <a:pt x="18" y="52"/>
                  </a:lnTo>
                  <a:lnTo>
                    <a:pt x="20" y="50"/>
                  </a:lnTo>
                  <a:lnTo>
                    <a:pt x="23" y="48"/>
                  </a:lnTo>
                  <a:lnTo>
                    <a:pt x="30" y="46"/>
                  </a:lnTo>
                  <a:lnTo>
                    <a:pt x="37" y="45"/>
                  </a:lnTo>
                  <a:lnTo>
                    <a:pt x="53" y="45"/>
                  </a:lnTo>
                  <a:close/>
                  <a:moveTo>
                    <a:pt x="39" y="34"/>
                  </a:moveTo>
                  <a:lnTo>
                    <a:pt x="32" y="34"/>
                  </a:lnTo>
                  <a:lnTo>
                    <a:pt x="24" y="35"/>
                  </a:lnTo>
                  <a:lnTo>
                    <a:pt x="18" y="37"/>
                  </a:lnTo>
                  <a:lnTo>
                    <a:pt x="12" y="39"/>
                  </a:lnTo>
                  <a:lnTo>
                    <a:pt x="8" y="43"/>
                  </a:lnTo>
                  <a:lnTo>
                    <a:pt x="3" y="49"/>
                  </a:lnTo>
                  <a:lnTo>
                    <a:pt x="0" y="55"/>
                  </a:lnTo>
                  <a:lnTo>
                    <a:pt x="0" y="62"/>
                  </a:lnTo>
                  <a:lnTo>
                    <a:pt x="0" y="68"/>
                  </a:lnTo>
                  <a:lnTo>
                    <a:pt x="2" y="73"/>
                  </a:lnTo>
                  <a:lnTo>
                    <a:pt x="4" y="77"/>
                  </a:lnTo>
                  <a:lnTo>
                    <a:pt x="9" y="80"/>
                  </a:lnTo>
                  <a:lnTo>
                    <a:pt x="13" y="82"/>
                  </a:lnTo>
                  <a:lnTo>
                    <a:pt x="17" y="85"/>
                  </a:lnTo>
                  <a:lnTo>
                    <a:pt x="22" y="86"/>
                  </a:lnTo>
                  <a:lnTo>
                    <a:pt x="28" y="86"/>
                  </a:lnTo>
                  <a:lnTo>
                    <a:pt x="36" y="85"/>
                  </a:lnTo>
                  <a:lnTo>
                    <a:pt x="42" y="82"/>
                  </a:lnTo>
                  <a:lnTo>
                    <a:pt x="46" y="80"/>
                  </a:lnTo>
                  <a:lnTo>
                    <a:pt x="49" y="77"/>
                  </a:lnTo>
                  <a:lnTo>
                    <a:pt x="51" y="75"/>
                  </a:lnTo>
                  <a:lnTo>
                    <a:pt x="53" y="71"/>
                  </a:lnTo>
                  <a:lnTo>
                    <a:pt x="53" y="76"/>
                  </a:lnTo>
                  <a:lnTo>
                    <a:pt x="54" y="82"/>
                  </a:lnTo>
                  <a:lnTo>
                    <a:pt x="56" y="83"/>
                  </a:lnTo>
                  <a:lnTo>
                    <a:pt x="58" y="83"/>
                  </a:lnTo>
                  <a:lnTo>
                    <a:pt x="69" y="83"/>
                  </a:lnTo>
                  <a:lnTo>
                    <a:pt x="68" y="73"/>
                  </a:lnTo>
                  <a:lnTo>
                    <a:pt x="68" y="67"/>
                  </a:lnTo>
                  <a:lnTo>
                    <a:pt x="68" y="28"/>
                  </a:lnTo>
                  <a:lnTo>
                    <a:pt x="67" y="20"/>
                  </a:lnTo>
                  <a:lnTo>
                    <a:pt x="64" y="14"/>
                  </a:lnTo>
                  <a:lnTo>
                    <a:pt x="61" y="10"/>
                  </a:lnTo>
                  <a:lnTo>
                    <a:pt x="57" y="6"/>
                  </a:lnTo>
                  <a:lnTo>
                    <a:pt x="53" y="3"/>
                  </a:lnTo>
                  <a:lnTo>
                    <a:pt x="47" y="1"/>
                  </a:lnTo>
                  <a:lnTo>
                    <a:pt x="41" y="0"/>
                  </a:lnTo>
                  <a:lnTo>
                    <a:pt x="35" y="0"/>
                  </a:lnTo>
                  <a:lnTo>
                    <a:pt x="29" y="0"/>
                  </a:lnTo>
                  <a:lnTo>
                    <a:pt x="23" y="1"/>
                  </a:lnTo>
                  <a:lnTo>
                    <a:pt x="18" y="3"/>
                  </a:lnTo>
                  <a:lnTo>
                    <a:pt x="14" y="6"/>
                  </a:lnTo>
                  <a:lnTo>
                    <a:pt x="11" y="9"/>
                  </a:lnTo>
                  <a:lnTo>
                    <a:pt x="8" y="13"/>
                  </a:lnTo>
                  <a:lnTo>
                    <a:pt x="6" y="18"/>
                  </a:lnTo>
                  <a:lnTo>
                    <a:pt x="4" y="25"/>
                  </a:lnTo>
                  <a:lnTo>
                    <a:pt x="20" y="25"/>
                  </a:lnTo>
                  <a:lnTo>
                    <a:pt x="21" y="21"/>
                  </a:lnTo>
                  <a:lnTo>
                    <a:pt x="22" y="19"/>
                  </a:lnTo>
                  <a:lnTo>
                    <a:pt x="23" y="16"/>
                  </a:lnTo>
                  <a:lnTo>
                    <a:pt x="26" y="15"/>
                  </a:lnTo>
                  <a:lnTo>
                    <a:pt x="30" y="12"/>
                  </a:lnTo>
                  <a:lnTo>
                    <a:pt x="36" y="12"/>
                  </a:lnTo>
                  <a:lnTo>
                    <a:pt x="41" y="12"/>
                  </a:lnTo>
                  <a:lnTo>
                    <a:pt x="46" y="13"/>
                  </a:lnTo>
                  <a:lnTo>
                    <a:pt x="48" y="15"/>
                  </a:lnTo>
                  <a:lnTo>
                    <a:pt x="50" y="17"/>
                  </a:lnTo>
                  <a:lnTo>
                    <a:pt x="52" y="25"/>
                  </a:lnTo>
                  <a:lnTo>
                    <a:pt x="53" y="34"/>
                  </a:lnTo>
                  <a:lnTo>
                    <a:pt x="39" y="3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6" name="Freeform 1106"/>
            <xdr:cNvSpPr>
              <a:spLocks/>
            </xdr:cNvSpPr>
          </xdr:nvSpPr>
          <xdr:spPr bwMode="auto">
            <a:xfrm>
              <a:off x="3297" y="1057"/>
              <a:ext cx="72" cy="111"/>
            </a:xfrm>
            <a:custGeom>
              <a:avLst/>
              <a:gdLst>
                <a:gd name="T0" fmla="*/ 0 w 72"/>
                <a:gd name="T1" fmla="*/ 15 h 111"/>
                <a:gd name="T2" fmla="*/ 52 w 72"/>
                <a:gd name="T3" fmla="*/ 15 h 111"/>
                <a:gd name="T4" fmla="*/ 17 w 72"/>
                <a:gd name="T5" fmla="*/ 111 h 111"/>
                <a:gd name="T6" fmla="*/ 32 w 72"/>
                <a:gd name="T7" fmla="*/ 111 h 111"/>
                <a:gd name="T8" fmla="*/ 72 w 72"/>
                <a:gd name="T9" fmla="*/ 0 h 111"/>
                <a:gd name="T10" fmla="*/ 0 w 72"/>
                <a:gd name="T11" fmla="*/ 0 h 111"/>
                <a:gd name="T12" fmla="*/ 0 w 72"/>
                <a:gd name="T13" fmla="*/ 15 h 111"/>
                <a:gd name="T14" fmla="*/ 0 60000 65536"/>
                <a:gd name="T15" fmla="*/ 0 60000 65536"/>
                <a:gd name="T16" fmla="*/ 0 60000 65536"/>
                <a:gd name="T17" fmla="*/ 0 60000 65536"/>
                <a:gd name="T18" fmla="*/ 0 60000 65536"/>
                <a:gd name="T19" fmla="*/ 0 60000 65536"/>
                <a:gd name="T20" fmla="*/ 0 60000 65536"/>
                <a:gd name="T21" fmla="*/ 0 w 72"/>
                <a:gd name="T22" fmla="*/ 0 h 111"/>
                <a:gd name="T23" fmla="*/ 72 w 72"/>
                <a:gd name="T24" fmla="*/ 111 h 111"/>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72" h="111">
                  <a:moveTo>
                    <a:pt x="0" y="15"/>
                  </a:moveTo>
                  <a:lnTo>
                    <a:pt x="52" y="15"/>
                  </a:lnTo>
                  <a:lnTo>
                    <a:pt x="17" y="111"/>
                  </a:lnTo>
                  <a:lnTo>
                    <a:pt x="32" y="111"/>
                  </a:lnTo>
                  <a:lnTo>
                    <a:pt x="72" y="0"/>
                  </a:lnTo>
                  <a:lnTo>
                    <a:pt x="0" y="0"/>
                  </a:lnTo>
                  <a:lnTo>
                    <a:pt x="0" y="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7" name="Freeform 1107"/>
            <xdr:cNvSpPr>
              <a:spLocks/>
            </xdr:cNvSpPr>
          </xdr:nvSpPr>
          <xdr:spPr bwMode="auto">
            <a:xfrm>
              <a:off x="3387" y="1148"/>
              <a:ext cx="29" cy="40"/>
            </a:xfrm>
            <a:custGeom>
              <a:avLst/>
              <a:gdLst>
                <a:gd name="T0" fmla="*/ 0 w 29"/>
                <a:gd name="T1" fmla="*/ 40 h 40"/>
                <a:gd name="T2" fmla="*/ 11 w 29"/>
                <a:gd name="T3" fmla="*/ 40 h 40"/>
                <a:gd name="T4" fmla="*/ 29 w 29"/>
                <a:gd name="T5" fmla="*/ 0 h 40"/>
                <a:gd name="T6" fmla="*/ 11 w 29"/>
                <a:gd name="T7" fmla="*/ 0 h 40"/>
                <a:gd name="T8" fmla="*/ 0 w 29"/>
                <a:gd name="T9" fmla="*/ 40 h 40"/>
                <a:gd name="T10" fmla="*/ 0 60000 65536"/>
                <a:gd name="T11" fmla="*/ 0 60000 65536"/>
                <a:gd name="T12" fmla="*/ 0 60000 65536"/>
                <a:gd name="T13" fmla="*/ 0 60000 65536"/>
                <a:gd name="T14" fmla="*/ 0 60000 65536"/>
                <a:gd name="T15" fmla="*/ 0 w 29"/>
                <a:gd name="T16" fmla="*/ 0 h 40"/>
                <a:gd name="T17" fmla="*/ 29 w 29"/>
                <a:gd name="T18" fmla="*/ 40 h 40"/>
              </a:gdLst>
              <a:ahLst/>
              <a:cxnLst>
                <a:cxn ang="T10">
                  <a:pos x="T0" y="T1"/>
                </a:cxn>
                <a:cxn ang="T11">
                  <a:pos x="T2" y="T3"/>
                </a:cxn>
                <a:cxn ang="T12">
                  <a:pos x="T4" y="T5"/>
                </a:cxn>
                <a:cxn ang="T13">
                  <a:pos x="T6" y="T7"/>
                </a:cxn>
                <a:cxn ang="T14">
                  <a:pos x="T8" y="T9"/>
                </a:cxn>
              </a:cxnLst>
              <a:rect l="T15" t="T16" r="T17" b="T18"/>
              <a:pathLst>
                <a:path w="29" h="40">
                  <a:moveTo>
                    <a:pt x="0" y="40"/>
                  </a:moveTo>
                  <a:lnTo>
                    <a:pt x="11" y="40"/>
                  </a:lnTo>
                  <a:lnTo>
                    <a:pt x="29" y="0"/>
                  </a:lnTo>
                  <a:lnTo>
                    <a:pt x="11" y="0"/>
                  </a:lnTo>
                  <a:lnTo>
                    <a:pt x="0" y="4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8" name="Freeform 1108"/>
            <xdr:cNvSpPr>
              <a:spLocks noEditPoints="1"/>
            </xdr:cNvSpPr>
          </xdr:nvSpPr>
          <xdr:spPr bwMode="auto">
            <a:xfrm>
              <a:off x="3480" y="1085"/>
              <a:ext cx="77" cy="114"/>
            </a:xfrm>
            <a:custGeom>
              <a:avLst/>
              <a:gdLst>
                <a:gd name="T0" fmla="*/ 61 w 77"/>
                <a:gd name="T1" fmla="*/ 49 h 114"/>
                <a:gd name="T2" fmla="*/ 58 w 77"/>
                <a:gd name="T3" fmla="*/ 59 h 114"/>
                <a:gd name="T4" fmla="*/ 52 w 77"/>
                <a:gd name="T5" fmla="*/ 69 h 114"/>
                <a:gd name="T6" fmla="*/ 43 w 77"/>
                <a:gd name="T7" fmla="*/ 74 h 114"/>
                <a:gd name="T8" fmla="*/ 31 w 77"/>
                <a:gd name="T9" fmla="*/ 74 h 114"/>
                <a:gd name="T10" fmla="*/ 23 w 77"/>
                <a:gd name="T11" fmla="*/ 69 h 114"/>
                <a:gd name="T12" fmla="*/ 18 w 77"/>
                <a:gd name="T13" fmla="*/ 59 h 114"/>
                <a:gd name="T14" fmla="*/ 16 w 77"/>
                <a:gd name="T15" fmla="*/ 49 h 114"/>
                <a:gd name="T16" fmla="*/ 16 w 77"/>
                <a:gd name="T17" fmla="*/ 37 h 114"/>
                <a:gd name="T18" fmla="*/ 18 w 77"/>
                <a:gd name="T19" fmla="*/ 27 h 114"/>
                <a:gd name="T20" fmla="*/ 23 w 77"/>
                <a:gd name="T21" fmla="*/ 17 h 114"/>
                <a:gd name="T22" fmla="*/ 32 w 77"/>
                <a:gd name="T23" fmla="*/ 12 h 114"/>
                <a:gd name="T24" fmla="*/ 44 w 77"/>
                <a:gd name="T25" fmla="*/ 12 h 114"/>
                <a:gd name="T26" fmla="*/ 54 w 77"/>
                <a:gd name="T27" fmla="*/ 17 h 114"/>
                <a:gd name="T28" fmla="*/ 59 w 77"/>
                <a:gd name="T29" fmla="*/ 27 h 114"/>
                <a:gd name="T30" fmla="*/ 61 w 77"/>
                <a:gd name="T31" fmla="*/ 37 h 114"/>
                <a:gd name="T32" fmla="*/ 0 w 77"/>
                <a:gd name="T33" fmla="*/ 114 h 114"/>
                <a:gd name="T34" fmla="*/ 16 w 77"/>
                <a:gd name="T35" fmla="*/ 74 h 114"/>
                <a:gd name="T36" fmla="*/ 21 w 77"/>
                <a:gd name="T37" fmla="*/ 79 h 114"/>
                <a:gd name="T38" fmla="*/ 32 w 77"/>
                <a:gd name="T39" fmla="*/ 85 h 114"/>
                <a:gd name="T40" fmla="*/ 48 w 77"/>
                <a:gd name="T41" fmla="*/ 85 h 114"/>
                <a:gd name="T42" fmla="*/ 63 w 77"/>
                <a:gd name="T43" fmla="*/ 77 h 114"/>
                <a:gd name="T44" fmla="*/ 72 w 77"/>
                <a:gd name="T45" fmla="*/ 66 h 114"/>
                <a:gd name="T46" fmla="*/ 77 w 77"/>
                <a:gd name="T47" fmla="*/ 51 h 114"/>
                <a:gd name="T48" fmla="*/ 77 w 77"/>
                <a:gd name="T49" fmla="*/ 35 h 114"/>
                <a:gd name="T50" fmla="*/ 72 w 77"/>
                <a:gd name="T51" fmla="*/ 20 h 114"/>
                <a:gd name="T52" fmla="*/ 64 w 77"/>
                <a:gd name="T53" fmla="*/ 8 h 114"/>
                <a:gd name="T54" fmla="*/ 51 w 77"/>
                <a:gd name="T55" fmla="*/ 1 h 114"/>
                <a:gd name="T56" fmla="*/ 35 w 77"/>
                <a:gd name="T57" fmla="*/ 1 h 114"/>
                <a:gd name="T58" fmla="*/ 23 w 77"/>
                <a:gd name="T59" fmla="*/ 6 h 114"/>
                <a:gd name="T60" fmla="*/ 18 w 77"/>
                <a:gd name="T61" fmla="*/ 12 h 114"/>
                <a:gd name="T62" fmla="*/ 16 w 77"/>
                <a:gd name="T63" fmla="*/ 16 h 114"/>
                <a:gd name="T64" fmla="*/ 0 w 77"/>
                <a:gd name="T65" fmla="*/ 2 h 114"/>
                <a:gd name="T66" fmla="*/ 0 w 77"/>
                <a:gd name="T67" fmla="*/ 17 h 114"/>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w 77"/>
                <a:gd name="T103" fmla="*/ 0 h 114"/>
                <a:gd name="T104" fmla="*/ 77 w 77"/>
                <a:gd name="T105" fmla="*/ 114 h 114"/>
              </a:gdLst>
              <a:ahLst/>
              <a:cxnLst>
                <a:cxn ang="T68">
                  <a:pos x="T0" y="T1"/>
                </a:cxn>
                <a:cxn ang="T69">
                  <a:pos x="T2" y="T3"/>
                </a:cxn>
                <a:cxn ang="T70">
                  <a:pos x="T4" y="T5"/>
                </a:cxn>
                <a:cxn ang="T71">
                  <a:pos x="T6" y="T7"/>
                </a:cxn>
                <a:cxn ang="T72">
                  <a:pos x="T8" y="T9"/>
                </a:cxn>
                <a:cxn ang="T73">
                  <a:pos x="T10" y="T11"/>
                </a:cxn>
                <a:cxn ang="T74">
                  <a:pos x="T12" y="T13"/>
                </a:cxn>
                <a:cxn ang="T75">
                  <a:pos x="T14" y="T15"/>
                </a:cxn>
                <a:cxn ang="T76">
                  <a:pos x="T16" y="T17"/>
                </a:cxn>
                <a:cxn ang="T77">
                  <a:pos x="T18" y="T19"/>
                </a:cxn>
                <a:cxn ang="T78">
                  <a:pos x="T20" y="T21"/>
                </a:cxn>
                <a:cxn ang="T79">
                  <a:pos x="T22" y="T23"/>
                </a:cxn>
                <a:cxn ang="T80">
                  <a:pos x="T24" y="T25"/>
                </a:cxn>
                <a:cxn ang="T81">
                  <a:pos x="T26" y="T27"/>
                </a:cxn>
                <a:cxn ang="T82">
                  <a:pos x="T28" y="T29"/>
                </a:cxn>
                <a:cxn ang="T83">
                  <a:pos x="T30" y="T31"/>
                </a:cxn>
                <a:cxn ang="T84">
                  <a:pos x="T32" y="T33"/>
                </a:cxn>
                <a:cxn ang="T85">
                  <a:pos x="T34" y="T35"/>
                </a:cxn>
                <a:cxn ang="T86">
                  <a:pos x="T36" y="T37"/>
                </a:cxn>
                <a:cxn ang="T87">
                  <a:pos x="T38" y="T39"/>
                </a:cxn>
                <a:cxn ang="T88">
                  <a:pos x="T40" y="T41"/>
                </a:cxn>
                <a:cxn ang="T89">
                  <a:pos x="T42" y="T43"/>
                </a:cxn>
                <a:cxn ang="T90">
                  <a:pos x="T44" y="T45"/>
                </a:cxn>
                <a:cxn ang="T91">
                  <a:pos x="T46" y="T47"/>
                </a:cxn>
                <a:cxn ang="T92">
                  <a:pos x="T48" y="T49"/>
                </a:cxn>
                <a:cxn ang="T93">
                  <a:pos x="T50" y="T51"/>
                </a:cxn>
                <a:cxn ang="T94">
                  <a:pos x="T52" y="T53"/>
                </a:cxn>
                <a:cxn ang="T95">
                  <a:pos x="T54" y="T55"/>
                </a:cxn>
                <a:cxn ang="T96">
                  <a:pos x="T56" y="T57"/>
                </a:cxn>
                <a:cxn ang="T97">
                  <a:pos x="T58" y="T59"/>
                </a:cxn>
                <a:cxn ang="T98">
                  <a:pos x="T60" y="T61"/>
                </a:cxn>
                <a:cxn ang="T99">
                  <a:pos x="T62" y="T63"/>
                </a:cxn>
                <a:cxn ang="T100">
                  <a:pos x="T64" y="T65"/>
                </a:cxn>
                <a:cxn ang="T101">
                  <a:pos x="T66" y="T67"/>
                </a:cxn>
              </a:cxnLst>
              <a:rect l="T102" t="T103" r="T104" b="T105"/>
              <a:pathLst>
                <a:path w="77" h="114">
                  <a:moveTo>
                    <a:pt x="61" y="43"/>
                  </a:moveTo>
                  <a:lnTo>
                    <a:pt x="61" y="49"/>
                  </a:lnTo>
                  <a:lnTo>
                    <a:pt x="60" y="54"/>
                  </a:lnTo>
                  <a:lnTo>
                    <a:pt x="58" y="59"/>
                  </a:lnTo>
                  <a:lnTo>
                    <a:pt x="56" y="65"/>
                  </a:lnTo>
                  <a:lnTo>
                    <a:pt x="52" y="69"/>
                  </a:lnTo>
                  <a:lnTo>
                    <a:pt x="48" y="72"/>
                  </a:lnTo>
                  <a:lnTo>
                    <a:pt x="43" y="74"/>
                  </a:lnTo>
                  <a:lnTo>
                    <a:pt x="37" y="74"/>
                  </a:lnTo>
                  <a:lnTo>
                    <a:pt x="31" y="74"/>
                  </a:lnTo>
                  <a:lnTo>
                    <a:pt x="26" y="72"/>
                  </a:lnTo>
                  <a:lnTo>
                    <a:pt x="23" y="69"/>
                  </a:lnTo>
                  <a:lnTo>
                    <a:pt x="20" y="65"/>
                  </a:lnTo>
                  <a:lnTo>
                    <a:pt x="18" y="59"/>
                  </a:lnTo>
                  <a:lnTo>
                    <a:pt x="17" y="54"/>
                  </a:lnTo>
                  <a:lnTo>
                    <a:pt x="16" y="49"/>
                  </a:lnTo>
                  <a:lnTo>
                    <a:pt x="16" y="43"/>
                  </a:lnTo>
                  <a:lnTo>
                    <a:pt x="16" y="37"/>
                  </a:lnTo>
                  <a:lnTo>
                    <a:pt x="17" y="32"/>
                  </a:lnTo>
                  <a:lnTo>
                    <a:pt x="18" y="27"/>
                  </a:lnTo>
                  <a:lnTo>
                    <a:pt x="21" y="21"/>
                  </a:lnTo>
                  <a:lnTo>
                    <a:pt x="23" y="17"/>
                  </a:lnTo>
                  <a:lnTo>
                    <a:pt x="27" y="14"/>
                  </a:lnTo>
                  <a:lnTo>
                    <a:pt x="32" y="12"/>
                  </a:lnTo>
                  <a:lnTo>
                    <a:pt x="38" y="12"/>
                  </a:lnTo>
                  <a:lnTo>
                    <a:pt x="44" y="12"/>
                  </a:lnTo>
                  <a:lnTo>
                    <a:pt x="49" y="14"/>
                  </a:lnTo>
                  <a:lnTo>
                    <a:pt x="54" y="17"/>
                  </a:lnTo>
                  <a:lnTo>
                    <a:pt x="57" y="21"/>
                  </a:lnTo>
                  <a:lnTo>
                    <a:pt x="59" y="27"/>
                  </a:lnTo>
                  <a:lnTo>
                    <a:pt x="60" y="32"/>
                  </a:lnTo>
                  <a:lnTo>
                    <a:pt x="61" y="37"/>
                  </a:lnTo>
                  <a:lnTo>
                    <a:pt x="61" y="43"/>
                  </a:lnTo>
                  <a:close/>
                  <a:moveTo>
                    <a:pt x="0" y="114"/>
                  </a:moveTo>
                  <a:lnTo>
                    <a:pt x="16" y="114"/>
                  </a:lnTo>
                  <a:lnTo>
                    <a:pt x="16" y="74"/>
                  </a:lnTo>
                  <a:lnTo>
                    <a:pt x="21" y="79"/>
                  </a:lnTo>
                  <a:lnTo>
                    <a:pt x="27" y="82"/>
                  </a:lnTo>
                  <a:lnTo>
                    <a:pt x="32" y="85"/>
                  </a:lnTo>
                  <a:lnTo>
                    <a:pt x="39" y="86"/>
                  </a:lnTo>
                  <a:lnTo>
                    <a:pt x="48" y="85"/>
                  </a:lnTo>
                  <a:lnTo>
                    <a:pt x="57" y="81"/>
                  </a:lnTo>
                  <a:lnTo>
                    <a:pt x="63" y="77"/>
                  </a:lnTo>
                  <a:lnTo>
                    <a:pt x="68" y="72"/>
                  </a:lnTo>
                  <a:lnTo>
                    <a:pt x="72" y="66"/>
                  </a:lnTo>
                  <a:lnTo>
                    <a:pt x="75" y="58"/>
                  </a:lnTo>
                  <a:lnTo>
                    <a:pt x="77" y="51"/>
                  </a:lnTo>
                  <a:lnTo>
                    <a:pt x="77" y="43"/>
                  </a:lnTo>
                  <a:lnTo>
                    <a:pt x="77" y="35"/>
                  </a:lnTo>
                  <a:lnTo>
                    <a:pt x="75" y="27"/>
                  </a:lnTo>
                  <a:lnTo>
                    <a:pt x="72" y="20"/>
                  </a:lnTo>
                  <a:lnTo>
                    <a:pt x="68" y="14"/>
                  </a:lnTo>
                  <a:lnTo>
                    <a:pt x="64" y="8"/>
                  </a:lnTo>
                  <a:lnTo>
                    <a:pt x="58" y="3"/>
                  </a:lnTo>
                  <a:lnTo>
                    <a:pt x="51" y="1"/>
                  </a:lnTo>
                  <a:lnTo>
                    <a:pt x="43" y="0"/>
                  </a:lnTo>
                  <a:lnTo>
                    <a:pt x="35" y="1"/>
                  </a:lnTo>
                  <a:lnTo>
                    <a:pt x="26" y="3"/>
                  </a:lnTo>
                  <a:lnTo>
                    <a:pt x="23" y="6"/>
                  </a:lnTo>
                  <a:lnTo>
                    <a:pt x="20" y="9"/>
                  </a:lnTo>
                  <a:lnTo>
                    <a:pt x="18" y="12"/>
                  </a:lnTo>
                  <a:lnTo>
                    <a:pt x="16" y="16"/>
                  </a:lnTo>
                  <a:lnTo>
                    <a:pt x="15" y="2"/>
                  </a:lnTo>
                  <a:lnTo>
                    <a:pt x="0" y="2"/>
                  </a:lnTo>
                  <a:lnTo>
                    <a:pt x="0" y="10"/>
                  </a:lnTo>
                  <a:lnTo>
                    <a:pt x="0" y="17"/>
                  </a:lnTo>
                  <a:lnTo>
                    <a:pt x="0" y="11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69" name="Rectangle 1109"/>
            <xdr:cNvSpPr>
              <a:spLocks noChangeArrowheads="1"/>
            </xdr:cNvSpPr>
          </xdr:nvSpPr>
          <xdr:spPr bwMode="auto">
            <a:xfrm>
              <a:off x="3577" y="1148"/>
              <a:ext cx="18" cy="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70" name="Freeform 1110"/>
            <xdr:cNvSpPr>
              <a:spLocks noEditPoints="1"/>
            </xdr:cNvSpPr>
          </xdr:nvSpPr>
          <xdr:spPr bwMode="auto">
            <a:xfrm>
              <a:off x="3620" y="1085"/>
              <a:ext cx="78" cy="114"/>
            </a:xfrm>
            <a:custGeom>
              <a:avLst/>
              <a:gdLst>
                <a:gd name="T0" fmla="*/ 61 w 78"/>
                <a:gd name="T1" fmla="*/ 49 h 114"/>
                <a:gd name="T2" fmla="*/ 59 w 78"/>
                <a:gd name="T3" fmla="*/ 59 h 114"/>
                <a:gd name="T4" fmla="*/ 54 w 78"/>
                <a:gd name="T5" fmla="*/ 69 h 114"/>
                <a:gd name="T6" fmla="*/ 44 w 78"/>
                <a:gd name="T7" fmla="*/ 74 h 114"/>
                <a:gd name="T8" fmla="*/ 31 w 78"/>
                <a:gd name="T9" fmla="*/ 74 h 114"/>
                <a:gd name="T10" fmla="*/ 23 w 78"/>
                <a:gd name="T11" fmla="*/ 69 h 114"/>
                <a:gd name="T12" fmla="*/ 19 w 78"/>
                <a:gd name="T13" fmla="*/ 59 h 114"/>
                <a:gd name="T14" fmla="*/ 17 w 78"/>
                <a:gd name="T15" fmla="*/ 49 h 114"/>
                <a:gd name="T16" fmla="*/ 17 w 78"/>
                <a:gd name="T17" fmla="*/ 37 h 114"/>
                <a:gd name="T18" fmla="*/ 19 w 78"/>
                <a:gd name="T19" fmla="*/ 27 h 114"/>
                <a:gd name="T20" fmla="*/ 24 w 78"/>
                <a:gd name="T21" fmla="*/ 17 h 114"/>
                <a:gd name="T22" fmla="*/ 32 w 78"/>
                <a:gd name="T23" fmla="*/ 12 h 114"/>
                <a:gd name="T24" fmla="*/ 45 w 78"/>
                <a:gd name="T25" fmla="*/ 12 h 114"/>
                <a:gd name="T26" fmla="*/ 54 w 78"/>
                <a:gd name="T27" fmla="*/ 17 h 114"/>
                <a:gd name="T28" fmla="*/ 59 w 78"/>
                <a:gd name="T29" fmla="*/ 27 h 114"/>
                <a:gd name="T30" fmla="*/ 61 w 78"/>
                <a:gd name="T31" fmla="*/ 37 h 114"/>
                <a:gd name="T32" fmla="*/ 1 w 78"/>
                <a:gd name="T33" fmla="*/ 114 h 114"/>
                <a:gd name="T34" fmla="*/ 16 w 78"/>
                <a:gd name="T35" fmla="*/ 74 h 114"/>
                <a:gd name="T36" fmla="*/ 21 w 78"/>
                <a:gd name="T37" fmla="*/ 79 h 114"/>
                <a:gd name="T38" fmla="*/ 34 w 78"/>
                <a:gd name="T39" fmla="*/ 85 h 114"/>
                <a:gd name="T40" fmla="*/ 49 w 78"/>
                <a:gd name="T41" fmla="*/ 85 h 114"/>
                <a:gd name="T42" fmla="*/ 64 w 78"/>
                <a:gd name="T43" fmla="*/ 77 h 114"/>
                <a:gd name="T44" fmla="*/ 72 w 78"/>
                <a:gd name="T45" fmla="*/ 66 h 114"/>
                <a:gd name="T46" fmla="*/ 77 w 78"/>
                <a:gd name="T47" fmla="*/ 51 h 114"/>
                <a:gd name="T48" fmla="*/ 77 w 78"/>
                <a:gd name="T49" fmla="*/ 35 h 114"/>
                <a:gd name="T50" fmla="*/ 72 w 78"/>
                <a:gd name="T51" fmla="*/ 20 h 114"/>
                <a:gd name="T52" fmla="*/ 64 w 78"/>
                <a:gd name="T53" fmla="*/ 8 h 114"/>
                <a:gd name="T54" fmla="*/ 51 w 78"/>
                <a:gd name="T55" fmla="*/ 1 h 114"/>
                <a:gd name="T56" fmla="*/ 35 w 78"/>
                <a:gd name="T57" fmla="*/ 1 h 114"/>
                <a:gd name="T58" fmla="*/ 24 w 78"/>
                <a:gd name="T59" fmla="*/ 6 h 114"/>
                <a:gd name="T60" fmla="*/ 19 w 78"/>
                <a:gd name="T61" fmla="*/ 12 h 114"/>
                <a:gd name="T62" fmla="*/ 16 w 78"/>
                <a:gd name="T63" fmla="*/ 16 h 114"/>
                <a:gd name="T64" fmla="*/ 0 w 78"/>
                <a:gd name="T65" fmla="*/ 2 h 114"/>
                <a:gd name="T66" fmla="*/ 1 w 78"/>
                <a:gd name="T67" fmla="*/ 17 h 114"/>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w 78"/>
                <a:gd name="T103" fmla="*/ 0 h 114"/>
                <a:gd name="T104" fmla="*/ 78 w 78"/>
                <a:gd name="T105" fmla="*/ 114 h 114"/>
              </a:gdLst>
              <a:ahLst/>
              <a:cxnLst>
                <a:cxn ang="T68">
                  <a:pos x="T0" y="T1"/>
                </a:cxn>
                <a:cxn ang="T69">
                  <a:pos x="T2" y="T3"/>
                </a:cxn>
                <a:cxn ang="T70">
                  <a:pos x="T4" y="T5"/>
                </a:cxn>
                <a:cxn ang="T71">
                  <a:pos x="T6" y="T7"/>
                </a:cxn>
                <a:cxn ang="T72">
                  <a:pos x="T8" y="T9"/>
                </a:cxn>
                <a:cxn ang="T73">
                  <a:pos x="T10" y="T11"/>
                </a:cxn>
                <a:cxn ang="T74">
                  <a:pos x="T12" y="T13"/>
                </a:cxn>
                <a:cxn ang="T75">
                  <a:pos x="T14" y="T15"/>
                </a:cxn>
                <a:cxn ang="T76">
                  <a:pos x="T16" y="T17"/>
                </a:cxn>
                <a:cxn ang="T77">
                  <a:pos x="T18" y="T19"/>
                </a:cxn>
                <a:cxn ang="T78">
                  <a:pos x="T20" y="T21"/>
                </a:cxn>
                <a:cxn ang="T79">
                  <a:pos x="T22" y="T23"/>
                </a:cxn>
                <a:cxn ang="T80">
                  <a:pos x="T24" y="T25"/>
                </a:cxn>
                <a:cxn ang="T81">
                  <a:pos x="T26" y="T27"/>
                </a:cxn>
                <a:cxn ang="T82">
                  <a:pos x="T28" y="T29"/>
                </a:cxn>
                <a:cxn ang="T83">
                  <a:pos x="T30" y="T31"/>
                </a:cxn>
                <a:cxn ang="T84">
                  <a:pos x="T32" y="T33"/>
                </a:cxn>
                <a:cxn ang="T85">
                  <a:pos x="T34" y="T35"/>
                </a:cxn>
                <a:cxn ang="T86">
                  <a:pos x="T36" y="T37"/>
                </a:cxn>
                <a:cxn ang="T87">
                  <a:pos x="T38" y="T39"/>
                </a:cxn>
                <a:cxn ang="T88">
                  <a:pos x="T40" y="T41"/>
                </a:cxn>
                <a:cxn ang="T89">
                  <a:pos x="T42" y="T43"/>
                </a:cxn>
                <a:cxn ang="T90">
                  <a:pos x="T44" y="T45"/>
                </a:cxn>
                <a:cxn ang="T91">
                  <a:pos x="T46" y="T47"/>
                </a:cxn>
                <a:cxn ang="T92">
                  <a:pos x="T48" y="T49"/>
                </a:cxn>
                <a:cxn ang="T93">
                  <a:pos x="T50" y="T51"/>
                </a:cxn>
                <a:cxn ang="T94">
                  <a:pos x="T52" y="T53"/>
                </a:cxn>
                <a:cxn ang="T95">
                  <a:pos x="T54" y="T55"/>
                </a:cxn>
                <a:cxn ang="T96">
                  <a:pos x="T56" y="T57"/>
                </a:cxn>
                <a:cxn ang="T97">
                  <a:pos x="T58" y="T59"/>
                </a:cxn>
                <a:cxn ang="T98">
                  <a:pos x="T60" y="T61"/>
                </a:cxn>
                <a:cxn ang="T99">
                  <a:pos x="T62" y="T63"/>
                </a:cxn>
                <a:cxn ang="T100">
                  <a:pos x="T64" y="T65"/>
                </a:cxn>
                <a:cxn ang="T101">
                  <a:pos x="T66" y="T67"/>
                </a:cxn>
              </a:cxnLst>
              <a:rect l="T102" t="T103" r="T104" b="T105"/>
              <a:pathLst>
                <a:path w="78" h="114">
                  <a:moveTo>
                    <a:pt x="62" y="43"/>
                  </a:moveTo>
                  <a:lnTo>
                    <a:pt x="61" y="49"/>
                  </a:lnTo>
                  <a:lnTo>
                    <a:pt x="61" y="54"/>
                  </a:lnTo>
                  <a:lnTo>
                    <a:pt x="59" y="59"/>
                  </a:lnTo>
                  <a:lnTo>
                    <a:pt x="57" y="65"/>
                  </a:lnTo>
                  <a:lnTo>
                    <a:pt x="54" y="69"/>
                  </a:lnTo>
                  <a:lnTo>
                    <a:pt x="49" y="72"/>
                  </a:lnTo>
                  <a:lnTo>
                    <a:pt x="44" y="74"/>
                  </a:lnTo>
                  <a:lnTo>
                    <a:pt x="38" y="74"/>
                  </a:lnTo>
                  <a:lnTo>
                    <a:pt x="31" y="74"/>
                  </a:lnTo>
                  <a:lnTo>
                    <a:pt x="27" y="72"/>
                  </a:lnTo>
                  <a:lnTo>
                    <a:pt x="23" y="69"/>
                  </a:lnTo>
                  <a:lnTo>
                    <a:pt x="21" y="65"/>
                  </a:lnTo>
                  <a:lnTo>
                    <a:pt x="19" y="59"/>
                  </a:lnTo>
                  <a:lnTo>
                    <a:pt x="17" y="54"/>
                  </a:lnTo>
                  <a:lnTo>
                    <a:pt x="17" y="49"/>
                  </a:lnTo>
                  <a:lnTo>
                    <a:pt x="16" y="43"/>
                  </a:lnTo>
                  <a:lnTo>
                    <a:pt x="17" y="37"/>
                  </a:lnTo>
                  <a:lnTo>
                    <a:pt x="18" y="32"/>
                  </a:lnTo>
                  <a:lnTo>
                    <a:pt x="19" y="27"/>
                  </a:lnTo>
                  <a:lnTo>
                    <a:pt x="21" y="21"/>
                  </a:lnTo>
                  <a:lnTo>
                    <a:pt x="24" y="17"/>
                  </a:lnTo>
                  <a:lnTo>
                    <a:pt x="28" y="14"/>
                  </a:lnTo>
                  <a:lnTo>
                    <a:pt x="32" y="12"/>
                  </a:lnTo>
                  <a:lnTo>
                    <a:pt x="39" y="12"/>
                  </a:lnTo>
                  <a:lnTo>
                    <a:pt x="45" y="12"/>
                  </a:lnTo>
                  <a:lnTo>
                    <a:pt x="50" y="14"/>
                  </a:lnTo>
                  <a:lnTo>
                    <a:pt x="54" y="17"/>
                  </a:lnTo>
                  <a:lnTo>
                    <a:pt x="57" y="21"/>
                  </a:lnTo>
                  <a:lnTo>
                    <a:pt x="59" y="27"/>
                  </a:lnTo>
                  <a:lnTo>
                    <a:pt x="61" y="32"/>
                  </a:lnTo>
                  <a:lnTo>
                    <a:pt x="61" y="37"/>
                  </a:lnTo>
                  <a:lnTo>
                    <a:pt x="62" y="43"/>
                  </a:lnTo>
                  <a:close/>
                  <a:moveTo>
                    <a:pt x="1" y="114"/>
                  </a:moveTo>
                  <a:lnTo>
                    <a:pt x="16" y="114"/>
                  </a:lnTo>
                  <a:lnTo>
                    <a:pt x="16" y="74"/>
                  </a:lnTo>
                  <a:lnTo>
                    <a:pt x="17" y="74"/>
                  </a:lnTo>
                  <a:lnTo>
                    <a:pt x="21" y="79"/>
                  </a:lnTo>
                  <a:lnTo>
                    <a:pt x="27" y="82"/>
                  </a:lnTo>
                  <a:lnTo>
                    <a:pt x="34" y="85"/>
                  </a:lnTo>
                  <a:lnTo>
                    <a:pt x="39" y="86"/>
                  </a:lnTo>
                  <a:lnTo>
                    <a:pt x="49" y="85"/>
                  </a:lnTo>
                  <a:lnTo>
                    <a:pt x="58" y="81"/>
                  </a:lnTo>
                  <a:lnTo>
                    <a:pt x="64" y="77"/>
                  </a:lnTo>
                  <a:lnTo>
                    <a:pt x="69" y="72"/>
                  </a:lnTo>
                  <a:lnTo>
                    <a:pt x="72" y="66"/>
                  </a:lnTo>
                  <a:lnTo>
                    <a:pt x="76" y="58"/>
                  </a:lnTo>
                  <a:lnTo>
                    <a:pt x="77" y="51"/>
                  </a:lnTo>
                  <a:lnTo>
                    <a:pt x="78" y="43"/>
                  </a:lnTo>
                  <a:lnTo>
                    <a:pt x="77" y="35"/>
                  </a:lnTo>
                  <a:lnTo>
                    <a:pt x="76" y="27"/>
                  </a:lnTo>
                  <a:lnTo>
                    <a:pt x="72" y="20"/>
                  </a:lnTo>
                  <a:lnTo>
                    <a:pt x="69" y="14"/>
                  </a:lnTo>
                  <a:lnTo>
                    <a:pt x="64" y="8"/>
                  </a:lnTo>
                  <a:lnTo>
                    <a:pt x="59" y="3"/>
                  </a:lnTo>
                  <a:lnTo>
                    <a:pt x="51" y="1"/>
                  </a:lnTo>
                  <a:lnTo>
                    <a:pt x="44" y="0"/>
                  </a:lnTo>
                  <a:lnTo>
                    <a:pt x="35" y="1"/>
                  </a:lnTo>
                  <a:lnTo>
                    <a:pt x="27" y="3"/>
                  </a:lnTo>
                  <a:lnTo>
                    <a:pt x="24" y="6"/>
                  </a:lnTo>
                  <a:lnTo>
                    <a:pt x="21" y="9"/>
                  </a:lnTo>
                  <a:lnTo>
                    <a:pt x="19" y="12"/>
                  </a:lnTo>
                  <a:lnTo>
                    <a:pt x="17" y="16"/>
                  </a:lnTo>
                  <a:lnTo>
                    <a:pt x="16" y="16"/>
                  </a:lnTo>
                  <a:lnTo>
                    <a:pt x="16" y="2"/>
                  </a:lnTo>
                  <a:lnTo>
                    <a:pt x="0" y="2"/>
                  </a:lnTo>
                  <a:lnTo>
                    <a:pt x="1" y="10"/>
                  </a:lnTo>
                  <a:lnTo>
                    <a:pt x="1" y="17"/>
                  </a:lnTo>
                  <a:lnTo>
                    <a:pt x="1" y="11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1" name="Rectangle 1111"/>
            <xdr:cNvSpPr>
              <a:spLocks noChangeArrowheads="1"/>
            </xdr:cNvSpPr>
          </xdr:nvSpPr>
          <xdr:spPr bwMode="auto">
            <a:xfrm>
              <a:off x="3717" y="1148"/>
              <a:ext cx="19" cy="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72" name="Freeform 1112"/>
            <xdr:cNvSpPr>
              <a:spLocks/>
            </xdr:cNvSpPr>
          </xdr:nvSpPr>
          <xdr:spPr bwMode="auto">
            <a:xfrm>
              <a:off x="3798" y="1055"/>
              <a:ext cx="76" cy="116"/>
            </a:xfrm>
            <a:custGeom>
              <a:avLst/>
              <a:gdLst>
                <a:gd name="T0" fmla="*/ 33 w 76"/>
                <a:gd name="T1" fmla="*/ 63 h 116"/>
                <a:gd name="T2" fmla="*/ 44 w 76"/>
                <a:gd name="T3" fmla="*/ 64 h 116"/>
                <a:gd name="T4" fmla="*/ 52 w 76"/>
                <a:gd name="T5" fmla="*/ 69 h 116"/>
                <a:gd name="T6" fmla="*/ 58 w 76"/>
                <a:gd name="T7" fmla="*/ 78 h 116"/>
                <a:gd name="T8" fmla="*/ 58 w 76"/>
                <a:gd name="T9" fmla="*/ 88 h 116"/>
                <a:gd name="T10" fmla="*/ 54 w 76"/>
                <a:gd name="T11" fmla="*/ 95 h 116"/>
                <a:gd name="T12" fmla="*/ 48 w 76"/>
                <a:gd name="T13" fmla="*/ 99 h 116"/>
                <a:gd name="T14" fmla="*/ 41 w 76"/>
                <a:gd name="T15" fmla="*/ 102 h 116"/>
                <a:gd name="T16" fmla="*/ 32 w 76"/>
                <a:gd name="T17" fmla="*/ 102 h 116"/>
                <a:gd name="T18" fmla="*/ 25 w 76"/>
                <a:gd name="T19" fmla="*/ 100 h 116"/>
                <a:gd name="T20" fmla="*/ 20 w 76"/>
                <a:gd name="T21" fmla="*/ 95 h 116"/>
                <a:gd name="T22" fmla="*/ 17 w 76"/>
                <a:gd name="T23" fmla="*/ 88 h 116"/>
                <a:gd name="T24" fmla="*/ 0 w 76"/>
                <a:gd name="T25" fmla="*/ 85 h 116"/>
                <a:gd name="T26" fmla="*/ 2 w 76"/>
                <a:gd name="T27" fmla="*/ 98 h 116"/>
                <a:gd name="T28" fmla="*/ 9 w 76"/>
                <a:gd name="T29" fmla="*/ 107 h 116"/>
                <a:gd name="T30" fmla="*/ 21 w 76"/>
                <a:gd name="T31" fmla="*/ 113 h 116"/>
                <a:gd name="T32" fmla="*/ 34 w 76"/>
                <a:gd name="T33" fmla="*/ 116 h 116"/>
                <a:gd name="T34" fmla="*/ 50 w 76"/>
                <a:gd name="T35" fmla="*/ 113 h 116"/>
                <a:gd name="T36" fmla="*/ 64 w 76"/>
                <a:gd name="T37" fmla="*/ 107 h 116"/>
                <a:gd name="T38" fmla="*/ 72 w 76"/>
                <a:gd name="T39" fmla="*/ 98 h 116"/>
                <a:gd name="T40" fmla="*/ 76 w 76"/>
                <a:gd name="T41" fmla="*/ 83 h 116"/>
                <a:gd name="T42" fmla="*/ 73 w 76"/>
                <a:gd name="T43" fmla="*/ 73 h 116"/>
                <a:gd name="T44" fmla="*/ 69 w 76"/>
                <a:gd name="T45" fmla="*/ 65 h 116"/>
                <a:gd name="T46" fmla="*/ 61 w 76"/>
                <a:gd name="T47" fmla="*/ 59 h 116"/>
                <a:gd name="T48" fmla="*/ 51 w 76"/>
                <a:gd name="T49" fmla="*/ 57 h 116"/>
                <a:gd name="T50" fmla="*/ 56 w 76"/>
                <a:gd name="T51" fmla="*/ 55 h 116"/>
                <a:gd name="T52" fmla="*/ 64 w 76"/>
                <a:gd name="T53" fmla="*/ 50 h 116"/>
                <a:gd name="T54" fmla="*/ 70 w 76"/>
                <a:gd name="T55" fmla="*/ 44 h 116"/>
                <a:gd name="T56" fmla="*/ 73 w 76"/>
                <a:gd name="T57" fmla="*/ 36 h 116"/>
                <a:gd name="T58" fmla="*/ 72 w 76"/>
                <a:gd name="T59" fmla="*/ 24 h 116"/>
                <a:gd name="T60" fmla="*/ 67 w 76"/>
                <a:gd name="T61" fmla="*/ 11 h 116"/>
                <a:gd name="T62" fmla="*/ 57 w 76"/>
                <a:gd name="T63" fmla="*/ 4 h 116"/>
                <a:gd name="T64" fmla="*/ 43 w 76"/>
                <a:gd name="T65" fmla="*/ 1 h 116"/>
                <a:gd name="T66" fmla="*/ 29 w 76"/>
                <a:gd name="T67" fmla="*/ 1 h 116"/>
                <a:gd name="T68" fmla="*/ 17 w 76"/>
                <a:gd name="T69" fmla="*/ 5 h 116"/>
                <a:gd name="T70" fmla="*/ 7 w 76"/>
                <a:gd name="T71" fmla="*/ 12 h 116"/>
                <a:gd name="T72" fmla="*/ 2 w 76"/>
                <a:gd name="T73" fmla="*/ 24 h 116"/>
                <a:gd name="T74" fmla="*/ 18 w 76"/>
                <a:gd name="T75" fmla="*/ 30 h 116"/>
                <a:gd name="T76" fmla="*/ 20 w 76"/>
                <a:gd name="T77" fmla="*/ 24 h 116"/>
                <a:gd name="T78" fmla="*/ 24 w 76"/>
                <a:gd name="T79" fmla="*/ 19 h 116"/>
                <a:gd name="T80" fmla="*/ 30 w 76"/>
                <a:gd name="T81" fmla="*/ 15 h 116"/>
                <a:gd name="T82" fmla="*/ 37 w 76"/>
                <a:gd name="T83" fmla="*/ 13 h 116"/>
                <a:gd name="T84" fmla="*/ 45 w 76"/>
                <a:gd name="T85" fmla="*/ 15 h 116"/>
                <a:gd name="T86" fmla="*/ 51 w 76"/>
                <a:gd name="T87" fmla="*/ 18 h 116"/>
                <a:gd name="T88" fmla="*/ 56 w 76"/>
                <a:gd name="T89" fmla="*/ 23 h 116"/>
                <a:gd name="T90" fmla="*/ 57 w 76"/>
                <a:gd name="T91" fmla="*/ 30 h 116"/>
                <a:gd name="T92" fmla="*/ 54 w 76"/>
                <a:gd name="T93" fmla="*/ 41 h 116"/>
                <a:gd name="T94" fmla="*/ 47 w 76"/>
                <a:gd name="T95" fmla="*/ 46 h 116"/>
                <a:gd name="T96" fmla="*/ 38 w 76"/>
                <a:gd name="T97" fmla="*/ 49 h 116"/>
                <a:gd name="T98" fmla="*/ 27 w 76"/>
                <a:gd name="T99" fmla="*/ 49 h 11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76"/>
                <a:gd name="T151" fmla="*/ 0 h 116"/>
                <a:gd name="T152" fmla="*/ 76 w 76"/>
                <a:gd name="T153" fmla="*/ 116 h 11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76" h="116">
                  <a:moveTo>
                    <a:pt x="27" y="63"/>
                  </a:moveTo>
                  <a:lnTo>
                    <a:pt x="33" y="63"/>
                  </a:lnTo>
                  <a:lnTo>
                    <a:pt x="39" y="63"/>
                  </a:lnTo>
                  <a:lnTo>
                    <a:pt x="44" y="64"/>
                  </a:lnTo>
                  <a:lnTo>
                    <a:pt x="49" y="66"/>
                  </a:lnTo>
                  <a:lnTo>
                    <a:pt x="52" y="69"/>
                  </a:lnTo>
                  <a:lnTo>
                    <a:pt x="56" y="72"/>
                  </a:lnTo>
                  <a:lnTo>
                    <a:pt x="58" y="78"/>
                  </a:lnTo>
                  <a:lnTo>
                    <a:pt x="59" y="84"/>
                  </a:lnTo>
                  <a:lnTo>
                    <a:pt x="58" y="88"/>
                  </a:lnTo>
                  <a:lnTo>
                    <a:pt x="57" y="91"/>
                  </a:lnTo>
                  <a:lnTo>
                    <a:pt x="54" y="95"/>
                  </a:lnTo>
                  <a:lnTo>
                    <a:pt x="51" y="98"/>
                  </a:lnTo>
                  <a:lnTo>
                    <a:pt x="48" y="99"/>
                  </a:lnTo>
                  <a:lnTo>
                    <a:pt x="45" y="101"/>
                  </a:lnTo>
                  <a:lnTo>
                    <a:pt x="41" y="102"/>
                  </a:lnTo>
                  <a:lnTo>
                    <a:pt x="37" y="102"/>
                  </a:lnTo>
                  <a:lnTo>
                    <a:pt x="32" y="102"/>
                  </a:lnTo>
                  <a:lnTo>
                    <a:pt x="28" y="101"/>
                  </a:lnTo>
                  <a:lnTo>
                    <a:pt x="25" y="100"/>
                  </a:lnTo>
                  <a:lnTo>
                    <a:pt x="22" y="98"/>
                  </a:lnTo>
                  <a:lnTo>
                    <a:pt x="20" y="95"/>
                  </a:lnTo>
                  <a:lnTo>
                    <a:pt x="18" y="92"/>
                  </a:lnTo>
                  <a:lnTo>
                    <a:pt x="17" y="88"/>
                  </a:lnTo>
                  <a:lnTo>
                    <a:pt x="17" y="85"/>
                  </a:lnTo>
                  <a:lnTo>
                    <a:pt x="0" y="85"/>
                  </a:lnTo>
                  <a:lnTo>
                    <a:pt x="0" y="91"/>
                  </a:lnTo>
                  <a:lnTo>
                    <a:pt x="2" y="98"/>
                  </a:lnTo>
                  <a:lnTo>
                    <a:pt x="5" y="103"/>
                  </a:lnTo>
                  <a:lnTo>
                    <a:pt x="9" y="107"/>
                  </a:lnTo>
                  <a:lnTo>
                    <a:pt x="14" y="111"/>
                  </a:lnTo>
                  <a:lnTo>
                    <a:pt x="21" y="113"/>
                  </a:lnTo>
                  <a:lnTo>
                    <a:pt x="27" y="115"/>
                  </a:lnTo>
                  <a:lnTo>
                    <a:pt x="34" y="116"/>
                  </a:lnTo>
                  <a:lnTo>
                    <a:pt x="43" y="115"/>
                  </a:lnTo>
                  <a:lnTo>
                    <a:pt x="50" y="113"/>
                  </a:lnTo>
                  <a:lnTo>
                    <a:pt x="58" y="110"/>
                  </a:lnTo>
                  <a:lnTo>
                    <a:pt x="64" y="107"/>
                  </a:lnTo>
                  <a:lnTo>
                    <a:pt x="68" y="103"/>
                  </a:lnTo>
                  <a:lnTo>
                    <a:pt x="72" y="98"/>
                  </a:lnTo>
                  <a:lnTo>
                    <a:pt x="74" y="90"/>
                  </a:lnTo>
                  <a:lnTo>
                    <a:pt x="76" y="83"/>
                  </a:lnTo>
                  <a:lnTo>
                    <a:pt x="74" y="78"/>
                  </a:lnTo>
                  <a:lnTo>
                    <a:pt x="73" y="73"/>
                  </a:lnTo>
                  <a:lnTo>
                    <a:pt x="71" y="69"/>
                  </a:lnTo>
                  <a:lnTo>
                    <a:pt x="69" y="65"/>
                  </a:lnTo>
                  <a:lnTo>
                    <a:pt x="65" y="62"/>
                  </a:lnTo>
                  <a:lnTo>
                    <a:pt x="61" y="59"/>
                  </a:lnTo>
                  <a:lnTo>
                    <a:pt x="57" y="58"/>
                  </a:lnTo>
                  <a:lnTo>
                    <a:pt x="51" y="57"/>
                  </a:lnTo>
                  <a:lnTo>
                    <a:pt x="56" y="55"/>
                  </a:lnTo>
                  <a:lnTo>
                    <a:pt x="60" y="53"/>
                  </a:lnTo>
                  <a:lnTo>
                    <a:pt x="64" y="50"/>
                  </a:lnTo>
                  <a:lnTo>
                    <a:pt x="67" y="47"/>
                  </a:lnTo>
                  <a:lnTo>
                    <a:pt x="70" y="44"/>
                  </a:lnTo>
                  <a:lnTo>
                    <a:pt x="72" y="40"/>
                  </a:lnTo>
                  <a:lnTo>
                    <a:pt x="73" y="36"/>
                  </a:lnTo>
                  <a:lnTo>
                    <a:pt x="73" y="31"/>
                  </a:lnTo>
                  <a:lnTo>
                    <a:pt x="72" y="24"/>
                  </a:lnTo>
                  <a:lnTo>
                    <a:pt x="70" y="17"/>
                  </a:lnTo>
                  <a:lnTo>
                    <a:pt x="67" y="11"/>
                  </a:lnTo>
                  <a:lnTo>
                    <a:pt x="62" y="7"/>
                  </a:lnTo>
                  <a:lnTo>
                    <a:pt x="57" y="4"/>
                  </a:lnTo>
                  <a:lnTo>
                    <a:pt x="50" y="2"/>
                  </a:lnTo>
                  <a:lnTo>
                    <a:pt x="43" y="1"/>
                  </a:lnTo>
                  <a:lnTo>
                    <a:pt x="36" y="0"/>
                  </a:lnTo>
                  <a:lnTo>
                    <a:pt x="29" y="1"/>
                  </a:lnTo>
                  <a:lnTo>
                    <a:pt x="23" y="2"/>
                  </a:lnTo>
                  <a:lnTo>
                    <a:pt x="17" y="5"/>
                  </a:lnTo>
                  <a:lnTo>
                    <a:pt x="11" y="8"/>
                  </a:lnTo>
                  <a:lnTo>
                    <a:pt x="7" y="12"/>
                  </a:lnTo>
                  <a:lnTo>
                    <a:pt x="4" y="18"/>
                  </a:lnTo>
                  <a:lnTo>
                    <a:pt x="2" y="24"/>
                  </a:lnTo>
                  <a:lnTo>
                    <a:pt x="1" y="30"/>
                  </a:lnTo>
                  <a:lnTo>
                    <a:pt x="18" y="30"/>
                  </a:lnTo>
                  <a:lnTo>
                    <a:pt x="19" y="27"/>
                  </a:lnTo>
                  <a:lnTo>
                    <a:pt x="20" y="24"/>
                  </a:lnTo>
                  <a:lnTo>
                    <a:pt x="22" y="21"/>
                  </a:lnTo>
                  <a:lnTo>
                    <a:pt x="24" y="19"/>
                  </a:lnTo>
                  <a:lnTo>
                    <a:pt x="27" y="17"/>
                  </a:lnTo>
                  <a:lnTo>
                    <a:pt x="30" y="15"/>
                  </a:lnTo>
                  <a:lnTo>
                    <a:pt x="33" y="15"/>
                  </a:lnTo>
                  <a:lnTo>
                    <a:pt x="37" y="13"/>
                  </a:lnTo>
                  <a:lnTo>
                    <a:pt x="41" y="13"/>
                  </a:lnTo>
                  <a:lnTo>
                    <a:pt x="45" y="15"/>
                  </a:lnTo>
                  <a:lnTo>
                    <a:pt x="48" y="16"/>
                  </a:lnTo>
                  <a:lnTo>
                    <a:pt x="51" y="18"/>
                  </a:lnTo>
                  <a:lnTo>
                    <a:pt x="53" y="20"/>
                  </a:lnTo>
                  <a:lnTo>
                    <a:pt x="56" y="23"/>
                  </a:lnTo>
                  <a:lnTo>
                    <a:pt x="57" y="26"/>
                  </a:lnTo>
                  <a:lnTo>
                    <a:pt x="57" y="30"/>
                  </a:lnTo>
                  <a:lnTo>
                    <a:pt x="57" y="36"/>
                  </a:lnTo>
                  <a:lnTo>
                    <a:pt x="54" y="41"/>
                  </a:lnTo>
                  <a:lnTo>
                    <a:pt x="51" y="44"/>
                  </a:lnTo>
                  <a:lnTo>
                    <a:pt x="47" y="46"/>
                  </a:lnTo>
                  <a:lnTo>
                    <a:pt x="43" y="48"/>
                  </a:lnTo>
                  <a:lnTo>
                    <a:pt x="38" y="49"/>
                  </a:lnTo>
                  <a:lnTo>
                    <a:pt x="32" y="49"/>
                  </a:lnTo>
                  <a:lnTo>
                    <a:pt x="27" y="49"/>
                  </a:lnTo>
                  <a:lnTo>
                    <a:pt x="27" y="6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3" name="Freeform 1113"/>
            <xdr:cNvSpPr>
              <a:spLocks/>
            </xdr:cNvSpPr>
          </xdr:nvSpPr>
          <xdr:spPr bwMode="auto">
            <a:xfrm>
              <a:off x="3888" y="1057"/>
              <a:ext cx="74" cy="114"/>
            </a:xfrm>
            <a:custGeom>
              <a:avLst/>
              <a:gdLst>
                <a:gd name="T0" fmla="*/ 2 w 74"/>
                <a:gd name="T1" fmla="*/ 66 h 114"/>
                <a:gd name="T2" fmla="*/ 18 w 74"/>
                <a:gd name="T3" fmla="*/ 62 h 114"/>
                <a:gd name="T4" fmla="*/ 22 w 74"/>
                <a:gd name="T5" fmla="*/ 57 h 114"/>
                <a:gd name="T6" fmla="*/ 31 w 74"/>
                <a:gd name="T7" fmla="*/ 53 h 114"/>
                <a:gd name="T8" fmla="*/ 43 w 74"/>
                <a:gd name="T9" fmla="*/ 53 h 114"/>
                <a:gd name="T10" fmla="*/ 50 w 74"/>
                <a:gd name="T11" fmla="*/ 57 h 114"/>
                <a:gd name="T12" fmla="*/ 54 w 74"/>
                <a:gd name="T13" fmla="*/ 63 h 114"/>
                <a:gd name="T14" fmla="*/ 56 w 74"/>
                <a:gd name="T15" fmla="*/ 70 h 114"/>
                <a:gd name="T16" fmla="*/ 56 w 74"/>
                <a:gd name="T17" fmla="*/ 80 h 114"/>
                <a:gd name="T18" fmla="*/ 54 w 74"/>
                <a:gd name="T19" fmla="*/ 88 h 114"/>
                <a:gd name="T20" fmla="*/ 50 w 74"/>
                <a:gd name="T21" fmla="*/ 96 h 114"/>
                <a:gd name="T22" fmla="*/ 41 w 74"/>
                <a:gd name="T23" fmla="*/ 99 h 114"/>
                <a:gd name="T24" fmla="*/ 30 w 74"/>
                <a:gd name="T25" fmla="*/ 99 h 114"/>
                <a:gd name="T26" fmla="*/ 21 w 74"/>
                <a:gd name="T27" fmla="*/ 95 h 114"/>
                <a:gd name="T28" fmla="*/ 18 w 74"/>
                <a:gd name="T29" fmla="*/ 88 h 114"/>
                <a:gd name="T30" fmla="*/ 0 w 74"/>
                <a:gd name="T31" fmla="*/ 85 h 114"/>
                <a:gd name="T32" fmla="*/ 3 w 74"/>
                <a:gd name="T33" fmla="*/ 98 h 114"/>
                <a:gd name="T34" fmla="*/ 11 w 74"/>
                <a:gd name="T35" fmla="*/ 106 h 114"/>
                <a:gd name="T36" fmla="*/ 21 w 74"/>
                <a:gd name="T37" fmla="*/ 111 h 114"/>
                <a:gd name="T38" fmla="*/ 34 w 74"/>
                <a:gd name="T39" fmla="*/ 114 h 114"/>
                <a:gd name="T40" fmla="*/ 50 w 74"/>
                <a:gd name="T41" fmla="*/ 110 h 114"/>
                <a:gd name="T42" fmla="*/ 62 w 74"/>
                <a:gd name="T43" fmla="*/ 103 h 114"/>
                <a:gd name="T44" fmla="*/ 71 w 74"/>
                <a:gd name="T45" fmla="*/ 91 h 114"/>
                <a:gd name="T46" fmla="*/ 74 w 74"/>
                <a:gd name="T47" fmla="*/ 76 h 114"/>
                <a:gd name="T48" fmla="*/ 72 w 74"/>
                <a:gd name="T49" fmla="*/ 61 h 114"/>
                <a:gd name="T50" fmla="*/ 64 w 74"/>
                <a:gd name="T51" fmla="*/ 49 h 114"/>
                <a:gd name="T52" fmla="*/ 55 w 74"/>
                <a:gd name="T53" fmla="*/ 41 h 114"/>
                <a:gd name="T54" fmla="*/ 40 w 74"/>
                <a:gd name="T55" fmla="*/ 39 h 114"/>
                <a:gd name="T56" fmla="*/ 28 w 74"/>
                <a:gd name="T57" fmla="*/ 41 h 114"/>
                <a:gd name="T58" fmla="*/ 16 w 74"/>
                <a:gd name="T59" fmla="*/ 48 h 114"/>
                <a:gd name="T60" fmla="*/ 67 w 74"/>
                <a:gd name="T61" fmla="*/ 15 h 114"/>
                <a:gd name="T62" fmla="*/ 4 w 74"/>
                <a:gd name="T63" fmla="*/ 0 h 114"/>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w 74"/>
                <a:gd name="T97" fmla="*/ 0 h 114"/>
                <a:gd name="T98" fmla="*/ 74 w 74"/>
                <a:gd name="T99" fmla="*/ 114 h 114"/>
              </a:gdLst>
              <a:ahLst/>
              <a:cxnLst>
                <a:cxn ang="T64">
                  <a:pos x="T0" y="T1"/>
                </a:cxn>
                <a:cxn ang="T65">
                  <a:pos x="T2" y="T3"/>
                </a:cxn>
                <a:cxn ang="T66">
                  <a:pos x="T4" y="T5"/>
                </a:cxn>
                <a:cxn ang="T67">
                  <a:pos x="T6" y="T7"/>
                </a:cxn>
                <a:cxn ang="T68">
                  <a:pos x="T8" y="T9"/>
                </a:cxn>
                <a:cxn ang="T69">
                  <a:pos x="T10" y="T11"/>
                </a:cxn>
                <a:cxn ang="T70">
                  <a:pos x="T12" y="T13"/>
                </a:cxn>
                <a:cxn ang="T71">
                  <a:pos x="T14" y="T15"/>
                </a:cxn>
                <a:cxn ang="T72">
                  <a:pos x="T16" y="T17"/>
                </a:cxn>
                <a:cxn ang="T73">
                  <a:pos x="T18" y="T19"/>
                </a:cxn>
                <a:cxn ang="T74">
                  <a:pos x="T20" y="T21"/>
                </a:cxn>
                <a:cxn ang="T75">
                  <a:pos x="T22" y="T23"/>
                </a:cxn>
                <a:cxn ang="T76">
                  <a:pos x="T24" y="T25"/>
                </a:cxn>
                <a:cxn ang="T77">
                  <a:pos x="T26" y="T27"/>
                </a:cxn>
                <a:cxn ang="T78">
                  <a:pos x="T28" y="T29"/>
                </a:cxn>
                <a:cxn ang="T79">
                  <a:pos x="T30" y="T31"/>
                </a:cxn>
                <a:cxn ang="T80">
                  <a:pos x="T32" y="T33"/>
                </a:cxn>
                <a:cxn ang="T81">
                  <a:pos x="T34" y="T35"/>
                </a:cxn>
                <a:cxn ang="T82">
                  <a:pos x="T36" y="T37"/>
                </a:cxn>
                <a:cxn ang="T83">
                  <a:pos x="T38" y="T39"/>
                </a:cxn>
                <a:cxn ang="T84">
                  <a:pos x="T40" y="T41"/>
                </a:cxn>
                <a:cxn ang="T85">
                  <a:pos x="T42" y="T43"/>
                </a:cxn>
                <a:cxn ang="T86">
                  <a:pos x="T44" y="T45"/>
                </a:cxn>
                <a:cxn ang="T87">
                  <a:pos x="T46" y="T47"/>
                </a:cxn>
                <a:cxn ang="T88">
                  <a:pos x="T48" y="T49"/>
                </a:cxn>
                <a:cxn ang="T89">
                  <a:pos x="T50" y="T51"/>
                </a:cxn>
                <a:cxn ang="T90">
                  <a:pos x="T52" y="T53"/>
                </a:cxn>
                <a:cxn ang="T91">
                  <a:pos x="T54" y="T55"/>
                </a:cxn>
                <a:cxn ang="T92">
                  <a:pos x="T56" y="T57"/>
                </a:cxn>
                <a:cxn ang="T93">
                  <a:pos x="T58" y="T59"/>
                </a:cxn>
                <a:cxn ang="T94">
                  <a:pos x="T60" y="T61"/>
                </a:cxn>
                <a:cxn ang="T95">
                  <a:pos x="T62" y="T63"/>
                </a:cxn>
              </a:cxnLst>
              <a:rect l="T96" t="T97" r="T98" b="T99"/>
              <a:pathLst>
                <a:path w="74" h="114">
                  <a:moveTo>
                    <a:pt x="4" y="0"/>
                  </a:moveTo>
                  <a:lnTo>
                    <a:pt x="2" y="66"/>
                  </a:lnTo>
                  <a:lnTo>
                    <a:pt x="16" y="66"/>
                  </a:lnTo>
                  <a:lnTo>
                    <a:pt x="18" y="62"/>
                  </a:lnTo>
                  <a:lnTo>
                    <a:pt x="20" y="59"/>
                  </a:lnTo>
                  <a:lnTo>
                    <a:pt x="22" y="57"/>
                  </a:lnTo>
                  <a:lnTo>
                    <a:pt x="24" y="55"/>
                  </a:lnTo>
                  <a:lnTo>
                    <a:pt x="31" y="53"/>
                  </a:lnTo>
                  <a:lnTo>
                    <a:pt x="38" y="53"/>
                  </a:lnTo>
                  <a:lnTo>
                    <a:pt x="43" y="53"/>
                  </a:lnTo>
                  <a:lnTo>
                    <a:pt x="47" y="54"/>
                  </a:lnTo>
                  <a:lnTo>
                    <a:pt x="50" y="57"/>
                  </a:lnTo>
                  <a:lnTo>
                    <a:pt x="53" y="59"/>
                  </a:lnTo>
                  <a:lnTo>
                    <a:pt x="54" y="63"/>
                  </a:lnTo>
                  <a:lnTo>
                    <a:pt x="56" y="66"/>
                  </a:lnTo>
                  <a:lnTo>
                    <a:pt x="56" y="70"/>
                  </a:lnTo>
                  <a:lnTo>
                    <a:pt x="57" y="75"/>
                  </a:lnTo>
                  <a:lnTo>
                    <a:pt x="56" y="80"/>
                  </a:lnTo>
                  <a:lnTo>
                    <a:pt x="56" y="84"/>
                  </a:lnTo>
                  <a:lnTo>
                    <a:pt x="54" y="88"/>
                  </a:lnTo>
                  <a:lnTo>
                    <a:pt x="52" y="93"/>
                  </a:lnTo>
                  <a:lnTo>
                    <a:pt x="50" y="96"/>
                  </a:lnTo>
                  <a:lnTo>
                    <a:pt x="46" y="98"/>
                  </a:lnTo>
                  <a:lnTo>
                    <a:pt x="41" y="99"/>
                  </a:lnTo>
                  <a:lnTo>
                    <a:pt x="37" y="100"/>
                  </a:lnTo>
                  <a:lnTo>
                    <a:pt x="30" y="99"/>
                  </a:lnTo>
                  <a:lnTo>
                    <a:pt x="23" y="97"/>
                  </a:lnTo>
                  <a:lnTo>
                    <a:pt x="21" y="95"/>
                  </a:lnTo>
                  <a:lnTo>
                    <a:pt x="19" y="91"/>
                  </a:lnTo>
                  <a:lnTo>
                    <a:pt x="18" y="88"/>
                  </a:lnTo>
                  <a:lnTo>
                    <a:pt x="17" y="85"/>
                  </a:lnTo>
                  <a:lnTo>
                    <a:pt x="0" y="85"/>
                  </a:lnTo>
                  <a:lnTo>
                    <a:pt x="1" y="91"/>
                  </a:lnTo>
                  <a:lnTo>
                    <a:pt x="3" y="98"/>
                  </a:lnTo>
                  <a:lnTo>
                    <a:pt x="7" y="103"/>
                  </a:lnTo>
                  <a:lnTo>
                    <a:pt x="11" y="106"/>
                  </a:lnTo>
                  <a:lnTo>
                    <a:pt x="16" y="109"/>
                  </a:lnTo>
                  <a:lnTo>
                    <a:pt x="21" y="111"/>
                  </a:lnTo>
                  <a:lnTo>
                    <a:pt x="28" y="114"/>
                  </a:lnTo>
                  <a:lnTo>
                    <a:pt x="34" y="114"/>
                  </a:lnTo>
                  <a:lnTo>
                    <a:pt x="42" y="113"/>
                  </a:lnTo>
                  <a:lnTo>
                    <a:pt x="50" y="110"/>
                  </a:lnTo>
                  <a:lnTo>
                    <a:pt x="56" y="107"/>
                  </a:lnTo>
                  <a:lnTo>
                    <a:pt x="62" y="103"/>
                  </a:lnTo>
                  <a:lnTo>
                    <a:pt x="67" y="98"/>
                  </a:lnTo>
                  <a:lnTo>
                    <a:pt x="71" y="91"/>
                  </a:lnTo>
                  <a:lnTo>
                    <a:pt x="73" y="84"/>
                  </a:lnTo>
                  <a:lnTo>
                    <a:pt x="74" y="76"/>
                  </a:lnTo>
                  <a:lnTo>
                    <a:pt x="73" y="68"/>
                  </a:lnTo>
                  <a:lnTo>
                    <a:pt x="72" y="61"/>
                  </a:lnTo>
                  <a:lnTo>
                    <a:pt x="69" y="55"/>
                  </a:lnTo>
                  <a:lnTo>
                    <a:pt x="64" y="49"/>
                  </a:lnTo>
                  <a:lnTo>
                    <a:pt x="60" y="45"/>
                  </a:lnTo>
                  <a:lnTo>
                    <a:pt x="55" y="41"/>
                  </a:lnTo>
                  <a:lnTo>
                    <a:pt x="48" y="39"/>
                  </a:lnTo>
                  <a:lnTo>
                    <a:pt x="40" y="39"/>
                  </a:lnTo>
                  <a:lnTo>
                    <a:pt x="33" y="39"/>
                  </a:lnTo>
                  <a:lnTo>
                    <a:pt x="28" y="41"/>
                  </a:lnTo>
                  <a:lnTo>
                    <a:pt x="22" y="44"/>
                  </a:lnTo>
                  <a:lnTo>
                    <a:pt x="16" y="48"/>
                  </a:lnTo>
                  <a:lnTo>
                    <a:pt x="18" y="15"/>
                  </a:lnTo>
                  <a:lnTo>
                    <a:pt x="67" y="15"/>
                  </a:lnTo>
                  <a:lnTo>
                    <a:pt x="67" y="0"/>
                  </a:lnTo>
                  <a:lnTo>
                    <a:pt x="4"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4" name="Freeform 1114"/>
            <xdr:cNvSpPr>
              <a:spLocks/>
            </xdr:cNvSpPr>
          </xdr:nvSpPr>
          <xdr:spPr bwMode="auto">
            <a:xfrm>
              <a:off x="3987" y="1057"/>
              <a:ext cx="43" cy="111"/>
            </a:xfrm>
            <a:custGeom>
              <a:avLst/>
              <a:gdLst>
                <a:gd name="T0" fmla="*/ 43 w 43"/>
                <a:gd name="T1" fmla="*/ 0 h 111"/>
                <a:gd name="T2" fmla="*/ 28 w 43"/>
                <a:gd name="T3" fmla="*/ 0 h 111"/>
                <a:gd name="T4" fmla="*/ 13 w 43"/>
                <a:gd name="T5" fmla="*/ 9 h 111"/>
                <a:gd name="T6" fmla="*/ 0 w 43"/>
                <a:gd name="T7" fmla="*/ 17 h 111"/>
                <a:gd name="T8" fmla="*/ 1 w 43"/>
                <a:gd name="T9" fmla="*/ 34 h 111"/>
                <a:gd name="T10" fmla="*/ 15 w 43"/>
                <a:gd name="T11" fmla="*/ 26 h 111"/>
                <a:gd name="T12" fmla="*/ 28 w 43"/>
                <a:gd name="T13" fmla="*/ 17 h 111"/>
                <a:gd name="T14" fmla="*/ 28 w 43"/>
                <a:gd name="T15" fmla="*/ 111 h 111"/>
                <a:gd name="T16" fmla="*/ 43 w 43"/>
                <a:gd name="T17" fmla="*/ 111 h 111"/>
                <a:gd name="T18" fmla="*/ 43 w 43"/>
                <a:gd name="T19" fmla="*/ 0 h 111"/>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43"/>
                <a:gd name="T31" fmla="*/ 0 h 111"/>
                <a:gd name="T32" fmla="*/ 43 w 43"/>
                <a:gd name="T33" fmla="*/ 111 h 111"/>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43" h="111">
                  <a:moveTo>
                    <a:pt x="43" y="0"/>
                  </a:moveTo>
                  <a:lnTo>
                    <a:pt x="28" y="0"/>
                  </a:lnTo>
                  <a:lnTo>
                    <a:pt x="13" y="9"/>
                  </a:lnTo>
                  <a:lnTo>
                    <a:pt x="0" y="17"/>
                  </a:lnTo>
                  <a:lnTo>
                    <a:pt x="1" y="34"/>
                  </a:lnTo>
                  <a:lnTo>
                    <a:pt x="15" y="26"/>
                  </a:lnTo>
                  <a:lnTo>
                    <a:pt x="28" y="17"/>
                  </a:lnTo>
                  <a:lnTo>
                    <a:pt x="28" y="111"/>
                  </a:lnTo>
                  <a:lnTo>
                    <a:pt x="43" y="111"/>
                  </a:lnTo>
                  <a:lnTo>
                    <a:pt x="43"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5" name="Freeform 1115"/>
            <xdr:cNvSpPr>
              <a:spLocks noEditPoints="1"/>
            </xdr:cNvSpPr>
          </xdr:nvSpPr>
          <xdr:spPr bwMode="auto">
            <a:xfrm>
              <a:off x="4062" y="1055"/>
              <a:ext cx="74" cy="116"/>
            </a:xfrm>
            <a:custGeom>
              <a:avLst/>
              <a:gdLst>
                <a:gd name="T0" fmla="*/ 57 w 74"/>
                <a:gd name="T1" fmla="*/ 40 h 116"/>
                <a:gd name="T2" fmla="*/ 54 w 74"/>
                <a:gd name="T3" fmla="*/ 48 h 116"/>
                <a:gd name="T4" fmla="*/ 48 w 74"/>
                <a:gd name="T5" fmla="*/ 55 h 116"/>
                <a:gd name="T6" fmla="*/ 41 w 74"/>
                <a:gd name="T7" fmla="*/ 58 h 116"/>
                <a:gd name="T8" fmla="*/ 32 w 74"/>
                <a:gd name="T9" fmla="*/ 58 h 116"/>
                <a:gd name="T10" fmla="*/ 24 w 74"/>
                <a:gd name="T11" fmla="*/ 55 h 116"/>
                <a:gd name="T12" fmla="*/ 19 w 74"/>
                <a:gd name="T13" fmla="*/ 48 h 116"/>
                <a:gd name="T14" fmla="*/ 17 w 74"/>
                <a:gd name="T15" fmla="*/ 40 h 116"/>
                <a:gd name="T16" fmla="*/ 17 w 74"/>
                <a:gd name="T17" fmla="*/ 30 h 116"/>
                <a:gd name="T18" fmla="*/ 20 w 74"/>
                <a:gd name="T19" fmla="*/ 23 h 116"/>
                <a:gd name="T20" fmla="*/ 24 w 74"/>
                <a:gd name="T21" fmla="*/ 17 h 116"/>
                <a:gd name="T22" fmla="*/ 32 w 74"/>
                <a:gd name="T23" fmla="*/ 15 h 116"/>
                <a:gd name="T24" fmla="*/ 41 w 74"/>
                <a:gd name="T25" fmla="*/ 15 h 116"/>
                <a:gd name="T26" fmla="*/ 49 w 74"/>
                <a:gd name="T27" fmla="*/ 18 h 116"/>
                <a:gd name="T28" fmla="*/ 55 w 74"/>
                <a:gd name="T29" fmla="*/ 23 h 116"/>
                <a:gd name="T30" fmla="*/ 57 w 74"/>
                <a:gd name="T31" fmla="*/ 30 h 116"/>
                <a:gd name="T32" fmla="*/ 36 w 74"/>
                <a:gd name="T33" fmla="*/ 0 h 116"/>
                <a:gd name="T34" fmla="*/ 21 w 74"/>
                <a:gd name="T35" fmla="*/ 3 h 116"/>
                <a:gd name="T36" fmla="*/ 9 w 74"/>
                <a:gd name="T37" fmla="*/ 11 h 116"/>
                <a:gd name="T38" fmla="*/ 2 w 74"/>
                <a:gd name="T39" fmla="*/ 23 h 116"/>
                <a:gd name="T40" fmla="*/ 0 w 74"/>
                <a:gd name="T41" fmla="*/ 38 h 116"/>
                <a:gd name="T42" fmla="*/ 2 w 74"/>
                <a:gd name="T43" fmla="*/ 51 h 116"/>
                <a:gd name="T44" fmla="*/ 9 w 74"/>
                <a:gd name="T45" fmla="*/ 62 h 116"/>
                <a:gd name="T46" fmla="*/ 19 w 74"/>
                <a:gd name="T47" fmla="*/ 69 h 116"/>
                <a:gd name="T48" fmla="*/ 33 w 74"/>
                <a:gd name="T49" fmla="*/ 71 h 116"/>
                <a:gd name="T50" fmla="*/ 47 w 74"/>
                <a:gd name="T51" fmla="*/ 68 h 116"/>
                <a:gd name="T52" fmla="*/ 53 w 74"/>
                <a:gd name="T53" fmla="*/ 64 h 116"/>
                <a:gd name="T54" fmla="*/ 57 w 74"/>
                <a:gd name="T55" fmla="*/ 58 h 116"/>
                <a:gd name="T56" fmla="*/ 57 w 74"/>
                <a:gd name="T57" fmla="*/ 65 h 116"/>
                <a:gd name="T58" fmla="*/ 56 w 74"/>
                <a:gd name="T59" fmla="*/ 80 h 116"/>
                <a:gd name="T60" fmla="*/ 50 w 74"/>
                <a:gd name="T61" fmla="*/ 92 h 116"/>
                <a:gd name="T62" fmla="*/ 44 w 74"/>
                <a:gd name="T63" fmla="*/ 100 h 116"/>
                <a:gd name="T64" fmla="*/ 38 w 74"/>
                <a:gd name="T65" fmla="*/ 102 h 116"/>
                <a:gd name="T66" fmla="*/ 30 w 74"/>
                <a:gd name="T67" fmla="*/ 102 h 116"/>
                <a:gd name="T68" fmla="*/ 24 w 74"/>
                <a:gd name="T69" fmla="*/ 100 h 116"/>
                <a:gd name="T70" fmla="*/ 20 w 74"/>
                <a:gd name="T71" fmla="*/ 96 h 116"/>
                <a:gd name="T72" fmla="*/ 18 w 74"/>
                <a:gd name="T73" fmla="*/ 90 h 116"/>
                <a:gd name="T74" fmla="*/ 1 w 74"/>
                <a:gd name="T75" fmla="*/ 87 h 116"/>
                <a:gd name="T76" fmla="*/ 3 w 74"/>
                <a:gd name="T77" fmla="*/ 99 h 116"/>
                <a:gd name="T78" fmla="*/ 10 w 74"/>
                <a:gd name="T79" fmla="*/ 108 h 116"/>
                <a:gd name="T80" fmla="*/ 20 w 74"/>
                <a:gd name="T81" fmla="*/ 113 h 116"/>
                <a:gd name="T82" fmla="*/ 33 w 74"/>
                <a:gd name="T83" fmla="*/ 116 h 116"/>
                <a:gd name="T84" fmla="*/ 44 w 74"/>
                <a:gd name="T85" fmla="*/ 115 h 116"/>
                <a:gd name="T86" fmla="*/ 53 w 74"/>
                <a:gd name="T87" fmla="*/ 110 h 116"/>
                <a:gd name="T88" fmla="*/ 60 w 74"/>
                <a:gd name="T89" fmla="*/ 103 h 116"/>
                <a:gd name="T90" fmla="*/ 66 w 74"/>
                <a:gd name="T91" fmla="*/ 96 h 116"/>
                <a:gd name="T92" fmla="*/ 73 w 74"/>
                <a:gd name="T93" fmla="*/ 76 h 116"/>
                <a:gd name="T94" fmla="*/ 74 w 74"/>
                <a:gd name="T95" fmla="*/ 53 h 116"/>
                <a:gd name="T96" fmla="*/ 73 w 74"/>
                <a:gd name="T97" fmla="*/ 33 h 116"/>
                <a:gd name="T98" fmla="*/ 67 w 74"/>
                <a:gd name="T99" fmla="*/ 17 h 116"/>
                <a:gd name="T100" fmla="*/ 62 w 74"/>
                <a:gd name="T101" fmla="*/ 10 h 116"/>
                <a:gd name="T102" fmla="*/ 56 w 74"/>
                <a:gd name="T103" fmla="*/ 5 h 116"/>
                <a:gd name="T104" fmla="*/ 46 w 74"/>
                <a:gd name="T105" fmla="*/ 1 h 116"/>
                <a:gd name="T106" fmla="*/ 36 w 74"/>
                <a:gd name="T107" fmla="*/ 0 h 11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74"/>
                <a:gd name="T163" fmla="*/ 0 h 116"/>
                <a:gd name="T164" fmla="*/ 74 w 74"/>
                <a:gd name="T165" fmla="*/ 116 h 116"/>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74" h="116">
                  <a:moveTo>
                    <a:pt x="58" y="35"/>
                  </a:moveTo>
                  <a:lnTo>
                    <a:pt x="57" y="40"/>
                  </a:lnTo>
                  <a:lnTo>
                    <a:pt x="56" y="44"/>
                  </a:lnTo>
                  <a:lnTo>
                    <a:pt x="54" y="48"/>
                  </a:lnTo>
                  <a:lnTo>
                    <a:pt x="52" y="51"/>
                  </a:lnTo>
                  <a:lnTo>
                    <a:pt x="48" y="55"/>
                  </a:lnTo>
                  <a:lnTo>
                    <a:pt x="45" y="57"/>
                  </a:lnTo>
                  <a:lnTo>
                    <a:pt x="41" y="58"/>
                  </a:lnTo>
                  <a:lnTo>
                    <a:pt x="36" y="58"/>
                  </a:lnTo>
                  <a:lnTo>
                    <a:pt x="32" y="58"/>
                  </a:lnTo>
                  <a:lnTo>
                    <a:pt x="27" y="57"/>
                  </a:lnTo>
                  <a:lnTo>
                    <a:pt x="24" y="55"/>
                  </a:lnTo>
                  <a:lnTo>
                    <a:pt x="21" y="51"/>
                  </a:lnTo>
                  <a:lnTo>
                    <a:pt x="19" y="48"/>
                  </a:lnTo>
                  <a:lnTo>
                    <a:pt x="18" y="44"/>
                  </a:lnTo>
                  <a:lnTo>
                    <a:pt x="17" y="40"/>
                  </a:lnTo>
                  <a:lnTo>
                    <a:pt x="17" y="35"/>
                  </a:lnTo>
                  <a:lnTo>
                    <a:pt x="17" y="30"/>
                  </a:lnTo>
                  <a:lnTo>
                    <a:pt x="18" y="26"/>
                  </a:lnTo>
                  <a:lnTo>
                    <a:pt x="20" y="23"/>
                  </a:lnTo>
                  <a:lnTo>
                    <a:pt x="22" y="20"/>
                  </a:lnTo>
                  <a:lnTo>
                    <a:pt x="24" y="17"/>
                  </a:lnTo>
                  <a:lnTo>
                    <a:pt x="28" y="16"/>
                  </a:lnTo>
                  <a:lnTo>
                    <a:pt x="32" y="15"/>
                  </a:lnTo>
                  <a:lnTo>
                    <a:pt x="36" y="13"/>
                  </a:lnTo>
                  <a:lnTo>
                    <a:pt x="41" y="15"/>
                  </a:lnTo>
                  <a:lnTo>
                    <a:pt x="45" y="16"/>
                  </a:lnTo>
                  <a:lnTo>
                    <a:pt x="49" y="18"/>
                  </a:lnTo>
                  <a:lnTo>
                    <a:pt x="53" y="20"/>
                  </a:lnTo>
                  <a:lnTo>
                    <a:pt x="55" y="23"/>
                  </a:lnTo>
                  <a:lnTo>
                    <a:pt x="56" y="27"/>
                  </a:lnTo>
                  <a:lnTo>
                    <a:pt x="57" y="30"/>
                  </a:lnTo>
                  <a:lnTo>
                    <a:pt x="58" y="35"/>
                  </a:lnTo>
                  <a:close/>
                  <a:moveTo>
                    <a:pt x="36" y="0"/>
                  </a:moveTo>
                  <a:lnTo>
                    <a:pt x="28" y="1"/>
                  </a:lnTo>
                  <a:lnTo>
                    <a:pt x="21" y="3"/>
                  </a:lnTo>
                  <a:lnTo>
                    <a:pt x="15" y="6"/>
                  </a:lnTo>
                  <a:lnTo>
                    <a:pt x="9" y="11"/>
                  </a:lnTo>
                  <a:lnTo>
                    <a:pt x="5" y="17"/>
                  </a:lnTo>
                  <a:lnTo>
                    <a:pt x="2" y="23"/>
                  </a:lnTo>
                  <a:lnTo>
                    <a:pt x="0" y="30"/>
                  </a:lnTo>
                  <a:lnTo>
                    <a:pt x="0" y="38"/>
                  </a:lnTo>
                  <a:lnTo>
                    <a:pt x="1" y="45"/>
                  </a:lnTo>
                  <a:lnTo>
                    <a:pt x="2" y="51"/>
                  </a:lnTo>
                  <a:lnTo>
                    <a:pt x="5" y="57"/>
                  </a:lnTo>
                  <a:lnTo>
                    <a:pt x="9" y="62"/>
                  </a:lnTo>
                  <a:lnTo>
                    <a:pt x="14" y="66"/>
                  </a:lnTo>
                  <a:lnTo>
                    <a:pt x="19" y="69"/>
                  </a:lnTo>
                  <a:lnTo>
                    <a:pt x="25" y="71"/>
                  </a:lnTo>
                  <a:lnTo>
                    <a:pt x="33" y="71"/>
                  </a:lnTo>
                  <a:lnTo>
                    <a:pt x="40" y="71"/>
                  </a:lnTo>
                  <a:lnTo>
                    <a:pt x="47" y="68"/>
                  </a:lnTo>
                  <a:lnTo>
                    <a:pt x="50" y="67"/>
                  </a:lnTo>
                  <a:lnTo>
                    <a:pt x="53" y="64"/>
                  </a:lnTo>
                  <a:lnTo>
                    <a:pt x="56" y="61"/>
                  </a:lnTo>
                  <a:lnTo>
                    <a:pt x="57" y="58"/>
                  </a:lnTo>
                  <a:lnTo>
                    <a:pt x="58" y="58"/>
                  </a:lnTo>
                  <a:lnTo>
                    <a:pt x="57" y="65"/>
                  </a:lnTo>
                  <a:lnTo>
                    <a:pt x="57" y="72"/>
                  </a:lnTo>
                  <a:lnTo>
                    <a:pt x="56" y="80"/>
                  </a:lnTo>
                  <a:lnTo>
                    <a:pt x="54" y="86"/>
                  </a:lnTo>
                  <a:lnTo>
                    <a:pt x="50" y="92"/>
                  </a:lnTo>
                  <a:lnTo>
                    <a:pt x="47" y="98"/>
                  </a:lnTo>
                  <a:lnTo>
                    <a:pt x="44" y="100"/>
                  </a:lnTo>
                  <a:lnTo>
                    <a:pt x="41" y="101"/>
                  </a:lnTo>
                  <a:lnTo>
                    <a:pt x="38" y="102"/>
                  </a:lnTo>
                  <a:lnTo>
                    <a:pt x="34" y="102"/>
                  </a:lnTo>
                  <a:lnTo>
                    <a:pt x="30" y="102"/>
                  </a:lnTo>
                  <a:lnTo>
                    <a:pt x="27" y="101"/>
                  </a:lnTo>
                  <a:lnTo>
                    <a:pt x="24" y="100"/>
                  </a:lnTo>
                  <a:lnTo>
                    <a:pt x="22" y="98"/>
                  </a:lnTo>
                  <a:lnTo>
                    <a:pt x="20" y="96"/>
                  </a:lnTo>
                  <a:lnTo>
                    <a:pt x="19" y="93"/>
                  </a:lnTo>
                  <a:lnTo>
                    <a:pt x="18" y="90"/>
                  </a:lnTo>
                  <a:lnTo>
                    <a:pt x="18" y="87"/>
                  </a:lnTo>
                  <a:lnTo>
                    <a:pt x="1" y="87"/>
                  </a:lnTo>
                  <a:lnTo>
                    <a:pt x="1" y="93"/>
                  </a:lnTo>
                  <a:lnTo>
                    <a:pt x="3" y="99"/>
                  </a:lnTo>
                  <a:lnTo>
                    <a:pt x="6" y="104"/>
                  </a:lnTo>
                  <a:lnTo>
                    <a:pt x="10" y="108"/>
                  </a:lnTo>
                  <a:lnTo>
                    <a:pt x="15" y="111"/>
                  </a:lnTo>
                  <a:lnTo>
                    <a:pt x="20" y="113"/>
                  </a:lnTo>
                  <a:lnTo>
                    <a:pt x="26" y="115"/>
                  </a:lnTo>
                  <a:lnTo>
                    <a:pt x="33" y="116"/>
                  </a:lnTo>
                  <a:lnTo>
                    <a:pt x="38" y="116"/>
                  </a:lnTo>
                  <a:lnTo>
                    <a:pt x="44" y="115"/>
                  </a:lnTo>
                  <a:lnTo>
                    <a:pt x="48" y="112"/>
                  </a:lnTo>
                  <a:lnTo>
                    <a:pt x="53" y="110"/>
                  </a:lnTo>
                  <a:lnTo>
                    <a:pt x="57" y="107"/>
                  </a:lnTo>
                  <a:lnTo>
                    <a:pt x="60" y="103"/>
                  </a:lnTo>
                  <a:lnTo>
                    <a:pt x="63" y="100"/>
                  </a:lnTo>
                  <a:lnTo>
                    <a:pt x="66" y="96"/>
                  </a:lnTo>
                  <a:lnTo>
                    <a:pt x="69" y="86"/>
                  </a:lnTo>
                  <a:lnTo>
                    <a:pt x="73" y="76"/>
                  </a:lnTo>
                  <a:lnTo>
                    <a:pt x="74" y="65"/>
                  </a:lnTo>
                  <a:lnTo>
                    <a:pt x="74" y="53"/>
                  </a:lnTo>
                  <a:lnTo>
                    <a:pt x="74" y="44"/>
                  </a:lnTo>
                  <a:lnTo>
                    <a:pt x="73" y="33"/>
                  </a:lnTo>
                  <a:lnTo>
                    <a:pt x="70" y="25"/>
                  </a:lnTo>
                  <a:lnTo>
                    <a:pt x="67" y="17"/>
                  </a:lnTo>
                  <a:lnTo>
                    <a:pt x="65" y="13"/>
                  </a:lnTo>
                  <a:lnTo>
                    <a:pt x="62" y="10"/>
                  </a:lnTo>
                  <a:lnTo>
                    <a:pt x="59" y="7"/>
                  </a:lnTo>
                  <a:lnTo>
                    <a:pt x="56" y="5"/>
                  </a:lnTo>
                  <a:lnTo>
                    <a:pt x="52" y="3"/>
                  </a:lnTo>
                  <a:lnTo>
                    <a:pt x="46" y="1"/>
                  </a:lnTo>
                  <a:lnTo>
                    <a:pt x="42" y="0"/>
                  </a:lnTo>
                  <a:lnTo>
                    <a:pt x="36"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6" name="Freeform 1116"/>
            <xdr:cNvSpPr>
              <a:spLocks/>
            </xdr:cNvSpPr>
          </xdr:nvSpPr>
          <xdr:spPr bwMode="auto">
            <a:xfrm>
              <a:off x="4151" y="1148"/>
              <a:ext cx="30" cy="40"/>
            </a:xfrm>
            <a:custGeom>
              <a:avLst/>
              <a:gdLst>
                <a:gd name="T0" fmla="*/ 0 w 30"/>
                <a:gd name="T1" fmla="*/ 40 h 40"/>
                <a:gd name="T2" fmla="*/ 12 w 30"/>
                <a:gd name="T3" fmla="*/ 40 h 40"/>
                <a:gd name="T4" fmla="*/ 30 w 30"/>
                <a:gd name="T5" fmla="*/ 0 h 40"/>
                <a:gd name="T6" fmla="*/ 11 w 30"/>
                <a:gd name="T7" fmla="*/ 0 h 40"/>
                <a:gd name="T8" fmla="*/ 0 w 30"/>
                <a:gd name="T9" fmla="*/ 40 h 40"/>
                <a:gd name="T10" fmla="*/ 0 60000 65536"/>
                <a:gd name="T11" fmla="*/ 0 60000 65536"/>
                <a:gd name="T12" fmla="*/ 0 60000 65536"/>
                <a:gd name="T13" fmla="*/ 0 60000 65536"/>
                <a:gd name="T14" fmla="*/ 0 60000 65536"/>
                <a:gd name="T15" fmla="*/ 0 w 30"/>
                <a:gd name="T16" fmla="*/ 0 h 40"/>
                <a:gd name="T17" fmla="*/ 30 w 30"/>
                <a:gd name="T18" fmla="*/ 40 h 40"/>
              </a:gdLst>
              <a:ahLst/>
              <a:cxnLst>
                <a:cxn ang="T10">
                  <a:pos x="T0" y="T1"/>
                </a:cxn>
                <a:cxn ang="T11">
                  <a:pos x="T2" y="T3"/>
                </a:cxn>
                <a:cxn ang="T12">
                  <a:pos x="T4" y="T5"/>
                </a:cxn>
                <a:cxn ang="T13">
                  <a:pos x="T6" y="T7"/>
                </a:cxn>
                <a:cxn ang="T14">
                  <a:pos x="T8" y="T9"/>
                </a:cxn>
              </a:cxnLst>
              <a:rect l="T15" t="T16" r="T17" b="T18"/>
              <a:pathLst>
                <a:path w="30" h="40">
                  <a:moveTo>
                    <a:pt x="0" y="40"/>
                  </a:moveTo>
                  <a:lnTo>
                    <a:pt x="12" y="40"/>
                  </a:lnTo>
                  <a:lnTo>
                    <a:pt x="30" y="0"/>
                  </a:lnTo>
                  <a:lnTo>
                    <a:pt x="11" y="0"/>
                  </a:lnTo>
                  <a:lnTo>
                    <a:pt x="0" y="4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7" name="Freeform 1117"/>
            <xdr:cNvSpPr>
              <a:spLocks/>
            </xdr:cNvSpPr>
          </xdr:nvSpPr>
          <xdr:spPr bwMode="auto">
            <a:xfrm>
              <a:off x="4251" y="1057"/>
              <a:ext cx="42" cy="111"/>
            </a:xfrm>
            <a:custGeom>
              <a:avLst/>
              <a:gdLst>
                <a:gd name="T0" fmla="*/ 42 w 42"/>
                <a:gd name="T1" fmla="*/ 0 h 111"/>
                <a:gd name="T2" fmla="*/ 27 w 42"/>
                <a:gd name="T3" fmla="*/ 0 h 111"/>
                <a:gd name="T4" fmla="*/ 13 w 42"/>
                <a:gd name="T5" fmla="*/ 9 h 111"/>
                <a:gd name="T6" fmla="*/ 0 w 42"/>
                <a:gd name="T7" fmla="*/ 17 h 111"/>
                <a:gd name="T8" fmla="*/ 0 w 42"/>
                <a:gd name="T9" fmla="*/ 34 h 111"/>
                <a:gd name="T10" fmla="*/ 14 w 42"/>
                <a:gd name="T11" fmla="*/ 26 h 111"/>
                <a:gd name="T12" fmla="*/ 27 w 42"/>
                <a:gd name="T13" fmla="*/ 17 h 111"/>
                <a:gd name="T14" fmla="*/ 27 w 42"/>
                <a:gd name="T15" fmla="*/ 111 h 111"/>
                <a:gd name="T16" fmla="*/ 42 w 42"/>
                <a:gd name="T17" fmla="*/ 111 h 111"/>
                <a:gd name="T18" fmla="*/ 42 w 42"/>
                <a:gd name="T19" fmla="*/ 0 h 111"/>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42"/>
                <a:gd name="T31" fmla="*/ 0 h 111"/>
                <a:gd name="T32" fmla="*/ 42 w 42"/>
                <a:gd name="T33" fmla="*/ 111 h 111"/>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42" h="111">
                  <a:moveTo>
                    <a:pt x="42" y="0"/>
                  </a:moveTo>
                  <a:lnTo>
                    <a:pt x="27" y="0"/>
                  </a:lnTo>
                  <a:lnTo>
                    <a:pt x="13" y="9"/>
                  </a:lnTo>
                  <a:lnTo>
                    <a:pt x="0" y="17"/>
                  </a:lnTo>
                  <a:lnTo>
                    <a:pt x="0" y="34"/>
                  </a:lnTo>
                  <a:lnTo>
                    <a:pt x="14" y="26"/>
                  </a:lnTo>
                  <a:lnTo>
                    <a:pt x="27" y="17"/>
                  </a:lnTo>
                  <a:lnTo>
                    <a:pt x="27" y="111"/>
                  </a:lnTo>
                  <a:lnTo>
                    <a:pt x="42" y="111"/>
                  </a:lnTo>
                  <a:lnTo>
                    <a:pt x="42"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8" name="Freeform 1118"/>
            <xdr:cNvSpPr>
              <a:spLocks noEditPoints="1"/>
            </xdr:cNvSpPr>
          </xdr:nvSpPr>
          <xdr:spPr bwMode="auto">
            <a:xfrm>
              <a:off x="4327" y="1055"/>
              <a:ext cx="74" cy="116"/>
            </a:xfrm>
            <a:custGeom>
              <a:avLst/>
              <a:gdLst>
                <a:gd name="T0" fmla="*/ 31 w 74"/>
                <a:gd name="T1" fmla="*/ 1 h 116"/>
                <a:gd name="T2" fmla="*/ 21 w 74"/>
                <a:gd name="T3" fmla="*/ 3 h 116"/>
                <a:gd name="T4" fmla="*/ 14 w 74"/>
                <a:gd name="T5" fmla="*/ 8 h 116"/>
                <a:gd name="T6" fmla="*/ 9 w 74"/>
                <a:gd name="T7" fmla="*/ 16 h 116"/>
                <a:gd name="T8" fmla="*/ 3 w 74"/>
                <a:gd name="T9" fmla="*/ 29 h 116"/>
                <a:gd name="T10" fmla="*/ 0 w 74"/>
                <a:gd name="T11" fmla="*/ 48 h 116"/>
                <a:gd name="T12" fmla="*/ 0 w 74"/>
                <a:gd name="T13" fmla="*/ 67 h 116"/>
                <a:gd name="T14" fmla="*/ 3 w 74"/>
                <a:gd name="T15" fmla="*/ 86 h 116"/>
                <a:gd name="T16" fmla="*/ 9 w 74"/>
                <a:gd name="T17" fmla="*/ 100 h 116"/>
                <a:gd name="T18" fmla="*/ 14 w 74"/>
                <a:gd name="T19" fmla="*/ 107 h 116"/>
                <a:gd name="T20" fmla="*/ 21 w 74"/>
                <a:gd name="T21" fmla="*/ 112 h 116"/>
                <a:gd name="T22" fmla="*/ 31 w 74"/>
                <a:gd name="T23" fmla="*/ 116 h 116"/>
                <a:gd name="T24" fmla="*/ 42 w 74"/>
                <a:gd name="T25" fmla="*/ 116 h 116"/>
                <a:gd name="T26" fmla="*/ 52 w 74"/>
                <a:gd name="T27" fmla="*/ 112 h 116"/>
                <a:gd name="T28" fmla="*/ 59 w 74"/>
                <a:gd name="T29" fmla="*/ 107 h 116"/>
                <a:gd name="T30" fmla="*/ 65 w 74"/>
                <a:gd name="T31" fmla="*/ 100 h 116"/>
                <a:gd name="T32" fmla="*/ 71 w 74"/>
                <a:gd name="T33" fmla="*/ 86 h 116"/>
                <a:gd name="T34" fmla="*/ 74 w 74"/>
                <a:gd name="T35" fmla="*/ 67 h 116"/>
                <a:gd name="T36" fmla="*/ 74 w 74"/>
                <a:gd name="T37" fmla="*/ 48 h 116"/>
                <a:gd name="T38" fmla="*/ 71 w 74"/>
                <a:gd name="T39" fmla="*/ 29 h 116"/>
                <a:gd name="T40" fmla="*/ 65 w 74"/>
                <a:gd name="T41" fmla="*/ 16 h 116"/>
                <a:gd name="T42" fmla="*/ 59 w 74"/>
                <a:gd name="T43" fmla="*/ 8 h 116"/>
                <a:gd name="T44" fmla="*/ 52 w 74"/>
                <a:gd name="T45" fmla="*/ 3 h 116"/>
                <a:gd name="T46" fmla="*/ 42 w 74"/>
                <a:gd name="T47" fmla="*/ 1 h 116"/>
                <a:gd name="T48" fmla="*/ 37 w 74"/>
                <a:gd name="T49" fmla="*/ 13 h 116"/>
                <a:gd name="T50" fmla="*/ 43 w 74"/>
                <a:gd name="T51" fmla="*/ 16 h 116"/>
                <a:gd name="T52" fmla="*/ 49 w 74"/>
                <a:gd name="T53" fmla="*/ 19 h 116"/>
                <a:gd name="T54" fmla="*/ 55 w 74"/>
                <a:gd name="T55" fmla="*/ 30 h 116"/>
                <a:gd name="T56" fmla="*/ 57 w 74"/>
                <a:gd name="T57" fmla="*/ 58 h 116"/>
                <a:gd name="T58" fmla="*/ 55 w 74"/>
                <a:gd name="T59" fmla="*/ 85 h 116"/>
                <a:gd name="T60" fmla="*/ 49 w 74"/>
                <a:gd name="T61" fmla="*/ 97 h 116"/>
                <a:gd name="T62" fmla="*/ 43 w 74"/>
                <a:gd name="T63" fmla="*/ 101 h 116"/>
                <a:gd name="T64" fmla="*/ 37 w 74"/>
                <a:gd name="T65" fmla="*/ 102 h 116"/>
                <a:gd name="T66" fmla="*/ 30 w 74"/>
                <a:gd name="T67" fmla="*/ 101 h 116"/>
                <a:gd name="T68" fmla="*/ 25 w 74"/>
                <a:gd name="T69" fmla="*/ 97 h 116"/>
                <a:gd name="T70" fmla="*/ 19 w 74"/>
                <a:gd name="T71" fmla="*/ 85 h 116"/>
                <a:gd name="T72" fmla="*/ 17 w 74"/>
                <a:gd name="T73" fmla="*/ 58 h 116"/>
                <a:gd name="T74" fmla="*/ 19 w 74"/>
                <a:gd name="T75" fmla="*/ 30 h 116"/>
                <a:gd name="T76" fmla="*/ 24 w 74"/>
                <a:gd name="T77" fmla="*/ 19 h 116"/>
                <a:gd name="T78" fmla="*/ 30 w 74"/>
                <a:gd name="T79" fmla="*/ 16 h 116"/>
                <a:gd name="T80" fmla="*/ 37 w 74"/>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4"/>
                <a:gd name="T124" fmla="*/ 0 h 116"/>
                <a:gd name="T125" fmla="*/ 74 w 74"/>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4" h="116">
                  <a:moveTo>
                    <a:pt x="37" y="0"/>
                  </a:moveTo>
                  <a:lnTo>
                    <a:pt x="31" y="1"/>
                  </a:lnTo>
                  <a:lnTo>
                    <a:pt x="26" y="2"/>
                  </a:lnTo>
                  <a:lnTo>
                    <a:pt x="21" y="3"/>
                  </a:lnTo>
                  <a:lnTo>
                    <a:pt x="18" y="6"/>
                  </a:lnTo>
                  <a:lnTo>
                    <a:pt x="14" y="8"/>
                  </a:lnTo>
                  <a:lnTo>
                    <a:pt x="11" y="12"/>
                  </a:lnTo>
                  <a:lnTo>
                    <a:pt x="9" y="16"/>
                  </a:lnTo>
                  <a:lnTo>
                    <a:pt x="6" y="20"/>
                  </a:lnTo>
                  <a:lnTo>
                    <a:pt x="3" y="29"/>
                  </a:lnTo>
                  <a:lnTo>
                    <a:pt x="1" y="39"/>
                  </a:lnTo>
                  <a:lnTo>
                    <a:pt x="0" y="48"/>
                  </a:lnTo>
                  <a:lnTo>
                    <a:pt x="0" y="58"/>
                  </a:lnTo>
                  <a:lnTo>
                    <a:pt x="0" y="67"/>
                  </a:lnTo>
                  <a:lnTo>
                    <a:pt x="1" y="77"/>
                  </a:lnTo>
                  <a:lnTo>
                    <a:pt x="3" y="86"/>
                  </a:lnTo>
                  <a:lnTo>
                    <a:pt x="6" y="96"/>
                  </a:lnTo>
                  <a:lnTo>
                    <a:pt x="9" y="100"/>
                  </a:lnTo>
                  <a:lnTo>
                    <a:pt x="11" y="104"/>
                  </a:lnTo>
                  <a:lnTo>
                    <a:pt x="14" y="107"/>
                  </a:lnTo>
                  <a:lnTo>
                    <a:pt x="18" y="110"/>
                  </a:lnTo>
                  <a:lnTo>
                    <a:pt x="21" y="112"/>
                  </a:lnTo>
                  <a:lnTo>
                    <a:pt x="26" y="115"/>
                  </a:lnTo>
                  <a:lnTo>
                    <a:pt x="31" y="116"/>
                  </a:lnTo>
                  <a:lnTo>
                    <a:pt x="37" y="116"/>
                  </a:lnTo>
                  <a:lnTo>
                    <a:pt x="42" y="116"/>
                  </a:lnTo>
                  <a:lnTo>
                    <a:pt x="48" y="115"/>
                  </a:lnTo>
                  <a:lnTo>
                    <a:pt x="52" y="112"/>
                  </a:lnTo>
                  <a:lnTo>
                    <a:pt x="56" y="110"/>
                  </a:lnTo>
                  <a:lnTo>
                    <a:pt x="59" y="107"/>
                  </a:lnTo>
                  <a:lnTo>
                    <a:pt x="62" y="104"/>
                  </a:lnTo>
                  <a:lnTo>
                    <a:pt x="65" y="100"/>
                  </a:lnTo>
                  <a:lnTo>
                    <a:pt x="68" y="96"/>
                  </a:lnTo>
                  <a:lnTo>
                    <a:pt x="71" y="86"/>
                  </a:lnTo>
                  <a:lnTo>
                    <a:pt x="73" y="77"/>
                  </a:lnTo>
                  <a:lnTo>
                    <a:pt x="74" y="67"/>
                  </a:lnTo>
                  <a:lnTo>
                    <a:pt x="74" y="58"/>
                  </a:lnTo>
                  <a:lnTo>
                    <a:pt x="74" y="48"/>
                  </a:lnTo>
                  <a:lnTo>
                    <a:pt x="73" y="39"/>
                  </a:lnTo>
                  <a:lnTo>
                    <a:pt x="71" y="29"/>
                  </a:lnTo>
                  <a:lnTo>
                    <a:pt x="68" y="20"/>
                  </a:lnTo>
                  <a:lnTo>
                    <a:pt x="65" y="16"/>
                  </a:lnTo>
                  <a:lnTo>
                    <a:pt x="62" y="12"/>
                  </a:lnTo>
                  <a:lnTo>
                    <a:pt x="59" y="8"/>
                  </a:lnTo>
                  <a:lnTo>
                    <a:pt x="56" y="6"/>
                  </a:lnTo>
                  <a:lnTo>
                    <a:pt x="52" y="3"/>
                  </a:lnTo>
                  <a:lnTo>
                    <a:pt x="48" y="2"/>
                  </a:lnTo>
                  <a:lnTo>
                    <a:pt x="42" y="1"/>
                  </a:lnTo>
                  <a:lnTo>
                    <a:pt x="37" y="0"/>
                  </a:lnTo>
                  <a:close/>
                  <a:moveTo>
                    <a:pt x="37" y="13"/>
                  </a:moveTo>
                  <a:lnTo>
                    <a:pt x="40" y="15"/>
                  </a:lnTo>
                  <a:lnTo>
                    <a:pt x="43" y="16"/>
                  </a:lnTo>
                  <a:lnTo>
                    <a:pt x="46" y="17"/>
                  </a:lnTo>
                  <a:lnTo>
                    <a:pt x="49" y="19"/>
                  </a:lnTo>
                  <a:lnTo>
                    <a:pt x="53" y="24"/>
                  </a:lnTo>
                  <a:lnTo>
                    <a:pt x="55" y="30"/>
                  </a:lnTo>
                  <a:lnTo>
                    <a:pt x="57" y="45"/>
                  </a:lnTo>
                  <a:lnTo>
                    <a:pt x="57" y="58"/>
                  </a:lnTo>
                  <a:lnTo>
                    <a:pt x="57" y="70"/>
                  </a:lnTo>
                  <a:lnTo>
                    <a:pt x="55" y="85"/>
                  </a:lnTo>
                  <a:lnTo>
                    <a:pt x="53" y="91"/>
                  </a:lnTo>
                  <a:lnTo>
                    <a:pt x="49" y="97"/>
                  </a:lnTo>
                  <a:lnTo>
                    <a:pt x="46" y="99"/>
                  </a:lnTo>
                  <a:lnTo>
                    <a:pt x="43" y="101"/>
                  </a:lnTo>
                  <a:lnTo>
                    <a:pt x="40" y="102"/>
                  </a:lnTo>
                  <a:lnTo>
                    <a:pt x="37" y="102"/>
                  </a:lnTo>
                  <a:lnTo>
                    <a:pt x="33" y="102"/>
                  </a:lnTo>
                  <a:lnTo>
                    <a:pt x="30" y="101"/>
                  </a:lnTo>
                  <a:lnTo>
                    <a:pt x="28" y="99"/>
                  </a:lnTo>
                  <a:lnTo>
                    <a:pt x="25" y="97"/>
                  </a:lnTo>
                  <a:lnTo>
                    <a:pt x="21" y="91"/>
                  </a:lnTo>
                  <a:lnTo>
                    <a:pt x="19" y="85"/>
                  </a:lnTo>
                  <a:lnTo>
                    <a:pt x="17" y="70"/>
                  </a:lnTo>
                  <a:lnTo>
                    <a:pt x="17" y="58"/>
                  </a:lnTo>
                  <a:lnTo>
                    <a:pt x="17" y="45"/>
                  </a:lnTo>
                  <a:lnTo>
                    <a:pt x="19" y="30"/>
                  </a:lnTo>
                  <a:lnTo>
                    <a:pt x="21" y="24"/>
                  </a:lnTo>
                  <a:lnTo>
                    <a:pt x="24" y="19"/>
                  </a:lnTo>
                  <a:lnTo>
                    <a:pt x="28" y="17"/>
                  </a:lnTo>
                  <a:lnTo>
                    <a:pt x="30" y="16"/>
                  </a:lnTo>
                  <a:lnTo>
                    <a:pt x="33"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79" name="Freeform 1119"/>
            <xdr:cNvSpPr>
              <a:spLocks noEditPoints="1"/>
            </xdr:cNvSpPr>
          </xdr:nvSpPr>
          <xdr:spPr bwMode="auto">
            <a:xfrm>
              <a:off x="4415" y="1055"/>
              <a:ext cx="74" cy="116"/>
            </a:xfrm>
            <a:custGeom>
              <a:avLst/>
              <a:gdLst>
                <a:gd name="T0" fmla="*/ 31 w 74"/>
                <a:gd name="T1" fmla="*/ 1 h 116"/>
                <a:gd name="T2" fmla="*/ 22 w 74"/>
                <a:gd name="T3" fmla="*/ 3 h 116"/>
                <a:gd name="T4" fmla="*/ 14 w 74"/>
                <a:gd name="T5" fmla="*/ 8 h 116"/>
                <a:gd name="T6" fmla="*/ 9 w 74"/>
                <a:gd name="T7" fmla="*/ 16 h 116"/>
                <a:gd name="T8" fmla="*/ 4 w 74"/>
                <a:gd name="T9" fmla="*/ 29 h 116"/>
                <a:gd name="T10" fmla="*/ 1 w 74"/>
                <a:gd name="T11" fmla="*/ 48 h 116"/>
                <a:gd name="T12" fmla="*/ 1 w 74"/>
                <a:gd name="T13" fmla="*/ 67 h 116"/>
                <a:gd name="T14" fmla="*/ 4 w 74"/>
                <a:gd name="T15" fmla="*/ 86 h 116"/>
                <a:gd name="T16" fmla="*/ 9 w 74"/>
                <a:gd name="T17" fmla="*/ 100 h 116"/>
                <a:gd name="T18" fmla="*/ 14 w 74"/>
                <a:gd name="T19" fmla="*/ 107 h 116"/>
                <a:gd name="T20" fmla="*/ 22 w 74"/>
                <a:gd name="T21" fmla="*/ 112 h 116"/>
                <a:gd name="T22" fmla="*/ 31 w 74"/>
                <a:gd name="T23" fmla="*/ 116 h 116"/>
                <a:gd name="T24" fmla="*/ 43 w 74"/>
                <a:gd name="T25" fmla="*/ 116 h 116"/>
                <a:gd name="T26" fmla="*/ 52 w 74"/>
                <a:gd name="T27" fmla="*/ 112 h 116"/>
                <a:gd name="T28" fmla="*/ 60 w 74"/>
                <a:gd name="T29" fmla="*/ 107 h 116"/>
                <a:gd name="T30" fmla="*/ 65 w 74"/>
                <a:gd name="T31" fmla="*/ 100 h 116"/>
                <a:gd name="T32" fmla="*/ 71 w 74"/>
                <a:gd name="T33" fmla="*/ 86 h 116"/>
                <a:gd name="T34" fmla="*/ 74 w 74"/>
                <a:gd name="T35" fmla="*/ 67 h 116"/>
                <a:gd name="T36" fmla="*/ 74 w 74"/>
                <a:gd name="T37" fmla="*/ 48 h 116"/>
                <a:gd name="T38" fmla="*/ 71 w 74"/>
                <a:gd name="T39" fmla="*/ 29 h 116"/>
                <a:gd name="T40" fmla="*/ 65 w 74"/>
                <a:gd name="T41" fmla="*/ 16 h 116"/>
                <a:gd name="T42" fmla="*/ 60 w 74"/>
                <a:gd name="T43" fmla="*/ 8 h 116"/>
                <a:gd name="T44" fmla="*/ 52 w 74"/>
                <a:gd name="T45" fmla="*/ 3 h 116"/>
                <a:gd name="T46" fmla="*/ 43 w 74"/>
                <a:gd name="T47" fmla="*/ 1 h 116"/>
                <a:gd name="T48" fmla="*/ 37 w 74"/>
                <a:gd name="T49" fmla="*/ 13 h 116"/>
                <a:gd name="T50" fmla="*/ 44 w 74"/>
                <a:gd name="T51" fmla="*/ 16 h 116"/>
                <a:gd name="T52" fmla="*/ 49 w 74"/>
                <a:gd name="T53" fmla="*/ 19 h 116"/>
                <a:gd name="T54" fmla="*/ 55 w 74"/>
                <a:gd name="T55" fmla="*/ 30 h 116"/>
                <a:gd name="T56" fmla="*/ 57 w 74"/>
                <a:gd name="T57" fmla="*/ 58 h 116"/>
                <a:gd name="T58" fmla="*/ 55 w 74"/>
                <a:gd name="T59" fmla="*/ 85 h 116"/>
                <a:gd name="T60" fmla="*/ 49 w 74"/>
                <a:gd name="T61" fmla="*/ 97 h 116"/>
                <a:gd name="T62" fmla="*/ 44 w 74"/>
                <a:gd name="T63" fmla="*/ 101 h 116"/>
                <a:gd name="T64" fmla="*/ 37 w 74"/>
                <a:gd name="T65" fmla="*/ 102 h 116"/>
                <a:gd name="T66" fmla="*/ 30 w 74"/>
                <a:gd name="T67" fmla="*/ 101 h 116"/>
                <a:gd name="T68" fmla="*/ 25 w 74"/>
                <a:gd name="T69" fmla="*/ 97 h 116"/>
                <a:gd name="T70" fmla="*/ 20 w 74"/>
                <a:gd name="T71" fmla="*/ 85 h 116"/>
                <a:gd name="T72" fmla="*/ 16 w 74"/>
                <a:gd name="T73" fmla="*/ 58 h 116"/>
                <a:gd name="T74" fmla="*/ 20 w 74"/>
                <a:gd name="T75" fmla="*/ 30 h 116"/>
                <a:gd name="T76" fmla="*/ 25 w 74"/>
                <a:gd name="T77" fmla="*/ 19 h 116"/>
                <a:gd name="T78" fmla="*/ 30 w 74"/>
                <a:gd name="T79" fmla="*/ 16 h 116"/>
                <a:gd name="T80" fmla="*/ 37 w 74"/>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4"/>
                <a:gd name="T124" fmla="*/ 0 h 116"/>
                <a:gd name="T125" fmla="*/ 74 w 74"/>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4" h="116">
                  <a:moveTo>
                    <a:pt x="37" y="0"/>
                  </a:moveTo>
                  <a:lnTo>
                    <a:pt x="31" y="1"/>
                  </a:lnTo>
                  <a:lnTo>
                    <a:pt x="26" y="2"/>
                  </a:lnTo>
                  <a:lnTo>
                    <a:pt x="22" y="3"/>
                  </a:lnTo>
                  <a:lnTo>
                    <a:pt x="17" y="6"/>
                  </a:lnTo>
                  <a:lnTo>
                    <a:pt x="14" y="8"/>
                  </a:lnTo>
                  <a:lnTo>
                    <a:pt x="11" y="12"/>
                  </a:lnTo>
                  <a:lnTo>
                    <a:pt x="9" y="16"/>
                  </a:lnTo>
                  <a:lnTo>
                    <a:pt x="7" y="20"/>
                  </a:lnTo>
                  <a:lnTo>
                    <a:pt x="4" y="29"/>
                  </a:lnTo>
                  <a:lnTo>
                    <a:pt x="2" y="39"/>
                  </a:lnTo>
                  <a:lnTo>
                    <a:pt x="1" y="48"/>
                  </a:lnTo>
                  <a:lnTo>
                    <a:pt x="0" y="58"/>
                  </a:lnTo>
                  <a:lnTo>
                    <a:pt x="1" y="67"/>
                  </a:lnTo>
                  <a:lnTo>
                    <a:pt x="2" y="77"/>
                  </a:lnTo>
                  <a:lnTo>
                    <a:pt x="4" y="86"/>
                  </a:lnTo>
                  <a:lnTo>
                    <a:pt x="7" y="96"/>
                  </a:lnTo>
                  <a:lnTo>
                    <a:pt x="9" y="100"/>
                  </a:lnTo>
                  <a:lnTo>
                    <a:pt x="11" y="104"/>
                  </a:lnTo>
                  <a:lnTo>
                    <a:pt x="14" y="107"/>
                  </a:lnTo>
                  <a:lnTo>
                    <a:pt x="17" y="110"/>
                  </a:lnTo>
                  <a:lnTo>
                    <a:pt x="22" y="112"/>
                  </a:lnTo>
                  <a:lnTo>
                    <a:pt x="26" y="115"/>
                  </a:lnTo>
                  <a:lnTo>
                    <a:pt x="31" y="116"/>
                  </a:lnTo>
                  <a:lnTo>
                    <a:pt x="37" y="116"/>
                  </a:lnTo>
                  <a:lnTo>
                    <a:pt x="43" y="116"/>
                  </a:lnTo>
                  <a:lnTo>
                    <a:pt x="48" y="115"/>
                  </a:lnTo>
                  <a:lnTo>
                    <a:pt x="52" y="112"/>
                  </a:lnTo>
                  <a:lnTo>
                    <a:pt x="56" y="110"/>
                  </a:lnTo>
                  <a:lnTo>
                    <a:pt x="60" y="107"/>
                  </a:lnTo>
                  <a:lnTo>
                    <a:pt x="63" y="104"/>
                  </a:lnTo>
                  <a:lnTo>
                    <a:pt x="65" y="100"/>
                  </a:lnTo>
                  <a:lnTo>
                    <a:pt x="68" y="96"/>
                  </a:lnTo>
                  <a:lnTo>
                    <a:pt x="71" y="86"/>
                  </a:lnTo>
                  <a:lnTo>
                    <a:pt x="73" y="77"/>
                  </a:lnTo>
                  <a:lnTo>
                    <a:pt x="74" y="67"/>
                  </a:lnTo>
                  <a:lnTo>
                    <a:pt x="74" y="58"/>
                  </a:lnTo>
                  <a:lnTo>
                    <a:pt x="74" y="48"/>
                  </a:lnTo>
                  <a:lnTo>
                    <a:pt x="73" y="39"/>
                  </a:lnTo>
                  <a:lnTo>
                    <a:pt x="71" y="29"/>
                  </a:lnTo>
                  <a:lnTo>
                    <a:pt x="68" y="20"/>
                  </a:lnTo>
                  <a:lnTo>
                    <a:pt x="65" y="16"/>
                  </a:lnTo>
                  <a:lnTo>
                    <a:pt x="63" y="12"/>
                  </a:lnTo>
                  <a:lnTo>
                    <a:pt x="60" y="8"/>
                  </a:lnTo>
                  <a:lnTo>
                    <a:pt x="56" y="6"/>
                  </a:lnTo>
                  <a:lnTo>
                    <a:pt x="52" y="3"/>
                  </a:lnTo>
                  <a:lnTo>
                    <a:pt x="48" y="2"/>
                  </a:lnTo>
                  <a:lnTo>
                    <a:pt x="43" y="1"/>
                  </a:lnTo>
                  <a:lnTo>
                    <a:pt x="37" y="0"/>
                  </a:lnTo>
                  <a:close/>
                  <a:moveTo>
                    <a:pt x="37" y="13"/>
                  </a:moveTo>
                  <a:lnTo>
                    <a:pt x="41" y="15"/>
                  </a:lnTo>
                  <a:lnTo>
                    <a:pt x="44" y="16"/>
                  </a:lnTo>
                  <a:lnTo>
                    <a:pt x="47" y="17"/>
                  </a:lnTo>
                  <a:lnTo>
                    <a:pt x="49" y="19"/>
                  </a:lnTo>
                  <a:lnTo>
                    <a:pt x="52" y="24"/>
                  </a:lnTo>
                  <a:lnTo>
                    <a:pt x="55" y="30"/>
                  </a:lnTo>
                  <a:lnTo>
                    <a:pt x="57" y="45"/>
                  </a:lnTo>
                  <a:lnTo>
                    <a:pt x="57" y="58"/>
                  </a:lnTo>
                  <a:lnTo>
                    <a:pt x="57" y="70"/>
                  </a:lnTo>
                  <a:lnTo>
                    <a:pt x="55" y="85"/>
                  </a:lnTo>
                  <a:lnTo>
                    <a:pt x="52" y="91"/>
                  </a:lnTo>
                  <a:lnTo>
                    <a:pt x="49" y="97"/>
                  </a:lnTo>
                  <a:lnTo>
                    <a:pt x="47" y="99"/>
                  </a:lnTo>
                  <a:lnTo>
                    <a:pt x="44" y="101"/>
                  </a:lnTo>
                  <a:lnTo>
                    <a:pt x="41" y="102"/>
                  </a:lnTo>
                  <a:lnTo>
                    <a:pt x="37" y="102"/>
                  </a:lnTo>
                  <a:lnTo>
                    <a:pt x="33" y="102"/>
                  </a:lnTo>
                  <a:lnTo>
                    <a:pt x="30" y="101"/>
                  </a:lnTo>
                  <a:lnTo>
                    <a:pt x="28" y="99"/>
                  </a:lnTo>
                  <a:lnTo>
                    <a:pt x="25" y="97"/>
                  </a:lnTo>
                  <a:lnTo>
                    <a:pt x="22" y="91"/>
                  </a:lnTo>
                  <a:lnTo>
                    <a:pt x="20" y="85"/>
                  </a:lnTo>
                  <a:lnTo>
                    <a:pt x="17" y="70"/>
                  </a:lnTo>
                  <a:lnTo>
                    <a:pt x="16" y="58"/>
                  </a:lnTo>
                  <a:lnTo>
                    <a:pt x="17" y="45"/>
                  </a:lnTo>
                  <a:lnTo>
                    <a:pt x="20" y="30"/>
                  </a:lnTo>
                  <a:lnTo>
                    <a:pt x="22" y="24"/>
                  </a:lnTo>
                  <a:lnTo>
                    <a:pt x="25" y="19"/>
                  </a:lnTo>
                  <a:lnTo>
                    <a:pt x="27" y="17"/>
                  </a:lnTo>
                  <a:lnTo>
                    <a:pt x="30" y="16"/>
                  </a:lnTo>
                  <a:lnTo>
                    <a:pt x="33"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0" name="Freeform 1120"/>
            <xdr:cNvSpPr>
              <a:spLocks noEditPoints="1"/>
            </xdr:cNvSpPr>
          </xdr:nvSpPr>
          <xdr:spPr bwMode="auto">
            <a:xfrm>
              <a:off x="4503" y="1055"/>
              <a:ext cx="75" cy="116"/>
            </a:xfrm>
            <a:custGeom>
              <a:avLst/>
              <a:gdLst>
                <a:gd name="T0" fmla="*/ 32 w 75"/>
                <a:gd name="T1" fmla="*/ 1 h 116"/>
                <a:gd name="T2" fmla="*/ 22 w 75"/>
                <a:gd name="T3" fmla="*/ 3 h 116"/>
                <a:gd name="T4" fmla="*/ 15 w 75"/>
                <a:gd name="T5" fmla="*/ 8 h 116"/>
                <a:gd name="T6" fmla="*/ 8 w 75"/>
                <a:gd name="T7" fmla="*/ 16 h 116"/>
                <a:gd name="T8" fmla="*/ 3 w 75"/>
                <a:gd name="T9" fmla="*/ 29 h 116"/>
                <a:gd name="T10" fmla="*/ 0 w 75"/>
                <a:gd name="T11" fmla="*/ 48 h 116"/>
                <a:gd name="T12" fmla="*/ 0 w 75"/>
                <a:gd name="T13" fmla="*/ 67 h 116"/>
                <a:gd name="T14" fmla="*/ 3 w 75"/>
                <a:gd name="T15" fmla="*/ 86 h 116"/>
                <a:gd name="T16" fmla="*/ 8 w 75"/>
                <a:gd name="T17" fmla="*/ 100 h 116"/>
                <a:gd name="T18" fmla="*/ 15 w 75"/>
                <a:gd name="T19" fmla="*/ 107 h 116"/>
                <a:gd name="T20" fmla="*/ 22 w 75"/>
                <a:gd name="T21" fmla="*/ 112 h 116"/>
                <a:gd name="T22" fmla="*/ 32 w 75"/>
                <a:gd name="T23" fmla="*/ 116 h 116"/>
                <a:gd name="T24" fmla="*/ 43 w 75"/>
                <a:gd name="T25" fmla="*/ 116 h 116"/>
                <a:gd name="T26" fmla="*/ 53 w 75"/>
                <a:gd name="T27" fmla="*/ 112 h 116"/>
                <a:gd name="T28" fmla="*/ 60 w 75"/>
                <a:gd name="T29" fmla="*/ 107 h 116"/>
                <a:gd name="T30" fmla="*/ 65 w 75"/>
                <a:gd name="T31" fmla="*/ 100 h 116"/>
                <a:gd name="T32" fmla="*/ 70 w 75"/>
                <a:gd name="T33" fmla="*/ 86 h 116"/>
                <a:gd name="T34" fmla="*/ 74 w 75"/>
                <a:gd name="T35" fmla="*/ 67 h 116"/>
                <a:gd name="T36" fmla="*/ 74 w 75"/>
                <a:gd name="T37" fmla="*/ 48 h 116"/>
                <a:gd name="T38" fmla="*/ 70 w 75"/>
                <a:gd name="T39" fmla="*/ 29 h 116"/>
                <a:gd name="T40" fmla="*/ 65 w 75"/>
                <a:gd name="T41" fmla="*/ 16 h 116"/>
                <a:gd name="T42" fmla="*/ 60 w 75"/>
                <a:gd name="T43" fmla="*/ 8 h 116"/>
                <a:gd name="T44" fmla="*/ 53 w 75"/>
                <a:gd name="T45" fmla="*/ 3 h 116"/>
                <a:gd name="T46" fmla="*/ 43 w 75"/>
                <a:gd name="T47" fmla="*/ 1 h 116"/>
                <a:gd name="T48" fmla="*/ 37 w 75"/>
                <a:gd name="T49" fmla="*/ 13 h 116"/>
                <a:gd name="T50" fmla="*/ 44 w 75"/>
                <a:gd name="T51" fmla="*/ 16 h 116"/>
                <a:gd name="T52" fmla="*/ 49 w 75"/>
                <a:gd name="T53" fmla="*/ 19 h 116"/>
                <a:gd name="T54" fmla="*/ 55 w 75"/>
                <a:gd name="T55" fmla="*/ 30 h 116"/>
                <a:gd name="T56" fmla="*/ 58 w 75"/>
                <a:gd name="T57" fmla="*/ 58 h 116"/>
                <a:gd name="T58" fmla="*/ 55 w 75"/>
                <a:gd name="T59" fmla="*/ 85 h 116"/>
                <a:gd name="T60" fmla="*/ 49 w 75"/>
                <a:gd name="T61" fmla="*/ 97 h 116"/>
                <a:gd name="T62" fmla="*/ 44 w 75"/>
                <a:gd name="T63" fmla="*/ 101 h 116"/>
                <a:gd name="T64" fmla="*/ 37 w 75"/>
                <a:gd name="T65" fmla="*/ 102 h 116"/>
                <a:gd name="T66" fmla="*/ 30 w 75"/>
                <a:gd name="T67" fmla="*/ 101 h 116"/>
                <a:gd name="T68" fmla="*/ 25 w 75"/>
                <a:gd name="T69" fmla="*/ 97 h 116"/>
                <a:gd name="T70" fmla="*/ 19 w 75"/>
                <a:gd name="T71" fmla="*/ 85 h 116"/>
                <a:gd name="T72" fmla="*/ 17 w 75"/>
                <a:gd name="T73" fmla="*/ 58 h 116"/>
                <a:gd name="T74" fmla="*/ 19 w 75"/>
                <a:gd name="T75" fmla="*/ 30 h 116"/>
                <a:gd name="T76" fmla="*/ 25 w 75"/>
                <a:gd name="T77" fmla="*/ 19 h 116"/>
                <a:gd name="T78" fmla="*/ 30 w 75"/>
                <a:gd name="T79" fmla="*/ 16 h 116"/>
                <a:gd name="T80" fmla="*/ 37 w 75"/>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5"/>
                <a:gd name="T124" fmla="*/ 0 h 116"/>
                <a:gd name="T125" fmla="*/ 75 w 75"/>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5" h="116">
                  <a:moveTo>
                    <a:pt x="37" y="0"/>
                  </a:moveTo>
                  <a:lnTo>
                    <a:pt x="32" y="1"/>
                  </a:lnTo>
                  <a:lnTo>
                    <a:pt x="26" y="2"/>
                  </a:lnTo>
                  <a:lnTo>
                    <a:pt x="22" y="3"/>
                  </a:lnTo>
                  <a:lnTo>
                    <a:pt x="18" y="6"/>
                  </a:lnTo>
                  <a:lnTo>
                    <a:pt x="15" y="8"/>
                  </a:lnTo>
                  <a:lnTo>
                    <a:pt x="12" y="12"/>
                  </a:lnTo>
                  <a:lnTo>
                    <a:pt x="8" y="16"/>
                  </a:lnTo>
                  <a:lnTo>
                    <a:pt x="6" y="20"/>
                  </a:lnTo>
                  <a:lnTo>
                    <a:pt x="3" y="29"/>
                  </a:lnTo>
                  <a:lnTo>
                    <a:pt x="1" y="39"/>
                  </a:lnTo>
                  <a:lnTo>
                    <a:pt x="0" y="48"/>
                  </a:lnTo>
                  <a:lnTo>
                    <a:pt x="0" y="58"/>
                  </a:lnTo>
                  <a:lnTo>
                    <a:pt x="0" y="67"/>
                  </a:lnTo>
                  <a:lnTo>
                    <a:pt x="1" y="77"/>
                  </a:lnTo>
                  <a:lnTo>
                    <a:pt x="3" y="86"/>
                  </a:lnTo>
                  <a:lnTo>
                    <a:pt x="6" y="96"/>
                  </a:lnTo>
                  <a:lnTo>
                    <a:pt x="8" y="100"/>
                  </a:lnTo>
                  <a:lnTo>
                    <a:pt x="12" y="104"/>
                  </a:lnTo>
                  <a:lnTo>
                    <a:pt x="15" y="107"/>
                  </a:lnTo>
                  <a:lnTo>
                    <a:pt x="18" y="110"/>
                  </a:lnTo>
                  <a:lnTo>
                    <a:pt x="22" y="112"/>
                  </a:lnTo>
                  <a:lnTo>
                    <a:pt x="26" y="115"/>
                  </a:lnTo>
                  <a:lnTo>
                    <a:pt x="32" y="116"/>
                  </a:lnTo>
                  <a:lnTo>
                    <a:pt x="37" y="116"/>
                  </a:lnTo>
                  <a:lnTo>
                    <a:pt x="43" y="116"/>
                  </a:lnTo>
                  <a:lnTo>
                    <a:pt x="48" y="115"/>
                  </a:lnTo>
                  <a:lnTo>
                    <a:pt x="53" y="112"/>
                  </a:lnTo>
                  <a:lnTo>
                    <a:pt x="57" y="110"/>
                  </a:lnTo>
                  <a:lnTo>
                    <a:pt x="60" y="107"/>
                  </a:lnTo>
                  <a:lnTo>
                    <a:pt x="63" y="104"/>
                  </a:lnTo>
                  <a:lnTo>
                    <a:pt x="65" y="100"/>
                  </a:lnTo>
                  <a:lnTo>
                    <a:pt x="67" y="96"/>
                  </a:lnTo>
                  <a:lnTo>
                    <a:pt x="70" y="86"/>
                  </a:lnTo>
                  <a:lnTo>
                    <a:pt x="73" y="77"/>
                  </a:lnTo>
                  <a:lnTo>
                    <a:pt x="74" y="67"/>
                  </a:lnTo>
                  <a:lnTo>
                    <a:pt x="75" y="58"/>
                  </a:lnTo>
                  <a:lnTo>
                    <a:pt x="74" y="48"/>
                  </a:lnTo>
                  <a:lnTo>
                    <a:pt x="73" y="39"/>
                  </a:lnTo>
                  <a:lnTo>
                    <a:pt x="70" y="29"/>
                  </a:lnTo>
                  <a:lnTo>
                    <a:pt x="67" y="20"/>
                  </a:lnTo>
                  <a:lnTo>
                    <a:pt x="65" y="16"/>
                  </a:lnTo>
                  <a:lnTo>
                    <a:pt x="63" y="12"/>
                  </a:lnTo>
                  <a:lnTo>
                    <a:pt x="60" y="8"/>
                  </a:lnTo>
                  <a:lnTo>
                    <a:pt x="57" y="6"/>
                  </a:lnTo>
                  <a:lnTo>
                    <a:pt x="53" y="3"/>
                  </a:lnTo>
                  <a:lnTo>
                    <a:pt x="48" y="2"/>
                  </a:lnTo>
                  <a:lnTo>
                    <a:pt x="43" y="1"/>
                  </a:lnTo>
                  <a:lnTo>
                    <a:pt x="37" y="0"/>
                  </a:lnTo>
                  <a:close/>
                  <a:moveTo>
                    <a:pt x="37" y="13"/>
                  </a:moveTo>
                  <a:lnTo>
                    <a:pt x="41" y="15"/>
                  </a:lnTo>
                  <a:lnTo>
                    <a:pt x="44" y="16"/>
                  </a:lnTo>
                  <a:lnTo>
                    <a:pt x="46" y="17"/>
                  </a:lnTo>
                  <a:lnTo>
                    <a:pt x="49" y="19"/>
                  </a:lnTo>
                  <a:lnTo>
                    <a:pt x="53" y="24"/>
                  </a:lnTo>
                  <a:lnTo>
                    <a:pt x="55" y="30"/>
                  </a:lnTo>
                  <a:lnTo>
                    <a:pt x="57" y="45"/>
                  </a:lnTo>
                  <a:lnTo>
                    <a:pt x="58" y="58"/>
                  </a:lnTo>
                  <a:lnTo>
                    <a:pt x="57" y="70"/>
                  </a:lnTo>
                  <a:lnTo>
                    <a:pt x="55" y="85"/>
                  </a:lnTo>
                  <a:lnTo>
                    <a:pt x="53" y="91"/>
                  </a:lnTo>
                  <a:lnTo>
                    <a:pt x="49" y="97"/>
                  </a:lnTo>
                  <a:lnTo>
                    <a:pt x="46" y="99"/>
                  </a:lnTo>
                  <a:lnTo>
                    <a:pt x="44" y="101"/>
                  </a:lnTo>
                  <a:lnTo>
                    <a:pt x="41" y="102"/>
                  </a:lnTo>
                  <a:lnTo>
                    <a:pt x="37" y="102"/>
                  </a:lnTo>
                  <a:lnTo>
                    <a:pt x="34" y="102"/>
                  </a:lnTo>
                  <a:lnTo>
                    <a:pt x="30" y="101"/>
                  </a:lnTo>
                  <a:lnTo>
                    <a:pt x="27" y="99"/>
                  </a:lnTo>
                  <a:lnTo>
                    <a:pt x="25" y="97"/>
                  </a:lnTo>
                  <a:lnTo>
                    <a:pt x="22" y="91"/>
                  </a:lnTo>
                  <a:lnTo>
                    <a:pt x="19" y="85"/>
                  </a:lnTo>
                  <a:lnTo>
                    <a:pt x="17" y="70"/>
                  </a:lnTo>
                  <a:lnTo>
                    <a:pt x="17" y="58"/>
                  </a:lnTo>
                  <a:lnTo>
                    <a:pt x="17" y="45"/>
                  </a:lnTo>
                  <a:lnTo>
                    <a:pt x="19" y="30"/>
                  </a:lnTo>
                  <a:lnTo>
                    <a:pt x="22" y="24"/>
                  </a:lnTo>
                  <a:lnTo>
                    <a:pt x="25" y="19"/>
                  </a:lnTo>
                  <a:lnTo>
                    <a:pt x="27" y="17"/>
                  </a:lnTo>
                  <a:lnTo>
                    <a:pt x="30" y="16"/>
                  </a:lnTo>
                  <a:lnTo>
                    <a:pt x="34"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1" name="Freeform 1121"/>
            <xdr:cNvSpPr>
              <a:spLocks/>
            </xdr:cNvSpPr>
          </xdr:nvSpPr>
          <xdr:spPr bwMode="auto">
            <a:xfrm>
              <a:off x="4642" y="1053"/>
              <a:ext cx="70" cy="115"/>
            </a:xfrm>
            <a:custGeom>
              <a:avLst/>
              <a:gdLst>
                <a:gd name="T0" fmla="*/ 70 w 70"/>
                <a:gd name="T1" fmla="*/ 115 h 115"/>
                <a:gd name="T2" fmla="*/ 70 w 70"/>
                <a:gd name="T3" fmla="*/ 102 h 115"/>
                <a:gd name="T4" fmla="*/ 17 w 70"/>
                <a:gd name="T5" fmla="*/ 102 h 115"/>
                <a:gd name="T6" fmla="*/ 17 w 70"/>
                <a:gd name="T7" fmla="*/ 0 h 115"/>
                <a:gd name="T8" fmla="*/ 0 w 70"/>
                <a:gd name="T9" fmla="*/ 0 h 115"/>
                <a:gd name="T10" fmla="*/ 0 w 70"/>
                <a:gd name="T11" fmla="*/ 115 h 115"/>
                <a:gd name="T12" fmla="*/ 70 w 70"/>
                <a:gd name="T13" fmla="*/ 115 h 115"/>
                <a:gd name="T14" fmla="*/ 0 60000 65536"/>
                <a:gd name="T15" fmla="*/ 0 60000 65536"/>
                <a:gd name="T16" fmla="*/ 0 60000 65536"/>
                <a:gd name="T17" fmla="*/ 0 60000 65536"/>
                <a:gd name="T18" fmla="*/ 0 60000 65536"/>
                <a:gd name="T19" fmla="*/ 0 60000 65536"/>
                <a:gd name="T20" fmla="*/ 0 60000 65536"/>
                <a:gd name="T21" fmla="*/ 0 w 70"/>
                <a:gd name="T22" fmla="*/ 0 h 115"/>
                <a:gd name="T23" fmla="*/ 70 w 70"/>
                <a:gd name="T24" fmla="*/ 115 h 115"/>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70" h="115">
                  <a:moveTo>
                    <a:pt x="70" y="115"/>
                  </a:moveTo>
                  <a:lnTo>
                    <a:pt x="70" y="102"/>
                  </a:lnTo>
                  <a:lnTo>
                    <a:pt x="17" y="102"/>
                  </a:lnTo>
                  <a:lnTo>
                    <a:pt x="17" y="0"/>
                  </a:lnTo>
                  <a:lnTo>
                    <a:pt x="0" y="0"/>
                  </a:lnTo>
                  <a:lnTo>
                    <a:pt x="0" y="115"/>
                  </a:lnTo>
                  <a:lnTo>
                    <a:pt x="70"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2" name="Freeform 1122"/>
            <xdr:cNvSpPr>
              <a:spLocks noEditPoints="1"/>
            </xdr:cNvSpPr>
          </xdr:nvSpPr>
          <xdr:spPr bwMode="auto">
            <a:xfrm>
              <a:off x="4717" y="1053"/>
              <a:ext cx="30" cy="146"/>
            </a:xfrm>
            <a:custGeom>
              <a:avLst/>
              <a:gdLst>
                <a:gd name="T0" fmla="*/ 29 w 30"/>
                <a:gd name="T1" fmla="*/ 34 h 146"/>
                <a:gd name="T2" fmla="*/ 14 w 30"/>
                <a:gd name="T3" fmla="*/ 34 h 146"/>
                <a:gd name="T4" fmla="*/ 14 w 30"/>
                <a:gd name="T5" fmla="*/ 124 h 146"/>
                <a:gd name="T6" fmla="*/ 13 w 30"/>
                <a:gd name="T7" fmla="*/ 128 h 146"/>
                <a:gd name="T8" fmla="*/ 12 w 30"/>
                <a:gd name="T9" fmla="*/ 131 h 146"/>
                <a:gd name="T10" fmla="*/ 11 w 30"/>
                <a:gd name="T11" fmla="*/ 133 h 146"/>
                <a:gd name="T12" fmla="*/ 8 w 30"/>
                <a:gd name="T13" fmla="*/ 134 h 146"/>
                <a:gd name="T14" fmla="*/ 5 w 30"/>
                <a:gd name="T15" fmla="*/ 134 h 146"/>
                <a:gd name="T16" fmla="*/ 0 w 30"/>
                <a:gd name="T17" fmla="*/ 134 h 146"/>
                <a:gd name="T18" fmla="*/ 0 w 30"/>
                <a:gd name="T19" fmla="*/ 145 h 146"/>
                <a:gd name="T20" fmla="*/ 4 w 30"/>
                <a:gd name="T21" fmla="*/ 146 h 146"/>
                <a:gd name="T22" fmla="*/ 9 w 30"/>
                <a:gd name="T23" fmla="*/ 146 h 146"/>
                <a:gd name="T24" fmla="*/ 15 w 30"/>
                <a:gd name="T25" fmla="*/ 145 h 146"/>
                <a:gd name="T26" fmla="*/ 20 w 30"/>
                <a:gd name="T27" fmla="*/ 144 h 146"/>
                <a:gd name="T28" fmla="*/ 23 w 30"/>
                <a:gd name="T29" fmla="*/ 142 h 146"/>
                <a:gd name="T30" fmla="*/ 26 w 30"/>
                <a:gd name="T31" fmla="*/ 139 h 146"/>
                <a:gd name="T32" fmla="*/ 27 w 30"/>
                <a:gd name="T33" fmla="*/ 134 h 146"/>
                <a:gd name="T34" fmla="*/ 28 w 30"/>
                <a:gd name="T35" fmla="*/ 130 h 146"/>
                <a:gd name="T36" fmla="*/ 29 w 30"/>
                <a:gd name="T37" fmla="*/ 125 h 146"/>
                <a:gd name="T38" fmla="*/ 29 w 30"/>
                <a:gd name="T39" fmla="*/ 120 h 146"/>
                <a:gd name="T40" fmla="*/ 29 w 30"/>
                <a:gd name="T41" fmla="*/ 34 h 146"/>
                <a:gd name="T42" fmla="*/ 30 w 30"/>
                <a:gd name="T43" fmla="*/ 17 h 146"/>
                <a:gd name="T44" fmla="*/ 30 w 30"/>
                <a:gd name="T45" fmla="*/ 0 h 146"/>
                <a:gd name="T46" fmla="*/ 12 w 30"/>
                <a:gd name="T47" fmla="*/ 0 h 146"/>
                <a:gd name="T48" fmla="*/ 12 w 30"/>
                <a:gd name="T49" fmla="*/ 17 h 146"/>
                <a:gd name="T50" fmla="*/ 30 w 30"/>
                <a:gd name="T51" fmla="*/ 17 h 14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w 30"/>
                <a:gd name="T79" fmla="*/ 0 h 146"/>
                <a:gd name="T80" fmla="*/ 30 w 30"/>
                <a:gd name="T81" fmla="*/ 146 h 146"/>
              </a:gdLst>
              <a:ahLst/>
              <a:cxnLst>
                <a:cxn ang="T52">
                  <a:pos x="T0" y="T1"/>
                </a:cxn>
                <a:cxn ang="T53">
                  <a:pos x="T2" y="T3"/>
                </a:cxn>
                <a:cxn ang="T54">
                  <a:pos x="T4" y="T5"/>
                </a:cxn>
                <a:cxn ang="T55">
                  <a:pos x="T6" y="T7"/>
                </a:cxn>
                <a:cxn ang="T56">
                  <a:pos x="T8" y="T9"/>
                </a:cxn>
                <a:cxn ang="T57">
                  <a:pos x="T10" y="T11"/>
                </a:cxn>
                <a:cxn ang="T58">
                  <a:pos x="T12" y="T13"/>
                </a:cxn>
                <a:cxn ang="T59">
                  <a:pos x="T14" y="T15"/>
                </a:cxn>
                <a:cxn ang="T60">
                  <a:pos x="T16" y="T17"/>
                </a:cxn>
                <a:cxn ang="T61">
                  <a:pos x="T18" y="T19"/>
                </a:cxn>
                <a:cxn ang="T62">
                  <a:pos x="T20" y="T21"/>
                </a:cxn>
                <a:cxn ang="T63">
                  <a:pos x="T22" y="T23"/>
                </a:cxn>
                <a:cxn ang="T64">
                  <a:pos x="T24" y="T25"/>
                </a:cxn>
                <a:cxn ang="T65">
                  <a:pos x="T26" y="T27"/>
                </a:cxn>
                <a:cxn ang="T66">
                  <a:pos x="T28" y="T29"/>
                </a:cxn>
                <a:cxn ang="T67">
                  <a:pos x="T30" y="T31"/>
                </a:cxn>
                <a:cxn ang="T68">
                  <a:pos x="T32" y="T33"/>
                </a:cxn>
                <a:cxn ang="T69">
                  <a:pos x="T34" y="T35"/>
                </a:cxn>
                <a:cxn ang="T70">
                  <a:pos x="T36" y="T37"/>
                </a:cxn>
                <a:cxn ang="T71">
                  <a:pos x="T38" y="T39"/>
                </a:cxn>
                <a:cxn ang="T72">
                  <a:pos x="T40" y="T41"/>
                </a:cxn>
                <a:cxn ang="T73">
                  <a:pos x="T42" y="T43"/>
                </a:cxn>
                <a:cxn ang="T74">
                  <a:pos x="T44" y="T45"/>
                </a:cxn>
                <a:cxn ang="T75">
                  <a:pos x="T46" y="T47"/>
                </a:cxn>
                <a:cxn ang="T76">
                  <a:pos x="T48" y="T49"/>
                </a:cxn>
                <a:cxn ang="T77">
                  <a:pos x="T50" y="T51"/>
                </a:cxn>
              </a:cxnLst>
              <a:rect l="T78" t="T79" r="T80" b="T81"/>
              <a:pathLst>
                <a:path w="30" h="146">
                  <a:moveTo>
                    <a:pt x="29" y="34"/>
                  </a:moveTo>
                  <a:lnTo>
                    <a:pt x="14" y="34"/>
                  </a:lnTo>
                  <a:lnTo>
                    <a:pt x="14" y="124"/>
                  </a:lnTo>
                  <a:lnTo>
                    <a:pt x="13" y="128"/>
                  </a:lnTo>
                  <a:lnTo>
                    <a:pt x="12" y="131"/>
                  </a:lnTo>
                  <a:lnTo>
                    <a:pt x="11" y="133"/>
                  </a:lnTo>
                  <a:lnTo>
                    <a:pt x="8" y="134"/>
                  </a:lnTo>
                  <a:lnTo>
                    <a:pt x="5" y="134"/>
                  </a:lnTo>
                  <a:lnTo>
                    <a:pt x="0" y="134"/>
                  </a:lnTo>
                  <a:lnTo>
                    <a:pt x="0" y="145"/>
                  </a:lnTo>
                  <a:lnTo>
                    <a:pt x="4" y="146"/>
                  </a:lnTo>
                  <a:lnTo>
                    <a:pt x="9" y="146"/>
                  </a:lnTo>
                  <a:lnTo>
                    <a:pt x="15" y="145"/>
                  </a:lnTo>
                  <a:lnTo>
                    <a:pt x="20" y="144"/>
                  </a:lnTo>
                  <a:lnTo>
                    <a:pt x="23" y="142"/>
                  </a:lnTo>
                  <a:lnTo>
                    <a:pt x="26" y="139"/>
                  </a:lnTo>
                  <a:lnTo>
                    <a:pt x="27" y="134"/>
                  </a:lnTo>
                  <a:lnTo>
                    <a:pt x="28" y="130"/>
                  </a:lnTo>
                  <a:lnTo>
                    <a:pt x="29" y="125"/>
                  </a:lnTo>
                  <a:lnTo>
                    <a:pt x="29" y="120"/>
                  </a:lnTo>
                  <a:lnTo>
                    <a:pt x="29" y="34"/>
                  </a:lnTo>
                  <a:close/>
                  <a:moveTo>
                    <a:pt x="30" y="17"/>
                  </a:moveTo>
                  <a:lnTo>
                    <a:pt x="30" y="0"/>
                  </a:lnTo>
                  <a:lnTo>
                    <a:pt x="12" y="0"/>
                  </a:lnTo>
                  <a:lnTo>
                    <a:pt x="12" y="17"/>
                  </a:lnTo>
                  <a:lnTo>
                    <a:pt x="30"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3" name="Freeform 1123"/>
            <xdr:cNvSpPr>
              <a:spLocks/>
            </xdr:cNvSpPr>
          </xdr:nvSpPr>
          <xdr:spPr bwMode="auto">
            <a:xfrm>
              <a:off x="4773" y="1087"/>
              <a:ext cx="70" cy="84"/>
            </a:xfrm>
            <a:custGeom>
              <a:avLst/>
              <a:gdLst>
                <a:gd name="T0" fmla="*/ 54 w 70"/>
                <a:gd name="T1" fmla="*/ 43 h 84"/>
                <a:gd name="T2" fmla="*/ 54 w 70"/>
                <a:gd name="T3" fmla="*/ 50 h 84"/>
                <a:gd name="T4" fmla="*/ 51 w 70"/>
                <a:gd name="T5" fmla="*/ 61 h 84"/>
                <a:gd name="T6" fmla="*/ 48 w 70"/>
                <a:gd name="T7" fmla="*/ 67 h 84"/>
                <a:gd name="T8" fmla="*/ 44 w 70"/>
                <a:gd name="T9" fmla="*/ 70 h 84"/>
                <a:gd name="T10" fmla="*/ 38 w 70"/>
                <a:gd name="T11" fmla="*/ 72 h 84"/>
                <a:gd name="T12" fmla="*/ 33 w 70"/>
                <a:gd name="T13" fmla="*/ 72 h 84"/>
                <a:gd name="T14" fmla="*/ 29 w 70"/>
                <a:gd name="T15" fmla="*/ 72 h 84"/>
                <a:gd name="T16" fmla="*/ 25 w 70"/>
                <a:gd name="T17" fmla="*/ 71 h 84"/>
                <a:gd name="T18" fmla="*/ 22 w 70"/>
                <a:gd name="T19" fmla="*/ 69 h 84"/>
                <a:gd name="T20" fmla="*/ 19 w 70"/>
                <a:gd name="T21" fmla="*/ 66 h 84"/>
                <a:gd name="T22" fmla="*/ 17 w 70"/>
                <a:gd name="T23" fmla="*/ 63 h 84"/>
                <a:gd name="T24" fmla="*/ 16 w 70"/>
                <a:gd name="T25" fmla="*/ 58 h 84"/>
                <a:gd name="T26" fmla="*/ 16 w 70"/>
                <a:gd name="T27" fmla="*/ 53 h 84"/>
                <a:gd name="T28" fmla="*/ 16 w 70"/>
                <a:gd name="T29" fmla="*/ 49 h 84"/>
                <a:gd name="T30" fmla="*/ 16 w 70"/>
                <a:gd name="T31" fmla="*/ 0 h 84"/>
                <a:gd name="T32" fmla="*/ 0 w 70"/>
                <a:gd name="T33" fmla="*/ 0 h 84"/>
                <a:gd name="T34" fmla="*/ 0 w 70"/>
                <a:gd name="T35" fmla="*/ 54 h 84"/>
                <a:gd name="T36" fmla="*/ 2 w 70"/>
                <a:gd name="T37" fmla="*/ 60 h 84"/>
                <a:gd name="T38" fmla="*/ 3 w 70"/>
                <a:gd name="T39" fmla="*/ 66 h 84"/>
                <a:gd name="T40" fmla="*/ 5 w 70"/>
                <a:gd name="T41" fmla="*/ 71 h 84"/>
                <a:gd name="T42" fmla="*/ 8 w 70"/>
                <a:gd name="T43" fmla="*/ 75 h 84"/>
                <a:gd name="T44" fmla="*/ 11 w 70"/>
                <a:gd name="T45" fmla="*/ 78 h 84"/>
                <a:gd name="T46" fmla="*/ 16 w 70"/>
                <a:gd name="T47" fmla="*/ 81 h 84"/>
                <a:gd name="T48" fmla="*/ 22 w 70"/>
                <a:gd name="T49" fmla="*/ 83 h 84"/>
                <a:gd name="T50" fmla="*/ 27 w 70"/>
                <a:gd name="T51" fmla="*/ 84 h 84"/>
                <a:gd name="T52" fmla="*/ 35 w 70"/>
                <a:gd name="T53" fmla="*/ 83 h 84"/>
                <a:gd name="T54" fmla="*/ 43 w 70"/>
                <a:gd name="T55" fmla="*/ 80 h 84"/>
                <a:gd name="T56" fmla="*/ 46 w 70"/>
                <a:gd name="T57" fmla="*/ 78 h 84"/>
                <a:gd name="T58" fmla="*/ 49 w 70"/>
                <a:gd name="T59" fmla="*/ 76 h 84"/>
                <a:gd name="T60" fmla="*/ 52 w 70"/>
                <a:gd name="T61" fmla="*/ 73 h 84"/>
                <a:gd name="T62" fmla="*/ 54 w 70"/>
                <a:gd name="T63" fmla="*/ 69 h 84"/>
                <a:gd name="T64" fmla="*/ 55 w 70"/>
                <a:gd name="T65" fmla="*/ 69 h 84"/>
                <a:gd name="T66" fmla="*/ 55 w 70"/>
                <a:gd name="T67" fmla="*/ 81 h 84"/>
                <a:gd name="T68" fmla="*/ 70 w 70"/>
                <a:gd name="T69" fmla="*/ 81 h 84"/>
                <a:gd name="T70" fmla="*/ 70 w 70"/>
                <a:gd name="T71" fmla="*/ 0 h 84"/>
                <a:gd name="T72" fmla="*/ 54 w 70"/>
                <a:gd name="T73" fmla="*/ 0 h 84"/>
                <a:gd name="T74" fmla="*/ 54 w 70"/>
                <a:gd name="T75" fmla="*/ 43 h 84"/>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w 70"/>
                <a:gd name="T115" fmla="*/ 0 h 84"/>
                <a:gd name="T116" fmla="*/ 70 w 70"/>
                <a:gd name="T117" fmla="*/ 84 h 84"/>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T114" t="T115" r="T116" b="T117"/>
              <a:pathLst>
                <a:path w="70" h="84">
                  <a:moveTo>
                    <a:pt x="54" y="43"/>
                  </a:moveTo>
                  <a:lnTo>
                    <a:pt x="54" y="50"/>
                  </a:lnTo>
                  <a:lnTo>
                    <a:pt x="51" y="61"/>
                  </a:lnTo>
                  <a:lnTo>
                    <a:pt x="48" y="67"/>
                  </a:lnTo>
                  <a:lnTo>
                    <a:pt x="44" y="70"/>
                  </a:lnTo>
                  <a:lnTo>
                    <a:pt x="38" y="72"/>
                  </a:lnTo>
                  <a:lnTo>
                    <a:pt x="33" y="72"/>
                  </a:lnTo>
                  <a:lnTo>
                    <a:pt x="29" y="72"/>
                  </a:lnTo>
                  <a:lnTo>
                    <a:pt x="25" y="71"/>
                  </a:lnTo>
                  <a:lnTo>
                    <a:pt x="22" y="69"/>
                  </a:lnTo>
                  <a:lnTo>
                    <a:pt x="19" y="66"/>
                  </a:lnTo>
                  <a:lnTo>
                    <a:pt x="17" y="63"/>
                  </a:lnTo>
                  <a:lnTo>
                    <a:pt x="16" y="58"/>
                  </a:lnTo>
                  <a:lnTo>
                    <a:pt x="16" y="53"/>
                  </a:lnTo>
                  <a:lnTo>
                    <a:pt x="16" y="49"/>
                  </a:lnTo>
                  <a:lnTo>
                    <a:pt x="16" y="0"/>
                  </a:lnTo>
                  <a:lnTo>
                    <a:pt x="0" y="0"/>
                  </a:lnTo>
                  <a:lnTo>
                    <a:pt x="0" y="54"/>
                  </a:lnTo>
                  <a:lnTo>
                    <a:pt x="2" y="60"/>
                  </a:lnTo>
                  <a:lnTo>
                    <a:pt x="3" y="66"/>
                  </a:lnTo>
                  <a:lnTo>
                    <a:pt x="5" y="71"/>
                  </a:lnTo>
                  <a:lnTo>
                    <a:pt x="8" y="75"/>
                  </a:lnTo>
                  <a:lnTo>
                    <a:pt x="11" y="78"/>
                  </a:lnTo>
                  <a:lnTo>
                    <a:pt x="16" y="81"/>
                  </a:lnTo>
                  <a:lnTo>
                    <a:pt x="22" y="83"/>
                  </a:lnTo>
                  <a:lnTo>
                    <a:pt x="27" y="84"/>
                  </a:lnTo>
                  <a:lnTo>
                    <a:pt x="35" y="83"/>
                  </a:lnTo>
                  <a:lnTo>
                    <a:pt x="43" y="80"/>
                  </a:lnTo>
                  <a:lnTo>
                    <a:pt x="46" y="78"/>
                  </a:lnTo>
                  <a:lnTo>
                    <a:pt x="49" y="76"/>
                  </a:lnTo>
                  <a:lnTo>
                    <a:pt x="52" y="73"/>
                  </a:lnTo>
                  <a:lnTo>
                    <a:pt x="54" y="69"/>
                  </a:lnTo>
                  <a:lnTo>
                    <a:pt x="55" y="69"/>
                  </a:lnTo>
                  <a:lnTo>
                    <a:pt x="55" y="81"/>
                  </a:lnTo>
                  <a:lnTo>
                    <a:pt x="70" y="81"/>
                  </a:lnTo>
                  <a:lnTo>
                    <a:pt x="70" y="0"/>
                  </a:lnTo>
                  <a:lnTo>
                    <a:pt x="54" y="0"/>
                  </a:lnTo>
                  <a:lnTo>
                    <a:pt x="54" y="4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4" name="Freeform 1124"/>
            <xdr:cNvSpPr>
              <a:spLocks noEditPoints="1"/>
            </xdr:cNvSpPr>
          </xdr:nvSpPr>
          <xdr:spPr bwMode="auto">
            <a:xfrm>
              <a:off x="4869" y="1053"/>
              <a:ext cx="77" cy="118"/>
            </a:xfrm>
            <a:custGeom>
              <a:avLst/>
              <a:gdLst>
                <a:gd name="T0" fmla="*/ 61 w 77"/>
                <a:gd name="T1" fmla="*/ 81 h 118"/>
                <a:gd name="T2" fmla="*/ 59 w 77"/>
                <a:gd name="T3" fmla="*/ 91 h 118"/>
                <a:gd name="T4" fmla="*/ 54 w 77"/>
                <a:gd name="T5" fmla="*/ 101 h 118"/>
                <a:gd name="T6" fmla="*/ 44 w 77"/>
                <a:gd name="T7" fmla="*/ 106 h 118"/>
                <a:gd name="T8" fmla="*/ 33 w 77"/>
                <a:gd name="T9" fmla="*/ 106 h 118"/>
                <a:gd name="T10" fmla="*/ 23 w 77"/>
                <a:gd name="T11" fmla="*/ 101 h 118"/>
                <a:gd name="T12" fmla="*/ 18 w 77"/>
                <a:gd name="T13" fmla="*/ 91 h 118"/>
                <a:gd name="T14" fmla="*/ 16 w 77"/>
                <a:gd name="T15" fmla="*/ 81 h 118"/>
                <a:gd name="T16" fmla="*/ 16 w 77"/>
                <a:gd name="T17" fmla="*/ 69 h 118"/>
                <a:gd name="T18" fmla="*/ 19 w 77"/>
                <a:gd name="T19" fmla="*/ 59 h 118"/>
                <a:gd name="T20" fmla="*/ 24 w 77"/>
                <a:gd name="T21" fmla="*/ 49 h 118"/>
                <a:gd name="T22" fmla="*/ 33 w 77"/>
                <a:gd name="T23" fmla="*/ 44 h 118"/>
                <a:gd name="T24" fmla="*/ 46 w 77"/>
                <a:gd name="T25" fmla="*/ 44 h 118"/>
                <a:gd name="T26" fmla="*/ 54 w 77"/>
                <a:gd name="T27" fmla="*/ 49 h 118"/>
                <a:gd name="T28" fmla="*/ 59 w 77"/>
                <a:gd name="T29" fmla="*/ 59 h 118"/>
                <a:gd name="T30" fmla="*/ 61 w 77"/>
                <a:gd name="T31" fmla="*/ 69 h 118"/>
                <a:gd name="T32" fmla="*/ 16 w 77"/>
                <a:gd name="T33" fmla="*/ 103 h 118"/>
                <a:gd name="T34" fmla="*/ 16 w 77"/>
                <a:gd name="T35" fmla="*/ 103 h 118"/>
                <a:gd name="T36" fmla="*/ 21 w 77"/>
                <a:gd name="T37" fmla="*/ 109 h 118"/>
                <a:gd name="T38" fmla="*/ 28 w 77"/>
                <a:gd name="T39" fmla="*/ 114 h 118"/>
                <a:gd name="T40" fmla="*/ 44 w 77"/>
                <a:gd name="T41" fmla="*/ 118 h 118"/>
                <a:gd name="T42" fmla="*/ 59 w 77"/>
                <a:gd name="T43" fmla="*/ 113 h 118"/>
                <a:gd name="T44" fmla="*/ 70 w 77"/>
                <a:gd name="T45" fmla="*/ 104 h 118"/>
                <a:gd name="T46" fmla="*/ 76 w 77"/>
                <a:gd name="T47" fmla="*/ 90 h 118"/>
                <a:gd name="T48" fmla="*/ 77 w 77"/>
                <a:gd name="T49" fmla="*/ 75 h 118"/>
                <a:gd name="T50" fmla="*/ 75 w 77"/>
                <a:gd name="T51" fmla="*/ 59 h 118"/>
                <a:gd name="T52" fmla="*/ 69 w 77"/>
                <a:gd name="T53" fmla="*/ 46 h 118"/>
                <a:gd name="T54" fmla="*/ 57 w 77"/>
                <a:gd name="T55" fmla="*/ 35 h 118"/>
                <a:gd name="T56" fmla="*/ 41 w 77"/>
                <a:gd name="T57" fmla="*/ 32 h 118"/>
                <a:gd name="T58" fmla="*/ 27 w 77"/>
                <a:gd name="T59" fmla="*/ 35 h 118"/>
                <a:gd name="T60" fmla="*/ 21 w 77"/>
                <a:gd name="T61" fmla="*/ 40 h 118"/>
                <a:gd name="T62" fmla="*/ 16 w 77"/>
                <a:gd name="T63" fmla="*/ 46 h 118"/>
                <a:gd name="T64" fmla="*/ 16 w 77"/>
                <a:gd name="T65" fmla="*/ 0 h 118"/>
                <a:gd name="T66" fmla="*/ 1 w 77"/>
                <a:gd name="T67" fmla="*/ 103 h 118"/>
                <a:gd name="T68" fmla="*/ 0 w 77"/>
                <a:gd name="T69" fmla="*/ 115 h 118"/>
                <a:gd name="T70" fmla="*/ 16 w 77"/>
                <a:gd name="T71" fmla="*/ 103 h 118"/>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w 77"/>
                <a:gd name="T109" fmla="*/ 0 h 118"/>
                <a:gd name="T110" fmla="*/ 77 w 77"/>
                <a:gd name="T111" fmla="*/ 118 h 118"/>
              </a:gdLst>
              <a:ahLst/>
              <a:cxnLst>
                <a:cxn ang="T72">
                  <a:pos x="T0" y="T1"/>
                </a:cxn>
                <a:cxn ang="T73">
                  <a:pos x="T2" y="T3"/>
                </a:cxn>
                <a:cxn ang="T74">
                  <a:pos x="T4" y="T5"/>
                </a:cxn>
                <a:cxn ang="T75">
                  <a:pos x="T6" y="T7"/>
                </a:cxn>
                <a:cxn ang="T76">
                  <a:pos x="T8" y="T9"/>
                </a:cxn>
                <a:cxn ang="T77">
                  <a:pos x="T10" y="T11"/>
                </a:cxn>
                <a:cxn ang="T78">
                  <a:pos x="T12" y="T13"/>
                </a:cxn>
                <a:cxn ang="T79">
                  <a:pos x="T14" y="T15"/>
                </a:cxn>
                <a:cxn ang="T80">
                  <a:pos x="T16" y="T17"/>
                </a:cxn>
                <a:cxn ang="T81">
                  <a:pos x="T18" y="T19"/>
                </a:cxn>
                <a:cxn ang="T82">
                  <a:pos x="T20" y="T21"/>
                </a:cxn>
                <a:cxn ang="T83">
                  <a:pos x="T22" y="T23"/>
                </a:cxn>
                <a:cxn ang="T84">
                  <a:pos x="T24" y="T25"/>
                </a:cxn>
                <a:cxn ang="T85">
                  <a:pos x="T26" y="T27"/>
                </a:cxn>
                <a:cxn ang="T86">
                  <a:pos x="T28" y="T29"/>
                </a:cxn>
                <a:cxn ang="T87">
                  <a:pos x="T30" y="T31"/>
                </a:cxn>
                <a:cxn ang="T88">
                  <a:pos x="T32" y="T33"/>
                </a:cxn>
                <a:cxn ang="T89">
                  <a:pos x="T34" y="T35"/>
                </a:cxn>
                <a:cxn ang="T90">
                  <a:pos x="T36" y="T37"/>
                </a:cxn>
                <a:cxn ang="T91">
                  <a:pos x="T38" y="T39"/>
                </a:cxn>
                <a:cxn ang="T92">
                  <a:pos x="T40" y="T41"/>
                </a:cxn>
                <a:cxn ang="T93">
                  <a:pos x="T42" y="T43"/>
                </a:cxn>
                <a:cxn ang="T94">
                  <a:pos x="T44" y="T45"/>
                </a:cxn>
                <a:cxn ang="T95">
                  <a:pos x="T46" y="T47"/>
                </a:cxn>
                <a:cxn ang="T96">
                  <a:pos x="T48" y="T49"/>
                </a:cxn>
                <a:cxn ang="T97">
                  <a:pos x="T50" y="T51"/>
                </a:cxn>
                <a:cxn ang="T98">
                  <a:pos x="T52" y="T53"/>
                </a:cxn>
                <a:cxn ang="T99">
                  <a:pos x="T54" y="T55"/>
                </a:cxn>
                <a:cxn ang="T100">
                  <a:pos x="T56" y="T57"/>
                </a:cxn>
                <a:cxn ang="T101">
                  <a:pos x="T58" y="T59"/>
                </a:cxn>
                <a:cxn ang="T102">
                  <a:pos x="T60" y="T61"/>
                </a:cxn>
                <a:cxn ang="T103">
                  <a:pos x="T62" y="T63"/>
                </a:cxn>
                <a:cxn ang="T104">
                  <a:pos x="T64" y="T65"/>
                </a:cxn>
                <a:cxn ang="T105">
                  <a:pos x="T66" y="T67"/>
                </a:cxn>
                <a:cxn ang="T106">
                  <a:pos x="T68" y="T69"/>
                </a:cxn>
                <a:cxn ang="T107">
                  <a:pos x="T70" y="T71"/>
                </a:cxn>
              </a:cxnLst>
              <a:rect l="T108" t="T109" r="T110" b="T111"/>
              <a:pathLst>
                <a:path w="77" h="118">
                  <a:moveTo>
                    <a:pt x="61" y="75"/>
                  </a:moveTo>
                  <a:lnTo>
                    <a:pt x="61" y="81"/>
                  </a:lnTo>
                  <a:lnTo>
                    <a:pt x="60" y="86"/>
                  </a:lnTo>
                  <a:lnTo>
                    <a:pt x="59" y="91"/>
                  </a:lnTo>
                  <a:lnTo>
                    <a:pt x="57" y="97"/>
                  </a:lnTo>
                  <a:lnTo>
                    <a:pt x="54" y="101"/>
                  </a:lnTo>
                  <a:lnTo>
                    <a:pt x="50" y="104"/>
                  </a:lnTo>
                  <a:lnTo>
                    <a:pt x="44" y="106"/>
                  </a:lnTo>
                  <a:lnTo>
                    <a:pt x="39" y="106"/>
                  </a:lnTo>
                  <a:lnTo>
                    <a:pt x="33" y="106"/>
                  </a:lnTo>
                  <a:lnTo>
                    <a:pt x="28" y="104"/>
                  </a:lnTo>
                  <a:lnTo>
                    <a:pt x="23" y="101"/>
                  </a:lnTo>
                  <a:lnTo>
                    <a:pt x="20" y="97"/>
                  </a:lnTo>
                  <a:lnTo>
                    <a:pt x="18" y="91"/>
                  </a:lnTo>
                  <a:lnTo>
                    <a:pt x="17" y="86"/>
                  </a:lnTo>
                  <a:lnTo>
                    <a:pt x="16" y="81"/>
                  </a:lnTo>
                  <a:lnTo>
                    <a:pt x="16" y="75"/>
                  </a:lnTo>
                  <a:lnTo>
                    <a:pt x="16" y="69"/>
                  </a:lnTo>
                  <a:lnTo>
                    <a:pt x="17" y="64"/>
                  </a:lnTo>
                  <a:lnTo>
                    <a:pt x="19" y="59"/>
                  </a:lnTo>
                  <a:lnTo>
                    <a:pt x="21" y="53"/>
                  </a:lnTo>
                  <a:lnTo>
                    <a:pt x="24" y="49"/>
                  </a:lnTo>
                  <a:lnTo>
                    <a:pt x="28" y="46"/>
                  </a:lnTo>
                  <a:lnTo>
                    <a:pt x="33" y="44"/>
                  </a:lnTo>
                  <a:lnTo>
                    <a:pt x="39" y="44"/>
                  </a:lnTo>
                  <a:lnTo>
                    <a:pt x="46" y="44"/>
                  </a:lnTo>
                  <a:lnTo>
                    <a:pt x="50" y="46"/>
                  </a:lnTo>
                  <a:lnTo>
                    <a:pt x="54" y="49"/>
                  </a:lnTo>
                  <a:lnTo>
                    <a:pt x="57" y="53"/>
                  </a:lnTo>
                  <a:lnTo>
                    <a:pt x="59" y="59"/>
                  </a:lnTo>
                  <a:lnTo>
                    <a:pt x="60" y="64"/>
                  </a:lnTo>
                  <a:lnTo>
                    <a:pt x="61" y="69"/>
                  </a:lnTo>
                  <a:lnTo>
                    <a:pt x="61" y="75"/>
                  </a:lnTo>
                  <a:close/>
                  <a:moveTo>
                    <a:pt x="16" y="103"/>
                  </a:moveTo>
                  <a:lnTo>
                    <a:pt x="16" y="103"/>
                  </a:lnTo>
                  <a:lnTo>
                    <a:pt x="19" y="106"/>
                  </a:lnTo>
                  <a:lnTo>
                    <a:pt x="21" y="109"/>
                  </a:lnTo>
                  <a:lnTo>
                    <a:pt x="24" y="112"/>
                  </a:lnTo>
                  <a:lnTo>
                    <a:pt x="28" y="114"/>
                  </a:lnTo>
                  <a:lnTo>
                    <a:pt x="36" y="117"/>
                  </a:lnTo>
                  <a:lnTo>
                    <a:pt x="44" y="118"/>
                  </a:lnTo>
                  <a:lnTo>
                    <a:pt x="53" y="117"/>
                  </a:lnTo>
                  <a:lnTo>
                    <a:pt x="59" y="113"/>
                  </a:lnTo>
                  <a:lnTo>
                    <a:pt x="66" y="109"/>
                  </a:lnTo>
                  <a:lnTo>
                    <a:pt x="70" y="104"/>
                  </a:lnTo>
                  <a:lnTo>
                    <a:pt x="73" y="98"/>
                  </a:lnTo>
                  <a:lnTo>
                    <a:pt x="76" y="90"/>
                  </a:lnTo>
                  <a:lnTo>
                    <a:pt x="77" y="83"/>
                  </a:lnTo>
                  <a:lnTo>
                    <a:pt x="77" y="75"/>
                  </a:lnTo>
                  <a:lnTo>
                    <a:pt x="77" y="67"/>
                  </a:lnTo>
                  <a:lnTo>
                    <a:pt x="75" y="59"/>
                  </a:lnTo>
                  <a:lnTo>
                    <a:pt x="73" y="52"/>
                  </a:lnTo>
                  <a:lnTo>
                    <a:pt x="69" y="46"/>
                  </a:lnTo>
                  <a:lnTo>
                    <a:pt x="63" y="40"/>
                  </a:lnTo>
                  <a:lnTo>
                    <a:pt x="57" y="35"/>
                  </a:lnTo>
                  <a:lnTo>
                    <a:pt x="50" y="33"/>
                  </a:lnTo>
                  <a:lnTo>
                    <a:pt x="41" y="32"/>
                  </a:lnTo>
                  <a:lnTo>
                    <a:pt x="34" y="33"/>
                  </a:lnTo>
                  <a:lnTo>
                    <a:pt x="27" y="35"/>
                  </a:lnTo>
                  <a:lnTo>
                    <a:pt x="23" y="38"/>
                  </a:lnTo>
                  <a:lnTo>
                    <a:pt x="21" y="40"/>
                  </a:lnTo>
                  <a:lnTo>
                    <a:pt x="18" y="43"/>
                  </a:lnTo>
                  <a:lnTo>
                    <a:pt x="16" y="46"/>
                  </a:lnTo>
                  <a:lnTo>
                    <a:pt x="16" y="0"/>
                  </a:lnTo>
                  <a:lnTo>
                    <a:pt x="1" y="0"/>
                  </a:lnTo>
                  <a:lnTo>
                    <a:pt x="1" y="103"/>
                  </a:lnTo>
                  <a:lnTo>
                    <a:pt x="0" y="108"/>
                  </a:lnTo>
                  <a:lnTo>
                    <a:pt x="0" y="115"/>
                  </a:lnTo>
                  <a:lnTo>
                    <a:pt x="16" y="115"/>
                  </a:lnTo>
                  <a:lnTo>
                    <a:pt x="16" y="10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5" name="Rectangle 1125"/>
            <xdr:cNvSpPr>
              <a:spLocks noChangeArrowheads="1"/>
            </xdr:cNvSpPr>
          </xdr:nvSpPr>
          <xdr:spPr bwMode="auto">
            <a:xfrm>
              <a:off x="4968" y="1053"/>
              <a:ext cx="15" cy="1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86" name="Freeform 1126"/>
            <xdr:cNvSpPr>
              <a:spLocks noEditPoints="1"/>
            </xdr:cNvSpPr>
          </xdr:nvSpPr>
          <xdr:spPr bwMode="auto">
            <a:xfrm>
              <a:off x="4998" y="1053"/>
              <a:ext cx="31" cy="146"/>
            </a:xfrm>
            <a:custGeom>
              <a:avLst/>
              <a:gdLst>
                <a:gd name="T0" fmla="*/ 29 w 31"/>
                <a:gd name="T1" fmla="*/ 34 h 146"/>
                <a:gd name="T2" fmla="*/ 14 w 31"/>
                <a:gd name="T3" fmla="*/ 34 h 146"/>
                <a:gd name="T4" fmla="*/ 14 w 31"/>
                <a:gd name="T5" fmla="*/ 124 h 146"/>
                <a:gd name="T6" fmla="*/ 14 w 31"/>
                <a:gd name="T7" fmla="*/ 128 h 146"/>
                <a:gd name="T8" fmla="*/ 12 w 31"/>
                <a:gd name="T9" fmla="*/ 131 h 146"/>
                <a:gd name="T10" fmla="*/ 11 w 31"/>
                <a:gd name="T11" fmla="*/ 133 h 146"/>
                <a:gd name="T12" fmla="*/ 8 w 31"/>
                <a:gd name="T13" fmla="*/ 134 h 146"/>
                <a:gd name="T14" fmla="*/ 5 w 31"/>
                <a:gd name="T15" fmla="*/ 134 h 146"/>
                <a:gd name="T16" fmla="*/ 0 w 31"/>
                <a:gd name="T17" fmla="*/ 134 h 146"/>
                <a:gd name="T18" fmla="*/ 0 w 31"/>
                <a:gd name="T19" fmla="*/ 145 h 146"/>
                <a:gd name="T20" fmla="*/ 5 w 31"/>
                <a:gd name="T21" fmla="*/ 146 h 146"/>
                <a:gd name="T22" fmla="*/ 9 w 31"/>
                <a:gd name="T23" fmla="*/ 146 h 146"/>
                <a:gd name="T24" fmla="*/ 15 w 31"/>
                <a:gd name="T25" fmla="*/ 145 h 146"/>
                <a:gd name="T26" fmla="*/ 20 w 31"/>
                <a:gd name="T27" fmla="*/ 144 h 146"/>
                <a:gd name="T28" fmla="*/ 23 w 31"/>
                <a:gd name="T29" fmla="*/ 142 h 146"/>
                <a:gd name="T30" fmla="*/ 26 w 31"/>
                <a:gd name="T31" fmla="*/ 139 h 146"/>
                <a:gd name="T32" fmla="*/ 27 w 31"/>
                <a:gd name="T33" fmla="*/ 134 h 146"/>
                <a:gd name="T34" fmla="*/ 28 w 31"/>
                <a:gd name="T35" fmla="*/ 130 h 146"/>
                <a:gd name="T36" fmla="*/ 29 w 31"/>
                <a:gd name="T37" fmla="*/ 125 h 146"/>
                <a:gd name="T38" fmla="*/ 29 w 31"/>
                <a:gd name="T39" fmla="*/ 120 h 146"/>
                <a:gd name="T40" fmla="*/ 29 w 31"/>
                <a:gd name="T41" fmla="*/ 34 h 146"/>
                <a:gd name="T42" fmla="*/ 31 w 31"/>
                <a:gd name="T43" fmla="*/ 17 h 146"/>
                <a:gd name="T44" fmla="*/ 31 w 31"/>
                <a:gd name="T45" fmla="*/ 0 h 146"/>
                <a:gd name="T46" fmla="*/ 12 w 31"/>
                <a:gd name="T47" fmla="*/ 0 h 146"/>
                <a:gd name="T48" fmla="*/ 12 w 31"/>
                <a:gd name="T49" fmla="*/ 17 h 146"/>
                <a:gd name="T50" fmla="*/ 31 w 31"/>
                <a:gd name="T51" fmla="*/ 17 h 14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w 31"/>
                <a:gd name="T79" fmla="*/ 0 h 146"/>
                <a:gd name="T80" fmla="*/ 31 w 31"/>
                <a:gd name="T81" fmla="*/ 146 h 146"/>
              </a:gdLst>
              <a:ahLst/>
              <a:cxnLst>
                <a:cxn ang="T52">
                  <a:pos x="T0" y="T1"/>
                </a:cxn>
                <a:cxn ang="T53">
                  <a:pos x="T2" y="T3"/>
                </a:cxn>
                <a:cxn ang="T54">
                  <a:pos x="T4" y="T5"/>
                </a:cxn>
                <a:cxn ang="T55">
                  <a:pos x="T6" y="T7"/>
                </a:cxn>
                <a:cxn ang="T56">
                  <a:pos x="T8" y="T9"/>
                </a:cxn>
                <a:cxn ang="T57">
                  <a:pos x="T10" y="T11"/>
                </a:cxn>
                <a:cxn ang="T58">
                  <a:pos x="T12" y="T13"/>
                </a:cxn>
                <a:cxn ang="T59">
                  <a:pos x="T14" y="T15"/>
                </a:cxn>
                <a:cxn ang="T60">
                  <a:pos x="T16" y="T17"/>
                </a:cxn>
                <a:cxn ang="T61">
                  <a:pos x="T18" y="T19"/>
                </a:cxn>
                <a:cxn ang="T62">
                  <a:pos x="T20" y="T21"/>
                </a:cxn>
                <a:cxn ang="T63">
                  <a:pos x="T22" y="T23"/>
                </a:cxn>
                <a:cxn ang="T64">
                  <a:pos x="T24" y="T25"/>
                </a:cxn>
                <a:cxn ang="T65">
                  <a:pos x="T26" y="T27"/>
                </a:cxn>
                <a:cxn ang="T66">
                  <a:pos x="T28" y="T29"/>
                </a:cxn>
                <a:cxn ang="T67">
                  <a:pos x="T30" y="T31"/>
                </a:cxn>
                <a:cxn ang="T68">
                  <a:pos x="T32" y="T33"/>
                </a:cxn>
                <a:cxn ang="T69">
                  <a:pos x="T34" y="T35"/>
                </a:cxn>
                <a:cxn ang="T70">
                  <a:pos x="T36" y="T37"/>
                </a:cxn>
                <a:cxn ang="T71">
                  <a:pos x="T38" y="T39"/>
                </a:cxn>
                <a:cxn ang="T72">
                  <a:pos x="T40" y="T41"/>
                </a:cxn>
                <a:cxn ang="T73">
                  <a:pos x="T42" y="T43"/>
                </a:cxn>
                <a:cxn ang="T74">
                  <a:pos x="T44" y="T45"/>
                </a:cxn>
                <a:cxn ang="T75">
                  <a:pos x="T46" y="T47"/>
                </a:cxn>
                <a:cxn ang="T76">
                  <a:pos x="T48" y="T49"/>
                </a:cxn>
                <a:cxn ang="T77">
                  <a:pos x="T50" y="T51"/>
                </a:cxn>
              </a:cxnLst>
              <a:rect l="T78" t="T79" r="T80" b="T81"/>
              <a:pathLst>
                <a:path w="31" h="146">
                  <a:moveTo>
                    <a:pt x="29" y="34"/>
                  </a:moveTo>
                  <a:lnTo>
                    <a:pt x="14" y="34"/>
                  </a:lnTo>
                  <a:lnTo>
                    <a:pt x="14" y="124"/>
                  </a:lnTo>
                  <a:lnTo>
                    <a:pt x="14" y="128"/>
                  </a:lnTo>
                  <a:lnTo>
                    <a:pt x="12" y="131"/>
                  </a:lnTo>
                  <a:lnTo>
                    <a:pt x="11" y="133"/>
                  </a:lnTo>
                  <a:lnTo>
                    <a:pt x="8" y="134"/>
                  </a:lnTo>
                  <a:lnTo>
                    <a:pt x="5" y="134"/>
                  </a:lnTo>
                  <a:lnTo>
                    <a:pt x="0" y="134"/>
                  </a:lnTo>
                  <a:lnTo>
                    <a:pt x="0" y="145"/>
                  </a:lnTo>
                  <a:lnTo>
                    <a:pt x="5" y="146"/>
                  </a:lnTo>
                  <a:lnTo>
                    <a:pt x="9" y="146"/>
                  </a:lnTo>
                  <a:lnTo>
                    <a:pt x="15" y="145"/>
                  </a:lnTo>
                  <a:lnTo>
                    <a:pt x="20" y="144"/>
                  </a:lnTo>
                  <a:lnTo>
                    <a:pt x="23" y="142"/>
                  </a:lnTo>
                  <a:lnTo>
                    <a:pt x="26" y="139"/>
                  </a:lnTo>
                  <a:lnTo>
                    <a:pt x="27" y="134"/>
                  </a:lnTo>
                  <a:lnTo>
                    <a:pt x="28" y="130"/>
                  </a:lnTo>
                  <a:lnTo>
                    <a:pt x="29" y="125"/>
                  </a:lnTo>
                  <a:lnTo>
                    <a:pt x="29" y="120"/>
                  </a:lnTo>
                  <a:lnTo>
                    <a:pt x="29" y="34"/>
                  </a:lnTo>
                  <a:close/>
                  <a:moveTo>
                    <a:pt x="31" y="17"/>
                  </a:moveTo>
                  <a:lnTo>
                    <a:pt x="31" y="0"/>
                  </a:lnTo>
                  <a:lnTo>
                    <a:pt x="12" y="0"/>
                  </a:lnTo>
                  <a:lnTo>
                    <a:pt x="12" y="17"/>
                  </a:lnTo>
                  <a:lnTo>
                    <a:pt x="31"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7" name="Freeform 1127"/>
            <xdr:cNvSpPr>
              <a:spLocks noEditPoints="1"/>
            </xdr:cNvSpPr>
          </xdr:nvSpPr>
          <xdr:spPr bwMode="auto">
            <a:xfrm>
              <a:off x="5049" y="1085"/>
              <a:ext cx="69" cy="86"/>
            </a:xfrm>
            <a:custGeom>
              <a:avLst/>
              <a:gdLst>
                <a:gd name="T0" fmla="*/ 53 w 69"/>
                <a:gd name="T1" fmla="*/ 50 h 86"/>
                <a:gd name="T2" fmla="*/ 51 w 69"/>
                <a:gd name="T3" fmla="*/ 60 h 86"/>
                <a:gd name="T4" fmla="*/ 47 w 69"/>
                <a:gd name="T5" fmla="*/ 69 h 86"/>
                <a:gd name="T6" fmla="*/ 38 w 69"/>
                <a:gd name="T7" fmla="*/ 74 h 86"/>
                <a:gd name="T8" fmla="*/ 29 w 69"/>
                <a:gd name="T9" fmla="*/ 74 h 86"/>
                <a:gd name="T10" fmla="*/ 22 w 69"/>
                <a:gd name="T11" fmla="*/ 72 h 86"/>
                <a:gd name="T12" fmla="*/ 18 w 69"/>
                <a:gd name="T13" fmla="*/ 69 h 86"/>
                <a:gd name="T14" fmla="*/ 16 w 69"/>
                <a:gd name="T15" fmla="*/ 63 h 86"/>
                <a:gd name="T16" fmla="*/ 16 w 69"/>
                <a:gd name="T17" fmla="*/ 56 h 86"/>
                <a:gd name="T18" fmla="*/ 20 w 69"/>
                <a:gd name="T19" fmla="*/ 50 h 86"/>
                <a:gd name="T20" fmla="*/ 30 w 69"/>
                <a:gd name="T21" fmla="*/ 46 h 86"/>
                <a:gd name="T22" fmla="*/ 53 w 69"/>
                <a:gd name="T23" fmla="*/ 45 h 86"/>
                <a:gd name="T24" fmla="*/ 32 w 69"/>
                <a:gd name="T25" fmla="*/ 34 h 86"/>
                <a:gd name="T26" fmla="*/ 18 w 69"/>
                <a:gd name="T27" fmla="*/ 37 h 86"/>
                <a:gd name="T28" fmla="*/ 8 w 69"/>
                <a:gd name="T29" fmla="*/ 43 h 86"/>
                <a:gd name="T30" fmla="*/ 1 w 69"/>
                <a:gd name="T31" fmla="*/ 55 h 86"/>
                <a:gd name="T32" fmla="*/ 0 w 69"/>
                <a:gd name="T33" fmla="*/ 68 h 86"/>
                <a:gd name="T34" fmla="*/ 6 w 69"/>
                <a:gd name="T35" fmla="*/ 77 h 86"/>
                <a:gd name="T36" fmla="*/ 13 w 69"/>
                <a:gd name="T37" fmla="*/ 82 h 86"/>
                <a:gd name="T38" fmla="*/ 22 w 69"/>
                <a:gd name="T39" fmla="*/ 86 h 86"/>
                <a:gd name="T40" fmla="*/ 36 w 69"/>
                <a:gd name="T41" fmla="*/ 85 h 86"/>
                <a:gd name="T42" fmla="*/ 46 w 69"/>
                <a:gd name="T43" fmla="*/ 80 h 86"/>
                <a:gd name="T44" fmla="*/ 51 w 69"/>
                <a:gd name="T45" fmla="*/ 75 h 86"/>
                <a:gd name="T46" fmla="*/ 53 w 69"/>
                <a:gd name="T47" fmla="*/ 71 h 86"/>
                <a:gd name="T48" fmla="*/ 54 w 69"/>
                <a:gd name="T49" fmla="*/ 82 h 86"/>
                <a:gd name="T50" fmla="*/ 58 w 69"/>
                <a:gd name="T51" fmla="*/ 83 h 86"/>
                <a:gd name="T52" fmla="*/ 68 w 69"/>
                <a:gd name="T53" fmla="*/ 73 h 86"/>
                <a:gd name="T54" fmla="*/ 68 w 69"/>
                <a:gd name="T55" fmla="*/ 28 h 86"/>
                <a:gd name="T56" fmla="*/ 66 w 69"/>
                <a:gd name="T57" fmla="*/ 14 h 86"/>
                <a:gd name="T58" fmla="*/ 58 w 69"/>
                <a:gd name="T59" fmla="*/ 6 h 86"/>
                <a:gd name="T60" fmla="*/ 48 w 69"/>
                <a:gd name="T61" fmla="*/ 1 h 86"/>
                <a:gd name="T62" fmla="*/ 35 w 69"/>
                <a:gd name="T63" fmla="*/ 0 h 86"/>
                <a:gd name="T64" fmla="*/ 23 w 69"/>
                <a:gd name="T65" fmla="*/ 1 h 86"/>
                <a:gd name="T66" fmla="*/ 14 w 69"/>
                <a:gd name="T67" fmla="*/ 6 h 86"/>
                <a:gd name="T68" fmla="*/ 8 w 69"/>
                <a:gd name="T69" fmla="*/ 13 h 86"/>
                <a:gd name="T70" fmla="*/ 4 w 69"/>
                <a:gd name="T71" fmla="*/ 25 h 86"/>
                <a:gd name="T72" fmla="*/ 21 w 69"/>
                <a:gd name="T73" fmla="*/ 21 h 86"/>
                <a:gd name="T74" fmla="*/ 23 w 69"/>
                <a:gd name="T75" fmla="*/ 16 h 86"/>
                <a:gd name="T76" fmla="*/ 30 w 69"/>
                <a:gd name="T77" fmla="*/ 12 h 86"/>
                <a:gd name="T78" fmla="*/ 41 w 69"/>
                <a:gd name="T79" fmla="*/ 12 h 86"/>
                <a:gd name="T80" fmla="*/ 49 w 69"/>
                <a:gd name="T81" fmla="*/ 15 h 86"/>
                <a:gd name="T82" fmla="*/ 52 w 69"/>
                <a:gd name="T83" fmla="*/ 25 h 86"/>
                <a:gd name="T84" fmla="*/ 39 w 69"/>
                <a:gd name="T85" fmla="*/ 34 h 8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w 69"/>
                <a:gd name="T130" fmla="*/ 0 h 86"/>
                <a:gd name="T131" fmla="*/ 69 w 69"/>
                <a:gd name="T132" fmla="*/ 86 h 8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T129" t="T130" r="T131" b="T132"/>
              <a:pathLst>
                <a:path w="69" h="86">
                  <a:moveTo>
                    <a:pt x="53" y="45"/>
                  </a:moveTo>
                  <a:lnTo>
                    <a:pt x="53" y="50"/>
                  </a:lnTo>
                  <a:lnTo>
                    <a:pt x="52" y="55"/>
                  </a:lnTo>
                  <a:lnTo>
                    <a:pt x="51" y="60"/>
                  </a:lnTo>
                  <a:lnTo>
                    <a:pt x="49" y="65"/>
                  </a:lnTo>
                  <a:lnTo>
                    <a:pt x="47" y="69"/>
                  </a:lnTo>
                  <a:lnTo>
                    <a:pt x="42" y="72"/>
                  </a:lnTo>
                  <a:lnTo>
                    <a:pt x="38" y="74"/>
                  </a:lnTo>
                  <a:lnTo>
                    <a:pt x="32" y="74"/>
                  </a:lnTo>
                  <a:lnTo>
                    <a:pt x="29" y="74"/>
                  </a:lnTo>
                  <a:lnTo>
                    <a:pt x="26" y="74"/>
                  </a:lnTo>
                  <a:lnTo>
                    <a:pt x="22" y="72"/>
                  </a:lnTo>
                  <a:lnTo>
                    <a:pt x="20" y="71"/>
                  </a:lnTo>
                  <a:lnTo>
                    <a:pt x="18" y="69"/>
                  </a:lnTo>
                  <a:lnTo>
                    <a:pt x="17" y="67"/>
                  </a:lnTo>
                  <a:lnTo>
                    <a:pt x="16" y="63"/>
                  </a:lnTo>
                  <a:lnTo>
                    <a:pt x="16" y="59"/>
                  </a:lnTo>
                  <a:lnTo>
                    <a:pt x="16" y="56"/>
                  </a:lnTo>
                  <a:lnTo>
                    <a:pt x="18" y="52"/>
                  </a:lnTo>
                  <a:lnTo>
                    <a:pt x="20" y="50"/>
                  </a:lnTo>
                  <a:lnTo>
                    <a:pt x="23" y="48"/>
                  </a:lnTo>
                  <a:lnTo>
                    <a:pt x="30" y="46"/>
                  </a:lnTo>
                  <a:lnTo>
                    <a:pt x="37" y="45"/>
                  </a:lnTo>
                  <a:lnTo>
                    <a:pt x="53" y="45"/>
                  </a:lnTo>
                  <a:close/>
                  <a:moveTo>
                    <a:pt x="39" y="34"/>
                  </a:moveTo>
                  <a:lnTo>
                    <a:pt x="32" y="34"/>
                  </a:lnTo>
                  <a:lnTo>
                    <a:pt x="24" y="35"/>
                  </a:lnTo>
                  <a:lnTo>
                    <a:pt x="18" y="37"/>
                  </a:lnTo>
                  <a:lnTo>
                    <a:pt x="12" y="39"/>
                  </a:lnTo>
                  <a:lnTo>
                    <a:pt x="8" y="43"/>
                  </a:lnTo>
                  <a:lnTo>
                    <a:pt x="3" y="49"/>
                  </a:lnTo>
                  <a:lnTo>
                    <a:pt x="1" y="55"/>
                  </a:lnTo>
                  <a:lnTo>
                    <a:pt x="0" y="62"/>
                  </a:lnTo>
                  <a:lnTo>
                    <a:pt x="0" y="68"/>
                  </a:lnTo>
                  <a:lnTo>
                    <a:pt x="2" y="73"/>
                  </a:lnTo>
                  <a:lnTo>
                    <a:pt x="6" y="77"/>
                  </a:lnTo>
                  <a:lnTo>
                    <a:pt x="9" y="80"/>
                  </a:lnTo>
                  <a:lnTo>
                    <a:pt x="13" y="82"/>
                  </a:lnTo>
                  <a:lnTo>
                    <a:pt x="18" y="85"/>
                  </a:lnTo>
                  <a:lnTo>
                    <a:pt x="22" y="86"/>
                  </a:lnTo>
                  <a:lnTo>
                    <a:pt x="28" y="86"/>
                  </a:lnTo>
                  <a:lnTo>
                    <a:pt x="36" y="85"/>
                  </a:lnTo>
                  <a:lnTo>
                    <a:pt x="42" y="82"/>
                  </a:lnTo>
                  <a:lnTo>
                    <a:pt x="46" y="80"/>
                  </a:lnTo>
                  <a:lnTo>
                    <a:pt x="49" y="77"/>
                  </a:lnTo>
                  <a:lnTo>
                    <a:pt x="51" y="75"/>
                  </a:lnTo>
                  <a:lnTo>
                    <a:pt x="53" y="71"/>
                  </a:lnTo>
                  <a:lnTo>
                    <a:pt x="54" y="76"/>
                  </a:lnTo>
                  <a:lnTo>
                    <a:pt x="54" y="82"/>
                  </a:lnTo>
                  <a:lnTo>
                    <a:pt x="56" y="83"/>
                  </a:lnTo>
                  <a:lnTo>
                    <a:pt x="58" y="83"/>
                  </a:lnTo>
                  <a:lnTo>
                    <a:pt x="69" y="83"/>
                  </a:lnTo>
                  <a:lnTo>
                    <a:pt x="68" y="73"/>
                  </a:lnTo>
                  <a:lnTo>
                    <a:pt x="68" y="67"/>
                  </a:lnTo>
                  <a:lnTo>
                    <a:pt x="68" y="28"/>
                  </a:lnTo>
                  <a:lnTo>
                    <a:pt x="68" y="20"/>
                  </a:lnTo>
                  <a:lnTo>
                    <a:pt x="66" y="14"/>
                  </a:lnTo>
                  <a:lnTo>
                    <a:pt x="62" y="10"/>
                  </a:lnTo>
                  <a:lnTo>
                    <a:pt x="58" y="6"/>
                  </a:lnTo>
                  <a:lnTo>
                    <a:pt x="53" y="3"/>
                  </a:lnTo>
                  <a:lnTo>
                    <a:pt x="48" y="1"/>
                  </a:lnTo>
                  <a:lnTo>
                    <a:pt x="41" y="0"/>
                  </a:lnTo>
                  <a:lnTo>
                    <a:pt x="35" y="0"/>
                  </a:lnTo>
                  <a:lnTo>
                    <a:pt x="30" y="0"/>
                  </a:lnTo>
                  <a:lnTo>
                    <a:pt x="23" y="1"/>
                  </a:lnTo>
                  <a:lnTo>
                    <a:pt x="19" y="3"/>
                  </a:lnTo>
                  <a:lnTo>
                    <a:pt x="14" y="6"/>
                  </a:lnTo>
                  <a:lnTo>
                    <a:pt x="11" y="9"/>
                  </a:lnTo>
                  <a:lnTo>
                    <a:pt x="8" y="13"/>
                  </a:lnTo>
                  <a:lnTo>
                    <a:pt x="6" y="18"/>
                  </a:lnTo>
                  <a:lnTo>
                    <a:pt x="4" y="25"/>
                  </a:lnTo>
                  <a:lnTo>
                    <a:pt x="20" y="25"/>
                  </a:lnTo>
                  <a:lnTo>
                    <a:pt x="21" y="21"/>
                  </a:lnTo>
                  <a:lnTo>
                    <a:pt x="22" y="19"/>
                  </a:lnTo>
                  <a:lnTo>
                    <a:pt x="23" y="16"/>
                  </a:lnTo>
                  <a:lnTo>
                    <a:pt x="26" y="15"/>
                  </a:lnTo>
                  <a:lnTo>
                    <a:pt x="30" y="12"/>
                  </a:lnTo>
                  <a:lnTo>
                    <a:pt x="36" y="12"/>
                  </a:lnTo>
                  <a:lnTo>
                    <a:pt x="41" y="12"/>
                  </a:lnTo>
                  <a:lnTo>
                    <a:pt x="46" y="13"/>
                  </a:lnTo>
                  <a:lnTo>
                    <a:pt x="49" y="15"/>
                  </a:lnTo>
                  <a:lnTo>
                    <a:pt x="51" y="17"/>
                  </a:lnTo>
                  <a:lnTo>
                    <a:pt x="52" y="25"/>
                  </a:lnTo>
                  <a:lnTo>
                    <a:pt x="53" y="34"/>
                  </a:lnTo>
                  <a:lnTo>
                    <a:pt x="39" y="3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8" name="Freeform 1128"/>
            <xdr:cNvSpPr>
              <a:spLocks/>
            </xdr:cNvSpPr>
          </xdr:nvSpPr>
          <xdr:spPr bwMode="auto">
            <a:xfrm>
              <a:off x="5143" y="1085"/>
              <a:ext cx="69" cy="83"/>
            </a:xfrm>
            <a:custGeom>
              <a:avLst/>
              <a:gdLst>
                <a:gd name="T0" fmla="*/ 15 w 69"/>
                <a:gd name="T1" fmla="*/ 2 h 83"/>
                <a:gd name="T2" fmla="*/ 0 w 69"/>
                <a:gd name="T3" fmla="*/ 2 h 83"/>
                <a:gd name="T4" fmla="*/ 0 w 69"/>
                <a:gd name="T5" fmla="*/ 83 h 83"/>
                <a:gd name="T6" fmla="*/ 15 w 69"/>
                <a:gd name="T7" fmla="*/ 83 h 83"/>
                <a:gd name="T8" fmla="*/ 15 w 69"/>
                <a:gd name="T9" fmla="*/ 39 h 83"/>
                <a:gd name="T10" fmla="*/ 16 w 69"/>
                <a:gd name="T11" fmla="*/ 30 h 83"/>
                <a:gd name="T12" fmla="*/ 18 w 69"/>
                <a:gd name="T13" fmla="*/ 23 h 83"/>
                <a:gd name="T14" fmla="*/ 20 w 69"/>
                <a:gd name="T15" fmla="*/ 20 h 83"/>
                <a:gd name="T16" fmla="*/ 22 w 69"/>
                <a:gd name="T17" fmla="*/ 18 h 83"/>
                <a:gd name="T18" fmla="*/ 26 w 69"/>
                <a:gd name="T19" fmla="*/ 14 h 83"/>
                <a:gd name="T20" fmla="*/ 32 w 69"/>
                <a:gd name="T21" fmla="*/ 13 h 83"/>
                <a:gd name="T22" fmla="*/ 35 w 69"/>
                <a:gd name="T23" fmla="*/ 12 h 83"/>
                <a:gd name="T24" fmla="*/ 37 w 69"/>
                <a:gd name="T25" fmla="*/ 12 h 83"/>
                <a:gd name="T26" fmla="*/ 41 w 69"/>
                <a:gd name="T27" fmla="*/ 13 h 83"/>
                <a:gd name="T28" fmla="*/ 44 w 69"/>
                <a:gd name="T29" fmla="*/ 13 h 83"/>
                <a:gd name="T30" fmla="*/ 47 w 69"/>
                <a:gd name="T31" fmla="*/ 15 h 83"/>
                <a:gd name="T32" fmla="*/ 50 w 69"/>
                <a:gd name="T33" fmla="*/ 17 h 83"/>
                <a:gd name="T34" fmla="*/ 53 w 69"/>
                <a:gd name="T35" fmla="*/ 20 h 83"/>
                <a:gd name="T36" fmla="*/ 54 w 69"/>
                <a:gd name="T37" fmla="*/ 23 h 83"/>
                <a:gd name="T38" fmla="*/ 55 w 69"/>
                <a:gd name="T39" fmla="*/ 28 h 83"/>
                <a:gd name="T40" fmla="*/ 55 w 69"/>
                <a:gd name="T41" fmla="*/ 33 h 83"/>
                <a:gd name="T42" fmla="*/ 55 w 69"/>
                <a:gd name="T43" fmla="*/ 83 h 83"/>
                <a:gd name="T44" fmla="*/ 69 w 69"/>
                <a:gd name="T45" fmla="*/ 83 h 83"/>
                <a:gd name="T46" fmla="*/ 69 w 69"/>
                <a:gd name="T47" fmla="*/ 28 h 83"/>
                <a:gd name="T48" fmla="*/ 69 w 69"/>
                <a:gd name="T49" fmla="*/ 23 h 83"/>
                <a:gd name="T50" fmla="*/ 68 w 69"/>
                <a:gd name="T51" fmla="*/ 19 h 83"/>
                <a:gd name="T52" fmla="*/ 67 w 69"/>
                <a:gd name="T53" fmla="*/ 15 h 83"/>
                <a:gd name="T54" fmla="*/ 66 w 69"/>
                <a:gd name="T55" fmla="*/ 13 h 83"/>
                <a:gd name="T56" fmla="*/ 62 w 69"/>
                <a:gd name="T57" fmla="*/ 8 h 83"/>
                <a:gd name="T58" fmla="*/ 57 w 69"/>
                <a:gd name="T59" fmla="*/ 5 h 83"/>
                <a:gd name="T60" fmla="*/ 46 w 69"/>
                <a:gd name="T61" fmla="*/ 1 h 83"/>
                <a:gd name="T62" fmla="*/ 40 w 69"/>
                <a:gd name="T63" fmla="*/ 0 h 83"/>
                <a:gd name="T64" fmla="*/ 33 w 69"/>
                <a:gd name="T65" fmla="*/ 1 h 83"/>
                <a:gd name="T66" fmla="*/ 26 w 69"/>
                <a:gd name="T67" fmla="*/ 3 h 83"/>
                <a:gd name="T68" fmla="*/ 23 w 69"/>
                <a:gd name="T69" fmla="*/ 6 h 83"/>
                <a:gd name="T70" fmla="*/ 20 w 69"/>
                <a:gd name="T71" fmla="*/ 8 h 83"/>
                <a:gd name="T72" fmla="*/ 18 w 69"/>
                <a:gd name="T73" fmla="*/ 11 h 83"/>
                <a:gd name="T74" fmla="*/ 15 w 69"/>
                <a:gd name="T75" fmla="*/ 15 h 83"/>
                <a:gd name="T76" fmla="*/ 15 w 69"/>
                <a:gd name="T77" fmla="*/ 15 h 83"/>
                <a:gd name="T78" fmla="*/ 15 w 69"/>
                <a:gd name="T79" fmla="*/ 2 h 83"/>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w 69"/>
                <a:gd name="T121" fmla="*/ 0 h 83"/>
                <a:gd name="T122" fmla="*/ 69 w 69"/>
                <a:gd name="T123" fmla="*/ 83 h 83"/>
              </a:gdLst>
              <a:ahLst/>
              <a:cxnLst>
                <a:cxn ang="T80">
                  <a:pos x="T0" y="T1"/>
                </a:cxn>
                <a:cxn ang="T81">
                  <a:pos x="T2" y="T3"/>
                </a:cxn>
                <a:cxn ang="T82">
                  <a:pos x="T4" y="T5"/>
                </a:cxn>
                <a:cxn ang="T83">
                  <a:pos x="T6" y="T7"/>
                </a:cxn>
                <a:cxn ang="T84">
                  <a:pos x="T8" y="T9"/>
                </a:cxn>
                <a:cxn ang="T85">
                  <a:pos x="T10" y="T11"/>
                </a:cxn>
                <a:cxn ang="T86">
                  <a:pos x="T12" y="T13"/>
                </a:cxn>
                <a:cxn ang="T87">
                  <a:pos x="T14" y="T15"/>
                </a:cxn>
                <a:cxn ang="T88">
                  <a:pos x="T16" y="T17"/>
                </a:cxn>
                <a:cxn ang="T89">
                  <a:pos x="T18" y="T19"/>
                </a:cxn>
                <a:cxn ang="T90">
                  <a:pos x="T20" y="T21"/>
                </a:cxn>
                <a:cxn ang="T91">
                  <a:pos x="T22" y="T23"/>
                </a:cxn>
                <a:cxn ang="T92">
                  <a:pos x="T24" y="T25"/>
                </a:cxn>
                <a:cxn ang="T93">
                  <a:pos x="T26" y="T27"/>
                </a:cxn>
                <a:cxn ang="T94">
                  <a:pos x="T28" y="T29"/>
                </a:cxn>
                <a:cxn ang="T95">
                  <a:pos x="T30" y="T31"/>
                </a:cxn>
                <a:cxn ang="T96">
                  <a:pos x="T32" y="T33"/>
                </a:cxn>
                <a:cxn ang="T97">
                  <a:pos x="T34" y="T35"/>
                </a:cxn>
                <a:cxn ang="T98">
                  <a:pos x="T36" y="T37"/>
                </a:cxn>
                <a:cxn ang="T99">
                  <a:pos x="T38" y="T39"/>
                </a:cxn>
                <a:cxn ang="T100">
                  <a:pos x="T40" y="T41"/>
                </a:cxn>
                <a:cxn ang="T101">
                  <a:pos x="T42" y="T43"/>
                </a:cxn>
                <a:cxn ang="T102">
                  <a:pos x="T44" y="T45"/>
                </a:cxn>
                <a:cxn ang="T103">
                  <a:pos x="T46" y="T47"/>
                </a:cxn>
                <a:cxn ang="T104">
                  <a:pos x="T48" y="T49"/>
                </a:cxn>
                <a:cxn ang="T105">
                  <a:pos x="T50" y="T51"/>
                </a:cxn>
                <a:cxn ang="T106">
                  <a:pos x="T52" y="T53"/>
                </a:cxn>
                <a:cxn ang="T107">
                  <a:pos x="T54" y="T55"/>
                </a:cxn>
                <a:cxn ang="T108">
                  <a:pos x="T56" y="T57"/>
                </a:cxn>
                <a:cxn ang="T109">
                  <a:pos x="T58" y="T59"/>
                </a:cxn>
                <a:cxn ang="T110">
                  <a:pos x="T60" y="T61"/>
                </a:cxn>
                <a:cxn ang="T111">
                  <a:pos x="T62" y="T63"/>
                </a:cxn>
                <a:cxn ang="T112">
                  <a:pos x="T64" y="T65"/>
                </a:cxn>
                <a:cxn ang="T113">
                  <a:pos x="T66" y="T67"/>
                </a:cxn>
                <a:cxn ang="T114">
                  <a:pos x="T68" y="T69"/>
                </a:cxn>
                <a:cxn ang="T115">
                  <a:pos x="T70" y="T71"/>
                </a:cxn>
                <a:cxn ang="T116">
                  <a:pos x="T72" y="T73"/>
                </a:cxn>
                <a:cxn ang="T117">
                  <a:pos x="T74" y="T75"/>
                </a:cxn>
                <a:cxn ang="T118">
                  <a:pos x="T76" y="T77"/>
                </a:cxn>
                <a:cxn ang="T119">
                  <a:pos x="T78" y="T79"/>
                </a:cxn>
              </a:cxnLst>
              <a:rect l="T120" t="T121" r="T122" b="T123"/>
              <a:pathLst>
                <a:path w="69" h="83">
                  <a:moveTo>
                    <a:pt x="15" y="2"/>
                  </a:moveTo>
                  <a:lnTo>
                    <a:pt x="0" y="2"/>
                  </a:lnTo>
                  <a:lnTo>
                    <a:pt x="0" y="83"/>
                  </a:lnTo>
                  <a:lnTo>
                    <a:pt x="15" y="83"/>
                  </a:lnTo>
                  <a:lnTo>
                    <a:pt x="15" y="39"/>
                  </a:lnTo>
                  <a:lnTo>
                    <a:pt x="16" y="30"/>
                  </a:lnTo>
                  <a:lnTo>
                    <a:pt x="18" y="23"/>
                  </a:lnTo>
                  <a:lnTo>
                    <a:pt x="20" y="20"/>
                  </a:lnTo>
                  <a:lnTo>
                    <a:pt x="22" y="18"/>
                  </a:lnTo>
                  <a:lnTo>
                    <a:pt x="26" y="14"/>
                  </a:lnTo>
                  <a:lnTo>
                    <a:pt x="32" y="13"/>
                  </a:lnTo>
                  <a:lnTo>
                    <a:pt x="35" y="12"/>
                  </a:lnTo>
                  <a:lnTo>
                    <a:pt x="37" y="12"/>
                  </a:lnTo>
                  <a:lnTo>
                    <a:pt x="41" y="13"/>
                  </a:lnTo>
                  <a:lnTo>
                    <a:pt x="44" y="13"/>
                  </a:lnTo>
                  <a:lnTo>
                    <a:pt x="47" y="15"/>
                  </a:lnTo>
                  <a:lnTo>
                    <a:pt x="50" y="17"/>
                  </a:lnTo>
                  <a:lnTo>
                    <a:pt x="53" y="20"/>
                  </a:lnTo>
                  <a:lnTo>
                    <a:pt x="54" y="23"/>
                  </a:lnTo>
                  <a:lnTo>
                    <a:pt x="55" y="28"/>
                  </a:lnTo>
                  <a:lnTo>
                    <a:pt x="55" y="33"/>
                  </a:lnTo>
                  <a:lnTo>
                    <a:pt x="55" y="83"/>
                  </a:lnTo>
                  <a:lnTo>
                    <a:pt x="69" y="83"/>
                  </a:lnTo>
                  <a:lnTo>
                    <a:pt x="69" y="28"/>
                  </a:lnTo>
                  <a:lnTo>
                    <a:pt x="69" y="23"/>
                  </a:lnTo>
                  <a:lnTo>
                    <a:pt x="68" y="19"/>
                  </a:lnTo>
                  <a:lnTo>
                    <a:pt x="67" y="15"/>
                  </a:lnTo>
                  <a:lnTo>
                    <a:pt x="66" y="13"/>
                  </a:lnTo>
                  <a:lnTo>
                    <a:pt x="62" y="8"/>
                  </a:lnTo>
                  <a:lnTo>
                    <a:pt x="57" y="5"/>
                  </a:lnTo>
                  <a:lnTo>
                    <a:pt x="46" y="1"/>
                  </a:lnTo>
                  <a:lnTo>
                    <a:pt x="40" y="0"/>
                  </a:lnTo>
                  <a:lnTo>
                    <a:pt x="33" y="1"/>
                  </a:lnTo>
                  <a:lnTo>
                    <a:pt x="26" y="3"/>
                  </a:lnTo>
                  <a:lnTo>
                    <a:pt x="23" y="6"/>
                  </a:lnTo>
                  <a:lnTo>
                    <a:pt x="20" y="8"/>
                  </a:lnTo>
                  <a:lnTo>
                    <a:pt x="18" y="11"/>
                  </a:lnTo>
                  <a:lnTo>
                    <a:pt x="15" y="15"/>
                  </a:lnTo>
                  <a:lnTo>
                    <a:pt x="15" y="2"/>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89" name="Freeform 1129"/>
            <xdr:cNvSpPr>
              <a:spLocks noEditPoints="1"/>
            </xdr:cNvSpPr>
          </xdr:nvSpPr>
          <xdr:spPr bwMode="auto">
            <a:xfrm>
              <a:off x="5235" y="1085"/>
              <a:ext cx="68" cy="86"/>
            </a:xfrm>
            <a:custGeom>
              <a:avLst/>
              <a:gdLst>
                <a:gd name="T0" fmla="*/ 52 w 68"/>
                <a:gd name="T1" fmla="*/ 50 h 86"/>
                <a:gd name="T2" fmla="*/ 50 w 68"/>
                <a:gd name="T3" fmla="*/ 60 h 86"/>
                <a:gd name="T4" fmla="*/ 46 w 68"/>
                <a:gd name="T5" fmla="*/ 69 h 86"/>
                <a:gd name="T6" fmla="*/ 36 w 68"/>
                <a:gd name="T7" fmla="*/ 74 h 86"/>
                <a:gd name="T8" fmla="*/ 28 w 68"/>
                <a:gd name="T9" fmla="*/ 74 h 86"/>
                <a:gd name="T10" fmla="*/ 22 w 68"/>
                <a:gd name="T11" fmla="*/ 72 h 86"/>
                <a:gd name="T12" fmla="*/ 17 w 68"/>
                <a:gd name="T13" fmla="*/ 69 h 86"/>
                <a:gd name="T14" fmla="*/ 15 w 68"/>
                <a:gd name="T15" fmla="*/ 63 h 86"/>
                <a:gd name="T16" fmla="*/ 15 w 68"/>
                <a:gd name="T17" fmla="*/ 56 h 86"/>
                <a:gd name="T18" fmla="*/ 20 w 68"/>
                <a:gd name="T19" fmla="*/ 50 h 86"/>
                <a:gd name="T20" fmla="*/ 29 w 68"/>
                <a:gd name="T21" fmla="*/ 46 h 86"/>
                <a:gd name="T22" fmla="*/ 52 w 68"/>
                <a:gd name="T23" fmla="*/ 45 h 86"/>
                <a:gd name="T24" fmla="*/ 31 w 68"/>
                <a:gd name="T25" fmla="*/ 34 h 86"/>
                <a:gd name="T26" fmla="*/ 17 w 68"/>
                <a:gd name="T27" fmla="*/ 37 h 86"/>
                <a:gd name="T28" fmla="*/ 6 w 68"/>
                <a:gd name="T29" fmla="*/ 43 h 86"/>
                <a:gd name="T30" fmla="*/ 0 w 68"/>
                <a:gd name="T31" fmla="*/ 55 h 86"/>
                <a:gd name="T32" fmla="*/ 0 w 68"/>
                <a:gd name="T33" fmla="*/ 68 h 86"/>
                <a:gd name="T34" fmla="*/ 4 w 68"/>
                <a:gd name="T35" fmla="*/ 77 h 86"/>
                <a:gd name="T36" fmla="*/ 12 w 68"/>
                <a:gd name="T37" fmla="*/ 82 h 86"/>
                <a:gd name="T38" fmla="*/ 22 w 68"/>
                <a:gd name="T39" fmla="*/ 86 h 86"/>
                <a:gd name="T40" fmla="*/ 35 w 68"/>
                <a:gd name="T41" fmla="*/ 85 h 86"/>
                <a:gd name="T42" fmla="*/ 45 w 68"/>
                <a:gd name="T43" fmla="*/ 80 h 86"/>
                <a:gd name="T44" fmla="*/ 50 w 68"/>
                <a:gd name="T45" fmla="*/ 75 h 86"/>
                <a:gd name="T46" fmla="*/ 52 w 68"/>
                <a:gd name="T47" fmla="*/ 71 h 86"/>
                <a:gd name="T48" fmla="*/ 53 w 68"/>
                <a:gd name="T49" fmla="*/ 82 h 86"/>
                <a:gd name="T50" fmla="*/ 57 w 68"/>
                <a:gd name="T51" fmla="*/ 83 h 86"/>
                <a:gd name="T52" fmla="*/ 67 w 68"/>
                <a:gd name="T53" fmla="*/ 73 h 86"/>
                <a:gd name="T54" fmla="*/ 67 w 68"/>
                <a:gd name="T55" fmla="*/ 28 h 86"/>
                <a:gd name="T56" fmla="*/ 64 w 68"/>
                <a:gd name="T57" fmla="*/ 14 h 86"/>
                <a:gd name="T58" fmla="*/ 56 w 68"/>
                <a:gd name="T59" fmla="*/ 6 h 86"/>
                <a:gd name="T60" fmla="*/ 46 w 68"/>
                <a:gd name="T61" fmla="*/ 1 h 86"/>
                <a:gd name="T62" fmla="*/ 34 w 68"/>
                <a:gd name="T63" fmla="*/ 0 h 86"/>
                <a:gd name="T64" fmla="*/ 23 w 68"/>
                <a:gd name="T65" fmla="*/ 1 h 86"/>
                <a:gd name="T66" fmla="*/ 13 w 68"/>
                <a:gd name="T67" fmla="*/ 6 h 86"/>
                <a:gd name="T68" fmla="*/ 7 w 68"/>
                <a:gd name="T69" fmla="*/ 13 h 86"/>
                <a:gd name="T70" fmla="*/ 4 w 68"/>
                <a:gd name="T71" fmla="*/ 25 h 86"/>
                <a:gd name="T72" fmla="*/ 21 w 68"/>
                <a:gd name="T73" fmla="*/ 21 h 86"/>
                <a:gd name="T74" fmla="*/ 23 w 68"/>
                <a:gd name="T75" fmla="*/ 16 h 86"/>
                <a:gd name="T76" fmla="*/ 29 w 68"/>
                <a:gd name="T77" fmla="*/ 12 h 86"/>
                <a:gd name="T78" fmla="*/ 41 w 68"/>
                <a:gd name="T79" fmla="*/ 12 h 86"/>
                <a:gd name="T80" fmla="*/ 47 w 68"/>
                <a:gd name="T81" fmla="*/ 15 h 86"/>
                <a:gd name="T82" fmla="*/ 51 w 68"/>
                <a:gd name="T83" fmla="*/ 25 h 86"/>
                <a:gd name="T84" fmla="*/ 38 w 68"/>
                <a:gd name="T85" fmla="*/ 34 h 8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w 68"/>
                <a:gd name="T130" fmla="*/ 0 h 86"/>
                <a:gd name="T131" fmla="*/ 68 w 68"/>
                <a:gd name="T132" fmla="*/ 86 h 8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T129" t="T130" r="T131" b="T132"/>
              <a:pathLst>
                <a:path w="68" h="86">
                  <a:moveTo>
                    <a:pt x="52" y="45"/>
                  </a:moveTo>
                  <a:lnTo>
                    <a:pt x="52" y="50"/>
                  </a:lnTo>
                  <a:lnTo>
                    <a:pt x="51" y="55"/>
                  </a:lnTo>
                  <a:lnTo>
                    <a:pt x="50" y="60"/>
                  </a:lnTo>
                  <a:lnTo>
                    <a:pt x="48" y="65"/>
                  </a:lnTo>
                  <a:lnTo>
                    <a:pt x="46" y="69"/>
                  </a:lnTo>
                  <a:lnTo>
                    <a:pt x="42" y="72"/>
                  </a:lnTo>
                  <a:lnTo>
                    <a:pt x="36" y="74"/>
                  </a:lnTo>
                  <a:lnTo>
                    <a:pt x="31" y="74"/>
                  </a:lnTo>
                  <a:lnTo>
                    <a:pt x="28" y="74"/>
                  </a:lnTo>
                  <a:lnTo>
                    <a:pt x="25" y="74"/>
                  </a:lnTo>
                  <a:lnTo>
                    <a:pt x="22" y="72"/>
                  </a:lnTo>
                  <a:lnTo>
                    <a:pt x="20" y="71"/>
                  </a:lnTo>
                  <a:lnTo>
                    <a:pt x="17" y="69"/>
                  </a:lnTo>
                  <a:lnTo>
                    <a:pt x="16" y="67"/>
                  </a:lnTo>
                  <a:lnTo>
                    <a:pt x="15" y="63"/>
                  </a:lnTo>
                  <a:lnTo>
                    <a:pt x="15" y="59"/>
                  </a:lnTo>
                  <a:lnTo>
                    <a:pt x="15" y="56"/>
                  </a:lnTo>
                  <a:lnTo>
                    <a:pt x="17" y="52"/>
                  </a:lnTo>
                  <a:lnTo>
                    <a:pt x="20" y="50"/>
                  </a:lnTo>
                  <a:lnTo>
                    <a:pt x="23" y="48"/>
                  </a:lnTo>
                  <a:lnTo>
                    <a:pt x="29" y="46"/>
                  </a:lnTo>
                  <a:lnTo>
                    <a:pt x="36" y="45"/>
                  </a:lnTo>
                  <a:lnTo>
                    <a:pt x="52" y="45"/>
                  </a:lnTo>
                  <a:close/>
                  <a:moveTo>
                    <a:pt x="38" y="34"/>
                  </a:moveTo>
                  <a:lnTo>
                    <a:pt x="31" y="34"/>
                  </a:lnTo>
                  <a:lnTo>
                    <a:pt x="24" y="35"/>
                  </a:lnTo>
                  <a:lnTo>
                    <a:pt x="17" y="37"/>
                  </a:lnTo>
                  <a:lnTo>
                    <a:pt x="11" y="39"/>
                  </a:lnTo>
                  <a:lnTo>
                    <a:pt x="6" y="43"/>
                  </a:lnTo>
                  <a:lnTo>
                    <a:pt x="3" y="49"/>
                  </a:lnTo>
                  <a:lnTo>
                    <a:pt x="0" y="55"/>
                  </a:lnTo>
                  <a:lnTo>
                    <a:pt x="0" y="62"/>
                  </a:lnTo>
                  <a:lnTo>
                    <a:pt x="0" y="68"/>
                  </a:lnTo>
                  <a:lnTo>
                    <a:pt x="2" y="73"/>
                  </a:lnTo>
                  <a:lnTo>
                    <a:pt x="4" y="77"/>
                  </a:lnTo>
                  <a:lnTo>
                    <a:pt x="8" y="80"/>
                  </a:lnTo>
                  <a:lnTo>
                    <a:pt x="12" y="82"/>
                  </a:lnTo>
                  <a:lnTo>
                    <a:pt x="16" y="85"/>
                  </a:lnTo>
                  <a:lnTo>
                    <a:pt x="22" y="86"/>
                  </a:lnTo>
                  <a:lnTo>
                    <a:pt x="27" y="86"/>
                  </a:lnTo>
                  <a:lnTo>
                    <a:pt x="35" y="85"/>
                  </a:lnTo>
                  <a:lnTo>
                    <a:pt x="42" y="82"/>
                  </a:lnTo>
                  <a:lnTo>
                    <a:pt x="45" y="80"/>
                  </a:lnTo>
                  <a:lnTo>
                    <a:pt x="48" y="77"/>
                  </a:lnTo>
                  <a:lnTo>
                    <a:pt x="50" y="75"/>
                  </a:lnTo>
                  <a:lnTo>
                    <a:pt x="52" y="71"/>
                  </a:lnTo>
                  <a:lnTo>
                    <a:pt x="52" y="76"/>
                  </a:lnTo>
                  <a:lnTo>
                    <a:pt x="53" y="82"/>
                  </a:lnTo>
                  <a:lnTo>
                    <a:pt x="54" y="83"/>
                  </a:lnTo>
                  <a:lnTo>
                    <a:pt x="57" y="83"/>
                  </a:lnTo>
                  <a:lnTo>
                    <a:pt x="68" y="83"/>
                  </a:lnTo>
                  <a:lnTo>
                    <a:pt x="67" y="73"/>
                  </a:lnTo>
                  <a:lnTo>
                    <a:pt x="67" y="67"/>
                  </a:lnTo>
                  <a:lnTo>
                    <a:pt x="67" y="28"/>
                  </a:lnTo>
                  <a:lnTo>
                    <a:pt x="66" y="20"/>
                  </a:lnTo>
                  <a:lnTo>
                    <a:pt x="64" y="14"/>
                  </a:lnTo>
                  <a:lnTo>
                    <a:pt x="61" y="10"/>
                  </a:lnTo>
                  <a:lnTo>
                    <a:pt x="56" y="6"/>
                  </a:lnTo>
                  <a:lnTo>
                    <a:pt x="52" y="3"/>
                  </a:lnTo>
                  <a:lnTo>
                    <a:pt x="46" y="1"/>
                  </a:lnTo>
                  <a:lnTo>
                    <a:pt x="41" y="0"/>
                  </a:lnTo>
                  <a:lnTo>
                    <a:pt x="34" y="0"/>
                  </a:lnTo>
                  <a:lnTo>
                    <a:pt x="28" y="0"/>
                  </a:lnTo>
                  <a:lnTo>
                    <a:pt x="23" y="1"/>
                  </a:lnTo>
                  <a:lnTo>
                    <a:pt x="17" y="3"/>
                  </a:lnTo>
                  <a:lnTo>
                    <a:pt x="13" y="6"/>
                  </a:lnTo>
                  <a:lnTo>
                    <a:pt x="10" y="9"/>
                  </a:lnTo>
                  <a:lnTo>
                    <a:pt x="7" y="13"/>
                  </a:lnTo>
                  <a:lnTo>
                    <a:pt x="5" y="18"/>
                  </a:lnTo>
                  <a:lnTo>
                    <a:pt x="4" y="25"/>
                  </a:lnTo>
                  <a:lnTo>
                    <a:pt x="20" y="25"/>
                  </a:lnTo>
                  <a:lnTo>
                    <a:pt x="21" y="21"/>
                  </a:lnTo>
                  <a:lnTo>
                    <a:pt x="22" y="19"/>
                  </a:lnTo>
                  <a:lnTo>
                    <a:pt x="23" y="16"/>
                  </a:lnTo>
                  <a:lnTo>
                    <a:pt x="25" y="15"/>
                  </a:lnTo>
                  <a:lnTo>
                    <a:pt x="29" y="12"/>
                  </a:lnTo>
                  <a:lnTo>
                    <a:pt x="35" y="12"/>
                  </a:lnTo>
                  <a:lnTo>
                    <a:pt x="41" y="12"/>
                  </a:lnTo>
                  <a:lnTo>
                    <a:pt x="45" y="13"/>
                  </a:lnTo>
                  <a:lnTo>
                    <a:pt x="47" y="15"/>
                  </a:lnTo>
                  <a:lnTo>
                    <a:pt x="49" y="17"/>
                  </a:lnTo>
                  <a:lnTo>
                    <a:pt x="51" y="25"/>
                  </a:lnTo>
                  <a:lnTo>
                    <a:pt x="52" y="34"/>
                  </a:lnTo>
                  <a:lnTo>
                    <a:pt x="38" y="3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0" name="Freeform 1130"/>
            <xdr:cNvSpPr>
              <a:spLocks/>
            </xdr:cNvSpPr>
          </xdr:nvSpPr>
          <xdr:spPr bwMode="auto">
            <a:xfrm>
              <a:off x="5353" y="1053"/>
              <a:ext cx="53" cy="130"/>
            </a:xfrm>
            <a:custGeom>
              <a:avLst/>
              <a:gdLst>
                <a:gd name="T0" fmla="*/ 43 w 53"/>
                <a:gd name="T1" fmla="*/ 0 h 130"/>
                <a:gd name="T2" fmla="*/ 0 w 53"/>
                <a:gd name="T3" fmla="*/ 130 h 130"/>
                <a:gd name="T4" fmla="*/ 11 w 53"/>
                <a:gd name="T5" fmla="*/ 130 h 130"/>
                <a:gd name="T6" fmla="*/ 53 w 53"/>
                <a:gd name="T7" fmla="*/ 0 h 130"/>
                <a:gd name="T8" fmla="*/ 43 w 53"/>
                <a:gd name="T9" fmla="*/ 0 h 130"/>
                <a:gd name="T10" fmla="*/ 0 60000 65536"/>
                <a:gd name="T11" fmla="*/ 0 60000 65536"/>
                <a:gd name="T12" fmla="*/ 0 60000 65536"/>
                <a:gd name="T13" fmla="*/ 0 60000 65536"/>
                <a:gd name="T14" fmla="*/ 0 60000 65536"/>
                <a:gd name="T15" fmla="*/ 0 w 53"/>
                <a:gd name="T16" fmla="*/ 0 h 130"/>
                <a:gd name="T17" fmla="*/ 53 w 53"/>
                <a:gd name="T18" fmla="*/ 130 h 130"/>
              </a:gdLst>
              <a:ahLst/>
              <a:cxnLst>
                <a:cxn ang="T10">
                  <a:pos x="T0" y="T1"/>
                </a:cxn>
                <a:cxn ang="T11">
                  <a:pos x="T2" y="T3"/>
                </a:cxn>
                <a:cxn ang="T12">
                  <a:pos x="T4" y="T5"/>
                </a:cxn>
                <a:cxn ang="T13">
                  <a:pos x="T6" y="T7"/>
                </a:cxn>
                <a:cxn ang="T14">
                  <a:pos x="T8" y="T9"/>
                </a:cxn>
              </a:cxnLst>
              <a:rect l="T15" t="T16" r="T17" b="T18"/>
              <a:pathLst>
                <a:path w="53" h="130">
                  <a:moveTo>
                    <a:pt x="43" y="0"/>
                  </a:moveTo>
                  <a:lnTo>
                    <a:pt x="0" y="130"/>
                  </a:lnTo>
                  <a:lnTo>
                    <a:pt x="11" y="130"/>
                  </a:lnTo>
                  <a:lnTo>
                    <a:pt x="53" y="0"/>
                  </a:lnTo>
                  <a:lnTo>
                    <a:pt x="43"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1" name="Freeform 1131"/>
            <xdr:cNvSpPr>
              <a:spLocks/>
            </xdr:cNvSpPr>
          </xdr:nvSpPr>
          <xdr:spPr bwMode="auto">
            <a:xfrm>
              <a:off x="5447" y="1053"/>
              <a:ext cx="93" cy="115"/>
            </a:xfrm>
            <a:custGeom>
              <a:avLst/>
              <a:gdLst>
                <a:gd name="T0" fmla="*/ 0 w 93"/>
                <a:gd name="T1" fmla="*/ 19 h 115"/>
                <a:gd name="T2" fmla="*/ 34 w 93"/>
                <a:gd name="T3" fmla="*/ 19 h 115"/>
                <a:gd name="T4" fmla="*/ 34 w 93"/>
                <a:gd name="T5" fmla="*/ 115 h 115"/>
                <a:gd name="T6" fmla="*/ 59 w 93"/>
                <a:gd name="T7" fmla="*/ 115 h 115"/>
                <a:gd name="T8" fmla="*/ 59 w 93"/>
                <a:gd name="T9" fmla="*/ 19 h 115"/>
                <a:gd name="T10" fmla="*/ 93 w 93"/>
                <a:gd name="T11" fmla="*/ 19 h 115"/>
                <a:gd name="T12" fmla="*/ 93 w 93"/>
                <a:gd name="T13" fmla="*/ 0 h 115"/>
                <a:gd name="T14" fmla="*/ 0 w 93"/>
                <a:gd name="T15" fmla="*/ 0 h 115"/>
                <a:gd name="T16" fmla="*/ 0 w 93"/>
                <a:gd name="T17" fmla="*/ 19 h 115"/>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 name="T27" fmla="*/ 0 w 93"/>
                <a:gd name="T28" fmla="*/ 0 h 115"/>
                <a:gd name="T29" fmla="*/ 93 w 93"/>
                <a:gd name="T30" fmla="*/ 115 h 115"/>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T27" t="T28" r="T29" b="T30"/>
              <a:pathLst>
                <a:path w="93" h="115">
                  <a:moveTo>
                    <a:pt x="0" y="19"/>
                  </a:moveTo>
                  <a:lnTo>
                    <a:pt x="34" y="19"/>
                  </a:lnTo>
                  <a:lnTo>
                    <a:pt x="34" y="115"/>
                  </a:lnTo>
                  <a:lnTo>
                    <a:pt x="59" y="115"/>
                  </a:lnTo>
                  <a:lnTo>
                    <a:pt x="59" y="19"/>
                  </a:lnTo>
                  <a:lnTo>
                    <a:pt x="93" y="19"/>
                  </a:lnTo>
                  <a:lnTo>
                    <a:pt x="93" y="0"/>
                  </a:lnTo>
                  <a:lnTo>
                    <a:pt x="0" y="0"/>
                  </a:lnTo>
                  <a:lnTo>
                    <a:pt x="0" y="19"/>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2" name="Freeform 1132"/>
            <xdr:cNvSpPr>
              <a:spLocks/>
            </xdr:cNvSpPr>
          </xdr:nvSpPr>
          <xdr:spPr bwMode="auto">
            <a:xfrm>
              <a:off x="5551" y="1053"/>
              <a:ext cx="79" cy="115"/>
            </a:xfrm>
            <a:custGeom>
              <a:avLst/>
              <a:gdLst>
                <a:gd name="T0" fmla="*/ 0 w 79"/>
                <a:gd name="T1" fmla="*/ 115 h 115"/>
                <a:gd name="T2" fmla="*/ 79 w 79"/>
                <a:gd name="T3" fmla="*/ 115 h 115"/>
                <a:gd name="T4" fmla="*/ 79 w 79"/>
                <a:gd name="T5" fmla="*/ 95 h 115"/>
                <a:gd name="T6" fmla="*/ 25 w 79"/>
                <a:gd name="T7" fmla="*/ 95 h 115"/>
                <a:gd name="T8" fmla="*/ 25 w 79"/>
                <a:gd name="T9" fmla="*/ 65 h 115"/>
                <a:gd name="T10" fmla="*/ 74 w 79"/>
                <a:gd name="T11" fmla="*/ 65 h 115"/>
                <a:gd name="T12" fmla="*/ 74 w 79"/>
                <a:gd name="T13" fmla="*/ 46 h 115"/>
                <a:gd name="T14" fmla="*/ 25 w 79"/>
                <a:gd name="T15" fmla="*/ 46 h 115"/>
                <a:gd name="T16" fmla="*/ 25 w 79"/>
                <a:gd name="T17" fmla="*/ 19 h 115"/>
                <a:gd name="T18" fmla="*/ 77 w 79"/>
                <a:gd name="T19" fmla="*/ 19 h 115"/>
                <a:gd name="T20" fmla="*/ 77 w 79"/>
                <a:gd name="T21" fmla="*/ 0 h 115"/>
                <a:gd name="T22" fmla="*/ 0 w 79"/>
                <a:gd name="T23" fmla="*/ 0 h 115"/>
                <a:gd name="T24" fmla="*/ 0 w 79"/>
                <a:gd name="T25" fmla="*/ 115 h 115"/>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79"/>
                <a:gd name="T40" fmla="*/ 0 h 115"/>
                <a:gd name="T41" fmla="*/ 79 w 79"/>
                <a:gd name="T42" fmla="*/ 115 h 115"/>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79" h="115">
                  <a:moveTo>
                    <a:pt x="0" y="115"/>
                  </a:moveTo>
                  <a:lnTo>
                    <a:pt x="79" y="115"/>
                  </a:lnTo>
                  <a:lnTo>
                    <a:pt x="79" y="95"/>
                  </a:lnTo>
                  <a:lnTo>
                    <a:pt x="25" y="95"/>
                  </a:lnTo>
                  <a:lnTo>
                    <a:pt x="25" y="65"/>
                  </a:lnTo>
                  <a:lnTo>
                    <a:pt x="74" y="65"/>
                  </a:lnTo>
                  <a:lnTo>
                    <a:pt x="74" y="46"/>
                  </a:lnTo>
                  <a:lnTo>
                    <a:pt x="25" y="46"/>
                  </a:lnTo>
                  <a:lnTo>
                    <a:pt x="25" y="19"/>
                  </a:lnTo>
                  <a:lnTo>
                    <a:pt x="77" y="19"/>
                  </a:lnTo>
                  <a:lnTo>
                    <a:pt x="77" y="0"/>
                  </a:lnTo>
                  <a:lnTo>
                    <a:pt x="0" y="0"/>
                  </a:lnTo>
                  <a:lnTo>
                    <a:pt x="0"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3" name="Freeform 1133"/>
            <xdr:cNvSpPr>
              <a:spLocks/>
            </xdr:cNvSpPr>
          </xdr:nvSpPr>
          <xdr:spPr bwMode="auto">
            <a:xfrm>
              <a:off x="5649" y="1053"/>
              <a:ext cx="75" cy="115"/>
            </a:xfrm>
            <a:custGeom>
              <a:avLst/>
              <a:gdLst>
                <a:gd name="T0" fmla="*/ 75 w 75"/>
                <a:gd name="T1" fmla="*/ 115 h 115"/>
                <a:gd name="T2" fmla="*/ 75 w 75"/>
                <a:gd name="T3" fmla="*/ 95 h 115"/>
                <a:gd name="T4" fmla="*/ 25 w 75"/>
                <a:gd name="T5" fmla="*/ 95 h 115"/>
                <a:gd name="T6" fmla="*/ 25 w 75"/>
                <a:gd name="T7" fmla="*/ 0 h 115"/>
                <a:gd name="T8" fmla="*/ 0 w 75"/>
                <a:gd name="T9" fmla="*/ 0 h 115"/>
                <a:gd name="T10" fmla="*/ 0 w 75"/>
                <a:gd name="T11" fmla="*/ 115 h 115"/>
                <a:gd name="T12" fmla="*/ 75 w 75"/>
                <a:gd name="T13" fmla="*/ 115 h 115"/>
                <a:gd name="T14" fmla="*/ 0 60000 65536"/>
                <a:gd name="T15" fmla="*/ 0 60000 65536"/>
                <a:gd name="T16" fmla="*/ 0 60000 65536"/>
                <a:gd name="T17" fmla="*/ 0 60000 65536"/>
                <a:gd name="T18" fmla="*/ 0 60000 65536"/>
                <a:gd name="T19" fmla="*/ 0 60000 65536"/>
                <a:gd name="T20" fmla="*/ 0 60000 65536"/>
                <a:gd name="T21" fmla="*/ 0 w 75"/>
                <a:gd name="T22" fmla="*/ 0 h 115"/>
                <a:gd name="T23" fmla="*/ 75 w 75"/>
                <a:gd name="T24" fmla="*/ 115 h 115"/>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75" h="115">
                  <a:moveTo>
                    <a:pt x="75" y="115"/>
                  </a:moveTo>
                  <a:lnTo>
                    <a:pt x="75" y="95"/>
                  </a:lnTo>
                  <a:lnTo>
                    <a:pt x="25" y="95"/>
                  </a:lnTo>
                  <a:lnTo>
                    <a:pt x="25" y="0"/>
                  </a:lnTo>
                  <a:lnTo>
                    <a:pt x="0" y="0"/>
                  </a:lnTo>
                  <a:lnTo>
                    <a:pt x="0" y="115"/>
                  </a:lnTo>
                  <a:lnTo>
                    <a:pt x="75"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4" name="Freeform 1134"/>
            <xdr:cNvSpPr>
              <a:spLocks noEditPoints="1"/>
            </xdr:cNvSpPr>
          </xdr:nvSpPr>
          <xdr:spPr bwMode="auto">
            <a:xfrm>
              <a:off x="5778" y="1055"/>
              <a:ext cx="74" cy="116"/>
            </a:xfrm>
            <a:custGeom>
              <a:avLst/>
              <a:gdLst>
                <a:gd name="T0" fmla="*/ 31 w 74"/>
                <a:gd name="T1" fmla="*/ 1 h 116"/>
                <a:gd name="T2" fmla="*/ 22 w 74"/>
                <a:gd name="T3" fmla="*/ 3 h 116"/>
                <a:gd name="T4" fmla="*/ 14 w 74"/>
                <a:gd name="T5" fmla="*/ 8 h 116"/>
                <a:gd name="T6" fmla="*/ 8 w 74"/>
                <a:gd name="T7" fmla="*/ 16 h 116"/>
                <a:gd name="T8" fmla="*/ 3 w 74"/>
                <a:gd name="T9" fmla="*/ 29 h 116"/>
                <a:gd name="T10" fmla="*/ 0 w 74"/>
                <a:gd name="T11" fmla="*/ 48 h 116"/>
                <a:gd name="T12" fmla="*/ 0 w 74"/>
                <a:gd name="T13" fmla="*/ 67 h 116"/>
                <a:gd name="T14" fmla="*/ 3 w 74"/>
                <a:gd name="T15" fmla="*/ 86 h 116"/>
                <a:gd name="T16" fmla="*/ 8 w 74"/>
                <a:gd name="T17" fmla="*/ 100 h 116"/>
                <a:gd name="T18" fmla="*/ 14 w 74"/>
                <a:gd name="T19" fmla="*/ 107 h 116"/>
                <a:gd name="T20" fmla="*/ 22 w 74"/>
                <a:gd name="T21" fmla="*/ 112 h 116"/>
                <a:gd name="T22" fmla="*/ 31 w 74"/>
                <a:gd name="T23" fmla="*/ 116 h 116"/>
                <a:gd name="T24" fmla="*/ 43 w 74"/>
                <a:gd name="T25" fmla="*/ 116 h 116"/>
                <a:gd name="T26" fmla="*/ 52 w 74"/>
                <a:gd name="T27" fmla="*/ 112 h 116"/>
                <a:gd name="T28" fmla="*/ 60 w 74"/>
                <a:gd name="T29" fmla="*/ 107 h 116"/>
                <a:gd name="T30" fmla="*/ 65 w 74"/>
                <a:gd name="T31" fmla="*/ 100 h 116"/>
                <a:gd name="T32" fmla="*/ 70 w 74"/>
                <a:gd name="T33" fmla="*/ 86 h 116"/>
                <a:gd name="T34" fmla="*/ 73 w 74"/>
                <a:gd name="T35" fmla="*/ 67 h 116"/>
                <a:gd name="T36" fmla="*/ 73 w 74"/>
                <a:gd name="T37" fmla="*/ 48 h 116"/>
                <a:gd name="T38" fmla="*/ 70 w 74"/>
                <a:gd name="T39" fmla="*/ 29 h 116"/>
                <a:gd name="T40" fmla="*/ 65 w 74"/>
                <a:gd name="T41" fmla="*/ 16 h 116"/>
                <a:gd name="T42" fmla="*/ 60 w 74"/>
                <a:gd name="T43" fmla="*/ 8 h 116"/>
                <a:gd name="T44" fmla="*/ 52 w 74"/>
                <a:gd name="T45" fmla="*/ 3 h 116"/>
                <a:gd name="T46" fmla="*/ 43 w 74"/>
                <a:gd name="T47" fmla="*/ 1 h 116"/>
                <a:gd name="T48" fmla="*/ 36 w 74"/>
                <a:gd name="T49" fmla="*/ 13 h 116"/>
                <a:gd name="T50" fmla="*/ 44 w 74"/>
                <a:gd name="T51" fmla="*/ 16 h 116"/>
                <a:gd name="T52" fmla="*/ 49 w 74"/>
                <a:gd name="T53" fmla="*/ 19 h 116"/>
                <a:gd name="T54" fmla="*/ 54 w 74"/>
                <a:gd name="T55" fmla="*/ 30 h 116"/>
                <a:gd name="T56" fmla="*/ 58 w 74"/>
                <a:gd name="T57" fmla="*/ 58 h 116"/>
                <a:gd name="T58" fmla="*/ 54 w 74"/>
                <a:gd name="T59" fmla="*/ 85 h 116"/>
                <a:gd name="T60" fmla="*/ 49 w 74"/>
                <a:gd name="T61" fmla="*/ 97 h 116"/>
                <a:gd name="T62" fmla="*/ 44 w 74"/>
                <a:gd name="T63" fmla="*/ 101 h 116"/>
                <a:gd name="T64" fmla="*/ 36 w 74"/>
                <a:gd name="T65" fmla="*/ 102 h 116"/>
                <a:gd name="T66" fmla="*/ 30 w 74"/>
                <a:gd name="T67" fmla="*/ 101 h 116"/>
                <a:gd name="T68" fmla="*/ 25 w 74"/>
                <a:gd name="T69" fmla="*/ 97 h 116"/>
                <a:gd name="T70" fmla="*/ 19 w 74"/>
                <a:gd name="T71" fmla="*/ 85 h 116"/>
                <a:gd name="T72" fmla="*/ 16 w 74"/>
                <a:gd name="T73" fmla="*/ 58 h 116"/>
                <a:gd name="T74" fmla="*/ 19 w 74"/>
                <a:gd name="T75" fmla="*/ 30 h 116"/>
                <a:gd name="T76" fmla="*/ 25 w 74"/>
                <a:gd name="T77" fmla="*/ 19 h 116"/>
                <a:gd name="T78" fmla="*/ 30 w 74"/>
                <a:gd name="T79" fmla="*/ 16 h 116"/>
                <a:gd name="T80" fmla="*/ 36 w 74"/>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4"/>
                <a:gd name="T124" fmla="*/ 0 h 116"/>
                <a:gd name="T125" fmla="*/ 74 w 74"/>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4" h="116">
                  <a:moveTo>
                    <a:pt x="36" y="0"/>
                  </a:moveTo>
                  <a:lnTo>
                    <a:pt x="31" y="1"/>
                  </a:lnTo>
                  <a:lnTo>
                    <a:pt x="26" y="2"/>
                  </a:lnTo>
                  <a:lnTo>
                    <a:pt x="22" y="3"/>
                  </a:lnTo>
                  <a:lnTo>
                    <a:pt x="18" y="6"/>
                  </a:lnTo>
                  <a:lnTo>
                    <a:pt x="14" y="8"/>
                  </a:lnTo>
                  <a:lnTo>
                    <a:pt x="11" y="12"/>
                  </a:lnTo>
                  <a:lnTo>
                    <a:pt x="8" y="16"/>
                  </a:lnTo>
                  <a:lnTo>
                    <a:pt x="6" y="20"/>
                  </a:lnTo>
                  <a:lnTo>
                    <a:pt x="3" y="29"/>
                  </a:lnTo>
                  <a:lnTo>
                    <a:pt x="1" y="39"/>
                  </a:lnTo>
                  <a:lnTo>
                    <a:pt x="0" y="48"/>
                  </a:lnTo>
                  <a:lnTo>
                    <a:pt x="0" y="58"/>
                  </a:lnTo>
                  <a:lnTo>
                    <a:pt x="0" y="67"/>
                  </a:lnTo>
                  <a:lnTo>
                    <a:pt x="1" y="77"/>
                  </a:lnTo>
                  <a:lnTo>
                    <a:pt x="3" y="86"/>
                  </a:lnTo>
                  <a:lnTo>
                    <a:pt x="6" y="96"/>
                  </a:lnTo>
                  <a:lnTo>
                    <a:pt x="8" y="100"/>
                  </a:lnTo>
                  <a:lnTo>
                    <a:pt x="11" y="104"/>
                  </a:lnTo>
                  <a:lnTo>
                    <a:pt x="14" y="107"/>
                  </a:lnTo>
                  <a:lnTo>
                    <a:pt x="18" y="110"/>
                  </a:lnTo>
                  <a:lnTo>
                    <a:pt x="22" y="112"/>
                  </a:lnTo>
                  <a:lnTo>
                    <a:pt x="26" y="115"/>
                  </a:lnTo>
                  <a:lnTo>
                    <a:pt x="31" y="116"/>
                  </a:lnTo>
                  <a:lnTo>
                    <a:pt x="36" y="116"/>
                  </a:lnTo>
                  <a:lnTo>
                    <a:pt x="43" y="116"/>
                  </a:lnTo>
                  <a:lnTo>
                    <a:pt x="47" y="115"/>
                  </a:lnTo>
                  <a:lnTo>
                    <a:pt x="52" y="112"/>
                  </a:lnTo>
                  <a:lnTo>
                    <a:pt x="56" y="110"/>
                  </a:lnTo>
                  <a:lnTo>
                    <a:pt x="60" y="107"/>
                  </a:lnTo>
                  <a:lnTo>
                    <a:pt x="63" y="104"/>
                  </a:lnTo>
                  <a:lnTo>
                    <a:pt x="65" y="100"/>
                  </a:lnTo>
                  <a:lnTo>
                    <a:pt x="67" y="96"/>
                  </a:lnTo>
                  <a:lnTo>
                    <a:pt x="70" y="86"/>
                  </a:lnTo>
                  <a:lnTo>
                    <a:pt x="72" y="77"/>
                  </a:lnTo>
                  <a:lnTo>
                    <a:pt x="73" y="67"/>
                  </a:lnTo>
                  <a:lnTo>
                    <a:pt x="74" y="58"/>
                  </a:lnTo>
                  <a:lnTo>
                    <a:pt x="73" y="48"/>
                  </a:lnTo>
                  <a:lnTo>
                    <a:pt x="72" y="39"/>
                  </a:lnTo>
                  <a:lnTo>
                    <a:pt x="70" y="29"/>
                  </a:lnTo>
                  <a:lnTo>
                    <a:pt x="67" y="20"/>
                  </a:lnTo>
                  <a:lnTo>
                    <a:pt x="65" y="16"/>
                  </a:lnTo>
                  <a:lnTo>
                    <a:pt x="63" y="12"/>
                  </a:lnTo>
                  <a:lnTo>
                    <a:pt x="60" y="8"/>
                  </a:lnTo>
                  <a:lnTo>
                    <a:pt x="56" y="6"/>
                  </a:lnTo>
                  <a:lnTo>
                    <a:pt x="52" y="3"/>
                  </a:lnTo>
                  <a:lnTo>
                    <a:pt x="47" y="2"/>
                  </a:lnTo>
                  <a:lnTo>
                    <a:pt x="43" y="1"/>
                  </a:lnTo>
                  <a:lnTo>
                    <a:pt x="36" y="0"/>
                  </a:lnTo>
                  <a:close/>
                  <a:moveTo>
                    <a:pt x="36" y="13"/>
                  </a:moveTo>
                  <a:lnTo>
                    <a:pt x="41" y="15"/>
                  </a:lnTo>
                  <a:lnTo>
                    <a:pt x="44" y="16"/>
                  </a:lnTo>
                  <a:lnTo>
                    <a:pt x="46" y="17"/>
                  </a:lnTo>
                  <a:lnTo>
                    <a:pt x="49" y="19"/>
                  </a:lnTo>
                  <a:lnTo>
                    <a:pt x="52" y="24"/>
                  </a:lnTo>
                  <a:lnTo>
                    <a:pt x="54" y="30"/>
                  </a:lnTo>
                  <a:lnTo>
                    <a:pt x="56" y="45"/>
                  </a:lnTo>
                  <a:lnTo>
                    <a:pt x="58" y="58"/>
                  </a:lnTo>
                  <a:lnTo>
                    <a:pt x="56" y="70"/>
                  </a:lnTo>
                  <a:lnTo>
                    <a:pt x="54" y="85"/>
                  </a:lnTo>
                  <a:lnTo>
                    <a:pt x="52" y="91"/>
                  </a:lnTo>
                  <a:lnTo>
                    <a:pt x="49" y="97"/>
                  </a:lnTo>
                  <a:lnTo>
                    <a:pt x="46" y="99"/>
                  </a:lnTo>
                  <a:lnTo>
                    <a:pt x="44" y="101"/>
                  </a:lnTo>
                  <a:lnTo>
                    <a:pt x="41" y="102"/>
                  </a:lnTo>
                  <a:lnTo>
                    <a:pt x="36" y="102"/>
                  </a:lnTo>
                  <a:lnTo>
                    <a:pt x="33" y="102"/>
                  </a:lnTo>
                  <a:lnTo>
                    <a:pt x="30" y="101"/>
                  </a:lnTo>
                  <a:lnTo>
                    <a:pt x="27" y="99"/>
                  </a:lnTo>
                  <a:lnTo>
                    <a:pt x="25" y="97"/>
                  </a:lnTo>
                  <a:lnTo>
                    <a:pt x="22" y="91"/>
                  </a:lnTo>
                  <a:lnTo>
                    <a:pt x="19" y="85"/>
                  </a:lnTo>
                  <a:lnTo>
                    <a:pt x="16" y="70"/>
                  </a:lnTo>
                  <a:lnTo>
                    <a:pt x="16" y="58"/>
                  </a:lnTo>
                  <a:lnTo>
                    <a:pt x="16" y="45"/>
                  </a:lnTo>
                  <a:lnTo>
                    <a:pt x="19" y="30"/>
                  </a:lnTo>
                  <a:lnTo>
                    <a:pt x="21" y="24"/>
                  </a:lnTo>
                  <a:lnTo>
                    <a:pt x="25" y="19"/>
                  </a:lnTo>
                  <a:lnTo>
                    <a:pt x="27" y="17"/>
                  </a:lnTo>
                  <a:lnTo>
                    <a:pt x="30" y="16"/>
                  </a:lnTo>
                  <a:lnTo>
                    <a:pt x="33" y="15"/>
                  </a:lnTo>
                  <a:lnTo>
                    <a:pt x="36"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5" name="Freeform 1135"/>
            <xdr:cNvSpPr>
              <a:spLocks/>
            </xdr:cNvSpPr>
          </xdr:nvSpPr>
          <xdr:spPr bwMode="auto">
            <a:xfrm>
              <a:off x="5879" y="1057"/>
              <a:ext cx="42" cy="111"/>
            </a:xfrm>
            <a:custGeom>
              <a:avLst/>
              <a:gdLst>
                <a:gd name="T0" fmla="*/ 42 w 42"/>
                <a:gd name="T1" fmla="*/ 0 h 111"/>
                <a:gd name="T2" fmla="*/ 26 w 42"/>
                <a:gd name="T3" fmla="*/ 0 h 111"/>
                <a:gd name="T4" fmla="*/ 12 w 42"/>
                <a:gd name="T5" fmla="*/ 9 h 111"/>
                <a:gd name="T6" fmla="*/ 0 w 42"/>
                <a:gd name="T7" fmla="*/ 17 h 111"/>
                <a:gd name="T8" fmla="*/ 0 w 42"/>
                <a:gd name="T9" fmla="*/ 34 h 111"/>
                <a:gd name="T10" fmla="*/ 13 w 42"/>
                <a:gd name="T11" fmla="*/ 26 h 111"/>
                <a:gd name="T12" fmla="*/ 26 w 42"/>
                <a:gd name="T13" fmla="*/ 17 h 111"/>
                <a:gd name="T14" fmla="*/ 26 w 42"/>
                <a:gd name="T15" fmla="*/ 111 h 111"/>
                <a:gd name="T16" fmla="*/ 42 w 42"/>
                <a:gd name="T17" fmla="*/ 111 h 111"/>
                <a:gd name="T18" fmla="*/ 42 w 42"/>
                <a:gd name="T19" fmla="*/ 0 h 111"/>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42"/>
                <a:gd name="T31" fmla="*/ 0 h 111"/>
                <a:gd name="T32" fmla="*/ 42 w 42"/>
                <a:gd name="T33" fmla="*/ 111 h 111"/>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42" h="111">
                  <a:moveTo>
                    <a:pt x="42" y="0"/>
                  </a:moveTo>
                  <a:lnTo>
                    <a:pt x="26" y="0"/>
                  </a:lnTo>
                  <a:lnTo>
                    <a:pt x="12" y="9"/>
                  </a:lnTo>
                  <a:lnTo>
                    <a:pt x="0" y="17"/>
                  </a:lnTo>
                  <a:lnTo>
                    <a:pt x="0" y="34"/>
                  </a:lnTo>
                  <a:lnTo>
                    <a:pt x="13" y="26"/>
                  </a:lnTo>
                  <a:lnTo>
                    <a:pt x="26" y="17"/>
                  </a:lnTo>
                  <a:lnTo>
                    <a:pt x="26" y="111"/>
                  </a:lnTo>
                  <a:lnTo>
                    <a:pt x="42" y="111"/>
                  </a:lnTo>
                  <a:lnTo>
                    <a:pt x="42"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6" name="Freeform 1136"/>
            <xdr:cNvSpPr>
              <a:spLocks/>
            </xdr:cNvSpPr>
          </xdr:nvSpPr>
          <xdr:spPr bwMode="auto">
            <a:xfrm>
              <a:off x="5997" y="1055"/>
              <a:ext cx="75" cy="116"/>
            </a:xfrm>
            <a:custGeom>
              <a:avLst/>
              <a:gdLst>
                <a:gd name="T0" fmla="*/ 33 w 75"/>
                <a:gd name="T1" fmla="*/ 63 h 116"/>
                <a:gd name="T2" fmla="*/ 44 w 75"/>
                <a:gd name="T3" fmla="*/ 64 h 116"/>
                <a:gd name="T4" fmla="*/ 52 w 75"/>
                <a:gd name="T5" fmla="*/ 69 h 116"/>
                <a:gd name="T6" fmla="*/ 57 w 75"/>
                <a:gd name="T7" fmla="*/ 78 h 116"/>
                <a:gd name="T8" fmla="*/ 57 w 75"/>
                <a:gd name="T9" fmla="*/ 88 h 116"/>
                <a:gd name="T10" fmla="*/ 54 w 75"/>
                <a:gd name="T11" fmla="*/ 95 h 116"/>
                <a:gd name="T12" fmla="*/ 48 w 75"/>
                <a:gd name="T13" fmla="*/ 99 h 116"/>
                <a:gd name="T14" fmla="*/ 41 w 75"/>
                <a:gd name="T15" fmla="*/ 102 h 116"/>
                <a:gd name="T16" fmla="*/ 32 w 75"/>
                <a:gd name="T17" fmla="*/ 102 h 116"/>
                <a:gd name="T18" fmla="*/ 25 w 75"/>
                <a:gd name="T19" fmla="*/ 100 h 116"/>
                <a:gd name="T20" fmla="*/ 20 w 75"/>
                <a:gd name="T21" fmla="*/ 95 h 116"/>
                <a:gd name="T22" fmla="*/ 16 w 75"/>
                <a:gd name="T23" fmla="*/ 88 h 116"/>
                <a:gd name="T24" fmla="*/ 0 w 75"/>
                <a:gd name="T25" fmla="*/ 85 h 116"/>
                <a:gd name="T26" fmla="*/ 2 w 75"/>
                <a:gd name="T27" fmla="*/ 98 h 116"/>
                <a:gd name="T28" fmla="*/ 9 w 75"/>
                <a:gd name="T29" fmla="*/ 107 h 116"/>
                <a:gd name="T30" fmla="*/ 21 w 75"/>
                <a:gd name="T31" fmla="*/ 113 h 116"/>
                <a:gd name="T32" fmla="*/ 34 w 75"/>
                <a:gd name="T33" fmla="*/ 116 h 116"/>
                <a:gd name="T34" fmla="*/ 50 w 75"/>
                <a:gd name="T35" fmla="*/ 113 h 116"/>
                <a:gd name="T36" fmla="*/ 63 w 75"/>
                <a:gd name="T37" fmla="*/ 107 h 116"/>
                <a:gd name="T38" fmla="*/ 72 w 75"/>
                <a:gd name="T39" fmla="*/ 98 h 116"/>
                <a:gd name="T40" fmla="*/ 75 w 75"/>
                <a:gd name="T41" fmla="*/ 83 h 116"/>
                <a:gd name="T42" fmla="*/ 73 w 75"/>
                <a:gd name="T43" fmla="*/ 73 h 116"/>
                <a:gd name="T44" fmla="*/ 68 w 75"/>
                <a:gd name="T45" fmla="*/ 65 h 116"/>
                <a:gd name="T46" fmla="*/ 61 w 75"/>
                <a:gd name="T47" fmla="*/ 59 h 116"/>
                <a:gd name="T48" fmla="*/ 51 w 75"/>
                <a:gd name="T49" fmla="*/ 57 h 116"/>
                <a:gd name="T50" fmla="*/ 55 w 75"/>
                <a:gd name="T51" fmla="*/ 55 h 116"/>
                <a:gd name="T52" fmla="*/ 64 w 75"/>
                <a:gd name="T53" fmla="*/ 50 h 116"/>
                <a:gd name="T54" fmla="*/ 69 w 75"/>
                <a:gd name="T55" fmla="*/ 44 h 116"/>
                <a:gd name="T56" fmla="*/ 73 w 75"/>
                <a:gd name="T57" fmla="*/ 36 h 116"/>
                <a:gd name="T58" fmla="*/ 72 w 75"/>
                <a:gd name="T59" fmla="*/ 24 h 116"/>
                <a:gd name="T60" fmla="*/ 67 w 75"/>
                <a:gd name="T61" fmla="*/ 11 h 116"/>
                <a:gd name="T62" fmla="*/ 56 w 75"/>
                <a:gd name="T63" fmla="*/ 4 h 116"/>
                <a:gd name="T64" fmla="*/ 43 w 75"/>
                <a:gd name="T65" fmla="*/ 1 h 116"/>
                <a:gd name="T66" fmla="*/ 29 w 75"/>
                <a:gd name="T67" fmla="*/ 1 h 116"/>
                <a:gd name="T68" fmla="*/ 16 w 75"/>
                <a:gd name="T69" fmla="*/ 5 h 116"/>
                <a:gd name="T70" fmla="*/ 7 w 75"/>
                <a:gd name="T71" fmla="*/ 12 h 116"/>
                <a:gd name="T72" fmla="*/ 2 w 75"/>
                <a:gd name="T73" fmla="*/ 24 h 116"/>
                <a:gd name="T74" fmla="*/ 17 w 75"/>
                <a:gd name="T75" fmla="*/ 30 h 116"/>
                <a:gd name="T76" fmla="*/ 20 w 75"/>
                <a:gd name="T77" fmla="*/ 24 h 116"/>
                <a:gd name="T78" fmla="*/ 24 w 75"/>
                <a:gd name="T79" fmla="*/ 19 h 116"/>
                <a:gd name="T80" fmla="*/ 30 w 75"/>
                <a:gd name="T81" fmla="*/ 15 h 116"/>
                <a:gd name="T82" fmla="*/ 36 w 75"/>
                <a:gd name="T83" fmla="*/ 13 h 116"/>
                <a:gd name="T84" fmla="*/ 45 w 75"/>
                <a:gd name="T85" fmla="*/ 15 h 116"/>
                <a:gd name="T86" fmla="*/ 51 w 75"/>
                <a:gd name="T87" fmla="*/ 18 h 116"/>
                <a:gd name="T88" fmla="*/ 55 w 75"/>
                <a:gd name="T89" fmla="*/ 23 h 116"/>
                <a:gd name="T90" fmla="*/ 56 w 75"/>
                <a:gd name="T91" fmla="*/ 30 h 116"/>
                <a:gd name="T92" fmla="*/ 54 w 75"/>
                <a:gd name="T93" fmla="*/ 41 h 116"/>
                <a:gd name="T94" fmla="*/ 47 w 75"/>
                <a:gd name="T95" fmla="*/ 46 h 116"/>
                <a:gd name="T96" fmla="*/ 37 w 75"/>
                <a:gd name="T97" fmla="*/ 49 h 116"/>
                <a:gd name="T98" fmla="*/ 27 w 75"/>
                <a:gd name="T99" fmla="*/ 49 h 11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75"/>
                <a:gd name="T151" fmla="*/ 0 h 116"/>
                <a:gd name="T152" fmla="*/ 75 w 75"/>
                <a:gd name="T153" fmla="*/ 116 h 11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75" h="116">
                  <a:moveTo>
                    <a:pt x="27" y="63"/>
                  </a:moveTo>
                  <a:lnTo>
                    <a:pt x="33" y="63"/>
                  </a:lnTo>
                  <a:lnTo>
                    <a:pt x="39" y="63"/>
                  </a:lnTo>
                  <a:lnTo>
                    <a:pt x="44" y="64"/>
                  </a:lnTo>
                  <a:lnTo>
                    <a:pt x="49" y="66"/>
                  </a:lnTo>
                  <a:lnTo>
                    <a:pt x="52" y="69"/>
                  </a:lnTo>
                  <a:lnTo>
                    <a:pt x="55" y="72"/>
                  </a:lnTo>
                  <a:lnTo>
                    <a:pt x="57" y="78"/>
                  </a:lnTo>
                  <a:lnTo>
                    <a:pt x="59" y="84"/>
                  </a:lnTo>
                  <a:lnTo>
                    <a:pt x="57" y="88"/>
                  </a:lnTo>
                  <a:lnTo>
                    <a:pt x="56" y="91"/>
                  </a:lnTo>
                  <a:lnTo>
                    <a:pt x="54" y="95"/>
                  </a:lnTo>
                  <a:lnTo>
                    <a:pt x="51" y="98"/>
                  </a:lnTo>
                  <a:lnTo>
                    <a:pt x="48" y="99"/>
                  </a:lnTo>
                  <a:lnTo>
                    <a:pt x="45" y="101"/>
                  </a:lnTo>
                  <a:lnTo>
                    <a:pt x="41" y="102"/>
                  </a:lnTo>
                  <a:lnTo>
                    <a:pt x="36" y="102"/>
                  </a:lnTo>
                  <a:lnTo>
                    <a:pt x="32" y="102"/>
                  </a:lnTo>
                  <a:lnTo>
                    <a:pt x="28" y="101"/>
                  </a:lnTo>
                  <a:lnTo>
                    <a:pt x="25" y="100"/>
                  </a:lnTo>
                  <a:lnTo>
                    <a:pt x="22" y="98"/>
                  </a:lnTo>
                  <a:lnTo>
                    <a:pt x="20" y="95"/>
                  </a:lnTo>
                  <a:lnTo>
                    <a:pt x="17" y="92"/>
                  </a:lnTo>
                  <a:lnTo>
                    <a:pt x="16" y="88"/>
                  </a:lnTo>
                  <a:lnTo>
                    <a:pt x="16" y="85"/>
                  </a:lnTo>
                  <a:lnTo>
                    <a:pt x="0" y="85"/>
                  </a:lnTo>
                  <a:lnTo>
                    <a:pt x="0" y="91"/>
                  </a:lnTo>
                  <a:lnTo>
                    <a:pt x="2" y="98"/>
                  </a:lnTo>
                  <a:lnTo>
                    <a:pt x="5" y="103"/>
                  </a:lnTo>
                  <a:lnTo>
                    <a:pt x="9" y="107"/>
                  </a:lnTo>
                  <a:lnTo>
                    <a:pt x="14" y="111"/>
                  </a:lnTo>
                  <a:lnTo>
                    <a:pt x="21" y="113"/>
                  </a:lnTo>
                  <a:lnTo>
                    <a:pt x="27" y="115"/>
                  </a:lnTo>
                  <a:lnTo>
                    <a:pt x="34" y="116"/>
                  </a:lnTo>
                  <a:lnTo>
                    <a:pt x="43" y="115"/>
                  </a:lnTo>
                  <a:lnTo>
                    <a:pt x="50" y="113"/>
                  </a:lnTo>
                  <a:lnTo>
                    <a:pt x="57" y="110"/>
                  </a:lnTo>
                  <a:lnTo>
                    <a:pt x="63" y="107"/>
                  </a:lnTo>
                  <a:lnTo>
                    <a:pt x="68" y="103"/>
                  </a:lnTo>
                  <a:lnTo>
                    <a:pt x="72" y="98"/>
                  </a:lnTo>
                  <a:lnTo>
                    <a:pt x="74" y="90"/>
                  </a:lnTo>
                  <a:lnTo>
                    <a:pt x="75" y="83"/>
                  </a:lnTo>
                  <a:lnTo>
                    <a:pt x="74" y="78"/>
                  </a:lnTo>
                  <a:lnTo>
                    <a:pt x="73" y="73"/>
                  </a:lnTo>
                  <a:lnTo>
                    <a:pt x="71" y="69"/>
                  </a:lnTo>
                  <a:lnTo>
                    <a:pt x="68" y="65"/>
                  </a:lnTo>
                  <a:lnTo>
                    <a:pt x="65" y="62"/>
                  </a:lnTo>
                  <a:lnTo>
                    <a:pt x="61" y="59"/>
                  </a:lnTo>
                  <a:lnTo>
                    <a:pt x="56" y="58"/>
                  </a:lnTo>
                  <a:lnTo>
                    <a:pt x="51" y="57"/>
                  </a:lnTo>
                  <a:lnTo>
                    <a:pt x="55" y="55"/>
                  </a:lnTo>
                  <a:lnTo>
                    <a:pt x="60" y="53"/>
                  </a:lnTo>
                  <a:lnTo>
                    <a:pt x="64" y="50"/>
                  </a:lnTo>
                  <a:lnTo>
                    <a:pt x="67" y="47"/>
                  </a:lnTo>
                  <a:lnTo>
                    <a:pt x="69" y="44"/>
                  </a:lnTo>
                  <a:lnTo>
                    <a:pt x="71" y="40"/>
                  </a:lnTo>
                  <a:lnTo>
                    <a:pt x="73" y="36"/>
                  </a:lnTo>
                  <a:lnTo>
                    <a:pt x="73" y="31"/>
                  </a:lnTo>
                  <a:lnTo>
                    <a:pt x="72" y="24"/>
                  </a:lnTo>
                  <a:lnTo>
                    <a:pt x="70" y="17"/>
                  </a:lnTo>
                  <a:lnTo>
                    <a:pt x="67" y="11"/>
                  </a:lnTo>
                  <a:lnTo>
                    <a:pt x="62" y="7"/>
                  </a:lnTo>
                  <a:lnTo>
                    <a:pt x="56" y="4"/>
                  </a:lnTo>
                  <a:lnTo>
                    <a:pt x="50" y="2"/>
                  </a:lnTo>
                  <a:lnTo>
                    <a:pt x="43" y="1"/>
                  </a:lnTo>
                  <a:lnTo>
                    <a:pt x="35" y="0"/>
                  </a:lnTo>
                  <a:lnTo>
                    <a:pt x="29" y="1"/>
                  </a:lnTo>
                  <a:lnTo>
                    <a:pt x="23" y="2"/>
                  </a:lnTo>
                  <a:lnTo>
                    <a:pt x="16" y="5"/>
                  </a:lnTo>
                  <a:lnTo>
                    <a:pt x="11" y="8"/>
                  </a:lnTo>
                  <a:lnTo>
                    <a:pt x="7" y="12"/>
                  </a:lnTo>
                  <a:lnTo>
                    <a:pt x="4" y="18"/>
                  </a:lnTo>
                  <a:lnTo>
                    <a:pt x="2" y="24"/>
                  </a:lnTo>
                  <a:lnTo>
                    <a:pt x="1" y="30"/>
                  </a:lnTo>
                  <a:lnTo>
                    <a:pt x="17" y="30"/>
                  </a:lnTo>
                  <a:lnTo>
                    <a:pt x="19" y="27"/>
                  </a:lnTo>
                  <a:lnTo>
                    <a:pt x="20" y="24"/>
                  </a:lnTo>
                  <a:lnTo>
                    <a:pt x="22" y="21"/>
                  </a:lnTo>
                  <a:lnTo>
                    <a:pt x="24" y="19"/>
                  </a:lnTo>
                  <a:lnTo>
                    <a:pt x="27" y="17"/>
                  </a:lnTo>
                  <a:lnTo>
                    <a:pt x="30" y="15"/>
                  </a:lnTo>
                  <a:lnTo>
                    <a:pt x="33" y="15"/>
                  </a:lnTo>
                  <a:lnTo>
                    <a:pt x="36" y="13"/>
                  </a:lnTo>
                  <a:lnTo>
                    <a:pt x="41" y="13"/>
                  </a:lnTo>
                  <a:lnTo>
                    <a:pt x="45" y="15"/>
                  </a:lnTo>
                  <a:lnTo>
                    <a:pt x="48" y="16"/>
                  </a:lnTo>
                  <a:lnTo>
                    <a:pt x="51" y="18"/>
                  </a:lnTo>
                  <a:lnTo>
                    <a:pt x="53" y="20"/>
                  </a:lnTo>
                  <a:lnTo>
                    <a:pt x="55" y="23"/>
                  </a:lnTo>
                  <a:lnTo>
                    <a:pt x="56" y="26"/>
                  </a:lnTo>
                  <a:lnTo>
                    <a:pt x="56" y="30"/>
                  </a:lnTo>
                  <a:lnTo>
                    <a:pt x="56" y="36"/>
                  </a:lnTo>
                  <a:lnTo>
                    <a:pt x="54" y="41"/>
                  </a:lnTo>
                  <a:lnTo>
                    <a:pt x="51" y="44"/>
                  </a:lnTo>
                  <a:lnTo>
                    <a:pt x="47" y="46"/>
                  </a:lnTo>
                  <a:lnTo>
                    <a:pt x="43" y="48"/>
                  </a:lnTo>
                  <a:lnTo>
                    <a:pt x="37" y="49"/>
                  </a:lnTo>
                  <a:lnTo>
                    <a:pt x="32" y="49"/>
                  </a:lnTo>
                  <a:lnTo>
                    <a:pt x="27" y="49"/>
                  </a:lnTo>
                  <a:lnTo>
                    <a:pt x="27" y="6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7" name="Freeform 1137"/>
            <xdr:cNvSpPr>
              <a:spLocks noEditPoints="1"/>
            </xdr:cNvSpPr>
          </xdr:nvSpPr>
          <xdr:spPr bwMode="auto">
            <a:xfrm>
              <a:off x="6086" y="1055"/>
              <a:ext cx="74" cy="116"/>
            </a:xfrm>
            <a:custGeom>
              <a:avLst/>
              <a:gdLst>
                <a:gd name="T0" fmla="*/ 32 w 74"/>
                <a:gd name="T1" fmla="*/ 1 h 116"/>
                <a:gd name="T2" fmla="*/ 21 w 74"/>
                <a:gd name="T3" fmla="*/ 3 h 116"/>
                <a:gd name="T4" fmla="*/ 14 w 74"/>
                <a:gd name="T5" fmla="*/ 8 h 116"/>
                <a:gd name="T6" fmla="*/ 8 w 74"/>
                <a:gd name="T7" fmla="*/ 16 h 116"/>
                <a:gd name="T8" fmla="*/ 3 w 74"/>
                <a:gd name="T9" fmla="*/ 29 h 116"/>
                <a:gd name="T10" fmla="*/ 0 w 74"/>
                <a:gd name="T11" fmla="*/ 48 h 116"/>
                <a:gd name="T12" fmla="*/ 0 w 74"/>
                <a:gd name="T13" fmla="*/ 67 h 116"/>
                <a:gd name="T14" fmla="*/ 3 w 74"/>
                <a:gd name="T15" fmla="*/ 86 h 116"/>
                <a:gd name="T16" fmla="*/ 8 w 74"/>
                <a:gd name="T17" fmla="*/ 100 h 116"/>
                <a:gd name="T18" fmla="*/ 14 w 74"/>
                <a:gd name="T19" fmla="*/ 107 h 116"/>
                <a:gd name="T20" fmla="*/ 21 w 74"/>
                <a:gd name="T21" fmla="*/ 112 h 116"/>
                <a:gd name="T22" fmla="*/ 32 w 74"/>
                <a:gd name="T23" fmla="*/ 116 h 116"/>
                <a:gd name="T24" fmla="*/ 42 w 74"/>
                <a:gd name="T25" fmla="*/ 116 h 116"/>
                <a:gd name="T26" fmla="*/ 52 w 74"/>
                <a:gd name="T27" fmla="*/ 112 h 116"/>
                <a:gd name="T28" fmla="*/ 59 w 74"/>
                <a:gd name="T29" fmla="*/ 107 h 116"/>
                <a:gd name="T30" fmla="*/ 65 w 74"/>
                <a:gd name="T31" fmla="*/ 100 h 116"/>
                <a:gd name="T32" fmla="*/ 71 w 74"/>
                <a:gd name="T33" fmla="*/ 86 h 116"/>
                <a:gd name="T34" fmla="*/ 74 w 74"/>
                <a:gd name="T35" fmla="*/ 67 h 116"/>
                <a:gd name="T36" fmla="*/ 74 w 74"/>
                <a:gd name="T37" fmla="*/ 48 h 116"/>
                <a:gd name="T38" fmla="*/ 71 w 74"/>
                <a:gd name="T39" fmla="*/ 29 h 116"/>
                <a:gd name="T40" fmla="*/ 65 w 74"/>
                <a:gd name="T41" fmla="*/ 16 h 116"/>
                <a:gd name="T42" fmla="*/ 59 w 74"/>
                <a:gd name="T43" fmla="*/ 8 h 116"/>
                <a:gd name="T44" fmla="*/ 52 w 74"/>
                <a:gd name="T45" fmla="*/ 3 h 116"/>
                <a:gd name="T46" fmla="*/ 42 w 74"/>
                <a:gd name="T47" fmla="*/ 1 h 116"/>
                <a:gd name="T48" fmla="*/ 37 w 74"/>
                <a:gd name="T49" fmla="*/ 13 h 116"/>
                <a:gd name="T50" fmla="*/ 43 w 74"/>
                <a:gd name="T51" fmla="*/ 16 h 116"/>
                <a:gd name="T52" fmla="*/ 48 w 74"/>
                <a:gd name="T53" fmla="*/ 19 h 116"/>
                <a:gd name="T54" fmla="*/ 55 w 74"/>
                <a:gd name="T55" fmla="*/ 30 h 116"/>
                <a:gd name="T56" fmla="*/ 57 w 74"/>
                <a:gd name="T57" fmla="*/ 58 h 116"/>
                <a:gd name="T58" fmla="*/ 55 w 74"/>
                <a:gd name="T59" fmla="*/ 85 h 116"/>
                <a:gd name="T60" fmla="*/ 48 w 74"/>
                <a:gd name="T61" fmla="*/ 97 h 116"/>
                <a:gd name="T62" fmla="*/ 43 w 74"/>
                <a:gd name="T63" fmla="*/ 101 h 116"/>
                <a:gd name="T64" fmla="*/ 37 w 74"/>
                <a:gd name="T65" fmla="*/ 102 h 116"/>
                <a:gd name="T66" fmla="*/ 30 w 74"/>
                <a:gd name="T67" fmla="*/ 101 h 116"/>
                <a:gd name="T68" fmla="*/ 25 w 74"/>
                <a:gd name="T69" fmla="*/ 97 h 116"/>
                <a:gd name="T70" fmla="*/ 19 w 74"/>
                <a:gd name="T71" fmla="*/ 85 h 116"/>
                <a:gd name="T72" fmla="*/ 17 w 74"/>
                <a:gd name="T73" fmla="*/ 58 h 116"/>
                <a:gd name="T74" fmla="*/ 19 w 74"/>
                <a:gd name="T75" fmla="*/ 30 h 116"/>
                <a:gd name="T76" fmla="*/ 25 w 74"/>
                <a:gd name="T77" fmla="*/ 19 h 116"/>
                <a:gd name="T78" fmla="*/ 30 w 74"/>
                <a:gd name="T79" fmla="*/ 16 h 116"/>
                <a:gd name="T80" fmla="*/ 37 w 74"/>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4"/>
                <a:gd name="T124" fmla="*/ 0 h 116"/>
                <a:gd name="T125" fmla="*/ 74 w 74"/>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4" h="116">
                  <a:moveTo>
                    <a:pt x="37" y="0"/>
                  </a:moveTo>
                  <a:lnTo>
                    <a:pt x="32" y="1"/>
                  </a:lnTo>
                  <a:lnTo>
                    <a:pt x="26" y="2"/>
                  </a:lnTo>
                  <a:lnTo>
                    <a:pt x="21" y="3"/>
                  </a:lnTo>
                  <a:lnTo>
                    <a:pt x="18" y="6"/>
                  </a:lnTo>
                  <a:lnTo>
                    <a:pt x="14" y="8"/>
                  </a:lnTo>
                  <a:lnTo>
                    <a:pt x="11" y="12"/>
                  </a:lnTo>
                  <a:lnTo>
                    <a:pt x="8" y="16"/>
                  </a:lnTo>
                  <a:lnTo>
                    <a:pt x="6" y="20"/>
                  </a:lnTo>
                  <a:lnTo>
                    <a:pt x="3" y="29"/>
                  </a:lnTo>
                  <a:lnTo>
                    <a:pt x="1" y="39"/>
                  </a:lnTo>
                  <a:lnTo>
                    <a:pt x="0" y="48"/>
                  </a:lnTo>
                  <a:lnTo>
                    <a:pt x="0" y="58"/>
                  </a:lnTo>
                  <a:lnTo>
                    <a:pt x="0" y="67"/>
                  </a:lnTo>
                  <a:lnTo>
                    <a:pt x="1" y="77"/>
                  </a:lnTo>
                  <a:lnTo>
                    <a:pt x="3" y="86"/>
                  </a:lnTo>
                  <a:lnTo>
                    <a:pt x="6" y="96"/>
                  </a:lnTo>
                  <a:lnTo>
                    <a:pt x="8" y="100"/>
                  </a:lnTo>
                  <a:lnTo>
                    <a:pt x="11" y="104"/>
                  </a:lnTo>
                  <a:lnTo>
                    <a:pt x="14" y="107"/>
                  </a:lnTo>
                  <a:lnTo>
                    <a:pt x="18" y="110"/>
                  </a:lnTo>
                  <a:lnTo>
                    <a:pt x="21" y="112"/>
                  </a:lnTo>
                  <a:lnTo>
                    <a:pt x="26" y="115"/>
                  </a:lnTo>
                  <a:lnTo>
                    <a:pt x="32" y="116"/>
                  </a:lnTo>
                  <a:lnTo>
                    <a:pt x="37" y="116"/>
                  </a:lnTo>
                  <a:lnTo>
                    <a:pt x="42" y="116"/>
                  </a:lnTo>
                  <a:lnTo>
                    <a:pt x="47" y="115"/>
                  </a:lnTo>
                  <a:lnTo>
                    <a:pt x="52" y="112"/>
                  </a:lnTo>
                  <a:lnTo>
                    <a:pt x="56" y="110"/>
                  </a:lnTo>
                  <a:lnTo>
                    <a:pt x="59" y="107"/>
                  </a:lnTo>
                  <a:lnTo>
                    <a:pt x="62" y="104"/>
                  </a:lnTo>
                  <a:lnTo>
                    <a:pt x="65" y="100"/>
                  </a:lnTo>
                  <a:lnTo>
                    <a:pt x="67" y="96"/>
                  </a:lnTo>
                  <a:lnTo>
                    <a:pt x="71" y="86"/>
                  </a:lnTo>
                  <a:lnTo>
                    <a:pt x="73" y="77"/>
                  </a:lnTo>
                  <a:lnTo>
                    <a:pt x="74" y="67"/>
                  </a:lnTo>
                  <a:lnTo>
                    <a:pt x="74" y="58"/>
                  </a:lnTo>
                  <a:lnTo>
                    <a:pt x="74" y="48"/>
                  </a:lnTo>
                  <a:lnTo>
                    <a:pt x="73" y="39"/>
                  </a:lnTo>
                  <a:lnTo>
                    <a:pt x="71" y="29"/>
                  </a:lnTo>
                  <a:lnTo>
                    <a:pt x="67" y="20"/>
                  </a:lnTo>
                  <a:lnTo>
                    <a:pt x="65" y="16"/>
                  </a:lnTo>
                  <a:lnTo>
                    <a:pt x="62" y="12"/>
                  </a:lnTo>
                  <a:lnTo>
                    <a:pt x="59" y="8"/>
                  </a:lnTo>
                  <a:lnTo>
                    <a:pt x="56" y="6"/>
                  </a:lnTo>
                  <a:lnTo>
                    <a:pt x="52" y="3"/>
                  </a:lnTo>
                  <a:lnTo>
                    <a:pt x="47" y="2"/>
                  </a:lnTo>
                  <a:lnTo>
                    <a:pt x="42" y="1"/>
                  </a:lnTo>
                  <a:lnTo>
                    <a:pt x="37" y="0"/>
                  </a:lnTo>
                  <a:close/>
                  <a:moveTo>
                    <a:pt x="37" y="13"/>
                  </a:moveTo>
                  <a:lnTo>
                    <a:pt x="40" y="15"/>
                  </a:lnTo>
                  <a:lnTo>
                    <a:pt x="43" y="16"/>
                  </a:lnTo>
                  <a:lnTo>
                    <a:pt x="46" y="17"/>
                  </a:lnTo>
                  <a:lnTo>
                    <a:pt x="48" y="19"/>
                  </a:lnTo>
                  <a:lnTo>
                    <a:pt x="53" y="24"/>
                  </a:lnTo>
                  <a:lnTo>
                    <a:pt x="55" y="30"/>
                  </a:lnTo>
                  <a:lnTo>
                    <a:pt x="57" y="45"/>
                  </a:lnTo>
                  <a:lnTo>
                    <a:pt x="57" y="58"/>
                  </a:lnTo>
                  <a:lnTo>
                    <a:pt x="57" y="70"/>
                  </a:lnTo>
                  <a:lnTo>
                    <a:pt x="55" y="85"/>
                  </a:lnTo>
                  <a:lnTo>
                    <a:pt x="53" y="91"/>
                  </a:lnTo>
                  <a:lnTo>
                    <a:pt x="48" y="97"/>
                  </a:lnTo>
                  <a:lnTo>
                    <a:pt x="46" y="99"/>
                  </a:lnTo>
                  <a:lnTo>
                    <a:pt x="43" y="101"/>
                  </a:lnTo>
                  <a:lnTo>
                    <a:pt x="40" y="102"/>
                  </a:lnTo>
                  <a:lnTo>
                    <a:pt x="37" y="102"/>
                  </a:lnTo>
                  <a:lnTo>
                    <a:pt x="33" y="102"/>
                  </a:lnTo>
                  <a:lnTo>
                    <a:pt x="30" y="101"/>
                  </a:lnTo>
                  <a:lnTo>
                    <a:pt x="27" y="99"/>
                  </a:lnTo>
                  <a:lnTo>
                    <a:pt x="25" y="97"/>
                  </a:lnTo>
                  <a:lnTo>
                    <a:pt x="21" y="91"/>
                  </a:lnTo>
                  <a:lnTo>
                    <a:pt x="19" y="85"/>
                  </a:lnTo>
                  <a:lnTo>
                    <a:pt x="17" y="70"/>
                  </a:lnTo>
                  <a:lnTo>
                    <a:pt x="17" y="58"/>
                  </a:lnTo>
                  <a:lnTo>
                    <a:pt x="17" y="45"/>
                  </a:lnTo>
                  <a:lnTo>
                    <a:pt x="19" y="30"/>
                  </a:lnTo>
                  <a:lnTo>
                    <a:pt x="21" y="24"/>
                  </a:lnTo>
                  <a:lnTo>
                    <a:pt x="25" y="19"/>
                  </a:lnTo>
                  <a:lnTo>
                    <a:pt x="27" y="17"/>
                  </a:lnTo>
                  <a:lnTo>
                    <a:pt x="30" y="16"/>
                  </a:lnTo>
                  <a:lnTo>
                    <a:pt x="33"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8" name="Freeform 1138"/>
            <xdr:cNvSpPr>
              <a:spLocks noEditPoints="1"/>
            </xdr:cNvSpPr>
          </xdr:nvSpPr>
          <xdr:spPr bwMode="auto">
            <a:xfrm>
              <a:off x="6173" y="1055"/>
              <a:ext cx="75" cy="116"/>
            </a:xfrm>
            <a:custGeom>
              <a:avLst/>
              <a:gdLst>
                <a:gd name="T0" fmla="*/ 32 w 75"/>
                <a:gd name="T1" fmla="*/ 1 h 116"/>
                <a:gd name="T2" fmla="*/ 23 w 75"/>
                <a:gd name="T3" fmla="*/ 3 h 116"/>
                <a:gd name="T4" fmla="*/ 15 w 75"/>
                <a:gd name="T5" fmla="*/ 8 h 116"/>
                <a:gd name="T6" fmla="*/ 10 w 75"/>
                <a:gd name="T7" fmla="*/ 16 h 116"/>
                <a:gd name="T8" fmla="*/ 5 w 75"/>
                <a:gd name="T9" fmla="*/ 29 h 116"/>
                <a:gd name="T10" fmla="*/ 1 w 75"/>
                <a:gd name="T11" fmla="*/ 48 h 116"/>
                <a:gd name="T12" fmla="*/ 1 w 75"/>
                <a:gd name="T13" fmla="*/ 67 h 116"/>
                <a:gd name="T14" fmla="*/ 5 w 75"/>
                <a:gd name="T15" fmla="*/ 86 h 116"/>
                <a:gd name="T16" fmla="*/ 10 w 75"/>
                <a:gd name="T17" fmla="*/ 100 h 116"/>
                <a:gd name="T18" fmla="*/ 15 w 75"/>
                <a:gd name="T19" fmla="*/ 107 h 116"/>
                <a:gd name="T20" fmla="*/ 23 w 75"/>
                <a:gd name="T21" fmla="*/ 112 h 116"/>
                <a:gd name="T22" fmla="*/ 32 w 75"/>
                <a:gd name="T23" fmla="*/ 116 h 116"/>
                <a:gd name="T24" fmla="*/ 44 w 75"/>
                <a:gd name="T25" fmla="*/ 116 h 116"/>
                <a:gd name="T26" fmla="*/ 53 w 75"/>
                <a:gd name="T27" fmla="*/ 112 h 116"/>
                <a:gd name="T28" fmla="*/ 60 w 75"/>
                <a:gd name="T29" fmla="*/ 107 h 116"/>
                <a:gd name="T30" fmla="*/ 67 w 75"/>
                <a:gd name="T31" fmla="*/ 100 h 116"/>
                <a:gd name="T32" fmla="*/ 72 w 75"/>
                <a:gd name="T33" fmla="*/ 86 h 116"/>
                <a:gd name="T34" fmla="*/ 75 w 75"/>
                <a:gd name="T35" fmla="*/ 67 h 116"/>
                <a:gd name="T36" fmla="*/ 75 w 75"/>
                <a:gd name="T37" fmla="*/ 48 h 116"/>
                <a:gd name="T38" fmla="*/ 72 w 75"/>
                <a:gd name="T39" fmla="*/ 29 h 116"/>
                <a:gd name="T40" fmla="*/ 67 w 75"/>
                <a:gd name="T41" fmla="*/ 16 h 116"/>
                <a:gd name="T42" fmla="*/ 60 w 75"/>
                <a:gd name="T43" fmla="*/ 8 h 116"/>
                <a:gd name="T44" fmla="*/ 53 w 75"/>
                <a:gd name="T45" fmla="*/ 3 h 116"/>
                <a:gd name="T46" fmla="*/ 44 w 75"/>
                <a:gd name="T47" fmla="*/ 1 h 116"/>
                <a:gd name="T48" fmla="*/ 38 w 75"/>
                <a:gd name="T49" fmla="*/ 13 h 116"/>
                <a:gd name="T50" fmla="*/ 45 w 75"/>
                <a:gd name="T51" fmla="*/ 16 h 116"/>
                <a:gd name="T52" fmla="*/ 50 w 75"/>
                <a:gd name="T53" fmla="*/ 19 h 116"/>
                <a:gd name="T54" fmla="*/ 56 w 75"/>
                <a:gd name="T55" fmla="*/ 30 h 116"/>
                <a:gd name="T56" fmla="*/ 58 w 75"/>
                <a:gd name="T57" fmla="*/ 58 h 116"/>
                <a:gd name="T58" fmla="*/ 56 w 75"/>
                <a:gd name="T59" fmla="*/ 85 h 116"/>
                <a:gd name="T60" fmla="*/ 50 w 75"/>
                <a:gd name="T61" fmla="*/ 97 h 116"/>
                <a:gd name="T62" fmla="*/ 45 w 75"/>
                <a:gd name="T63" fmla="*/ 101 h 116"/>
                <a:gd name="T64" fmla="*/ 38 w 75"/>
                <a:gd name="T65" fmla="*/ 102 h 116"/>
                <a:gd name="T66" fmla="*/ 31 w 75"/>
                <a:gd name="T67" fmla="*/ 101 h 116"/>
                <a:gd name="T68" fmla="*/ 26 w 75"/>
                <a:gd name="T69" fmla="*/ 97 h 116"/>
                <a:gd name="T70" fmla="*/ 20 w 75"/>
                <a:gd name="T71" fmla="*/ 85 h 116"/>
                <a:gd name="T72" fmla="*/ 17 w 75"/>
                <a:gd name="T73" fmla="*/ 58 h 116"/>
                <a:gd name="T74" fmla="*/ 20 w 75"/>
                <a:gd name="T75" fmla="*/ 30 h 116"/>
                <a:gd name="T76" fmla="*/ 26 w 75"/>
                <a:gd name="T77" fmla="*/ 19 h 116"/>
                <a:gd name="T78" fmla="*/ 31 w 75"/>
                <a:gd name="T79" fmla="*/ 16 h 116"/>
                <a:gd name="T80" fmla="*/ 38 w 75"/>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5"/>
                <a:gd name="T124" fmla="*/ 0 h 116"/>
                <a:gd name="T125" fmla="*/ 75 w 75"/>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5" h="116">
                  <a:moveTo>
                    <a:pt x="38" y="0"/>
                  </a:moveTo>
                  <a:lnTo>
                    <a:pt x="32" y="1"/>
                  </a:lnTo>
                  <a:lnTo>
                    <a:pt x="27" y="2"/>
                  </a:lnTo>
                  <a:lnTo>
                    <a:pt x="23" y="3"/>
                  </a:lnTo>
                  <a:lnTo>
                    <a:pt x="18" y="6"/>
                  </a:lnTo>
                  <a:lnTo>
                    <a:pt x="15" y="8"/>
                  </a:lnTo>
                  <a:lnTo>
                    <a:pt x="12" y="12"/>
                  </a:lnTo>
                  <a:lnTo>
                    <a:pt x="10" y="16"/>
                  </a:lnTo>
                  <a:lnTo>
                    <a:pt x="8" y="20"/>
                  </a:lnTo>
                  <a:lnTo>
                    <a:pt x="5" y="29"/>
                  </a:lnTo>
                  <a:lnTo>
                    <a:pt x="3" y="39"/>
                  </a:lnTo>
                  <a:lnTo>
                    <a:pt x="1" y="48"/>
                  </a:lnTo>
                  <a:lnTo>
                    <a:pt x="0" y="58"/>
                  </a:lnTo>
                  <a:lnTo>
                    <a:pt x="1" y="67"/>
                  </a:lnTo>
                  <a:lnTo>
                    <a:pt x="3" y="77"/>
                  </a:lnTo>
                  <a:lnTo>
                    <a:pt x="5" y="86"/>
                  </a:lnTo>
                  <a:lnTo>
                    <a:pt x="8" y="96"/>
                  </a:lnTo>
                  <a:lnTo>
                    <a:pt x="10" y="100"/>
                  </a:lnTo>
                  <a:lnTo>
                    <a:pt x="12" y="104"/>
                  </a:lnTo>
                  <a:lnTo>
                    <a:pt x="15" y="107"/>
                  </a:lnTo>
                  <a:lnTo>
                    <a:pt x="18" y="110"/>
                  </a:lnTo>
                  <a:lnTo>
                    <a:pt x="23" y="112"/>
                  </a:lnTo>
                  <a:lnTo>
                    <a:pt x="27" y="115"/>
                  </a:lnTo>
                  <a:lnTo>
                    <a:pt x="32" y="116"/>
                  </a:lnTo>
                  <a:lnTo>
                    <a:pt x="38" y="116"/>
                  </a:lnTo>
                  <a:lnTo>
                    <a:pt x="44" y="116"/>
                  </a:lnTo>
                  <a:lnTo>
                    <a:pt x="49" y="115"/>
                  </a:lnTo>
                  <a:lnTo>
                    <a:pt x="53" y="112"/>
                  </a:lnTo>
                  <a:lnTo>
                    <a:pt x="57" y="110"/>
                  </a:lnTo>
                  <a:lnTo>
                    <a:pt x="60" y="107"/>
                  </a:lnTo>
                  <a:lnTo>
                    <a:pt x="64" y="104"/>
                  </a:lnTo>
                  <a:lnTo>
                    <a:pt x="67" y="100"/>
                  </a:lnTo>
                  <a:lnTo>
                    <a:pt x="69" y="96"/>
                  </a:lnTo>
                  <a:lnTo>
                    <a:pt x="72" y="86"/>
                  </a:lnTo>
                  <a:lnTo>
                    <a:pt x="74" y="77"/>
                  </a:lnTo>
                  <a:lnTo>
                    <a:pt x="75" y="67"/>
                  </a:lnTo>
                  <a:lnTo>
                    <a:pt x="75" y="58"/>
                  </a:lnTo>
                  <a:lnTo>
                    <a:pt x="75" y="48"/>
                  </a:lnTo>
                  <a:lnTo>
                    <a:pt x="74" y="39"/>
                  </a:lnTo>
                  <a:lnTo>
                    <a:pt x="72" y="29"/>
                  </a:lnTo>
                  <a:lnTo>
                    <a:pt x="69" y="20"/>
                  </a:lnTo>
                  <a:lnTo>
                    <a:pt x="67" y="16"/>
                  </a:lnTo>
                  <a:lnTo>
                    <a:pt x="64" y="12"/>
                  </a:lnTo>
                  <a:lnTo>
                    <a:pt x="60" y="8"/>
                  </a:lnTo>
                  <a:lnTo>
                    <a:pt x="57" y="6"/>
                  </a:lnTo>
                  <a:lnTo>
                    <a:pt x="53" y="3"/>
                  </a:lnTo>
                  <a:lnTo>
                    <a:pt x="49" y="2"/>
                  </a:lnTo>
                  <a:lnTo>
                    <a:pt x="44" y="1"/>
                  </a:lnTo>
                  <a:lnTo>
                    <a:pt x="38" y="0"/>
                  </a:lnTo>
                  <a:close/>
                  <a:moveTo>
                    <a:pt x="38" y="13"/>
                  </a:moveTo>
                  <a:lnTo>
                    <a:pt x="41" y="15"/>
                  </a:lnTo>
                  <a:lnTo>
                    <a:pt x="45" y="16"/>
                  </a:lnTo>
                  <a:lnTo>
                    <a:pt x="48" y="17"/>
                  </a:lnTo>
                  <a:lnTo>
                    <a:pt x="50" y="19"/>
                  </a:lnTo>
                  <a:lnTo>
                    <a:pt x="53" y="24"/>
                  </a:lnTo>
                  <a:lnTo>
                    <a:pt x="56" y="30"/>
                  </a:lnTo>
                  <a:lnTo>
                    <a:pt x="58" y="45"/>
                  </a:lnTo>
                  <a:lnTo>
                    <a:pt x="58" y="58"/>
                  </a:lnTo>
                  <a:lnTo>
                    <a:pt x="58" y="70"/>
                  </a:lnTo>
                  <a:lnTo>
                    <a:pt x="56" y="85"/>
                  </a:lnTo>
                  <a:lnTo>
                    <a:pt x="53" y="91"/>
                  </a:lnTo>
                  <a:lnTo>
                    <a:pt x="50" y="97"/>
                  </a:lnTo>
                  <a:lnTo>
                    <a:pt x="48" y="99"/>
                  </a:lnTo>
                  <a:lnTo>
                    <a:pt x="45" y="101"/>
                  </a:lnTo>
                  <a:lnTo>
                    <a:pt x="41" y="102"/>
                  </a:lnTo>
                  <a:lnTo>
                    <a:pt x="38" y="102"/>
                  </a:lnTo>
                  <a:lnTo>
                    <a:pt x="34" y="102"/>
                  </a:lnTo>
                  <a:lnTo>
                    <a:pt x="31" y="101"/>
                  </a:lnTo>
                  <a:lnTo>
                    <a:pt x="29" y="99"/>
                  </a:lnTo>
                  <a:lnTo>
                    <a:pt x="26" y="97"/>
                  </a:lnTo>
                  <a:lnTo>
                    <a:pt x="23" y="91"/>
                  </a:lnTo>
                  <a:lnTo>
                    <a:pt x="20" y="85"/>
                  </a:lnTo>
                  <a:lnTo>
                    <a:pt x="18" y="70"/>
                  </a:lnTo>
                  <a:lnTo>
                    <a:pt x="17" y="58"/>
                  </a:lnTo>
                  <a:lnTo>
                    <a:pt x="18" y="45"/>
                  </a:lnTo>
                  <a:lnTo>
                    <a:pt x="20" y="30"/>
                  </a:lnTo>
                  <a:lnTo>
                    <a:pt x="23" y="24"/>
                  </a:lnTo>
                  <a:lnTo>
                    <a:pt x="26" y="19"/>
                  </a:lnTo>
                  <a:lnTo>
                    <a:pt x="29" y="17"/>
                  </a:lnTo>
                  <a:lnTo>
                    <a:pt x="31" y="16"/>
                  </a:lnTo>
                  <a:lnTo>
                    <a:pt x="34" y="15"/>
                  </a:lnTo>
                  <a:lnTo>
                    <a:pt x="38"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99" name="Freeform 1139"/>
            <xdr:cNvSpPr>
              <a:spLocks noEditPoints="1"/>
            </xdr:cNvSpPr>
          </xdr:nvSpPr>
          <xdr:spPr bwMode="auto">
            <a:xfrm>
              <a:off x="6304" y="1055"/>
              <a:ext cx="75" cy="116"/>
            </a:xfrm>
            <a:custGeom>
              <a:avLst/>
              <a:gdLst>
                <a:gd name="T0" fmla="*/ 58 w 75"/>
                <a:gd name="T1" fmla="*/ 40 h 116"/>
                <a:gd name="T2" fmla="*/ 55 w 75"/>
                <a:gd name="T3" fmla="*/ 48 h 116"/>
                <a:gd name="T4" fmla="*/ 48 w 75"/>
                <a:gd name="T5" fmla="*/ 55 h 116"/>
                <a:gd name="T6" fmla="*/ 41 w 75"/>
                <a:gd name="T7" fmla="*/ 58 h 116"/>
                <a:gd name="T8" fmla="*/ 32 w 75"/>
                <a:gd name="T9" fmla="*/ 58 h 116"/>
                <a:gd name="T10" fmla="*/ 24 w 75"/>
                <a:gd name="T11" fmla="*/ 55 h 116"/>
                <a:gd name="T12" fmla="*/ 20 w 75"/>
                <a:gd name="T13" fmla="*/ 48 h 116"/>
                <a:gd name="T14" fmla="*/ 17 w 75"/>
                <a:gd name="T15" fmla="*/ 40 h 116"/>
                <a:gd name="T16" fmla="*/ 18 w 75"/>
                <a:gd name="T17" fmla="*/ 30 h 116"/>
                <a:gd name="T18" fmla="*/ 20 w 75"/>
                <a:gd name="T19" fmla="*/ 23 h 116"/>
                <a:gd name="T20" fmla="*/ 25 w 75"/>
                <a:gd name="T21" fmla="*/ 17 h 116"/>
                <a:gd name="T22" fmla="*/ 33 w 75"/>
                <a:gd name="T23" fmla="*/ 15 h 116"/>
                <a:gd name="T24" fmla="*/ 42 w 75"/>
                <a:gd name="T25" fmla="*/ 15 h 116"/>
                <a:gd name="T26" fmla="*/ 49 w 75"/>
                <a:gd name="T27" fmla="*/ 18 h 116"/>
                <a:gd name="T28" fmla="*/ 55 w 75"/>
                <a:gd name="T29" fmla="*/ 23 h 116"/>
                <a:gd name="T30" fmla="*/ 58 w 75"/>
                <a:gd name="T31" fmla="*/ 30 h 116"/>
                <a:gd name="T32" fmla="*/ 37 w 75"/>
                <a:gd name="T33" fmla="*/ 0 h 116"/>
                <a:gd name="T34" fmla="*/ 21 w 75"/>
                <a:gd name="T35" fmla="*/ 3 h 116"/>
                <a:gd name="T36" fmla="*/ 9 w 75"/>
                <a:gd name="T37" fmla="*/ 11 h 116"/>
                <a:gd name="T38" fmla="*/ 2 w 75"/>
                <a:gd name="T39" fmla="*/ 23 h 116"/>
                <a:gd name="T40" fmla="*/ 0 w 75"/>
                <a:gd name="T41" fmla="*/ 38 h 116"/>
                <a:gd name="T42" fmla="*/ 3 w 75"/>
                <a:gd name="T43" fmla="*/ 51 h 116"/>
                <a:gd name="T44" fmla="*/ 9 w 75"/>
                <a:gd name="T45" fmla="*/ 62 h 116"/>
                <a:gd name="T46" fmla="*/ 20 w 75"/>
                <a:gd name="T47" fmla="*/ 69 h 116"/>
                <a:gd name="T48" fmla="*/ 33 w 75"/>
                <a:gd name="T49" fmla="*/ 71 h 116"/>
                <a:gd name="T50" fmla="*/ 47 w 75"/>
                <a:gd name="T51" fmla="*/ 68 h 116"/>
                <a:gd name="T52" fmla="*/ 54 w 75"/>
                <a:gd name="T53" fmla="*/ 64 h 116"/>
                <a:gd name="T54" fmla="*/ 58 w 75"/>
                <a:gd name="T55" fmla="*/ 58 h 116"/>
                <a:gd name="T56" fmla="*/ 58 w 75"/>
                <a:gd name="T57" fmla="*/ 65 h 116"/>
                <a:gd name="T58" fmla="*/ 56 w 75"/>
                <a:gd name="T59" fmla="*/ 80 h 116"/>
                <a:gd name="T60" fmla="*/ 52 w 75"/>
                <a:gd name="T61" fmla="*/ 92 h 116"/>
                <a:gd name="T62" fmla="*/ 45 w 75"/>
                <a:gd name="T63" fmla="*/ 100 h 116"/>
                <a:gd name="T64" fmla="*/ 38 w 75"/>
                <a:gd name="T65" fmla="*/ 102 h 116"/>
                <a:gd name="T66" fmla="*/ 30 w 75"/>
                <a:gd name="T67" fmla="*/ 102 h 116"/>
                <a:gd name="T68" fmla="*/ 25 w 75"/>
                <a:gd name="T69" fmla="*/ 100 h 116"/>
                <a:gd name="T70" fmla="*/ 21 w 75"/>
                <a:gd name="T71" fmla="*/ 96 h 116"/>
                <a:gd name="T72" fmla="*/ 18 w 75"/>
                <a:gd name="T73" fmla="*/ 90 h 116"/>
                <a:gd name="T74" fmla="*/ 1 w 75"/>
                <a:gd name="T75" fmla="*/ 87 h 116"/>
                <a:gd name="T76" fmla="*/ 4 w 75"/>
                <a:gd name="T77" fmla="*/ 99 h 116"/>
                <a:gd name="T78" fmla="*/ 10 w 75"/>
                <a:gd name="T79" fmla="*/ 108 h 116"/>
                <a:gd name="T80" fmla="*/ 21 w 75"/>
                <a:gd name="T81" fmla="*/ 113 h 116"/>
                <a:gd name="T82" fmla="*/ 33 w 75"/>
                <a:gd name="T83" fmla="*/ 116 h 116"/>
                <a:gd name="T84" fmla="*/ 44 w 75"/>
                <a:gd name="T85" fmla="*/ 115 h 116"/>
                <a:gd name="T86" fmla="*/ 54 w 75"/>
                <a:gd name="T87" fmla="*/ 110 h 116"/>
                <a:gd name="T88" fmla="*/ 61 w 75"/>
                <a:gd name="T89" fmla="*/ 103 h 116"/>
                <a:gd name="T90" fmla="*/ 66 w 75"/>
                <a:gd name="T91" fmla="*/ 96 h 116"/>
                <a:gd name="T92" fmla="*/ 73 w 75"/>
                <a:gd name="T93" fmla="*/ 76 h 116"/>
                <a:gd name="T94" fmla="*/ 75 w 75"/>
                <a:gd name="T95" fmla="*/ 53 h 116"/>
                <a:gd name="T96" fmla="*/ 74 w 75"/>
                <a:gd name="T97" fmla="*/ 33 h 116"/>
                <a:gd name="T98" fmla="*/ 67 w 75"/>
                <a:gd name="T99" fmla="*/ 17 h 116"/>
                <a:gd name="T100" fmla="*/ 62 w 75"/>
                <a:gd name="T101" fmla="*/ 10 h 116"/>
                <a:gd name="T102" fmla="*/ 56 w 75"/>
                <a:gd name="T103" fmla="*/ 5 h 116"/>
                <a:gd name="T104" fmla="*/ 47 w 75"/>
                <a:gd name="T105" fmla="*/ 1 h 116"/>
                <a:gd name="T106" fmla="*/ 37 w 75"/>
                <a:gd name="T107" fmla="*/ 0 h 11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75"/>
                <a:gd name="T163" fmla="*/ 0 h 116"/>
                <a:gd name="T164" fmla="*/ 75 w 75"/>
                <a:gd name="T165" fmla="*/ 116 h 116"/>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75" h="116">
                  <a:moveTo>
                    <a:pt x="58" y="35"/>
                  </a:moveTo>
                  <a:lnTo>
                    <a:pt x="58" y="40"/>
                  </a:lnTo>
                  <a:lnTo>
                    <a:pt x="57" y="44"/>
                  </a:lnTo>
                  <a:lnTo>
                    <a:pt x="55" y="48"/>
                  </a:lnTo>
                  <a:lnTo>
                    <a:pt x="52" y="51"/>
                  </a:lnTo>
                  <a:lnTo>
                    <a:pt x="48" y="55"/>
                  </a:lnTo>
                  <a:lnTo>
                    <a:pt x="45" y="57"/>
                  </a:lnTo>
                  <a:lnTo>
                    <a:pt x="41" y="58"/>
                  </a:lnTo>
                  <a:lnTo>
                    <a:pt x="36" y="58"/>
                  </a:lnTo>
                  <a:lnTo>
                    <a:pt x="32" y="58"/>
                  </a:lnTo>
                  <a:lnTo>
                    <a:pt x="27" y="57"/>
                  </a:lnTo>
                  <a:lnTo>
                    <a:pt x="24" y="55"/>
                  </a:lnTo>
                  <a:lnTo>
                    <a:pt x="22" y="51"/>
                  </a:lnTo>
                  <a:lnTo>
                    <a:pt x="20" y="48"/>
                  </a:lnTo>
                  <a:lnTo>
                    <a:pt x="18" y="44"/>
                  </a:lnTo>
                  <a:lnTo>
                    <a:pt x="17" y="40"/>
                  </a:lnTo>
                  <a:lnTo>
                    <a:pt x="17" y="35"/>
                  </a:lnTo>
                  <a:lnTo>
                    <a:pt x="18" y="30"/>
                  </a:lnTo>
                  <a:lnTo>
                    <a:pt x="18" y="26"/>
                  </a:lnTo>
                  <a:lnTo>
                    <a:pt x="20" y="23"/>
                  </a:lnTo>
                  <a:lnTo>
                    <a:pt x="22" y="20"/>
                  </a:lnTo>
                  <a:lnTo>
                    <a:pt x="25" y="17"/>
                  </a:lnTo>
                  <a:lnTo>
                    <a:pt x="28" y="16"/>
                  </a:lnTo>
                  <a:lnTo>
                    <a:pt x="33" y="15"/>
                  </a:lnTo>
                  <a:lnTo>
                    <a:pt x="37" y="13"/>
                  </a:lnTo>
                  <a:lnTo>
                    <a:pt x="42" y="15"/>
                  </a:lnTo>
                  <a:lnTo>
                    <a:pt x="46" y="16"/>
                  </a:lnTo>
                  <a:lnTo>
                    <a:pt x="49" y="18"/>
                  </a:lnTo>
                  <a:lnTo>
                    <a:pt x="53" y="20"/>
                  </a:lnTo>
                  <a:lnTo>
                    <a:pt x="55" y="23"/>
                  </a:lnTo>
                  <a:lnTo>
                    <a:pt x="57" y="27"/>
                  </a:lnTo>
                  <a:lnTo>
                    <a:pt x="58" y="30"/>
                  </a:lnTo>
                  <a:lnTo>
                    <a:pt x="58" y="35"/>
                  </a:lnTo>
                  <a:close/>
                  <a:moveTo>
                    <a:pt x="37" y="0"/>
                  </a:moveTo>
                  <a:lnTo>
                    <a:pt x="28" y="1"/>
                  </a:lnTo>
                  <a:lnTo>
                    <a:pt x="21" y="3"/>
                  </a:lnTo>
                  <a:lnTo>
                    <a:pt x="15" y="6"/>
                  </a:lnTo>
                  <a:lnTo>
                    <a:pt x="9" y="11"/>
                  </a:lnTo>
                  <a:lnTo>
                    <a:pt x="5" y="17"/>
                  </a:lnTo>
                  <a:lnTo>
                    <a:pt x="2" y="23"/>
                  </a:lnTo>
                  <a:lnTo>
                    <a:pt x="1" y="30"/>
                  </a:lnTo>
                  <a:lnTo>
                    <a:pt x="0" y="38"/>
                  </a:lnTo>
                  <a:lnTo>
                    <a:pt x="1" y="45"/>
                  </a:lnTo>
                  <a:lnTo>
                    <a:pt x="3" y="51"/>
                  </a:lnTo>
                  <a:lnTo>
                    <a:pt x="6" y="57"/>
                  </a:lnTo>
                  <a:lnTo>
                    <a:pt x="9" y="62"/>
                  </a:lnTo>
                  <a:lnTo>
                    <a:pt x="15" y="66"/>
                  </a:lnTo>
                  <a:lnTo>
                    <a:pt x="20" y="69"/>
                  </a:lnTo>
                  <a:lnTo>
                    <a:pt x="26" y="71"/>
                  </a:lnTo>
                  <a:lnTo>
                    <a:pt x="33" y="71"/>
                  </a:lnTo>
                  <a:lnTo>
                    <a:pt x="41" y="71"/>
                  </a:lnTo>
                  <a:lnTo>
                    <a:pt x="47" y="68"/>
                  </a:lnTo>
                  <a:lnTo>
                    <a:pt x="50" y="67"/>
                  </a:lnTo>
                  <a:lnTo>
                    <a:pt x="54" y="64"/>
                  </a:lnTo>
                  <a:lnTo>
                    <a:pt x="56" y="61"/>
                  </a:lnTo>
                  <a:lnTo>
                    <a:pt x="58" y="58"/>
                  </a:lnTo>
                  <a:lnTo>
                    <a:pt x="58" y="65"/>
                  </a:lnTo>
                  <a:lnTo>
                    <a:pt x="57" y="72"/>
                  </a:lnTo>
                  <a:lnTo>
                    <a:pt x="56" y="80"/>
                  </a:lnTo>
                  <a:lnTo>
                    <a:pt x="55" y="86"/>
                  </a:lnTo>
                  <a:lnTo>
                    <a:pt x="52" y="92"/>
                  </a:lnTo>
                  <a:lnTo>
                    <a:pt x="47" y="98"/>
                  </a:lnTo>
                  <a:lnTo>
                    <a:pt x="45" y="100"/>
                  </a:lnTo>
                  <a:lnTo>
                    <a:pt x="42" y="101"/>
                  </a:lnTo>
                  <a:lnTo>
                    <a:pt x="38" y="102"/>
                  </a:lnTo>
                  <a:lnTo>
                    <a:pt x="35" y="102"/>
                  </a:lnTo>
                  <a:lnTo>
                    <a:pt x="30" y="102"/>
                  </a:lnTo>
                  <a:lnTo>
                    <a:pt x="27" y="101"/>
                  </a:lnTo>
                  <a:lnTo>
                    <a:pt x="25" y="100"/>
                  </a:lnTo>
                  <a:lnTo>
                    <a:pt x="22" y="98"/>
                  </a:lnTo>
                  <a:lnTo>
                    <a:pt x="21" y="96"/>
                  </a:lnTo>
                  <a:lnTo>
                    <a:pt x="19" y="93"/>
                  </a:lnTo>
                  <a:lnTo>
                    <a:pt x="18" y="90"/>
                  </a:lnTo>
                  <a:lnTo>
                    <a:pt x="18" y="87"/>
                  </a:lnTo>
                  <a:lnTo>
                    <a:pt x="1" y="87"/>
                  </a:lnTo>
                  <a:lnTo>
                    <a:pt x="2" y="93"/>
                  </a:lnTo>
                  <a:lnTo>
                    <a:pt x="4" y="99"/>
                  </a:lnTo>
                  <a:lnTo>
                    <a:pt x="6" y="104"/>
                  </a:lnTo>
                  <a:lnTo>
                    <a:pt x="10" y="108"/>
                  </a:lnTo>
                  <a:lnTo>
                    <a:pt x="15" y="111"/>
                  </a:lnTo>
                  <a:lnTo>
                    <a:pt x="21" y="113"/>
                  </a:lnTo>
                  <a:lnTo>
                    <a:pt x="26" y="115"/>
                  </a:lnTo>
                  <a:lnTo>
                    <a:pt x="33" y="116"/>
                  </a:lnTo>
                  <a:lnTo>
                    <a:pt x="39" y="116"/>
                  </a:lnTo>
                  <a:lnTo>
                    <a:pt x="44" y="115"/>
                  </a:lnTo>
                  <a:lnTo>
                    <a:pt x="49" y="112"/>
                  </a:lnTo>
                  <a:lnTo>
                    <a:pt x="54" y="110"/>
                  </a:lnTo>
                  <a:lnTo>
                    <a:pt x="58" y="107"/>
                  </a:lnTo>
                  <a:lnTo>
                    <a:pt x="61" y="103"/>
                  </a:lnTo>
                  <a:lnTo>
                    <a:pt x="64" y="100"/>
                  </a:lnTo>
                  <a:lnTo>
                    <a:pt x="66" y="96"/>
                  </a:lnTo>
                  <a:lnTo>
                    <a:pt x="70" y="86"/>
                  </a:lnTo>
                  <a:lnTo>
                    <a:pt x="73" y="76"/>
                  </a:lnTo>
                  <a:lnTo>
                    <a:pt x="75" y="65"/>
                  </a:lnTo>
                  <a:lnTo>
                    <a:pt x="75" y="53"/>
                  </a:lnTo>
                  <a:lnTo>
                    <a:pt x="75" y="44"/>
                  </a:lnTo>
                  <a:lnTo>
                    <a:pt x="74" y="33"/>
                  </a:lnTo>
                  <a:lnTo>
                    <a:pt x="70" y="25"/>
                  </a:lnTo>
                  <a:lnTo>
                    <a:pt x="67" y="17"/>
                  </a:lnTo>
                  <a:lnTo>
                    <a:pt x="65" y="13"/>
                  </a:lnTo>
                  <a:lnTo>
                    <a:pt x="62" y="10"/>
                  </a:lnTo>
                  <a:lnTo>
                    <a:pt x="60" y="7"/>
                  </a:lnTo>
                  <a:lnTo>
                    <a:pt x="56" y="5"/>
                  </a:lnTo>
                  <a:lnTo>
                    <a:pt x="52" y="3"/>
                  </a:lnTo>
                  <a:lnTo>
                    <a:pt x="47" y="1"/>
                  </a:lnTo>
                  <a:lnTo>
                    <a:pt x="42" y="0"/>
                  </a:lnTo>
                  <a:lnTo>
                    <a:pt x="37"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0" name="Freeform 1140"/>
            <xdr:cNvSpPr>
              <a:spLocks noEditPoints="1"/>
            </xdr:cNvSpPr>
          </xdr:nvSpPr>
          <xdr:spPr bwMode="auto">
            <a:xfrm>
              <a:off x="6393" y="1055"/>
              <a:ext cx="75" cy="116"/>
            </a:xfrm>
            <a:custGeom>
              <a:avLst/>
              <a:gdLst>
                <a:gd name="T0" fmla="*/ 32 w 75"/>
                <a:gd name="T1" fmla="*/ 1 h 116"/>
                <a:gd name="T2" fmla="*/ 23 w 75"/>
                <a:gd name="T3" fmla="*/ 3 h 116"/>
                <a:gd name="T4" fmla="*/ 15 w 75"/>
                <a:gd name="T5" fmla="*/ 8 h 116"/>
                <a:gd name="T6" fmla="*/ 10 w 75"/>
                <a:gd name="T7" fmla="*/ 16 h 116"/>
                <a:gd name="T8" fmla="*/ 5 w 75"/>
                <a:gd name="T9" fmla="*/ 29 h 116"/>
                <a:gd name="T10" fmla="*/ 1 w 75"/>
                <a:gd name="T11" fmla="*/ 48 h 116"/>
                <a:gd name="T12" fmla="*/ 1 w 75"/>
                <a:gd name="T13" fmla="*/ 67 h 116"/>
                <a:gd name="T14" fmla="*/ 5 w 75"/>
                <a:gd name="T15" fmla="*/ 86 h 116"/>
                <a:gd name="T16" fmla="*/ 10 w 75"/>
                <a:gd name="T17" fmla="*/ 100 h 116"/>
                <a:gd name="T18" fmla="*/ 15 w 75"/>
                <a:gd name="T19" fmla="*/ 107 h 116"/>
                <a:gd name="T20" fmla="*/ 23 w 75"/>
                <a:gd name="T21" fmla="*/ 112 h 116"/>
                <a:gd name="T22" fmla="*/ 32 w 75"/>
                <a:gd name="T23" fmla="*/ 116 h 116"/>
                <a:gd name="T24" fmla="*/ 44 w 75"/>
                <a:gd name="T25" fmla="*/ 116 h 116"/>
                <a:gd name="T26" fmla="*/ 53 w 75"/>
                <a:gd name="T27" fmla="*/ 112 h 116"/>
                <a:gd name="T28" fmla="*/ 60 w 75"/>
                <a:gd name="T29" fmla="*/ 107 h 116"/>
                <a:gd name="T30" fmla="*/ 66 w 75"/>
                <a:gd name="T31" fmla="*/ 100 h 116"/>
                <a:gd name="T32" fmla="*/ 72 w 75"/>
                <a:gd name="T33" fmla="*/ 86 h 116"/>
                <a:gd name="T34" fmla="*/ 75 w 75"/>
                <a:gd name="T35" fmla="*/ 67 h 116"/>
                <a:gd name="T36" fmla="*/ 75 w 75"/>
                <a:gd name="T37" fmla="*/ 48 h 116"/>
                <a:gd name="T38" fmla="*/ 72 w 75"/>
                <a:gd name="T39" fmla="*/ 29 h 116"/>
                <a:gd name="T40" fmla="*/ 66 w 75"/>
                <a:gd name="T41" fmla="*/ 16 h 116"/>
                <a:gd name="T42" fmla="*/ 60 w 75"/>
                <a:gd name="T43" fmla="*/ 8 h 116"/>
                <a:gd name="T44" fmla="*/ 53 w 75"/>
                <a:gd name="T45" fmla="*/ 3 h 116"/>
                <a:gd name="T46" fmla="*/ 44 w 75"/>
                <a:gd name="T47" fmla="*/ 1 h 116"/>
                <a:gd name="T48" fmla="*/ 38 w 75"/>
                <a:gd name="T49" fmla="*/ 13 h 116"/>
                <a:gd name="T50" fmla="*/ 45 w 75"/>
                <a:gd name="T51" fmla="*/ 16 h 116"/>
                <a:gd name="T52" fmla="*/ 50 w 75"/>
                <a:gd name="T53" fmla="*/ 19 h 116"/>
                <a:gd name="T54" fmla="*/ 56 w 75"/>
                <a:gd name="T55" fmla="*/ 30 h 116"/>
                <a:gd name="T56" fmla="*/ 58 w 75"/>
                <a:gd name="T57" fmla="*/ 58 h 116"/>
                <a:gd name="T58" fmla="*/ 56 w 75"/>
                <a:gd name="T59" fmla="*/ 85 h 116"/>
                <a:gd name="T60" fmla="*/ 50 w 75"/>
                <a:gd name="T61" fmla="*/ 97 h 116"/>
                <a:gd name="T62" fmla="*/ 45 w 75"/>
                <a:gd name="T63" fmla="*/ 101 h 116"/>
                <a:gd name="T64" fmla="*/ 38 w 75"/>
                <a:gd name="T65" fmla="*/ 102 h 116"/>
                <a:gd name="T66" fmla="*/ 31 w 75"/>
                <a:gd name="T67" fmla="*/ 101 h 116"/>
                <a:gd name="T68" fmla="*/ 26 w 75"/>
                <a:gd name="T69" fmla="*/ 97 h 116"/>
                <a:gd name="T70" fmla="*/ 20 w 75"/>
                <a:gd name="T71" fmla="*/ 85 h 116"/>
                <a:gd name="T72" fmla="*/ 17 w 75"/>
                <a:gd name="T73" fmla="*/ 58 h 116"/>
                <a:gd name="T74" fmla="*/ 20 w 75"/>
                <a:gd name="T75" fmla="*/ 30 h 116"/>
                <a:gd name="T76" fmla="*/ 26 w 75"/>
                <a:gd name="T77" fmla="*/ 19 h 116"/>
                <a:gd name="T78" fmla="*/ 31 w 75"/>
                <a:gd name="T79" fmla="*/ 16 h 116"/>
                <a:gd name="T80" fmla="*/ 38 w 75"/>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5"/>
                <a:gd name="T124" fmla="*/ 0 h 116"/>
                <a:gd name="T125" fmla="*/ 75 w 75"/>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5" h="116">
                  <a:moveTo>
                    <a:pt x="38" y="0"/>
                  </a:moveTo>
                  <a:lnTo>
                    <a:pt x="32" y="1"/>
                  </a:lnTo>
                  <a:lnTo>
                    <a:pt x="27" y="2"/>
                  </a:lnTo>
                  <a:lnTo>
                    <a:pt x="23" y="3"/>
                  </a:lnTo>
                  <a:lnTo>
                    <a:pt x="18" y="6"/>
                  </a:lnTo>
                  <a:lnTo>
                    <a:pt x="15" y="8"/>
                  </a:lnTo>
                  <a:lnTo>
                    <a:pt x="12" y="12"/>
                  </a:lnTo>
                  <a:lnTo>
                    <a:pt x="10" y="16"/>
                  </a:lnTo>
                  <a:lnTo>
                    <a:pt x="8" y="20"/>
                  </a:lnTo>
                  <a:lnTo>
                    <a:pt x="5" y="29"/>
                  </a:lnTo>
                  <a:lnTo>
                    <a:pt x="3" y="39"/>
                  </a:lnTo>
                  <a:lnTo>
                    <a:pt x="1" y="48"/>
                  </a:lnTo>
                  <a:lnTo>
                    <a:pt x="0" y="58"/>
                  </a:lnTo>
                  <a:lnTo>
                    <a:pt x="1" y="67"/>
                  </a:lnTo>
                  <a:lnTo>
                    <a:pt x="3" y="77"/>
                  </a:lnTo>
                  <a:lnTo>
                    <a:pt x="5" y="86"/>
                  </a:lnTo>
                  <a:lnTo>
                    <a:pt x="8" y="96"/>
                  </a:lnTo>
                  <a:lnTo>
                    <a:pt x="10" y="100"/>
                  </a:lnTo>
                  <a:lnTo>
                    <a:pt x="12" y="104"/>
                  </a:lnTo>
                  <a:lnTo>
                    <a:pt x="15" y="107"/>
                  </a:lnTo>
                  <a:lnTo>
                    <a:pt x="18" y="110"/>
                  </a:lnTo>
                  <a:lnTo>
                    <a:pt x="23" y="112"/>
                  </a:lnTo>
                  <a:lnTo>
                    <a:pt x="27" y="115"/>
                  </a:lnTo>
                  <a:lnTo>
                    <a:pt x="32" y="116"/>
                  </a:lnTo>
                  <a:lnTo>
                    <a:pt x="38" y="116"/>
                  </a:lnTo>
                  <a:lnTo>
                    <a:pt x="44" y="116"/>
                  </a:lnTo>
                  <a:lnTo>
                    <a:pt x="49" y="115"/>
                  </a:lnTo>
                  <a:lnTo>
                    <a:pt x="53" y="112"/>
                  </a:lnTo>
                  <a:lnTo>
                    <a:pt x="57" y="110"/>
                  </a:lnTo>
                  <a:lnTo>
                    <a:pt x="60" y="107"/>
                  </a:lnTo>
                  <a:lnTo>
                    <a:pt x="64" y="104"/>
                  </a:lnTo>
                  <a:lnTo>
                    <a:pt x="66" y="100"/>
                  </a:lnTo>
                  <a:lnTo>
                    <a:pt x="69" y="96"/>
                  </a:lnTo>
                  <a:lnTo>
                    <a:pt x="72" y="86"/>
                  </a:lnTo>
                  <a:lnTo>
                    <a:pt x="74" y="77"/>
                  </a:lnTo>
                  <a:lnTo>
                    <a:pt x="75" y="67"/>
                  </a:lnTo>
                  <a:lnTo>
                    <a:pt x="75" y="58"/>
                  </a:lnTo>
                  <a:lnTo>
                    <a:pt x="75" y="48"/>
                  </a:lnTo>
                  <a:lnTo>
                    <a:pt x="74" y="39"/>
                  </a:lnTo>
                  <a:lnTo>
                    <a:pt x="72" y="29"/>
                  </a:lnTo>
                  <a:lnTo>
                    <a:pt x="69" y="20"/>
                  </a:lnTo>
                  <a:lnTo>
                    <a:pt x="66" y="16"/>
                  </a:lnTo>
                  <a:lnTo>
                    <a:pt x="64" y="12"/>
                  </a:lnTo>
                  <a:lnTo>
                    <a:pt x="60" y="8"/>
                  </a:lnTo>
                  <a:lnTo>
                    <a:pt x="57" y="6"/>
                  </a:lnTo>
                  <a:lnTo>
                    <a:pt x="53" y="3"/>
                  </a:lnTo>
                  <a:lnTo>
                    <a:pt x="49" y="2"/>
                  </a:lnTo>
                  <a:lnTo>
                    <a:pt x="44" y="1"/>
                  </a:lnTo>
                  <a:lnTo>
                    <a:pt x="38" y="0"/>
                  </a:lnTo>
                  <a:close/>
                  <a:moveTo>
                    <a:pt x="38" y="13"/>
                  </a:moveTo>
                  <a:lnTo>
                    <a:pt x="41" y="15"/>
                  </a:lnTo>
                  <a:lnTo>
                    <a:pt x="45" y="16"/>
                  </a:lnTo>
                  <a:lnTo>
                    <a:pt x="48" y="17"/>
                  </a:lnTo>
                  <a:lnTo>
                    <a:pt x="50" y="19"/>
                  </a:lnTo>
                  <a:lnTo>
                    <a:pt x="53" y="24"/>
                  </a:lnTo>
                  <a:lnTo>
                    <a:pt x="56" y="30"/>
                  </a:lnTo>
                  <a:lnTo>
                    <a:pt x="58" y="45"/>
                  </a:lnTo>
                  <a:lnTo>
                    <a:pt x="58" y="58"/>
                  </a:lnTo>
                  <a:lnTo>
                    <a:pt x="58" y="70"/>
                  </a:lnTo>
                  <a:lnTo>
                    <a:pt x="56" y="85"/>
                  </a:lnTo>
                  <a:lnTo>
                    <a:pt x="53" y="91"/>
                  </a:lnTo>
                  <a:lnTo>
                    <a:pt x="50" y="97"/>
                  </a:lnTo>
                  <a:lnTo>
                    <a:pt x="48" y="99"/>
                  </a:lnTo>
                  <a:lnTo>
                    <a:pt x="45" y="101"/>
                  </a:lnTo>
                  <a:lnTo>
                    <a:pt x="41" y="102"/>
                  </a:lnTo>
                  <a:lnTo>
                    <a:pt x="38" y="102"/>
                  </a:lnTo>
                  <a:lnTo>
                    <a:pt x="34" y="102"/>
                  </a:lnTo>
                  <a:lnTo>
                    <a:pt x="31" y="101"/>
                  </a:lnTo>
                  <a:lnTo>
                    <a:pt x="29" y="99"/>
                  </a:lnTo>
                  <a:lnTo>
                    <a:pt x="26" y="97"/>
                  </a:lnTo>
                  <a:lnTo>
                    <a:pt x="23" y="91"/>
                  </a:lnTo>
                  <a:lnTo>
                    <a:pt x="20" y="85"/>
                  </a:lnTo>
                  <a:lnTo>
                    <a:pt x="18" y="70"/>
                  </a:lnTo>
                  <a:lnTo>
                    <a:pt x="17" y="58"/>
                  </a:lnTo>
                  <a:lnTo>
                    <a:pt x="18" y="45"/>
                  </a:lnTo>
                  <a:lnTo>
                    <a:pt x="20" y="30"/>
                  </a:lnTo>
                  <a:lnTo>
                    <a:pt x="23" y="24"/>
                  </a:lnTo>
                  <a:lnTo>
                    <a:pt x="26" y="19"/>
                  </a:lnTo>
                  <a:lnTo>
                    <a:pt x="28" y="17"/>
                  </a:lnTo>
                  <a:lnTo>
                    <a:pt x="31" y="16"/>
                  </a:lnTo>
                  <a:lnTo>
                    <a:pt x="34" y="15"/>
                  </a:lnTo>
                  <a:lnTo>
                    <a:pt x="38"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1" name="Freeform 1141"/>
            <xdr:cNvSpPr>
              <a:spLocks/>
            </xdr:cNvSpPr>
          </xdr:nvSpPr>
          <xdr:spPr bwMode="auto">
            <a:xfrm>
              <a:off x="6524" y="1057"/>
              <a:ext cx="73" cy="111"/>
            </a:xfrm>
            <a:custGeom>
              <a:avLst/>
              <a:gdLst>
                <a:gd name="T0" fmla="*/ 0 w 73"/>
                <a:gd name="T1" fmla="*/ 15 h 111"/>
                <a:gd name="T2" fmla="*/ 53 w 73"/>
                <a:gd name="T3" fmla="*/ 15 h 111"/>
                <a:gd name="T4" fmla="*/ 17 w 73"/>
                <a:gd name="T5" fmla="*/ 111 h 111"/>
                <a:gd name="T6" fmla="*/ 33 w 73"/>
                <a:gd name="T7" fmla="*/ 111 h 111"/>
                <a:gd name="T8" fmla="*/ 73 w 73"/>
                <a:gd name="T9" fmla="*/ 0 h 111"/>
                <a:gd name="T10" fmla="*/ 0 w 73"/>
                <a:gd name="T11" fmla="*/ 0 h 111"/>
                <a:gd name="T12" fmla="*/ 0 w 73"/>
                <a:gd name="T13" fmla="*/ 15 h 111"/>
                <a:gd name="T14" fmla="*/ 0 60000 65536"/>
                <a:gd name="T15" fmla="*/ 0 60000 65536"/>
                <a:gd name="T16" fmla="*/ 0 60000 65536"/>
                <a:gd name="T17" fmla="*/ 0 60000 65536"/>
                <a:gd name="T18" fmla="*/ 0 60000 65536"/>
                <a:gd name="T19" fmla="*/ 0 60000 65536"/>
                <a:gd name="T20" fmla="*/ 0 60000 65536"/>
                <a:gd name="T21" fmla="*/ 0 w 73"/>
                <a:gd name="T22" fmla="*/ 0 h 111"/>
                <a:gd name="T23" fmla="*/ 73 w 73"/>
                <a:gd name="T24" fmla="*/ 111 h 111"/>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73" h="111">
                  <a:moveTo>
                    <a:pt x="0" y="15"/>
                  </a:moveTo>
                  <a:lnTo>
                    <a:pt x="53" y="15"/>
                  </a:lnTo>
                  <a:lnTo>
                    <a:pt x="17" y="111"/>
                  </a:lnTo>
                  <a:lnTo>
                    <a:pt x="33" y="111"/>
                  </a:lnTo>
                  <a:lnTo>
                    <a:pt x="73" y="0"/>
                  </a:lnTo>
                  <a:lnTo>
                    <a:pt x="0" y="0"/>
                  </a:lnTo>
                  <a:lnTo>
                    <a:pt x="0" y="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2" name="Freeform 1142"/>
            <xdr:cNvSpPr>
              <a:spLocks noEditPoints="1"/>
            </xdr:cNvSpPr>
          </xdr:nvSpPr>
          <xdr:spPr bwMode="auto">
            <a:xfrm>
              <a:off x="6613" y="1055"/>
              <a:ext cx="75" cy="116"/>
            </a:xfrm>
            <a:custGeom>
              <a:avLst/>
              <a:gdLst>
                <a:gd name="T0" fmla="*/ 32 w 75"/>
                <a:gd name="T1" fmla="*/ 1 h 116"/>
                <a:gd name="T2" fmla="*/ 22 w 75"/>
                <a:gd name="T3" fmla="*/ 3 h 116"/>
                <a:gd name="T4" fmla="*/ 15 w 75"/>
                <a:gd name="T5" fmla="*/ 8 h 116"/>
                <a:gd name="T6" fmla="*/ 10 w 75"/>
                <a:gd name="T7" fmla="*/ 16 h 116"/>
                <a:gd name="T8" fmla="*/ 4 w 75"/>
                <a:gd name="T9" fmla="*/ 29 h 116"/>
                <a:gd name="T10" fmla="*/ 1 w 75"/>
                <a:gd name="T11" fmla="*/ 48 h 116"/>
                <a:gd name="T12" fmla="*/ 1 w 75"/>
                <a:gd name="T13" fmla="*/ 67 h 116"/>
                <a:gd name="T14" fmla="*/ 4 w 75"/>
                <a:gd name="T15" fmla="*/ 86 h 116"/>
                <a:gd name="T16" fmla="*/ 10 w 75"/>
                <a:gd name="T17" fmla="*/ 100 h 116"/>
                <a:gd name="T18" fmla="*/ 15 w 75"/>
                <a:gd name="T19" fmla="*/ 107 h 116"/>
                <a:gd name="T20" fmla="*/ 22 w 75"/>
                <a:gd name="T21" fmla="*/ 112 h 116"/>
                <a:gd name="T22" fmla="*/ 32 w 75"/>
                <a:gd name="T23" fmla="*/ 116 h 116"/>
                <a:gd name="T24" fmla="*/ 44 w 75"/>
                <a:gd name="T25" fmla="*/ 116 h 116"/>
                <a:gd name="T26" fmla="*/ 53 w 75"/>
                <a:gd name="T27" fmla="*/ 112 h 116"/>
                <a:gd name="T28" fmla="*/ 60 w 75"/>
                <a:gd name="T29" fmla="*/ 107 h 116"/>
                <a:gd name="T30" fmla="*/ 66 w 75"/>
                <a:gd name="T31" fmla="*/ 100 h 116"/>
                <a:gd name="T32" fmla="*/ 72 w 75"/>
                <a:gd name="T33" fmla="*/ 86 h 116"/>
                <a:gd name="T34" fmla="*/ 75 w 75"/>
                <a:gd name="T35" fmla="*/ 67 h 116"/>
                <a:gd name="T36" fmla="*/ 75 w 75"/>
                <a:gd name="T37" fmla="*/ 48 h 116"/>
                <a:gd name="T38" fmla="*/ 72 w 75"/>
                <a:gd name="T39" fmla="*/ 29 h 116"/>
                <a:gd name="T40" fmla="*/ 66 w 75"/>
                <a:gd name="T41" fmla="*/ 16 h 116"/>
                <a:gd name="T42" fmla="*/ 60 w 75"/>
                <a:gd name="T43" fmla="*/ 8 h 116"/>
                <a:gd name="T44" fmla="*/ 53 w 75"/>
                <a:gd name="T45" fmla="*/ 3 h 116"/>
                <a:gd name="T46" fmla="*/ 44 w 75"/>
                <a:gd name="T47" fmla="*/ 1 h 116"/>
                <a:gd name="T48" fmla="*/ 38 w 75"/>
                <a:gd name="T49" fmla="*/ 13 h 116"/>
                <a:gd name="T50" fmla="*/ 45 w 75"/>
                <a:gd name="T51" fmla="*/ 16 h 116"/>
                <a:gd name="T52" fmla="*/ 50 w 75"/>
                <a:gd name="T53" fmla="*/ 19 h 116"/>
                <a:gd name="T54" fmla="*/ 56 w 75"/>
                <a:gd name="T55" fmla="*/ 30 h 116"/>
                <a:gd name="T56" fmla="*/ 58 w 75"/>
                <a:gd name="T57" fmla="*/ 58 h 116"/>
                <a:gd name="T58" fmla="*/ 56 w 75"/>
                <a:gd name="T59" fmla="*/ 85 h 116"/>
                <a:gd name="T60" fmla="*/ 50 w 75"/>
                <a:gd name="T61" fmla="*/ 97 h 116"/>
                <a:gd name="T62" fmla="*/ 45 w 75"/>
                <a:gd name="T63" fmla="*/ 101 h 116"/>
                <a:gd name="T64" fmla="*/ 38 w 75"/>
                <a:gd name="T65" fmla="*/ 102 h 116"/>
                <a:gd name="T66" fmla="*/ 31 w 75"/>
                <a:gd name="T67" fmla="*/ 101 h 116"/>
                <a:gd name="T68" fmla="*/ 26 w 75"/>
                <a:gd name="T69" fmla="*/ 97 h 116"/>
                <a:gd name="T70" fmla="*/ 20 w 75"/>
                <a:gd name="T71" fmla="*/ 85 h 116"/>
                <a:gd name="T72" fmla="*/ 17 w 75"/>
                <a:gd name="T73" fmla="*/ 58 h 116"/>
                <a:gd name="T74" fmla="*/ 19 w 75"/>
                <a:gd name="T75" fmla="*/ 30 h 116"/>
                <a:gd name="T76" fmla="*/ 26 w 75"/>
                <a:gd name="T77" fmla="*/ 19 h 116"/>
                <a:gd name="T78" fmla="*/ 31 w 75"/>
                <a:gd name="T79" fmla="*/ 16 h 116"/>
                <a:gd name="T80" fmla="*/ 38 w 75"/>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5"/>
                <a:gd name="T124" fmla="*/ 0 h 116"/>
                <a:gd name="T125" fmla="*/ 75 w 75"/>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5" h="116">
                  <a:moveTo>
                    <a:pt x="38" y="0"/>
                  </a:moveTo>
                  <a:lnTo>
                    <a:pt x="32" y="1"/>
                  </a:lnTo>
                  <a:lnTo>
                    <a:pt x="27" y="2"/>
                  </a:lnTo>
                  <a:lnTo>
                    <a:pt x="22" y="3"/>
                  </a:lnTo>
                  <a:lnTo>
                    <a:pt x="18" y="6"/>
                  </a:lnTo>
                  <a:lnTo>
                    <a:pt x="15" y="8"/>
                  </a:lnTo>
                  <a:lnTo>
                    <a:pt x="12" y="12"/>
                  </a:lnTo>
                  <a:lnTo>
                    <a:pt x="10" y="16"/>
                  </a:lnTo>
                  <a:lnTo>
                    <a:pt x="8" y="20"/>
                  </a:lnTo>
                  <a:lnTo>
                    <a:pt x="4" y="29"/>
                  </a:lnTo>
                  <a:lnTo>
                    <a:pt x="2" y="39"/>
                  </a:lnTo>
                  <a:lnTo>
                    <a:pt x="1" y="48"/>
                  </a:lnTo>
                  <a:lnTo>
                    <a:pt x="0" y="58"/>
                  </a:lnTo>
                  <a:lnTo>
                    <a:pt x="1" y="67"/>
                  </a:lnTo>
                  <a:lnTo>
                    <a:pt x="2" y="77"/>
                  </a:lnTo>
                  <a:lnTo>
                    <a:pt x="4" y="86"/>
                  </a:lnTo>
                  <a:lnTo>
                    <a:pt x="8" y="96"/>
                  </a:lnTo>
                  <a:lnTo>
                    <a:pt x="10" y="100"/>
                  </a:lnTo>
                  <a:lnTo>
                    <a:pt x="12" y="104"/>
                  </a:lnTo>
                  <a:lnTo>
                    <a:pt x="15" y="107"/>
                  </a:lnTo>
                  <a:lnTo>
                    <a:pt x="18" y="110"/>
                  </a:lnTo>
                  <a:lnTo>
                    <a:pt x="22" y="112"/>
                  </a:lnTo>
                  <a:lnTo>
                    <a:pt x="27" y="115"/>
                  </a:lnTo>
                  <a:lnTo>
                    <a:pt x="32" y="116"/>
                  </a:lnTo>
                  <a:lnTo>
                    <a:pt x="38" y="116"/>
                  </a:lnTo>
                  <a:lnTo>
                    <a:pt x="44" y="116"/>
                  </a:lnTo>
                  <a:lnTo>
                    <a:pt x="49" y="115"/>
                  </a:lnTo>
                  <a:lnTo>
                    <a:pt x="53" y="112"/>
                  </a:lnTo>
                  <a:lnTo>
                    <a:pt x="57" y="110"/>
                  </a:lnTo>
                  <a:lnTo>
                    <a:pt x="60" y="107"/>
                  </a:lnTo>
                  <a:lnTo>
                    <a:pt x="64" y="104"/>
                  </a:lnTo>
                  <a:lnTo>
                    <a:pt x="66" y="100"/>
                  </a:lnTo>
                  <a:lnTo>
                    <a:pt x="69" y="96"/>
                  </a:lnTo>
                  <a:lnTo>
                    <a:pt x="72" y="86"/>
                  </a:lnTo>
                  <a:lnTo>
                    <a:pt x="74" y="77"/>
                  </a:lnTo>
                  <a:lnTo>
                    <a:pt x="75" y="67"/>
                  </a:lnTo>
                  <a:lnTo>
                    <a:pt x="75" y="58"/>
                  </a:lnTo>
                  <a:lnTo>
                    <a:pt x="75" y="48"/>
                  </a:lnTo>
                  <a:lnTo>
                    <a:pt x="74" y="39"/>
                  </a:lnTo>
                  <a:lnTo>
                    <a:pt x="72" y="29"/>
                  </a:lnTo>
                  <a:lnTo>
                    <a:pt x="69" y="20"/>
                  </a:lnTo>
                  <a:lnTo>
                    <a:pt x="66" y="16"/>
                  </a:lnTo>
                  <a:lnTo>
                    <a:pt x="64" y="12"/>
                  </a:lnTo>
                  <a:lnTo>
                    <a:pt x="60" y="8"/>
                  </a:lnTo>
                  <a:lnTo>
                    <a:pt x="57" y="6"/>
                  </a:lnTo>
                  <a:lnTo>
                    <a:pt x="53" y="3"/>
                  </a:lnTo>
                  <a:lnTo>
                    <a:pt x="49" y="2"/>
                  </a:lnTo>
                  <a:lnTo>
                    <a:pt x="44" y="1"/>
                  </a:lnTo>
                  <a:lnTo>
                    <a:pt x="38" y="0"/>
                  </a:lnTo>
                  <a:close/>
                  <a:moveTo>
                    <a:pt x="38" y="13"/>
                  </a:moveTo>
                  <a:lnTo>
                    <a:pt x="41" y="15"/>
                  </a:lnTo>
                  <a:lnTo>
                    <a:pt x="45" y="16"/>
                  </a:lnTo>
                  <a:lnTo>
                    <a:pt x="48" y="17"/>
                  </a:lnTo>
                  <a:lnTo>
                    <a:pt x="50" y="19"/>
                  </a:lnTo>
                  <a:lnTo>
                    <a:pt x="53" y="24"/>
                  </a:lnTo>
                  <a:lnTo>
                    <a:pt x="56" y="30"/>
                  </a:lnTo>
                  <a:lnTo>
                    <a:pt x="58" y="45"/>
                  </a:lnTo>
                  <a:lnTo>
                    <a:pt x="58" y="58"/>
                  </a:lnTo>
                  <a:lnTo>
                    <a:pt x="58" y="70"/>
                  </a:lnTo>
                  <a:lnTo>
                    <a:pt x="56" y="85"/>
                  </a:lnTo>
                  <a:lnTo>
                    <a:pt x="53" y="91"/>
                  </a:lnTo>
                  <a:lnTo>
                    <a:pt x="50" y="97"/>
                  </a:lnTo>
                  <a:lnTo>
                    <a:pt x="48" y="99"/>
                  </a:lnTo>
                  <a:lnTo>
                    <a:pt x="45" y="101"/>
                  </a:lnTo>
                  <a:lnTo>
                    <a:pt x="41" y="102"/>
                  </a:lnTo>
                  <a:lnTo>
                    <a:pt x="38" y="102"/>
                  </a:lnTo>
                  <a:lnTo>
                    <a:pt x="34" y="102"/>
                  </a:lnTo>
                  <a:lnTo>
                    <a:pt x="31" y="101"/>
                  </a:lnTo>
                  <a:lnTo>
                    <a:pt x="28" y="99"/>
                  </a:lnTo>
                  <a:lnTo>
                    <a:pt x="26" y="97"/>
                  </a:lnTo>
                  <a:lnTo>
                    <a:pt x="22" y="91"/>
                  </a:lnTo>
                  <a:lnTo>
                    <a:pt x="20" y="85"/>
                  </a:lnTo>
                  <a:lnTo>
                    <a:pt x="17" y="70"/>
                  </a:lnTo>
                  <a:lnTo>
                    <a:pt x="17" y="58"/>
                  </a:lnTo>
                  <a:lnTo>
                    <a:pt x="17" y="45"/>
                  </a:lnTo>
                  <a:lnTo>
                    <a:pt x="19" y="30"/>
                  </a:lnTo>
                  <a:lnTo>
                    <a:pt x="22" y="24"/>
                  </a:lnTo>
                  <a:lnTo>
                    <a:pt x="26" y="19"/>
                  </a:lnTo>
                  <a:lnTo>
                    <a:pt x="28" y="17"/>
                  </a:lnTo>
                  <a:lnTo>
                    <a:pt x="31" y="16"/>
                  </a:lnTo>
                  <a:lnTo>
                    <a:pt x="34" y="15"/>
                  </a:lnTo>
                  <a:lnTo>
                    <a:pt x="38"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3" name="Freeform 1143"/>
            <xdr:cNvSpPr>
              <a:spLocks/>
            </xdr:cNvSpPr>
          </xdr:nvSpPr>
          <xdr:spPr bwMode="auto">
            <a:xfrm>
              <a:off x="6734" y="1053"/>
              <a:ext cx="52" cy="130"/>
            </a:xfrm>
            <a:custGeom>
              <a:avLst/>
              <a:gdLst>
                <a:gd name="T0" fmla="*/ 41 w 52"/>
                <a:gd name="T1" fmla="*/ 0 h 130"/>
                <a:gd name="T2" fmla="*/ 0 w 52"/>
                <a:gd name="T3" fmla="*/ 130 h 130"/>
                <a:gd name="T4" fmla="*/ 11 w 52"/>
                <a:gd name="T5" fmla="*/ 130 h 130"/>
                <a:gd name="T6" fmla="*/ 52 w 52"/>
                <a:gd name="T7" fmla="*/ 0 h 130"/>
                <a:gd name="T8" fmla="*/ 41 w 52"/>
                <a:gd name="T9" fmla="*/ 0 h 130"/>
                <a:gd name="T10" fmla="*/ 0 60000 65536"/>
                <a:gd name="T11" fmla="*/ 0 60000 65536"/>
                <a:gd name="T12" fmla="*/ 0 60000 65536"/>
                <a:gd name="T13" fmla="*/ 0 60000 65536"/>
                <a:gd name="T14" fmla="*/ 0 60000 65536"/>
                <a:gd name="T15" fmla="*/ 0 w 52"/>
                <a:gd name="T16" fmla="*/ 0 h 130"/>
                <a:gd name="T17" fmla="*/ 52 w 52"/>
                <a:gd name="T18" fmla="*/ 130 h 130"/>
              </a:gdLst>
              <a:ahLst/>
              <a:cxnLst>
                <a:cxn ang="T10">
                  <a:pos x="T0" y="T1"/>
                </a:cxn>
                <a:cxn ang="T11">
                  <a:pos x="T2" y="T3"/>
                </a:cxn>
                <a:cxn ang="T12">
                  <a:pos x="T4" y="T5"/>
                </a:cxn>
                <a:cxn ang="T13">
                  <a:pos x="T6" y="T7"/>
                </a:cxn>
                <a:cxn ang="T14">
                  <a:pos x="T8" y="T9"/>
                </a:cxn>
              </a:cxnLst>
              <a:rect l="T15" t="T16" r="T17" b="T18"/>
              <a:pathLst>
                <a:path w="52" h="130">
                  <a:moveTo>
                    <a:pt x="41" y="0"/>
                  </a:moveTo>
                  <a:lnTo>
                    <a:pt x="0" y="130"/>
                  </a:lnTo>
                  <a:lnTo>
                    <a:pt x="11" y="130"/>
                  </a:lnTo>
                  <a:lnTo>
                    <a:pt x="52" y="0"/>
                  </a:lnTo>
                  <a:lnTo>
                    <a:pt x="41"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4" name="Freeform 1144"/>
            <xdr:cNvSpPr>
              <a:spLocks/>
            </xdr:cNvSpPr>
          </xdr:nvSpPr>
          <xdr:spPr bwMode="auto">
            <a:xfrm>
              <a:off x="6837" y="1053"/>
              <a:ext cx="74" cy="115"/>
            </a:xfrm>
            <a:custGeom>
              <a:avLst/>
              <a:gdLst>
                <a:gd name="T0" fmla="*/ 24 w 74"/>
                <a:gd name="T1" fmla="*/ 115 h 115"/>
                <a:gd name="T2" fmla="*/ 24 w 74"/>
                <a:gd name="T3" fmla="*/ 66 h 115"/>
                <a:gd name="T4" fmla="*/ 71 w 74"/>
                <a:gd name="T5" fmla="*/ 66 h 115"/>
                <a:gd name="T6" fmla="*/ 71 w 74"/>
                <a:gd name="T7" fmla="*/ 47 h 115"/>
                <a:gd name="T8" fmla="*/ 24 w 74"/>
                <a:gd name="T9" fmla="*/ 47 h 115"/>
                <a:gd name="T10" fmla="*/ 24 w 74"/>
                <a:gd name="T11" fmla="*/ 19 h 115"/>
                <a:gd name="T12" fmla="*/ 74 w 74"/>
                <a:gd name="T13" fmla="*/ 19 h 115"/>
                <a:gd name="T14" fmla="*/ 74 w 74"/>
                <a:gd name="T15" fmla="*/ 0 h 115"/>
                <a:gd name="T16" fmla="*/ 0 w 74"/>
                <a:gd name="T17" fmla="*/ 0 h 115"/>
                <a:gd name="T18" fmla="*/ 0 w 74"/>
                <a:gd name="T19" fmla="*/ 115 h 115"/>
                <a:gd name="T20" fmla="*/ 24 w 74"/>
                <a:gd name="T21" fmla="*/ 115 h 115"/>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74"/>
                <a:gd name="T34" fmla="*/ 0 h 115"/>
                <a:gd name="T35" fmla="*/ 74 w 74"/>
                <a:gd name="T36" fmla="*/ 115 h 115"/>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74" h="115">
                  <a:moveTo>
                    <a:pt x="24" y="115"/>
                  </a:moveTo>
                  <a:lnTo>
                    <a:pt x="24" y="66"/>
                  </a:lnTo>
                  <a:lnTo>
                    <a:pt x="71" y="66"/>
                  </a:lnTo>
                  <a:lnTo>
                    <a:pt x="71" y="47"/>
                  </a:lnTo>
                  <a:lnTo>
                    <a:pt x="24" y="47"/>
                  </a:lnTo>
                  <a:lnTo>
                    <a:pt x="24" y="19"/>
                  </a:lnTo>
                  <a:lnTo>
                    <a:pt x="74" y="19"/>
                  </a:lnTo>
                  <a:lnTo>
                    <a:pt x="74" y="0"/>
                  </a:lnTo>
                  <a:lnTo>
                    <a:pt x="0" y="0"/>
                  </a:lnTo>
                  <a:lnTo>
                    <a:pt x="0" y="115"/>
                  </a:lnTo>
                  <a:lnTo>
                    <a:pt x="24"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5" name="Freeform 1145"/>
            <xdr:cNvSpPr>
              <a:spLocks noEditPoints="1"/>
            </xdr:cNvSpPr>
          </xdr:nvSpPr>
          <xdr:spPr bwMode="auto">
            <a:xfrm>
              <a:off x="6915" y="1053"/>
              <a:ext cx="112" cy="115"/>
            </a:xfrm>
            <a:custGeom>
              <a:avLst/>
              <a:gdLst>
                <a:gd name="T0" fmla="*/ 25 w 112"/>
                <a:gd name="T1" fmla="*/ 115 h 115"/>
                <a:gd name="T2" fmla="*/ 33 w 112"/>
                <a:gd name="T3" fmla="*/ 90 h 115"/>
                <a:gd name="T4" fmla="*/ 78 w 112"/>
                <a:gd name="T5" fmla="*/ 90 h 115"/>
                <a:gd name="T6" fmla="*/ 87 w 112"/>
                <a:gd name="T7" fmla="*/ 115 h 115"/>
                <a:gd name="T8" fmla="*/ 112 w 112"/>
                <a:gd name="T9" fmla="*/ 115 h 115"/>
                <a:gd name="T10" fmla="*/ 72 w 112"/>
                <a:gd name="T11" fmla="*/ 0 h 115"/>
                <a:gd name="T12" fmla="*/ 43 w 112"/>
                <a:gd name="T13" fmla="*/ 0 h 115"/>
                <a:gd name="T14" fmla="*/ 0 w 112"/>
                <a:gd name="T15" fmla="*/ 115 h 115"/>
                <a:gd name="T16" fmla="*/ 25 w 112"/>
                <a:gd name="T17" fmla="*/ 115 h 115"/>
                <a:gd name="T18" fmla="*/ 39 w 112"/>
                <a:gd name="T19" fmla="*/ 71 h 115"/>
                <a:gd name="T20" fmla="*/ 56 w 112"/>
                <a:gd name="T21" fmla="*/ 22 h 115"/>
                <a:gd name="T22" fmla="*/ 56 w 112"/>
                <a:gd name="T23" fmla="*/ 22 h 115"/>
                <a:gd name="T24" fmla="*/ 72 w 112"/>
                <a:gd name="T25" fmla="*/ 71 h 115"/>
                <a:gd name="T26" fmla="*/ 39 w 112"/>
                <a:gd name="T27" fmla="*/ 71 h 115"/>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112"/>
                <a:gd name="T43" fmla="*/ 0 h 115"/>
                <a:gd name="T44" fmla="*/ 112 w 112"/>
                <a:gd name="T45" fmla="*/ 115 h 115"/>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112" h="115">
                  <a:moveTo>
                    <a:pt x="25" y="115"/>
                  </a:moveTo>
                  <a:lnTo>
                    <a:pt x="33" y="90"/>
                  </a:lnTo>
                  <a:lnTo>
                    <a:pt x="78" y="90"/>
                  </a:lnTo>
                  <a:lnTo>
                    <a:pt x="87" y="115"/>
                  </a:lnTo>
                  <a:lnTo>
                    <a:pt x="112" y="115"/>
                  </a:lnTo>
                  <a:lnTo>
                    <a:pt x="72" y="0"/>
                  </a:lnTo>
                  <a:lnTo>
                    <a:pt x="43" y="0"/>
                  </a:lnTo>
                  <a:lnTo>
                    <a:pt x="0" y="115"/>
                  </a:lnTo>
                  <a:lnTo>
                    <a:pt x="25" y="115"/>
                  </a:lnTo>
                  <a:close/>
                  <a:moveTo>
                    <a:pt x="39" y="71"/>
                  </a:moveTo>
                  <a:lnTo>
                    <a:pt x="56" y="22"/>
                  </a:lnTo>
                  <a:lnTo>
                    <a:pt x="72" y="71"/>
                  </a:lnTo>
                  <a:lnTo>
                    <a:pt x="39" y="71"/>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6" name="Freeform 1146"/>
            <xdr:cNvSpPr>
              <a:spLocks/>
            </xdr:cNvSpPr>
          </xdr:nvSpPr>
          <xdr:spPr bwMode="auto">
            <a:xfrm>
              <a:off x="7039" y="1053"/>
              <a:ext cx="96" cy="115"/>
            </a:xfrm>
            <a:custGeom>
              <a:avLst/>
              <a:gdLst>
                <a:gd name="T0" fmla="*/ 25 w 96"/>
                <a:gd name="T1" fmla="*/ 0 h 115"/>
                <a:gd name="T2" fmla="*/ 0 w 96"/>
                <a:gd name="T3" fmla="*/ 0 h 115"/>
                <a:gd name="T4" fmla="*/ 0 w 96"/>
                <a:gd name="T5" fmla="*/ 115 h 115"/>
                <a:gd name="T6" fmla="*/ 25 w 96"/>
                <a:gd name="T7" fmla="*/ 115 h 115"/>
                <a:gd name="T8" fmla="*/ 25 w 96"/>
                <a:gd name="T9" fmla="*/ 57 h 115"/>
                <a:gd name="T10" fmla="*/ 25 w 96"/>
                <a:gd name="T11" fmla="*/ 57 h 115"/>
                <a:gd name="T12" fmla="*/ 65 w 96"/>
                <a:gd name="T13" fmla="*/ 115 h 115"/>
                <a:gd name="T14" fmla="*/ 96 w 96"/>
                <a:gd name="T15" fmla="*/ 115 h 115"/>
                <a:gd name="T16" fmla="*/ 50 w 96"/>
                <a:gd name="T17" fmla="*/ 51 h 115"/>
                <a:gd name="T18" fmla="*/ 92 w 96"/>
                <a:gd name="T19" fmla="*/ 0 h 115"/>
                <a:gd name="T20" fmla="*/ 64 w 96"/>
                <a:gd name="T21" fmla="*/ 0 h 115"/>
                <a:gd name="T22" fmla="*/ 25 w 96"/>
                <a:gd name="T23" fmla="*/ 49 h 115"/>
                <a:gd name="T24" fmla="*/ 25 w 96"/>
                <a:gd name="T25" fmla="*/ 49 h 115"/>
                <a:gd name="T26" fmla="*/ 25 w 96"/>
                <a:gd name="T27" fmla="*/ 0 h 115"/>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96"/>
                <a:gd name="T43" fmla="*/ 0 h 115"/>
                <a:gd name="T44" fmla="*/ 96 w 96"/>
                <a:gd name="T45" fmla="*/ 115 h 115"/>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96" h="115">
                  <a:moveTo>
                    <a:pt x="25" y="0"/>
                  </a:moveTo>
                  <a:lnTo>
                    <a:pt x="0" y="0"/>
                  </a:lnTo>
                  <a:lnTo>
                    <a:pt x="0" y="115"/>
                  </a:lnTo>
                  <a:lnTo>
                    <a:pt x="25" y="115"/>
                  </a:lnTo>
                  <a:lnTo>
                    <a:pt x="25" y="57"/>
                  </a:lnTo>
                  <a:lnTo>
                    <a:pt x="65" y="115"/>
                  </a:lnTo>
                  <a:lnTo>
                    <a:pt x="96" y="115"/>
                  </a:lnTo>
                  <a:lnTo>
                    <a:pt x="50" y="51"/>
                  </a:lnTo>
                  <a:lnTo>
                    <a:pt x="92" y="0"/>
                  </a:lnTo>
                  <a:lnTo>
                    <a:pt x="64" y="0"/>
                  </a:lnTo>
                  <a:lnTo>
                    <a:pt x="25" y="49"/>
                  </a:lnTo>
                  <a:lnTo>
                    <a:pt x="25"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7" name="Freeform 1147"/>
            <xdr:cNvSpPr>
              <a:spLocks/>
            </xdr:cNvSpPr>
          </xdr:nvSpPr>
          <xdr:spPr bwMode="auto">
            <a:xfrm>
              <a:off x="7140" y="1051"/>
              <a:ext cx="93" cy="120"/>
            </a:xfrm>
            <a:custGeom>
              <a:avLst/>
              <a:gdLst>
                <a:gd name="T0" fmla="*/ 90 w 93"/>
                <a:gd name="T1" fmla="*/ 26 h 120"/>
                <a:gd name="T2" fmla="*/ 84 w 93"/>
                <a:gd name="T3" fmla="*/ 13 h 120"/>
                <a:gd name="T4" fmla="*/ 73 w 93"/>
                <a:gd name="T5" fmla="*/ 4 h 120"/>
                <a:gd name="T6" fmla="*/ 59 w 93"/>
                <a:gd name="T7" fmla="*/ 0 h 120"/>
                <a:gd name="T8" fmla="*/ 42 w 93"/>
                <a:gd name="T9" fmla="*/ 0 h 120"/>
                <a:gd name="T10" fmla="*/ 25 w 93"/>
                <a:gd name="T11" fmla="*/ 4 h 120"/>
                <a:gd name="T12" fmla="*/ 11 w 93"/>
                <a:gd name="T13" fmla="*/ 13 h 120"/>
                <a:gd name="T14" fmla="*/ 5 w 93"/>
                <a:gd name="T15" fmla="*/ 24 h 120"/>
                <a:gd name="T16" fmla="*/ 3 w 93"/>
                <a:gd name="T17" fmla="*/ 32 h 120"/>
                <a:gd name="T18" fmla="*/ 4 w 93"/>
                <a:gd name="T19" fmla="*/ 45 h 120"/>
                <a:gd name="T20" fmla="*/ 10 w 93"/>
                <a:gd name="T21" fmla="*/ 55 h 120"/>
                <a:gd name="T22" fmla="*/ 22 w 93"/>
                <a:gd name="T23" fmla="*/ 63 h 120"/>
                <a:gd name="T24" fmla="*/ 34 w 93"/>
                <a:gd name="T25" fmla="*/ 67 h 120"/>
                <a:gd name="T26" fmla="*/ 49 w 93"/>
                <a:gd name="T27" fmla="*/ 71 h 120"/>
                <a:gd name="T28" fmla="*/ 62 w 93"/>
                <a:gd name="T29" fmla="*/ 75 h 120"/>
                <a:gd name="T30" fmla="*/ 67 w 93"/>
                <a:gd name="T31" fmla="*/ 82 h 120"/>
                <a:gd name="T32" fmla="*/ 67 w 93"/>
                <a:gd name="T33" fmla="*/ 90 h 120"/>
                <a:gd name="T34" fmla="*/ 63 w 93"/>
                <a:gd name="T35" fmla="*/ 96 h 120"/>
                <a:gd name="T36" fmla="*/ 52 w 93"/>
                <a:gd name="T37" fmla="*/ 101 h 120"/>
                <a:gd name="T38" fmla="*/ 40 w 93"/>
                <a:gd name="T39" fmla="*/ 102 h 120"/>
                <a:gd name="T40" fmla="*/ 32 w 93"/>
                <a:gd name="T41" fmla="*/ 99 h 120"/>
                <a:gd name="T42" fmla="*/ 27 w 93"/>
                <a:gd name="T43" fmla="*/ 92 h 120"/>
                <a:gd name="T44" fmla="*/ 25 w 93"/>
                <a:gd name="T45" fmla="*/ 85 h 120"/>
                <a:gd name="T46" fmla="*/ 0 w 93"/>
                <a:gd name="T47" fmla="*/ 81 h 120"/>
                <a:gd name="T48" fmla="*/ 3 w 93"/>
                <a:gd name="T49" fmla="*/ 99 h 120"/>
                <a:gd name="T50" fmla="*/ 11 w 93"/>
                <a:gd name="T51" fmla="*/ 111 h 120"/>
                <a:gd name="T52" fmla="*/ 26 w 93"/>
                <a:gd name="T53" fmla="*/ 117 h 120"/>
                <a:gd name="T54" fmla="*/ 44 w 93"/>
                <a:gd name="T55" fmla="*/ 120 h 120"/>
                <a:gd name="T56" fmla="*/ 63 w 93"/>
                <a:gd name="T57" fmla="*/ 117 h 120"/>
                <a:gd name="T58" fmla="*/ 79 w 93"/>
                <a:gd name="T59" fmla="*/ 111 h 120"/>
                <a:gd name="T60" fmla="*/ 89 w 93"/>
                <a:gd name="T61" fmla="*/ 100 h 120"/>
                <a:gd name="T62" fmla="*/ 92 w 93"/>
                <a:gd name="T63" fmla="*/ 91 h 120"/>
                <a:gd name="T64" fmla="*/ 93 w 93"/>
                <a:gd name="T65" fmla="*/ 81 h 120"/>
                <a:gd name="T66" fmla="*/ 92 w 93"/>
                <a:gd name="T67" fmla="*/ 73 h 120"/>
                <a:gd name="T68" fmla="*/ 89 w 93"/>
                <a:gd name="T69" fmla="*/ 67 h 120"/>
                <a:gd name="T70" fmla="*/ 79 w 93"/>
                <a:gd name="T71" fmla="*/ 57 h 120"/>
                <a:gd name="T72" fmla="*/ 50 w 93"/>
                <a:gd name="T73" fmla="*/ 48 h 120"/>
                <a:gd name="T74" fmla="*/ 37 w 93"/>
                <a:gd name="T75" fmla="*/ 44 h 120"/>
                <a:gd name="T76" fmla="*/ 31 w 93"/>
                <a:gd name="T77" fmla="*/ 40 h 120"/>
                <a:gd name="T78" fmla="*/ 29 w 93"/>
                <a:gd name="T79" fmla="*/ 32 h 120"/>
                <a:gd name="T80" fmla="*/ 31 w 93"/>
                <a:gd name="T81" fmla="*/ 26 h 120"/>
                <a:gd name="T82" fmla="*/ 35 w 93"/>
                <a:gd name="T83" fmla="*/ 21 h 120"/>
                <a:gd name="T84" fmla="*/ 48 w 93"/>
                <a:gd name="T85" fmla="*/ 17 h 120"/>
                <a:gd name="T86" fmla="*/ 55 w 93"/>
                <a:gd name="T87" fmla="*/ 19 h 120"/>
                <a:gd name="T88" fmla="*/ 62 w 93"/>
                <a:gd name="T89" fmla="*/ 22 h 120"/>
                <a:gd name="T90" fmla="*/ 65 w 93"/>
                <a:gd name="T91" fmla="*/ 27 h 120"/>
                <a:gd name="T92" fmla="*/ 67 w 93"/>
                <a:gd name="T93" fmla="*/ 34 h 120"/>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w 93"/>
                <a:gd name="T142" fmla="*/ 0 h 120"/>
                <a:gd name="T143" fmla="*/ 93 w 93"/>
                <a:gd name="T144" fmla="*/ 120 h 120"/>
              </a:gdLst>
              <a:ahLst/>
              <a:cxnLst>
                <a:cxn ang="T94">
                  <a:pos x="T0" y="T1"/>
                </a:cxn>
                <a:cxn ang="T95">
                  <a:pos x="T2" y="T3"/>
                </a:cxn>
                <a:cxn ang="T96">
                  <a:pos x="T4" y="T5"/>
                </a:cxn>
                <a:cxn ang="T97">
                  <a:pos x="T6" y="T7"/>
                </a:cxn>
                <a:cxn ang="T98">
                  <a:pos x="T8" y="T9"/>
                </a:cxn>
                <a:cxn ang="T99">
                  <a:pos x="T10" y="T11"/>
                </a:cxn>
                <a:cxn ang="T100">
                  <a:pos x="T12" y="T13"/>
                </a:cxn>
                <a:cxn ang="T101">
                  <a:pos x="T14" y="T15"/>
                </a:cxn>
                <a:cxn ang="T102">
                  <a:pos x="T16" y="T17"/>
                </a:cxn>
                <a:cxn ang="T103">
                  <a:pos x="T18" y="T19"/>
                </a:cxn>
                <a:cxn ang="T104">
                  <a:pos x="T20" y="T21"/>
                </a:cxn>
                <a:cxn ang="T105">
                  <a:pos x="T22" y="T23"/>
                </a:cxn>
                <a:cxn ang="T106">
                  <a:pos x="T24" y="T25"/>
                </a:cxn>
                <a:cxn ang="T107">
                  <a:pos x="T26" y="T27"/>
                </a:cxn>
                <a:cxn ang="T108">
                  <a:pos x="T28" y="T29"/>
                </a:cxn>
                <a:cxn ang="T109">
                  <a:pos x="T30" y="T31"/>
                </a:cxn>
                <a:cxn ang="T110">
                  <a:pos x="T32" y="T33"/>
                </a:cxn>
                <a:cxn ang="T111">
                  <a:pos x="T34" y="T35"/>
                </a:cxn>
                <a:cxn ang="T112">
                  <a:pos x="T36" y="T37"/>
                </a:cxn>
                <a:cxn ang="T113">
                  <a:pos x="T38" y="T39"/>
                </a:cxn>
                <a:cxn ang="T114">
                  <a:pos x="T40" y="T41"/>
                </a:cxn>
                <a:cxn ang="T115">
                  <a:pos x="T42" y="T43"/>
                </a:cxn>
                <a:cxn ang="T116">
                  <a:pos x="T44" y="T45"/>
                </a:cxn>
                <a:cxn ang="T117">
                  <a:pos x="T46" y="T47"/>
                </a:cxn>
                <a:cxn ang="T118">
                  <a:pos x="T48" y="T49"/>
                </a:cxn>
                <a:cxn ang="T119">
                  <a:pos x="T50" y="T51"/>
                </a:cxn>
                <a:cxn ang="T120">
                  <a:pos x="T52" y="T53"/>
                </a:cxn>
                <a:cxn ang="T121">
                  <a:pos x="T54" y="T55"/>
                </a:cxn>
                <a:cxn ang="T122">
                  <a:pos x="T56" y="T57"/>
                </a:cxn>
                <a:cxn ang="T123">
                  <a:pos x="T58" y="T59"/>
                </a:cxn>
                <a:cxn ang="T124">
                  <a:pos x="T60" y="T61"/>
                </a:cxn>
                <a:cxn ang="T125">
                  <a:pos x="T62" y="T63"/>
                </a:cxn>
                <a:cxn ang="T126">
                  <a:pos x="T64" y="T65"/>
                </a:cxn>
                <a:cxn ang="T127">
                  <a:pos x="T66" y="T67"/>
                </a:cxn>
                <a:cxn ang="T128">
                  <a:pos x="T68" y="T69"/>
                </a:cxn>
                <a:cxn ang="T129">
                  <a:pos x="T70" y="T71"/>
                </a:cxn>
                <a:cxn ang="T130">
                  <a:pos x="T72" y="T73"/>
                </a:cxn>
                <a:cxn ang="T131">
                  <a:pos x="T74" y="T75"/>
                </a:cxn>
                <a:cxn ang="T132">
                  <a:pos x="T76" y="T77"/>
                </a:cxn>
                <a:cxn ang="T133">
                  <a:pos x="T78" y="T79"/>
                </a:cxn>
                <a:cxn ang="T134">
                  <a:pos x="T80" y="T81"/>
                </a:cxn>
                <a:cxn ang="T135">
                  <a:pos x="T82" y="T83"/>
                </a:cxn>
                <a:cxn ang="T136">
                  <a:pos x="T84" y="T85"/>
                </a:cxn>
                <a:cxn ang="T137">
                  <a:pos x="T86" y="T87"/>
                </a:cxn>
                <a:cxn ang="T138">
                  <a:pos x="T88" y="T89"/>
                </a:cxn>
                <a:cxn ang="T139">
                  <a:pos x="T90" y="T91"/>
                </a:cxn>
                <a:cxn ang="T140">
                  <a:pos x="T92" y="T93"/>
                </a:cxn>
              </a:cxnLst>
              <a:rect l="T141" t="T142" r="T143" b="T144"/>
              <a:pathLst>
                <a:path w="93" h="120">
                  <a:moveTo>
                    <a:pt x="90" y="34"/>
                  </a:moveTo>
                  <a:lnTo>
                    <a:pt x="90" y="26"/>
                  </a:lnTo>
                  <a:lnTo>
                    <a:pt x="87" y="20"/>
                  </a:lnTo>
                  <a:lnTo>
                    <a:pt x="84" y="13"/>
                  </a:lnTo>
                  <a:lnTo>
                    <a:pt x="79" y="8"/>
                  </a:lnTo>
                  <a:lnTo>
                    <a:pt x="73" y="4"/>
                  </a:lnTo>
                  <a:lnTo>
                    <a:pt x="66" y="2"/>
                  </a:lnTo>
                  <a:lnTo>
                    <a:pt x="59" y="0"/>
                  </a:lnTo>
                  <a:lnTo>
                    <a:pt x="51" y="0"/>
                  </a:lnTo>
                  <a:lnTo>
                    <a:pt x="42" y="0"/>
                  </a:lnTo>
                  <a:lnTo>
                    <a:pt x="33" y="2"/>
                  </a:lnTo>
                  <a:lnTo>
                    <a:pt x="25" y="4"/>
                  </a:lnTo>
                  <a:lnTo>
                    <a:pt x="18" y="8"/>
                  </a:lnTo>
                  <a:lnTo>
                    <a:pt x="11" y="13"/>
                  </a:lnTo>
                  <a:lnTo>
                    <a:pt x="7" y="21"/>
                  </a:lnTo>
                  <a:lnTo>
                    <a:pt x="5" y="24"/>
                  </a:lnTo>
                  <a:lnTo>
                    <a:pt x="4" y="28"/>
                  </a:lnTo>
                  <a:lnTo>
                    <a:pt x="3" y="32"/>
                  </a:lnTo>
                  <a:lnTo>
                    <a:pt x="3" y="37"/>
                  </a:lnTo>
                  <a:lnTo>
                    <a:pt x="4" y="45"/>
                  </a:lnTo>
                  <a:lnTo>
                    <a:pt x="6" y="50"/>
                  </a:lnTo>
                  <a:lnTo>
                    <a:pt x="10" y="55"/>
                  </a:lnTo>
                  <a:lnTo>
                    <a:pt x="15" y="60"/>
                  </a:lnTo>
                  <a:lnTo>
                    <a:pt x="22" y="63"/>
                  </a:lnTo>
                  <a:lnTo>
                    <a:pt x="28" y="65"/>
                  </a:lnTo>
                  <a:lnTo>
                    <a:pt x="34" y="67"/>
                  </a:lnTo>
                  <a:lnTo>
                    <a:pt x="41" y="69"/>
                  </a:lnTo>
                  <a:lnTo>
                    <a:pt x="49" y="71"/>
                  </a:lnTo>
                  <a:lnTo>
                    <a:pt x="58" y="73"/>
                  </a:lnTo>
                  <a:lnTo>
                    <a:pt x="62" y="75"/>
                  </a:lnTo>
                  <a:lnTo>
                    <a:pt x="65" y="79"/>
                  </a:lnTo>
                  <a:lnTo>
                    <a:pt x="67" y="82"/>
                  </a:lnTo>
                  <a:lnTo>
                    <a:pt x="67" y="86"/>
                  </a:lnTo>
                  <a:lnTo>
                    <a:pt x="67" y="90"/>
                  </a:lnTo>
                  <a:lnTo>
                    <a:pt x="65" y="94"/>
                  </a:lnTo>
                  <a:lnTo>
                    <a:pt x="63" y="96"/>
                  </a:lnTo>
                  <a:lnTo>
                    <a:pt x="60" y="99"/>
                  </a:lnTo>
                  <a:lnTo>
                    <a:pt x="52" y="101"/>
                  </a:lnTo>
                  <a:lnTo>
                    <a:pt x="44" y="102"/>
                  </a:lnTo>
                  <a:lnTo>
                    <a:pt x="40" y="102"/>
                  </a:lnTo>
                  <a:lnTo>
                    <a:pt x="35" y="100"/>
                  </a:lnTo>
                  <a:lnTo>
                    <a:pt x="32" y="99"/>
                  </a:lnTo>
                  <a:lnTo>
                    <a:pt x="29" y="95"/>
                  </a:lnTo>
                  <a:lnTo>
                    <a:pt x="27" y="92"/>
                  </a:lnTo>
                  <a:lnTo>
                    <a:pt x="26" y="89"/>
                  </a:lnTo>
                  <a:lnTo>
                    <a:pt x="25" y="85"/>
                  </a:lnTo>
                  <a:lnTo>
                    <a:pt x="25" y="81"/>
                  </a:lnTo>
                  <a:lnTo>
                    <a:pt x="0" y="81"/>
                  </a:lnTo>
                  <a:lnTo>
                    <a:pt x="1" y="90"/>
                  </a:lnTo>
                  <a:lnTo>
                    <a:pt x="3" y="99"/>
                  </a:lnTo>
                  <a:lnTo>
                    <a:pt x="6" y="106"/>
                  </a:lnTo>
                  <a:lnTo>
                    <a:pt x="11" y="111"/>
                  </a:lnTo>
                  <a:lnTo>
                    <a:pt x="19" y="114"/>
                  </a:lnTo>
                  <a:lnTo>
                    <a:pt x="26" y="117"/>
                  </a:lnTo>
                  <a:lnTo>
                    <a:pt x="34" y="119"/>
                  </a:lnTo>
                  <a:lnTo>
                    <a:pt x="44" y="120"/>
                  </a:lnTo>
                  <a:lnTo>
                    <a:pt x="53" y="119"/>
                  </a:lnTo>
                  <a:lnTo>
                    <a:pt x="63" y="117"/>
                  </a:lnTo>
                  <a:lnTo>
                    <a:pt x="70" y="115"/>
                  </a:lnTo>
                  <a:lnTo>
                    <a:pt x="79" y="111"/>
                  </a:lnTo>
                  <a:lnTo>
                    <a:pt x="85" y="106"/>
                  </a:lnTo>
                  <a:lnTo>
                    <a:pt x="89" y="100"/>
                  </a:lnTo>
                  <a:lnTo>
                    <a:pt x="91" y="95"/>
                  </a:lnTo>
                  <a:lnTo>
                    <a:pt x="92" y="91"/>
                  </a:lnTo>
                  <a:lnTo>
                    <a:pt x="93" y="86"/>
                  </a:lnTo>
                  <a:lnTo>
                    <a:pt x="93" y="81"/>
                  </a:lnTo>
                  <a:lnTo>
                    <a:pt x="93" y="76"/>
                  </a:lnTo>
                  <a:lnTo>
                    <a:pt x="92" y="73"/>
                  </a:lnTo>
                  <a:lnTo>
                    <a:pt x="91" y="70"/>
                  </a:lnTo>
                  <a:lnTo>
                    <a:pt x="89" y="67"/>
                  </a:lnTo>
                  <a:lnTo>
                    <a:pt x="85" y="62"/>
                  </a:lnTo>
                  <a:lnTo>
                    <a:pt x="79" y="57"/>
                  </a:lnTo>
                  <a:lnTo>
                    <a:pt x="65" y="52"/>
                  </a:lnTo>
                  <a:lnTo>
                    <a:pt x="50" y="48"/>
                  </a:lnTo>
                  <a:lnTo>
                    <a:pt x="43" y="47"/>
                  </a:lnTo>
                  <a:lnTo>
                    <a:pt x="37" y="44"/>
                  </a:lnTo>
                  <a:lnTo>
                    <a:pt x="33" y="42"/>
                  </a:lnTo>
                  <a:lnTo>
                    <a:pt x="31" y="40"/>
                  </a:lnTo>
                  <a:lnTo>
                    <a:pt x="30" y="36"/>
                  </a:lnTo>
                  <a:lnTo>
                    <a:pt x="29" y="32"/>
                  </a:lnTo>
                  <a:lnTo>
                    <a:pt x="29" y="28"/>
                  </a:lnTo>
                  <a:lnTo>
                    <a:pt x="31" y="26"/>
                  </a:lnTo>
                  <a:lnTo>
                    <a:pt x="32" y="23"/>
                  </a:lnTo>
                  <a:lnTo>
                    <a:pt x="35" y="21"/>
                  </a:lnTo>
                  <a:lnTo>
                    <a:pt x="41" y="19"/>
                  </a:lnTo>
                  <a:lnTo>
                    <a:pt x="48" y="17"/>
                  </a:lnTo>
                  <a:lnTo>
                    <a:pt x="52" y="17"/>
                  </a:lnTo>
                  <a:lnTo>
                    <a:pt x="55" y="19"/>
                  </a:lnTo>
                  <a:lnTo>
                    <a:pt x="59" y="20"/>
                  </a:lnTo>
                  <a:lnTo>
                    <a:pt x="62" y="22"/>
                  </a:lnTo>
                  <a:lnTo>
                    <a:pt x="64" y="24"/>
                  </a:lnTo>
                  <a:lnTo>
                    <a:pt x="65" y="27"/>
                  </a:lnTo>
                  <a:lnTo>
                    <a:pt x="66" y="30"/>
                  </a:lnTo>
                  <a:lnTo>
                    <a:pt x="67" y="34"/>
                  </a:lnTo>
                  <a:lnTo>
                    <a:pt x="90" y="3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8" name="Freeform 1148"/>
            <xdr:cNvSpPr>
              <a:spLocks noEditPoints="1"/>
            </xdr:cNvSpPr>
          </xdr:nvSpPr>
          <xdr:spPr bwMode="auto">
            <a:xfrm>
              <a:off x="7291" y="1055"/>
              <a:ext cx="74" cy="116"/>
            </a:xfrm>
            <a:custGeom>
              <a:avLst/>
              <a:gdLst>
                <a:gd name="T0" fmla="*/ 32 w 74"/>
                <a:gd name="T1" fmla="*/ 1 h 116"/>
                <a:gd name="T2" fmla="*/ 22 w 74"/>
                <a:gd name="T3" fmla="*/ 3 h 116"/>
                <a:gd name="T4" fmla="*/ 15 w 74"/>
                <a:gd name="T5" fmla="*/ 8 h 116"/>
                <a:gd name="T6" fmla="*/ 9 w 74"/>
                <a:gd name="T7" fmla="*/ 16 h 116"/>
                <a:gd name="T8" fmla="*/ 3 w 74"/>
                <a:gd name="T9" fmla="*/ 29 h 116"/>
                <a:gd name="T10" fmla="*/ 0 w 74"/>
                <a:gd name="T11" fmla="*/ 48 h 116"/>
                <a:gd name="T12" fmla="*/ 0 w 74"/>
                <a:gd name="T13" fmla="*/ 67 h 116"/>
                <a:gd name="T14" fmla="*/ 3 w 74"/>
                <a:gd name="T15" fmla="*/ 86 h 116"/>
                <a:gd name="T16" fmla="*/ 9 w 74"/>
                <a:gd name="T17" fmla="*/ 100 h 116"/>
                <a:gd name="T18" fmla="*/ 15 w 74"/>
                <a:gd name="T19" fmla="*/ 107 h 116"/>
                <a:gd name="T20" fmla="*/ 22 w 74"/>
                <a:gd name="T21" fmla="*/ 112 h 116"/>
                <a:gd name="T22" fmla="*/ 32 w 74"/>
                <a:gd name="T23" fmla="*/ 116 h 116"/>
                <a:gd name="T24" fmla="*/ 43 w 74"/>
                <a:gd name="T25" fmla="*/ 116 h 116"/>
                <a:gd name="T26" fmla="*/ 53 w 74"/>
                <a:gd name="T27" fmla="*/ 112 h 116"/>
                <a:gd name="T28" fmla="*/ 60 w 74"/>
                <a:gd name="T29" fmla="*/ 107 h 116"/>
                <a:gd name="T30" fmla="*/ 66 w 74"/>
                <a:gd name="T31" fmla="*/ 100 h 116"/>
                <a:gd name="T32" fmla="*/ 71 w 74"/>
                <a:gd name="T33" fmla="*/ 86 h 116"/>
                <a:gd name="T34" fmla="*/ 74 w 74"/>
                <a:gd name="T35" fmla="*/ 67 h 116"/>
                <a:gd name="T36" fmla="*/ 74 w 74"/>
                <a:gd name="T37" fmla="*/ 48 h 116"/>
                <a:gd name="T38" fmla="*/ 71 w 74"/>
                <a:gd name="T39" fmla="*/ 29 h 116"/>
                <a:gd name="T40" fmla="*/ 66 w 74"/>
                <a:gd name="T41" fmla="*/ 16 h 116"/>
                <a:gd name="T42" fmla="*/ 60 w 74"/>
                <a:gd name="T43" fmla="*/ 8 h 116"/>
                <a:gd name="T44" fmla="*/ 53 w 74"/>
                <a:gd name="T45" fmla="*/ 3 h 116"/>
                <a:gd name="T46" fmla="*/ 43 w 74"/>
                <a:gd name="T47" fmla="*/ 1 h 116"/>
                <a:gd name="T48" fmla="*/ 37 w 74"/>
                <a:gd name="T49" fmla="*/ 13 h 116"/>
                <a:gd name="T50" fmla="*/ 44 w 74"/>
                <a:gd name="T51" fmla="*/ 16 h 116"/>
                <a:gd name="T52" fmla="*/ 49 w 74"/>
                <a:gd name="T53" fmla="*/ 19 h 116"/>
                <a:gd name="T54" fmla="*/ 55 w 74"/>
                <a:gd name="T55" fmla="*/ 30 h 116"/>
                <a:gd name="T56" fmla="*/ 57 w 74"/>
                <a:gd name="T57" fmla="*/ 58 h 116"/>
                <a:gd name="T58" fmla="*/ 55 w 74"/>
                <a:gd name="T59" fmla="*/ 85 h 116"/>
                <a:gd name="T60" fmla="*/ 49 w 74"/>
                <a:gd name="T61" fmla="*/ 97 h 116"/>
                <a:gd name="T62" fmla="*/ 44 w 74"/>
                <a:gd name="T63" fmla="*/ 101 h 116"/>
                <a:gd name="T64" fmla="*/ 37 w 74"/>
                <a:gd name="T65" fmla="*/ 102 h 116"/>
                <a:gd name="T66" fmla="*/ 31 w 74"/>
                <a:gd name="T67" fmla="*/ 101 h 116"/>
                <a:gd name="T68" fmla="*/ 26 w 74"/>
                <a:gd name="T69" fmla="*/ 97 h 116"/>
                <a:gd name="T70" fmla="*/ 19 w 74"/>
                <a:gd name="T71" fmla="*/ 85 h 116"/>
                <a:gd name="T72" fmla="*/ 17 w 74"/>
                <a:gd name="T73" fmla="*/ 58 h 116"/>
                <a:gd name="T74" fmla="*/ 19 w 74"/>
                <a:gd name="T75" fmla="*/ 30 h 116"/>
                <a:gd name="T76" fmla="*/ 26 w 74"/>
                <a:gd name="T77" fmla="*/ 19 h 116"/>
                <a:gd name="T78" fmla="*/ 31 w 74"/>
                <a:gd name="T79" fmla="*/ 16 h 116"/>
                <a:gd name="T80" fmla="*/ 37 w 74"/>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4"/>
                <a:gd name="T124" fmla="*/ 0 h 116"/>
                <a:gd name="T125" fmla="*/ 74 w 74"/>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4" h="116">
                  <a:moveTo>
                    <a:pt x="37" y="0"/>
                  </a:moveTo>
                  <a:lnTo>
                    <a:pt x="32" y="1"/>
                  </a:lnTo>
                  <a:lnTo>
                    <a:pt x="27" y="2"/>
                  </a:lnTo>
                  <a:lnTo>
                    <a:pt x="22" y="3"/>
                  </a:lnTo>
                  <a:lnTo>
                    <a:pt x="18" y="6"/>
                  </a:lnTo>
                  <a:lnTo>
                    <a:pt x="15" y="8"/>
                  </a:lnTo>
                  <a:lnTo>
                    <a:pt x="12" y="12"/>
                  </a:lnTo>
                  <a:lnTo>
                    <a:pt x="9" y="16"/>
                  </a:lnTo>
                  <a:lnTo>
                    <a:pt x="7" y="20"/>
                  </a:lnTo>
                  <a:lnTo>
                    <a:pt x="3" y="29"/>
                  </a:lnTo>
                  <a:lnTo>
                    <a:pt x="1" y="39"/>
                  </a:lnTo>
                  <a:lnTo>
                    <a:pt x="0" y="48"/>
                  </a:lnTo>
                  <a:lnTo>
                    <a:pt x="0" y="58"/>
                  </a:lnTo>
                  <a:lnTo>
                    <a:pt x="0" y="67"/>
                  </a:lnTo>
                  <a:lnTo>
                    <a:pt x="1" y="77"/>
                  </a:lnTo>
                  <a:lnTo>
                    <a:pt x="3" y="86"/>
                  </a:lnTo>
                  <a:lnTo>
                    <a:pt x="7" y="96"/>
                  </a:lnTo>
                  <a:lnTo>
                    <a:pt x="9" y="100"/>
                  </a:lnTo>
                  <a:lnTo>
                    <a:pt x="12" y="104"/>
                  </a:lnTo>
                  <a:lnTo>
                    <a:pt x="15" y="107"/>
                  </a:lnTo>
                  <a:lnTo>
                    <a:pt x="18" y="110"/>
                  </a:lnTo>
                  <a:lnTo>
                    <a:pt x="22" y="112"/>
                  </a:lnTo>
                  <a:lnTo>
                    <a:pt x="27" y="115"/>
                  </a:lnTo>
                  <a:lnTo>
                    <a:pt x="32" y="116"/>
                  </a:lnTo>
                  <a:lnTo>
                    <a:pt x="37" y="116"/>
                  </a:lnTo>
                  <a:lnTo>
                    <a:pt x="43" y="116"/>
                  </a:lnTo>
                  <a:lnTo>
                    <a:pt x="48" y="115"/>
                  </a:lnTo>
                  <a:lnTo>
                    <a:pt x="53" y="112"/>
                  </a:lnTo>
                  <a:lnTo>
                    <a:pt x="56" y="110"/>
                  </a:lnTo>
                  <a:lnTo>
                    <a:pt x="60" y="107"/>
                  </a:lnTo>
                  <a:lnTo>
                    <a:pt x="63" y="104"/>
                  </a:lnTo>
                  <a:lnTo>
                    <a:pt x="66" y="100"/>
                  </a:lnTo>
                  <a:lnTo>
                    <a:pt x="68" y="96"/>
                  </a:lnTo>
                  <a:lnTo>
                    <a:pt x="71" y="86"/>
                  </a:lnTo>
                  <a:lnTo>
                    <a:pt x="73" y="77"/>
                  </a:lnTo>
                  <a:lnTo>
                    <a:pt x="74" y="67"/>
                  </a:lnTo>
                  <a:lnTo>
                    <a:pt x="74" y="58"/>
                  </a:lnTo>
                  <a:lnTo>
                    <a:pt x="74" y="48"/>
                  </a:lnTo>
                  <a:lnTo>
                    <a:pt x="73" y="39"/>
                  </a:lnTo>
                  <a:lnTo>
                    <a:pt x="71" y="29"/>
                  </a:lnTo>
                  <a:lnTo>
                    <a:pt x="68" y="20"/>
                  </a:lnTo>
                  <a:lnTo>
                    <a:pt x="66" y="16"/>
                  </a:lnTo>
                  <a:lnTo>
                    <a:pt x="63" y="12"/>
                  </a:lnTo>
                  <a:lnTo>
                    <a:pt x="60" y="8"/>
                  </a:lnTo>
                  <a:lnTo>
                    <a:pt x="56" y="6"/>
                  </a:lnTo>
                  <a:lnTo>
                    <a:pt x="53" y="3"/>
                  </a:lnTo>
                  <a:lnTo>
                    <a:pt x="48" y="2"/>
                  </a:lnTo>
                  <a:lnTo>
                    <a:pt x="43" y="1"/>
                  </a:lnTo>
                  <a:lnTo>
                    <a:pt x="37" y="0"/>
                  </a:lnTo>
                  <a:close/>
                  <a:moveTo>
                    <a:pt x="37" y="13"/>
                  </a:moveTo>
                  <a:lnTo>
                    <a:pt x="41" y="15"/>
                  </a:lnTo>
                  <a:lnTo>
                    <a:pt x="44" y="16"/>
                  </a:lnTo>
                  <a:lnTo>
                    <a:pt x="47" y="17"/>
                  </a:lnTo>
                  <a:lnTo>
                    <a:pt x="49" y="19"/>
                  </a:lnTo>
                  <a:lnTo>
                    <a:pt x="53" y="24"/>
                  </a:lnTo>
                  <a:lnTo>
                    <a:pt x="55" y="30"/>
                  </a:lnTo>
                  <a:lnTo>
                    <a:pt x="57" y="45"/>
                  </a:lnTo>
                  <a:lnTo>
                    <a:pt x="57" y="58"/>
                  </a:lnTo>
                  <a:lnTo>
                    <a:pt x="57" y="70"/>
                  </a:lnTo>
                  <a:lnTo>
                    <a:pt x="55" y="85"/>
                  </a:lnTo>
                  <a:lnTo>
                    <a:pt x="53" y="91"/>
                  </a:lnTo>
                  <a:lnTo>
                    <a:pt x="49" y="97"/>
                  </a:lnTo>
                  <a:lnTo>
                    <a:pt x="47" y="99"/>
                  </a:lnTo>
                  <a:lnTo>
                    <a:pt x="44" y="101"/>
                  </a:lnTo>
                  <a:lnTo>
                    <a:pt x="41" y="102"/>
                  </a:lnTo>
                  <a:lnTo>
                    <a:pt x="37" y="102"/>
                  </a:lnTo>
                  <a:lnTo>
                    <a:pt x="34" y="102"/>
                  </a:lnTo>
                  <a:lnTo>
                    <a:pt x="31" y="101"/>
                  </a:lnTo>
                  <a:lnTo>
                    <a:pt x="28" y="99"/>
                  </a:lnTo>
                  <a:lnTo>
                    <a:pt x="26" y="97"/>
                  </a:lnTo>
                  <a:lnTo>
                    <a:pt x="21" y="91"/>
                  </a:lnTo>
                  <a:lnTo>
                    <a:pt x="19" y="85"/>
                  </a:lnTo>
                  <a:lnTo>
                    <a:pt x="17" y="70"/>
                  </a:lnTo>
                  <a:lnTo>
                    <a:pt x="17" y="58"/>
                  </a:lnTo>
                  <a:lnTo>
                    <a:pt x="17" y="45"/>
                  </a:lnTo>
                  <a:lnTo>
                    <a:pt x="19" y="30"/>
                  </a:lnTo>
                  <a:lnTo>
                    <a:pt x="21" y="24"/>
                  </a:lnTo>
                  <a:lnTo>
                    <a:pt x="26" y="19"/>
                  </a:lnTo>
                  <a:lnTo>
                    <a:pt x="28" y="17"/>
                  </a:lnTo>
                  <a:lnTo>
                    <a:pt x="31" y="16"/>
                  </a:lnTo>
                  <a:lnTo>
                    <a:pt x="34"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09" name="Freeform 1149"/>
            <xdr:cNvSpPr>
              <a:spLocks/>
            </xdr:cNvSpPr>
          </xdr:nvSpPr>
          <xdr:spPr bwMode="auto">
            <a:xfrm>
              <a:off x="7391" y="1057"/>
              <a:ext cx="43" cy="111"/>
            </a:xfrm>
            <a:custGeom>
              <a:avLst/>
              <a:gdLst>
                <a:gd name="T0" fmla="*/ 43 w 43"/>
                <a:gd name="T1" fmla="*/ 0 h 111"/>
                <a:gd name="T2" fmla="*/ 28 w 43"/>
                <a:gd name="T3" fmla="*/ 0 h 111"/>
                <a:gd name="T4" fmla="*/ 13 w 43"/>
                <a:gd name="T5" fmla="*/ 9 h 111"/>
                <a:gd name="T6" fmla="*/ 0 w 43"/>
                <a:gd name="T7" fmla="*/ 17 h 111"/>
                <a:gd name="T8" fmla="*/ 1 w 43"/>
                <a:gd name="T9" fmla="*/ 34 h 111"/>
                <a:gd name="T10" fmla="*/ 15 w 43"/>
                <a:gd name="T11" fmla="*/ 26 h 111"/>
                <a:gd name="T12" fmla="*/ 28 w 43"/>
                <a:gd name="T13" fmla="*/ 17 h 111"/>
                <a:gd name="T14" fmla="*/ 28 w 43"/>
                <a:gd name="T15" fmla="*/ 111 h 111"/>
                <a:gd name="T16" fmla="*/ 43 w 43"/>
                <a:gd name="T17" fmla="*/ 111 h 111"/>
                <a:gd name="T18" fmla="*/ 43 w 43"/>
                <a:gd name="T19" fmla="*/ 0 h 111"/>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43"/>
                <a:gd name="T31" fmla="*/ 0 h 111"/>
                <a:gd name="T32" fmla="*/ 43 w 43"/>
                <a:gd name="T33" fmla="*/ 111 h 111"/>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43" h="111">
                  <a:moveTo>
                    <a:pt x="43" y="0"/>
                  </a:moveTo>
                  <a:lnTo>
                    <a:pt x="28" y="0"/>
                  </a:lnTo>
                  <a:lnTo>
                    <a:pt x="13" y="9"/>
                  </a:lnTo>
                  <a:lnTo>
                    <a:pt x="0" y="17"/>
                  </a:lnTo>
                  <a:lnTo>
                    <a:pt x="1" y="34"/>
                  </a:lnTo>
                  <a:lnTo>
                    <a:pt x="15" y="26"/>
                  </a:lnTo>
                  <a:lnTo>
                    <a:pt x="28" y="17"/>
                  </a:lnTo>
                  <a:lnTo>
                    <a:pt x="28" y="111"/>
                  </a:lnTo>
                  <a:lnTo>
                    <a:pt x="43" y="111"/>
                  </a:lnTo>
                  <a:lnTo>
                    <a:pt x="43"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0" name="Freeform 1150"/>
            <xdr:cNvSpPr>
              <a:spLocks/>
            </xdr:cNvSpPr>
          </xdr:nvSpPr>
          <xdr:spPr bwMode="auto">
            <a:xfrm>
              <a:off x="7510" y="1055"/>
              <a:ext cx="76" cy="116"/>
            </a:xfrm>
            <a:custGeom>
              <a:avLst/>
              <a:gdLst>
                <a:gd name="T0" fmla="*/ 34 w 76"/>
                <a:gd name="T1" fmla="*/ 63 h 116"/>
                <a:gd name="T2" fmla="*/ 44 w 76"/>
                <a:gd name="T3" fmla="*/ 64 h 116"/>
                <a:gd name="T4" fmla="*/ 53 w 76"/>
                <a:gd name="T5" fmla="*/ 69 h 116"/>
                <a:gd name="T6" fmla="*/ 58 w 76"/>
                <a:gd name="T7" fmla="*/ 78 h 116"/>
                <a:gd name="T8" fmla="*/ 58 w 76"/>
                <a:gd name="T9" fmla="*/ 88 h 116"/>
                <a:gd name="T10" fmla="*/ 55 w 76"/>
                <a:gd name="T11" fmla="*/ 95 h 116"/>
                <a:gd name="T12" fmla="*/ 49 w 76"/>
                <a:gd name="T13" fmla="*/ 99 h 116"/>
                <a:gd name="T14" fmla="*/ 41 w 76"/>
                <a:gd name="T15" fmla="*/ 102 h 116"/>
                <a:gd name="T16" fmla="*/ 33 w 76"/>
                <a:gd name="T17" fmla="*/ 102 h 116"/>
                <a:gd name="T18" fmla="*/ 25 w 76"/>
                <a:gd name="T19" fmla="*/ 100 h 116"/>
                <a:gd name="T20" fmla="*/ 20 w 76"/>
                <a:gd name="T21" fmla="*/ 95 h 116"/>
                <a:gd name="T22" fmla="*/ 17 w 76"/>
                <a:gd name="T23" fmla="*/ 88 h 116"/>
                <a:gd name="T24" fmla="*/ 0 w 76"/>
                <a:gd name="T25" fmla="*/ 85 h 116"/>
                <a:gd name="T26" fmla="*/ 2 w 76"/>
                <a:gd name="T27" fmla="*/ 98 h 116"/>
                <a:gd name="T28" fmla="*/ 10 w 76"/>
                <a:gd name="T29" fmla="*/ 107 h 116"/>
                <a:gd name="T30" fmla="*/ 21 w 76"/>
                <a:gd name="T31" fmla="*/ 113 h 116"/>
                <a:gd name="T32" fmla="*/ 34 w 76"/>
                <a:gd name="T33" fmla="*/ 116 h 116"/>
                <a:gd name="T34" fmla="*/ 51 w 76"/>
                <a:gd name="T35" fmla="*/ 113 h 116"/>
                <a:gd name="T36" fmla="*/ 63 w 76"/>
                <a:gd name="T37" fmla="*/ 107 h 116"/>
                <a:gd name="T38" fmla="*/ 73 w 76"/>
                <a:gd name="T39" fmla="*/ 98 h 116"/>
                <a:gd name="T40" fmla="*/ 76 w 76"/>
                <a:gd name="T41" fmla="*/ 83 h 116"/>
                <a:gd name="T42" fmla="*/ 74 w 76"/>
                <a:gd name="T43" fmla="*/ 73 h 116"/>
                <a:gd name="T44" fmla="*/ 69 w 76"/>
                <a:gd name="T45" fmla="*/ 65 h 116"/>
                <a:gd name="T46" fmla="*/ 61 w 76"/>
                <a:gd name="T47" fmla="*/ 59 h 116"/>
                <a:gd name="T48" fmla="*/ 52 w 76"/>
                <a:gd name="T49" fmla="*/ 57 h 116"/>
                <a:gd name="T50" fmla="*/ 56 w 76"/>
                <a:gd name="T51" fmla="*/ 55 h 116"/>
                <a:gd name="T52" fmla="*/ 63 w 76"/>
                <a:gd name="T53" fmla="*/ 50 h 116"/>
                <a:gd name="T54" fmla="*/ 70 w 76"/>
                <a:gd name="T55" fmla="*/ 44 h 116"/>
                <a:gd name="T56" fmla="*/ 74 w 76"/>
                <a:gd name="T57" fmla="*/ 36 h 116"/>
                <a:gd name="T58" fmla="*/ 73 w 76"/>
                <a:gd name="T59" fmla="*/ 24 h 116"/>
                <a:gd name="T60" fmla="*/ 68 w 76"/>
                <a:gd name="T61" fmla="*/ 11 h 116"/>
                <a:gd name="T62" fmla="*/ 57 w 76"/>
                <a:gd name="T63" fmla="*/ 4 h 116"/>
                <a:gd name="T64" fmla="*/ 43 w 76"/>
                <a:gd name="T65" fmla="*/ 1 h 116"/>
                <a:gd name="T66" fmla="*/ 30 w 76"/>
                <a:gd name="T67" fmla="*/ 1 h 116"/>
                <a:gd name="T68" fmla="*/ 17 w 76"/>
                <a:gd name="T69" fmla="*/ 5 h 116"/>
                <a:gd name="T70" fmla="*/ 8 w 76"/>
                <a:gd name="T71" fmla="*/ 12 h 116"/>
                <a:gd name="T72" fmla="*/ 2 w 76"/>
                <a:gd name="T73" fmla="*/ 24 h 116"/>
                <a:gd name="T74" fmla="*/ 18 w 76"/>
                <a:gd name="T75" fmla="*/ 30 h 116"/>
                <a:gd name="T76" fmla="*/ 20 w 76"/>
                <a:gd name="T77" fmla="*/ 24 h 116"/>
                <a:gd name="T78" fmla="*/ 24 w 76"/>
                <a:gd name="T79" fmla="*/ 19 h 116"/>
                <a:gd name="T80" fmla="*/ 30 w 76"/>
                <a:gd name="T81" fmla="*/ 15 h 116"/>
                <a:gd name="T82" fmla="*/ 37 w 76"/>
                <a:gd name="T83" fmla="*/ 13 h 116"/>
                <a:gd name="T84" fmla="*/ 45 w 76"/>
                <a:gd name="T85" fmla="*/ 15 h 116"/>
                <a:gd name="T86" fmla="*/ 52 w 76"/>
                <a:gd name="T87" fmla="*/ 18 h 116"/>
                <a:gd name="T88" fmla="*/ 56 w 76"/>
                <a:gd name="T89" fmla="*/ 23 h 116"/>
                <a:gd name="T90" fmla="*/ 57 w 76"/>
                <a:gd name="T91" fmla="*/ 30 h 116"/>
                <a:gd name="T92" fmla="*/ 55 w 76"/>
                <a:gd name="T93" fmla="*/ 41 h 116"/>
                <a:gd name="T94" fmla="*/ 48 w 76"/>
                <a:gd name="T95" fmla="*/ 46 h 116"/>
                <a:gd name="T96" fmla="*/ 38 w 76"/>
                <a:gd name="T97" fmla="*/ 49 h 116"/>
                <a:gd name="T98" fmla="*/ 28 w 76"/>
                <a:gd name="T99" fmla="*/ 49 h 11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76"/>
                <a:gd name="T151" fmla="*/ 0 h 116"/>
                <a:gd name="T152" fmla="*/ 76 w 76"/>
                <a:gd name="T153" fmla="*/ 116 h 11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76" h="116">
                  <a:moveTo>
                    <a:pt x="28" y="63"/>
                  </a:moveTo>
                  <a:lnTo>
                    <a:pt x="34" y="63"/>
                  </a:lnTo>
                  <a:lnTo>
                    <a:pt x="39" y="63"/>
                  </a:lnTo>
                  <a:lnTo>
                    <a:pt x="44" y="64"/>
                  </a:lnTo>
                  <a:lnTo>
                    <a:pt x="50" y="66"/>
                  </a:lnTo>
                  <a:lnTo>
                    <a:pt x="53" y="69"/>
                  </a:lnTo>
                  <a:lnTo>
                    <a:pt x="56" y="72"/>
                  </a:lnTo>
                  <a:lnTo>
                    <a:pt x="58" y="78"/>
                  </a:lnTo>
                  <a:lnTo>
                    <a:pt x="59" y="84"/>
                  </a:lnTo>
                  <a:lnTo>
                    <a:pt x="58" y="88"/>
                  </a:lnTo>
                  <a:lnTo>
                    <a:pt x="57" y="91"/>
                  </a:lnTo>
                  <a:lnTo>
                    <a:pt x="55" y="95"/>
                  </a:lnTo>
                  <a:lnTo>
                    <a:pt x="52" y="98"/>
                  </a:lnTo>
                  <a:lnTo>
                    <a:pt x="49" y="99"/>
                  </a:lnTo>
                  <a:lnTo>
                    <a:pt x="44" y="101"/>
                  </a:lnTo>
                  <a:lnTo>
                    <a:pt x="41" y="102"/>
                  </a:lnTo>
                  <a:lnTo>
                    <a:pt x="37" y="102"/>
                  </a:lnTo>
                  <a:lnTo>
                    <a:pt x="33" y="102"/>
                  </a:lnTo>
                  <a:lnTo>
                    <a:pt x="29" y="101"/>
                  </a:lnTo>
                  <a:lnTo>
                    <a:pt x="25" y="100"/>
                  </a:lnTo>
                  <a:lnTo>
                    <a:pt x="22" y="98"/>
                  </a:lnTo>
                  <a:lnTo>
                    <a:pt x="20" y="95"/>
                  </a:lnTo>
                  <a:lnTo>
                    <a:pt x="18" y="92"/>
                  </a:lnTo>
                  <a:lnTo>
                    <a:pt x="17" y="88"/>
                  </a:lnTo>
                  <a:lnTo>
                    <a:pt x="17" y="85"/>
                  </a:lnTo>
                  <a:lnTo>
                    <a:pt x="0" y="85"/>
                  </a:lnTo>
                  <a:lnTo>
                    <a:pt x="0" y="91"/>
                  </a:lnTo>
                  <a:lnTo>
                    <a:pt x="2" y="98"/>
                  </a:lnTo>
                  <a:lnTo>
                    <a:pt x="5" y="103"/>
                  </a:lnTo>
                  <a:lnTo>
                    <a:pt x="10" y="107"/>
                  </a:lnTo>
                  <a:lnTo>
                    <a:pt x="15" y="111"/>
                  </a:lnTo>
                  <a:lnTo>
                    <a:pt x="21" y="113"/>
                  </a:lnTo>
                  <a:lnTo>
                    <a:pt x="28" y="115"/>
                  </a:lnTo>
                  <a:lnTo>
                    <a:pt x="34" y="116"/>
                  </a:lnTo>
                  <a:lnTo>
                    <a:pt x="42" y="115"/>
                  </a:lnTo>
                  <a:lnTo>
                    <a:pt x="51" y="113"/>
                  </a:lnTo>
                  <a:lnTo>
                    <a:pt x="58" y="110"/>
                  </a:lnTo>
                  <a:lnTo>
                    <a:pt x="63" y="107"/>
                  </a:lnTo>
                  <a:lnTo>
                    <a:pt x="69" y="103"/>
                  </a:lnTo>
                  <a:lnTo>
                    <a:pt x="73" y="98"/>
                  </a:lnTo>
                  <a:lnTo>
                    <a:pt x="75" y="90"/>
                  </a:lnTo>
                  <a:lnTo>
                    <a:pt x="76" y="83"/>
                  </a:lnTo>
                  <a:lnTo>
                    <a:pt x="75" y="78"/>
                  </a:lnTo>
                  <a:lnTo>
                    <a:pt x="74" y="73"/>
                  </a:lnTo>
                  <a:lnTo>
                    <a:pt x="72" y="69"/>
                  </a:lnTo>
                  <a:lnTo>
                    <a:pt x="69" y="65"/>
                  </a:lnTo>
                  <a:lnTo>
                    <a:pt x="65" y="62"/>
                  </a:lnTo>
                  <a:lnTo>
                    <a:pt x="61" y="59"/>
                  </a:lnTo>
                  <a:lnTo>
                    <a:pt x="57" y="58"/>
                  </a:lnTo>
                  <a:lnTo>
                    <a:pt x="52" y="57"/>
                  </a:lnTo>
                  <a:lnTo>
                    <a:pt x="56" y="55"/>
                  </a:lnTo>
                  <a:lnTo>
                    <a:pt x="60" y="53"/>
                  </a:lnTo>
                  <a:lnTo>
                    <a:pt x="63" y="50"/>
                  </a:lnTo>
                  <a:lnTo>
                    <a:pt x="68" y="47"/>
                  </a:lnTo>
                  <a:lnTo>
                    <a:pt x="70" y="44"/>
                  </a:lnTo>
                  <a:lnTo>
                    <a:pt x="72" y="40"/>
                  </a:lnTo>
                  <a:lnTo>
                    <a:pt x="74" y="36"/>
                  </a:lnTo>
                  <a:lnTo>
                    <a:pt x="74" y="31"/>
                  </a:lnTo>
                  <a:lnTo>
                    <a:pt x="73" y="24"/>
                  </a:lnTo>
                  <a:lnTo>
                    <a:pt x="71" y="17"/>
                  </a:lnTo>
                  <a:lnTo>
                    <a:pt x="68" y="11"/>
                  </a:lnTo>
                  <a:lnTo>
                    <a:pt x="62" y="7"/>
                  </a:lnTo>
                  <a:lnTo>
                    <a:pt x="57" y="4"/>
                  </a:lnTo>
                  <a:lnTo>
                    <a:pt x="51" y="2"/>
                  </a:lnTo>
                  <a:lnTo>
                    <a:pt x="43" y="1"/>
                  </a:lnTo>
                  <a:lnTo>
                    <a:pt x="36" y="0"/>
                  </a:lnTo>
                  <a:lnTo>
                    <a:pt x="30" y="1"/>
                  </a:lnTo>
                  <a:lnTo>
                    <a:pt x="23" y="2"/>
                  </a:lnTo>
                  <a:lnTo>
                    <a:pt x="17" y="5"/>
                  </a:lnTo>
                  <a:lnTo>
                    <a:pt x="12" y="8"/>
                  </a:lnTo>
                  <a:lnTo>
                    <a:pt x="8" y="12"/>
                  </a:lnTo>
                  <a:lnTo>
                    <a:pt x="4" y="18"/>
                  </a:lnTo>
                  <a:lnTo>
                    <a:pt x="2" y="24"/>
                  </a:lnTo>
                  <a:lnTo>
                    <a:pt x="1" y="30"/>
                  </a:lnTo>
                  <a:lnTo>
                    <a:pt x="18" y="30"/>
                  </a:lnTo>
                  <a:lnTo>
                    <a:pt x="19" y="27"/>
                  </a:lnTo>
                  <a:lnTo>
                    <a:pt x="20" y="24"/>
                  </a:lnTo>
                  <a:lnTo>
                    <a:pt x="22" y="21"/>
                  </a:lnTo>
                  <a:lnTo>
                    <a:pt x="24" y="19"/>
                  </a:lnTo>
                  <a:lnTo>
                    <a:pt x="27" y="17"/>
                  </a:lnTo>
                  <a:lnTo>
                    <a:pt x="30" y="15"/>
                  </a:lnTo>
                  <a:lnTo>
                    <a:pt x="34" y="15"/>
                  </a:lnTo>
                  <a:lnTo>
                    <a:pt x="37" y="13"/>
                  </a:lnTo>
                  <a:lnTo>
                    <a:pt x="41" y="13"/>
                  </a:lnTo>
                  <a:lnTo>
                    <a:pt x="45" y="15"/>
                  </a:lnTo>
                  <a:lnTo>
                    <a:pt x="49" y="16"/>
                  </a:lnTo>
                  <a:lnTo>
                    <a:pt x="52" y="18"/>
                  </a:lnTo>
                  <a:lnTo>
                    <a:pt x="54" y="20"/>
                  </a:lnTo>
                  <a:lnTo>
                    <a:pt x="56" y="23"/>
                  </a:lnTo>
                  <a:lnTo>
                    <a:pt x="57" y="26"/>
                  </a:lnTo>
                  <a:lnTo>
                    <a:pt x="57" y="30"/>
                  </a:lnTo>
                  <a:lnTo>
                    <a:pt x="56" y="36"/>
                  </a:lnTo>
                  <a:lnTo>
                    <a:pt x="55" y="41"/>
                  </a:lnTo>
                  <a:lnTo>
                    <a:pt x="52" y="44"/>
                  </a:lnTo>
                  <a:lnTo>
                    <a:pt x="48" y="46"/>
                  </a:lnTo>
                  <a:lnTo>
                    <a:pt x="43" y="48"/>
                  </a:lnTo>
                  <a:lnTo>
                    <a:pt x="38" y="49"/>
                  </a:lnTo>
                  <a:lnTo>
                    <a:pt x="33" y="49"/>
                  </a:lnTo>
                  <a:lnTo>
                    <a:pt x="28" y="49"/>
                  </a:lnTo>
                  <a:lnTo>
                    <a:pt x="28" y="6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1" name="Freeform 1151"/>
            <xdr:cNvSpPr>
              <a:spLocks noEditPoints="1"/>
            </xdr:cNvSpPr>
          </xdr:nvSpPr>
          <xdr:spPr bwMode="auto">
            <a:xfrm>
              <a:off x="7600" y="1055"/>
              <a:ext cx="73" cy="116"/>
            </a:xfrm>
            <a:custGeom>
              <a:avLst/>
              <a:gdLst>
                <a:gd name="T0" fmla="*/ 30 w 73"/>
                <a:gd name="T1" fmla="*/ 1 h 116"/>
                <a:gd name="T2" fmla="*/ 21 w 73"/>
                <a:gd name="T3" fmla="*/ 3 h 116"/>
                <a:gd name="T4" fmla="*/ 13 w 73"/>
                <a:gd name="T5" fmla="*/ 8 h 116"/>
                <a:gd name="T6" fmla="*/ 8 w 73"/>
                <a:gd name="T7" fmla="*/ 16 h 116"/>
                <a:gd name="T8" fmla="*/ 3 w 73"/>
                <a:gd name="T9" fmla="*/ 29 h 116"/>
                <a:gd name="T10" fmla="*/ 0 w 73"/>
                <a:gd name="T11" fmla="*/ 48 h 116"/>
                <a:gd name="T12" fmla="*/ 0 w 73"/>
                <a:gd name="T13" fmla="*/ 67 h 116"/>
                <a:gd name="T14" fmla="*/ 3 w 73"/>
                <a:gd name="T15" fmla="*/ 86 h 116"/>
                <a:gd name="T16" fmla="*/ 8 w 73"/>
                <a:gd name="T17" fmla="*/ 100 h 116"/>
                <a:gd name="T18" fmla="*/ 13 w 73"/>
                <a:gd name="T19" fmla="*/ 107 h 116"/>
                <a:gd name="T20" fmla="*/ 21 w 73"/>
                <a:gd name="T21" fmla="*/ 112 h 116"/>
                <a:gd name="T22" fmla="*/ 30 w 73"/>
                <a:gd name="T23" fmla="*/ 116 h 116"/>
                <a:gd name="T24" fmla="*/ 42 w 73"/>
                <a:gd name="T25" fmla="*/ 116 h 116"/>
                <a:gd name="T26" fmla="*/ 51 w 73"/>
                <a:gd name="T27" fmla="*/ 112 h 116"/>
                <a:gd name="T28" fmla="*/ 59 w 73"/>
                <a:gd name="T29" fmla="*/ 107 h 116"/>
                <a:gd name="T30" fmla="*/ 65 w 73"/>
                <a:gd name="T31" fmla="*/ 100 h 116"/>
                <a:gd name="T32" fmla="*/ 70 w 73"/>
                <a:gd name="T33" fmla="*/ 86 h 116"/>
                <a:gd name="T34" fmla="*/ 73 w 73"/>
                <a:gd name="T35" fmla="*/ 67 h 116"/>
                <a:gd name="T36" fmla="*/ 73 w 73"/>
                <a:gd name="T37" fmla="*/ 48 h 116"/>
                <a:gd name="T38" fmla="*/ 70 w 73"/>
                <a:gd name="T39" fmla="*/ 29 h 116"/>
                <a:gd name="T40" fmla="*/ 65 w 73"/>
                <a:gd name="T41" fmla="*/ 16 h 116"/>
                <a:gd name="T42" fmla="*/ 59 w 73"/>
                <a:gd name="T43" fmla="*/ 8 h 116"/>
                <a:gd name="T44" fmla="*/ 51 w 73"/>
                <a:gd name="T45" fmla="*/ 3 h 116"/>
                <a:gd name="T46" fmla="*/ 42 w 73"/>
                <a:gd name="T47" fmla="*/ 1 h 116"/>
                <a:gd name="T48" fmla="*/ 37 w 73"/>
                <a:gd name="T49" fmla="*/ 13 h 116"/>
                <a:gd name="T50" fmla="*/ 43 w 73"/>
                <a:gd name="T51" fmla="*/ 16 h 116"/>
                <a:gd name="T52" fmla="*/ 48 w 73"/>
                <a:gd name="T53" fmla="*/ 19 h 116"/>
                <a:gd name="T54" fmla="*/ 54 w 73"/>
                <a:gd name="T55" fmla="*/ 30 h 116"/>
                <a:gd name="T56" fmla="*/ 57 w 73"/>
                <a:gd name="T57" fmla="*/ 58 h 116"/>
                <a:gd name="T58" fmla="*/ 54 w 73"/>
                <a:gd name="T59" fmla="*/ 85 h 116"/>
                <a:gd name="T60" fmla="*/ 48 w 73"/>
                <a:gd name="T61" fmla="*/ 97 h 116"/>
                <a:gd name="T62" fmla="*/ 43 w 73"/>
                <a:gd name="T63" fmla="*/ 101 h 116"/>
                <a:gd name="T64" fmla="*/ 37 w 73"/>
                <a:gd name="T65" fmla="*/ 102 h 116"/>
                <a:gd name="T66" fmla="*/ 29 w 73"/>
                <a:gd name="T67" fmla="*/ 101 h 116"/>
                <a:gd name="T68" fmla="*/ 25 w 73"/>
                <a:gd name="T69" fmla="*/ 97 h 116"/>
                <a:gd name="T70" fmla="*/ 19 w 73"/>
                <a:gd name="T71" fmla="*/ 85 h 116"/>
                <a:gd name="T72" fmla="*/ 15 w 73"/>
                <a:gd name="T73" fmla="*/ 58 h 116"/>
                <a:gd name="T74" fmla="*/ 19 w 73"/>
                <a:gd name="T75" fmla="*/ 30 h 116"/>
                <a:gd name="T76" fmla="*/ 24 w 73"/>
                <a:gd name="T77" fmla="*/ 19 h 116"/>
                <a:gd name="T78" fmla="*/ 29 w 73"/>
                <a:gd name="T79" fmla="*/ 16 h 116"/>
                <a:gd name="T80" fmla="*/ 37 w 73"/>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3"/>
                <a:gd name="T124" fmla="*/ 0 h 116"/>
                <a:gd name="T125" fmla="*/ 73 w 73"/>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3" h="116">
                  <a:moveTo>
                    <a:pt x="37" y="0"/>
                  </a:moveTo>
                  <a:lnTo>
                    <a:pt x="30" y="1"/>
                  </a:lnTo>
                  <a:lnTo>
                    <a:pt x="26" y="2"/>
                  </a:lnTo>
                  <a:lnTo>
                    <a:pt x="21" y="3"/>
                  </a:lnTo>
                  <a:lnTo>
                    <a:pt x="18" y="6"/>
                  </a:lnTo>
                  <a:lnTo>
                    <a:pt x="13" y="8"/>
                  </a:lnTo>
                  <a:lnTo>
                    <a:pt x="10" y="12"/>
                  </a:lnTo>
                  <a:lnTo>
                    <a:pt x="8" y="16"/>
                  </a:lnTo>
                  <a:lnTo>
                    <a:pt x="6" y="20"/>
                  </a:lnTo>
                  <a:lnTo>
                    <a:pt x="3" y="29"/>
                  </a:lnTo>
                  <a:lnTo>
                    <a:pt x="1" y="39"/>
                  </a:lnTo>
                  <a:lnTo>
                    <a:pt x="0" y="48"/>
                  </a:lnTo>
                  <a:lnTo>
                    <a:pt x="0" y="58"/>
                  </a:lnTo>
                  <a:lnTo>
                    <a:pt x="0" y="67"/>
                  </a:lnTo>
                  <a:lnTo>
                    <a:pt x="1" y="77"/>
                  </a:lnTo>
                  <a:lnTo>
                    <a:pt x="3" y="86"/>
                  </a:lnTo>
                  <a:lnTo>
                    <a:pt x="6" y="96"/>
                  </a:lnTo>
                  <a:lnTo>
                    <a:pt x="8" y="100"/>
                  </a:lnTo>
                  <a:lnTo>
                    <a:pt x="10" y="104"/>
                  </a:lnTo>
                  <a:lnTo>
                    <a:pt x="13" y="107"/>
                  </a:lnTo>
                  <a:lnTo>
                    <a:pt x="18" y="110"/>
                  </a:lnTo>
                  <a:lnTo>
                    <a:pt x="21" y="112"/>
                  </a:lnTo>
                  <a:lnTo>
                    <a:pt x="26" y="115"/>
                  </a:lnTo>
                  <a:lnTo>
                    <a:pt x="30" y="116"/>
                  </a:lnTo>
                  <a:lnTo>
                    <a:pt x="37" y="116"/>
                  </a:lnTo>
                  <a:lnTo>
                    <a:pt x="42" y="116"/>
                  </a:lnTo>
                  <a:lnTo>
                    <a:pt x="47" y="115"/>
                  </a:lnTo>
                  <a:lnTo>
                    <a:pt x="51" y="112"/>
                  </a:lnTo>
                  <a:lnTo>
                    <a:pt x="55" y="110"/>
                  </a:lnTo>
                  <a:lnTo>
                    <a:pt x="59" y="107"/>
                  </a:lnTo>
                  <a:lnTo>
                    <a:pt x="62" y="104"/>
                  </a:lnTo>
                  <a:lnTo>
                    <a:pt x="65" y="100"/>
                  </a:lnTo>
                  <a:lnTo>
                    <a:pt x="67" y="96"/>
                  </a:lnTo>
                  <a:lnTo>
                    <a:pt x="70" y="86"/>
                  </a:lnTo>
                  <a:lnTo>
                    <a:pt x="72" y="77"/>
                  </a:lnTo>
                  <a:lnTo>
                    <a:pt x="73" y="67"/>
                  </a:lnTo>
                  <a:lnTo>
                    <a:pt x="73" y="58"/>
                  </a:lnTo>
                  <a:lnTo>
                    <a:pt x="73" y="48"/>
                  </a:lnTo>
                  <a:lnTo>
                    <a:pt x="72" y="39"/>
                  </a:lnTo>
                  <a:lnTo>
                    <a:pt x="70" y="29"/>
                  </a:lnTo>
                  <a:lnTo>
                    <a:pt x="67" y="20"/>
                  </a:lnTo>
                  <a:lnTo>
                    <a:pt x="65" y="16"/>
                  </a:lnTo>
                  <a:lnTo>
                    <a:pt x="62" y="12"/>
                  </a:lnTo>
                  <a:lnTo>
                    <a:pt x="59" y="8"/>
                  </a:lnTo>
                  <a:lnTo>
                    <a:pt x="55" y="6"/>
                  </a:lnTo>
                  <a:lnTo>
                    <a:pt x="51" y="3"/>
                  </a:lnTo>
                  <a:lnTo>
                    <a:pt x="47" y="2"/>
                  </a:lnTo>
                  <a:lnTo>
                    <a:pt x="42" y="1"/>
                  </a:lnTo>
                  <a:lnTo>
                    <a:pt x="37" y="0"/>
                  </a:lnTo>
                  <a:close/>
                  <a:moveTo>
                    <a:pt x="37" y="13"/>
                  </a:moveTo>
                  <a:lnTo>
                    <a:pt x="40" y="15"/>
                  </a:lnTo>
                  <a:lnTo>
                    <a:pt x="43" y="16"/>
                  </a:lnTo>
                  <a:lnTo>
                    <a:pt x="46" y="17"/>
                  </a:lnTo>
                  <a:lnTo>
                    <a:pt x="48" y="19"/>
                  </a:lnTo>
                  <a:lnTo>
                    <a:pt x="52" y="24"/>
                  </a:lnTo>
                  <a:lnTo>
                    <a:pt x="54" y="30"/>
                  </a:lnTo>
                  <a:lnTo>
                    <a:pt x="57" y="45"/>
                  </a:lnTo>
                  <a:lnTo>
                    <a:pt x="57" y="58"/>
                  </a:lnTo>
                  <a:lnTo>
                    <a:pt x="57" y="70"/>
                  </a:lnTo>
                  <a:lnTo>
                    <a:pt x="54" y="85"/>
                  </a:lnTo>
                  <a:lnTo>
                    <a:pt x="52" y="91"/>
                  </a:lnTo>
                  <a:lnTo>
                    <a:pt x="48" y="97"/>
                  </a:lnTo>
                  <a:lnTo>
                    <a:pt x="46" y="99"/>
                  </a:lnTo>
                  <a:lnTo>
                    <a:pt x="43" y="101"/>
                  </a:lnTo>
                  <a:lnTo>
                    <a:pt x="40" y="102"/>
                  </a:lnTo>
                  <a:lnTo>
                    <a:pt x="37" y="102"/>
                  </a:lnTo>
                  <a:lnTo>
                    <a:pt x="32" y="102"/>
                  </a:lnTo>
                  <a:lnTo>
                    <a:pt x="29" y="101"/>
                  </a:lnTo>
                  <a:lnTo>
                    <a:pt x="27" y="99"/>
                  </a:lnTo>
                  <a:lnTo>
                    <a:pt x="25" y="97"/>
                  </a:lnTo>
                  <a:lnTo>
                    <a:pt x="21" y="91"/>
                  </a:lnTo>
                  <a:lnTo>
                    <a:pt x="19" y="85"/>
                  </a:lnTo>
                  <a:lnTo>
                    <a:pt x="17" y="70"/>
                  </a:lnTo>
                  <a:lnTo>
                    <a:pt x="15" y="58"/>
                  </a:lnTo>
                  <a:lnTo>
                    <a:pt x="17" y="45"/>
                  </a:lnTo>
                  <a:lnTo>
                    <a:pt x="19" y="30"/>
                  </a:lnTo>
                  <a:lnTo>
                    <a:pt x="21" y="24"/>
                  </a:lnTo>
                  <a:lnTo>
                    <a:pt x="24" y="19"/>
                  </a:lnTo>
                  <a:lnTo>
                    <a:pt x="27" y="17"/>
                  </a:lnTo>
                  <a:lnTo>
                    <a:pt x="29" y="16"/>
                  </a:lnTo>
                  <a:lnTo>
                    <a:pt x="32"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2" name="Freeform 1152"/>
            <xdr:cNvSpPr>
              <a:spLocks noEditPoints="1"/>
            </xdr:cNvSpPr>
          </xdr:nvSpPr>
          <xdr:spPr bwMode="auto">
            <a:xfrm>
              <a:off x="7687" y="1055"/>
              <a:ext cx="75" cy="116"/>
            </a:xfrm>
            <a:custGeom>
              <a:avLst/>
              <a:gdLst>
                <a:gd name="T0" fmla="*/ 32 w 75"/>
                <a:gd name="T1" fmla="*/ 1 h 116"/>
                <a:gd name="T2" fmla="*/ 22 w 75"/>
                <a:gd name="T3" fmla="*/ 3 h 116"/>
                <a:gd name="T4" fmla="*/ 15 w 75"/>
                <a:gd name="T5" fmla="*/ 8 h 116"/>
                <a:gd name="T6" fmla="*/ 10 w 75"/>
                <a:gd name="T7" fmla="*/ 16 h 116"/>
                <a:gd name="T8" fmla="*/ 3 w 75"/>
                <a:gd name="T9" fmla="*/ 29 h 116"/>
                <a:gd name="T10" fmla="*/ 1 w 75"/>
                <a:gd name="T11" fmla="*/ 48 h 116"/>
                <a:gd name="T12" fmla="*/ 1 w 75"/>
                <a:gd name="T13" fmla="*/ 67 h 116"/>
                <a:gd name="T14" fmla="*/ 3 w 75"/>
                <a:gd name="T15" fmla="*/ 86 h 116"/>
                <a:gd name="T16" fmla="*/ 10 w 75"/>
                <a:gd name="T17" fmla="*/ 100 h 116"/>
                <a:gd name="T18" fmla="*/ 15 w 75"/>
                <a:gd name="T19" fmla="*/ 107 h 116"/>
                <a:gd name="T20" fmla="*/ 22 w 75"/>
                <a:gd name="T21" fmla="*/ 112 h 116"/>
                <a:gd name="T22" fmla="*/ 32 w 75"/>
                <a:gd name="T23" fmla="*/ 116 h 116"/>
                <a:gd name="T24" fmla="*/ 43 w 75"/>
                <a:gd name="T25" fmla="*/ 116 h 116"/>
                <a:gd name="T26" fmla="*/ 53 w 75"/>
                <a:gd name="T27" fmla="*/ 112 h 116"/>
                <a:gd name="T28" fmla="*/ 60 w 75"/>
                <a:gd name="T29" fmla="*/ 107 h 116"/>
                <a:gd name="T30" fmla="*/ 65 w 75"/>
                <a:gd name="T31" fmla="*/ 100 h 116"/>
                <a:gd name="T32" fmla="*/ 72 w 75"/>
                <a:gd name="T33" fmla="*/ 86 h 116"/>
                <a:gd name="T34" fmla="*/ 75 w 75"/>
                <a:gd name="T35" fmla="*/ 67 h 116"/>
                <a:gd name="T36" fmla="*/ 75 w 75"/>
                <a:gd name="T37" fmla="*/ 48 h 116"/>
                <a:gd name="T38" fmla="*/ 72 w 75"/>
                <a:gd name="T39" fmla="*/ 29 h 116"/>
                <a:gd name="T40" fmla="*/ 65 w 75"/>
                <a:gd name="T41" fmla="*/ 16 h 116"/>
                <a:gd name="T42" fmla="*/ 60 w 75"/>
                <a:gd name="T43" fmla="*/ 8 h 116"/>
                <a:gd name="T44" fmla="*/ 53 w 75"/>
                <a:gd name="T45" fmla="*/ 3 h 116"/>
                <a:gd name="T46" fmla="*/ 43 w 75"/>
                <a:gd name="T47" fmla="*/ 1 h 116"/>
                <a:gd name="T48" fmla="*/ 38 w 75"/>
                <a:gd name="T49" fmla="*/ 13 h 116"/>
                <a:gd name="T50" fmla="*/ 44 w 75"/>
                <a:gd name="T51" fmla="*/ 16 h 116"/>
                <a:gd name="T52" fmla="*/ 50 w 75"/>
                <a:gd name="T53" fmla="*/ 19 h 116"/>
                <a:gd name="T54" fmla="*/ 56 w 75"/>
                <a:gd name="T55" fmla="*/ 30 h 116"/>
                <a:gd name="T56" fmla="*/ 58 w 75"/>
                <a:gd name="T57" fmla="*/ 58 h 116"/>
                <a:gd name="T58" fmla="*/ 56 w 75"/>
                <a:gd name="T59" fmla="*/ 85 h 116"/>
                <a:gd name="T60" fmla="*/ 50 w 75"/>
                <a:gd name="T61" fmla="*/ 97 h 116"/>
                <a:gd name="T62" fmla="*/ 44 w 75"/>
                <a:gd name="T63" fmla="*/ 101 h 116"/>
                <a:gd name="T64" fmla="*/ 38 w 75"/>
                <a:gd name="T65" fmla="*/ 102 h 116"/>
                <a:gd name="T66" fmla="*/ 31 w 75"/>
                <a:gd name="T67" fmla="*/ 101 h 116"/>
                <a:gd name="T68" fmla="*/ 25 w 75"/>
                <a:gd name="T69" fmla="*/ 97 h 116"/>
                <a:gd name="T70" fmla="*/ 20 w 75"/>
                <a:gd name="T71" fmla="*/ 85 h 116"/>
                <a:gd name="T72" fmla="*/ 17 w 75"/>
                <a:gd name="T73" fmla="*/ 58 h 116"/>
                <a:gd name="T74" fmla="*/ 19 w 75"/>
                <a:gd name="T75" fmla="*/ 30 h 116"/>
                <a:gd name="T76" fmla="*/ 25 w 75"/>
                <a:gd name="T77" fmla="*/ 19 h 116"/>
                <a:gd name="T78" fmla="*/ 31 w 75"/>
                <a:gd name="T79" fmla="*/ 16 h 116"/>
                <a:gd name="T80" fmla="*/ 38 w 75"/>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5"/>
                <a:gd name="T124" fmla="*/ 0 h 116"/>
                <a:gd name="T125" fmla="*/ 75 w 75"/>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5" h="116">
                  <a:moveTo>
                    <a:pt x="38" y="0"/>
                  </a:moveTo>
                  <a:lnTo>
                    <a:pt x="32" y="1"/>
                  </a:lnTo>
                  <a:lnTo>
                    <a:pt x="26" y="2"/>
                  </a:lnTo>
                  <a:lnTo>
                    <a:pt x="22" y="3"/>
                  </a:lnTo>
                  <a:lnTo>
                    <a:pt x="18" y="6"/>
                  </a:lnTo>
                  <a:lnTo>
                    <a:pt x="15" y="8"/>
                  </a:lnTo>
                  <a:lnTo>
                    <a:pt x="12" y="12"/>
                  </a:lnTo>
                  <a:lnTo>
                    <a:pt x="10" y="16"/>
                  </a:lnTo>
                  <a:lnTo>
                    <a:pt x="7" y="20"/>
                  </a:lnTo>
                  <a:lnTo>
                    <a:pt x="3" y="29"/>
                  </a:lnTo>
                  <a:lnTo>
                    <a:pt x="2" y="39"/>
                  </a:lnTo>
                  <a:lnTo>
                    <a:pt x="1" y="48"/>
                  </a:lnTo>
                  <a:lnTo>
                    <a:pt x="0" y="58"/>
                  </a:lnTo>
                  <a:lnTo>
                    <a:pt x="1" y="67"/>
                  </a:lnTo>
                  <a:lnTo>
                    <a:pt x="2" y="77"/>
                  </a:lnTo>
                  <a:lnTo>
                    <a:pt x="3" y="86"/>
                  </a:lnTo>
                  <a:lnTo>
                    <a:pt x="7" y="96"/>
                  </a:lnTo>
                  <a:lnTo>
                    <a:pt x="10" y="100"/>
                  </a:lnTo>
                  <a:lnTo>
                    <a:pt x="12" y="104"/>
                  </a:lnTo>
                  <a:lnTo>
                    <a:pt x="15" y="107"/>
                  </a:lnTo>
                  <a:lnTo>
                    <a:pt x="18" y="110"/>
                  </a:lnTo>
                  <a:lnTo>
                    <a:pt x="22" y="112"/>
                  </a:lnTo>
                  <a:lnTo>
                    <a:pt x="26" y="115"/>
                  </a:lnTo>
                  <a:lnTo>
                    <a:pt x="32" y="116"/>
                  </a:lnTo>
                  <a:lnTo>
                    <a:pt x="38" y="116"/>
                  </a:lnTo>
                  <a:lnTo>
                    <a:pt x="43" y="116"/>
                  </a:lnTo>
                  <a:lnTo>
                    <a:pt x="48" y="115"/>
                  </a:lnTo>
                  <a:lnTo>
                    <a:pt x="53" y="112"/>
                  </a:lnTo>
                  <a:lnTo>
                    <a:pt x="57" y="110"/>
                  </a:lnTo>
                  <a:lnTo>
                    <a:pt x="60" y="107"/>
                  </a:lnTo>
                  <a:lnTo>
                    <a:pt x="63" y="104"/>
                  </a:lnTo>
                  <a:lnTo>
                    <a:pt x="65" y="100"/>
                  </a:lnTo>
                  <a:lnTo>
                    <a:pt x="68" y="96"/>
                  </a:lnTo>
                  <a:lnTo>
                    <a:pt x="72" y="86"/>
                  </a:lnTo>
                  <a:lnTo>
                    <a:pt x="74" y="77"/>
                  </a:lnTo>
                  <a:lnTo>
                    <a:pt x="75" y="67"/>
                  </a:lnTo>
                  <a:lnTo>
                    <a:pt x="75" y="58"/>
                  </a:lnTo>
                  <a:lnTo>
                    <a:pt x="75" y="48"/>
                  </a:lnTo>
                  <a:lnTo>
                    <a:pt x="74" y="39"/>
                  </a:lnTo>
                  <a:lnTo>
                    <a:pt x="72" y="29"/>
                  </a:lnTo>
                  <a:lnTo>
                    <a:pt x="68" y="20"/>
                  </a:lnTo>
                  <a:lnTo>
                    <a:pt x="65" y="16"/>
                  </a:lnTo>
                  <a:lnTo>
                    <a:pt x="63" y="12"/>
                  </a:lnTo>
                  <a:lnTo>
                    <a:pt x="60" y="8"/>
                  </a:lnTo>
                  <a:lnTo>
                    <a:pt x="57" y="6"/>
                  </a:lnTo>
                  <a:lnTo>
                    <a:pt x="53" y="3"/>
                  </a:lnTo>
                  <a:lnTo>
                    <a:pt x="48" y="2"/>
                  </a:lnTo>
                  <a:lnTo>
                    <a:pt x="43" y="1"/>
                  </a:lnTo>
                  <a:lnTo>
                    <a:pt x="38" y="0"/>
                  </a:lnTo>
                  <a:close/>
                  <a:moveTo>
                    <a:pt x="38" y="13"/>
                  </a:moveTo>
                  <a:lnTo>
                    <a:pt x="41" y="15"/>
                  </a:lnTo>
                  <a:lnTo>
                    <a:pt x="44" y="16"/>
                  </a:lnTo>
                  <a:lnTo>
                    <a:pt x="47" y="17"/>
                  </a:lnTo>
                  <a:lnTo>
                    <a:pt x="50" y="19"/>
                  </a:lnTo>
                  <a:lnTo>
                    <a:pt x="53" y="24"/>
                  </a:lnTo>
                  <a:lnTo>
                    <a:pt x="56" y="30"/>
                  </a:lnTo>
                  <a:lnTo>
                    <a:pt x="58" y="45"/>
                  </a:lnTo>
                  <a:lnTo>
                    <a:pt x="58" y="58"/>
                  </a:lnTo>
                  <a:lnTo>
                    <a:pt x="58" y="70"/>
                  </a:lnTo>
                  <a:lnTo>
                    <a:pt x="56" y="85"/>
                  </a:lnTo>
                  <a:lnTo>
                    <a:pt x="53" y="91"/>
                  </a:lnTo>
                  <a:lnTo>
                    <a:pt x="50" y="97"/>
                  </a:lnTo>
                  <a:lnTo>
                    <a:pt x="47" y="99"/>
                  </a:lnTo>
                  <a:lnTo>
                    <a:pt x="44" y="101"/>
                  </a:lnTo>
                  <a:lnTo>
                    <a:pt x="41" y="102"/>
                  </a:lnTo>
                  <a:lnTo>
                    <a:pt x="38" y="102"/>
                  </a:lnTo>
                  <a:lnTo>
                    <a:pt x="34" y="102"/>
                  </a:lnTo>
                  <a:lnTo>
                    <a:pt x="31" y="101"/>
                  </a:lnTo>
                  <a:lnTo>
                    <a:pt x="27" y="99"/>
                  </a:lnTo>
                  <a:lnTo>
                    <a:pt x="25" y="97"/>
                  </a:lnTo>
                  <a:lnTo>
                    <a:pt x="22" y="91"/>
                  </a:lnTo>
                  <a:lnTo>
                    <a:pt x="20" y="85"/>
                  </a:lnTo>
                  <a:lnTo>
                    <a:pt x="17" y="70"/>
                  </a:lnTo>
                  <a:lnTo>
                    <a:pt x="17" y="58"/>
                  </a:lnTo>
                  <a:lnTo>
                    <a:pt x="17" y="45"/>
                  </a:lnTo>
                  <a:lnTo>
                    <a:pt x="19" y="30"/>
                  </a:lnTo>
                  <a:lnTo>
                    <a:pt x="22" y="24"/>
                  </a:lnTo>
                  <a:lnTo>
                    <a:pt x="25" y="19"/>
                  </a:lnTo>
                  <a:lnTo>
                    <a:pt x="27" y="17"/>
                  </a:lnTo>
                  <a:lnTo>
                    <a:pt x="31" y="16"/>
                  </a:lnTo>
                  <a:lnTo>
                    <a:pt x="34" y="15"/>
                  </a:lnTo>
                  <a:lnTo>
                    <a:pt x="38"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3" name="Freeform 1153"/>
            <xdr:cNvSpPr>
              <a:spLocks noEditPoints="1"/>
            </xdr:cNvSpPr>
          </xdr:nvSpPr>
          <xdr:spPr bwMode="auto">
            <a:xfrm>
              <a:off x="7818" y="1055"/>
              <a:ext cx="74" cy="116"/>
            </a:xfrm>
            <a:custGeom>
              <a:avLst/>
              <a:gdLst>
                <a:gd name="T0" fmla="*/ 56 w 74"/>
                <a:gd name="T1" fmla="*/ 40 h 116"/>
                <a:gd name="T2" fmla="*/ 54 w 74"/>
                <a:gd name="T3" fmla="*/ 48 h 116"/>
                <a:gd name="T4" fmla="*/ 48 w 74"/>
                <a:gd name="T5" fmla="*/ 55 h 116"/>
                <a:gd name="T6" fmla="*/ 41 w 74"/>
                <a:gd name="T7" fmla="*/ 58 h 116"/>
                <a:gd name="T8" fmla="*/ 31 w 74"/>
                <a:gd name="T9" fmla="*/ 58 h 116"/>
                <a:gd name="T10" fmla="*/ 24 w 74"/>
                <a:gd name="T11" fmla="*/ 55 h 116"/>
                <a:gd name="T12" fmla="*/ 18 w 74"/>
                <a:gd name="T13" fmla="*/ 48 h 116"/>
                <a:gd name="T14" fmla="*/ 16 w 74"/>
                <a:gd name="T15" fmla="*/ 40 h 116"/>
                <a:gd name="T16" fmla="*/ 16 w 74"/>
                <a:gd name="T17" fmla="*/ 30 h 116"/>
                <a:gd name="T18" fmla="*/ 20 w 74"/>
                <a:gd name="T19" fmla="*/ 23 h 116"/>
                <a:gd name="T20" fmla="*/ 25 w 74"/>
                <a:gd name="T21" fmla="*/ 17 h 116"/>
                <a:gd name="T22" fmla="*/ 32 w 74"/>
                <a:gd name="T23" fmla="*/ 15 h 116"/>
                <a:gd name="T24" fmla="*/ 41 w 74"/>
                <a:gd name="T25" fmla="*/ 15 h 116"/>
                <a:gd name="T26" fmla="*/ 49 w 74"/>
                <a:gd name="T27" fmla="*/ 18 h 116"/>
                <a:gd name="T28" fmla="*/ 54 w 74"/>
                <a:gd name="T29" fmla="*/ 23 h 116"/>
                <a:gd name="T30" fmla="*/ 57 w 74"/>
                <a:gd name="T31" fmla="*/ 30 h 116"/>
                <a:gd name="T32" fmla="*/ 35 w 74"/>
                <a:gd name="T33" fmla="*/ 0 h 116"/>
                <a:gd name="T34" fmla="*/ 21 w 74"/>
                <a:gd name="T35" fmla="*/ 3 h 116"/>
                <a:gd name="T36" fmla="*/ 9 w 74"/>
                <a:gd name="T37" fmla="*/ 11 h 116"/>
                <a:gd name="T38" fmla="*/ 2 w 74"/>
                <a:gd name="T39" fmla="*/ 23 h 116"/>
                <a:gd name="T40" fmla="*/ 0 w 74"/>
                <a:gd name="T41" fmla="*/ 38 h 116"/>
                <a:gd name="T42" fmla="*/ 3 w 74"/>
                <a:gd name="T43" fmla="*/ 51 h 116"/>
                <a:gd name="T44" fmla="*/ 9 w 74"/>
                <a:gd name="T45" fmla="*/ 62 h 116"/>
                <a:gd name="T46" fmla="*/ 20 w 74"/>
                <a:gd name="T47" fmla="*/ 69 h 116"/>
                <a:gd name="T48" fmla="*/ 32 w 74"/>
                <a:gd name="T49" fmla="*/ 71 h 116"/>
                <a:gd name="T50" fmla="*/ 47 w 74"/>
                <a:gd name="T51" fmla="*/ 68 h 116"/>
                <a:gd name="T52" fmla="*/ 53 w 74"/>
                <a:gd name="T53" fmla="*/ 64 h 116"/>
                <a:gd name="T54" fmla="*/ 57 w 74"/>
                <a:gd name="T55" fmla="*/ 58 h 116"/>
                <a:gd name="T56" fmla="*/ 57 w 74"/>
                <a:gd name="T57" fmla="*/ 65 h 116"/>
                <a:gd name="T58" fmla="*/ 55 w 74"/>
                <a:gd name="T59" fmla="*/ 80 h 116"/>
                <a:gd name="T60" fmla="*/ 51 w 74"/>
                <a:gd name="T61" fmla="*/ 92 h 116"/>
                <a:gd name="T62" fmla="*/ 44 w 74"/>
                <a:gd name="T63" fmla="*/ 100 h 116"/>
                <a:gd name="T64" fmla="*/ 37 w 74"/>
                <a:gd name="T65" fmla="*/ 102 h 116"/>
                <a:gd name="T66" fmla="*/ 30 w 74"/>
                <a:gd name="T67" fmla="*/ 102 h 116"/>
                <a:gd name="T68" fmla="*/ 25 w 74"/>
                <a:gd name="T69" fmla="*/ 100 h 116"/>
                <a:gd name="T70" fmla="*/ 20 w 74"/>
                <a:gd name="T71" fmla="*/ 96 h 116"/>
                <a:gd name="T72" fmla="*/ 17 w 74"/>
                <a:gd name="T73" fmla="*/ 90 h 116"/>
                <a:gd name="T74" fmla="*/ 1 w 74"/>
                <a:gd name="T75" fmla="*/ 87 h 116"/>
                <a:gd name="T76" fmla="*/ 3 w 74"/>
                <a:gd name="T77" fmla="*/ 99 h 116"/>
                <a:gd name="T78" fmla="*/ 10 w 74"/>
                <a:gd name="T79" fmla="*/ 108 h 116"/>
                <a:gd name="T80" fmla="*/ 20 w 74"/>
                <a:gd name="T81" fmla="*/ 113 h 116"/>
                <a:gd name="T82" fmla="*/ 32 w 74"/>
                <a:gd name="T83" fmla="*/ 116 h 116"/>
                <a:gd name="T84" fmla="*/ 44 w 74"/>
                <a:gd name="T85" fmla="*/ 115 h 116"/>
                <a:gd name="T86" fmla="*/ 53 w 74"/>
                <a:gd name="T87" fmla="*/ 110 h 116"/>
                <a:gd name="T88" fmla="*/ 61 w 74"/>
                <a:gd name="T89" fmla="*/ 103 h 116"/>
                <a:gd name="T90" fmla="*/ 66 w 74"/>
                <a:gd name="T91" fmla="*/ 96 h 116"/>
                <a:gd name="T92" fmla="*/ 72 w 74"/>
                <a:gd name="T93" fmla="*/ 76 h 116"/>
                <a:gd name="T94" fmla="*/ 74 w 74"/>
                <a:gd name="T95" fmla="*/ 53 h 116"/>
                <a:gd name="T96" fmla="*/ 72 w 74"/>
                <a:gd name="T97" fmla="*/ 33 h 116"/>
                <a:gd name="T98" fmla="*/ 67 w 74"/>
                <a:gd name="T99" fmla="*/ 17 h 116"/>
                <a:gd name="T100" fmla="*/ 62 w 74"/>
                <a:gd name="T101" fmla="*/ 10 h 116"/>
                <a:gd name="T102" fmla="*/ 55 w 74"/>
                <a:gd name="T103" fmla="*/ 5 h 116"/>
                <a:gd name="T104" fmla="*/ 47 w 74"/>
                <a:gd name="T105" fmla="*/ 1 h 116"/>
                <a:gd name="T106" fmla="*/ 35 w 74"/>
                <a:gd name="T107" fmla="*/ 0 h 11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74"/>
                <a:gd name="T163" fmla="*/ 0 h 116"/>
                <a:gd name="T164" fmla="*/ 74 w 74"/>
                <a:gd name="T165" fmla="*/ 116 h 116"/>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74" h="116">
                  <a:moveTo>
                    <a:pt x="57" y="35"/>
                  </a:moveTo>
                  <a:lnTo>
                    <a:pt x="56" y="40"/>
                  </a:lnTo>
                  <a:lnTo>
                    <a:pt x="55" y="44"/>
                  </a:lnTo>
                  <a:lnTo>
                    <a:pt x="54" y="48"/>
                  </a:lnTo>
                  <a:lnTo>
                    <a:pt x="51" y="51"/>
                  </a:lnTo>
                  <a:lnTo>
                    <a:pt x="48" y="55"/>
                  </a:lnTo>
                  <a:lnTo>
                    <a:pt x="45" y="57"/>
                  </a:lnTo>
                  <a:lnTo>
                    <a:pt x="41" y="58"/>
                  </a:lnTo>
                  <a:lnTo>
                    <a:pt x="35" y="58"/>
                  </a:lnTo>
                  <a:lnTo>
                    <a:pt x="31" y="58"/>
                  </a:lnTo>
                  <a:lnTo>
                    <a:pt x="27" y="57"/>
                  </a:lnTo>
                  <a:lnTo>
                    <a:pt x="24" y="55"/>
                  </a:lnTo>
                  <a:lnTo>
                    <a:pt x="21" y="51"/>
                  </a:lnTo>
                  <a:lnTo>
                    <a:pt x="18" y="48"/>
                  </a:lnTo>
                  <a:lnTo>
                    <a:pt x="17" y="44"/>
                  </a:lnTo>
                  <a:lnTo>
                    <a:pt x="16" y="40"/>
                  </a:lnTo>
                  <a:lnTo>
                    <a:pt x="16" y="35"/>
                  </a:lnTo>
                  <a:lnTo>
                    <a:pt x="16" y="30"/>
                  </a:lnTo>
                  <a:lnTo>
                    <a:pt x="17" y="26"/>
                  </a:lnTo>
                  <a:lnTo>
                    <a:pt x="20" y="23"/>
                  </a:lnTo>
                  <a:lnTo>
                    <a:pt x="22" y="20"/>
                  </a:lnTo>
                  <a:lnTo>
                    <a:pt x="25" y="17"/>
                  </a:lnTo>
                  <a:lnTo>
                    <a:pt x="28" y="16"/>
                  </a:lnTo>
                  <a:lnTo>
                    <a:pt x="32" y="15"/>
                  </a:lnTo>
                  <a:lnTo>
                    <a:pt x="36" y="13"/>
                  </a:lnTo>
                  <a:lnTo>
                    <a:pt x="41" y="15"/>
                  </a:lnTo>
                  <a:lnTo>
                    <a:pt x="46" y="16"/>
                  </a:lnTo>
                  <a:lnTo>
                    <a:pt x="49" y="18"/>
                  </a:lnTo>
                  <a:lnTo>
                    <a:pt x="52" y="20"/>
                  </a:lnTo>
                  <a:lnTo>
                    <a:pt x="54" y="23"/>
                  </a:lnTo>
                  <a:lnTo>
                    <a:pt x="56" y="27"/>
                  </a:lnTo>
                  <a:lnTo>
                    <a:pt x="57" y="30"/>
                  </a:lnTo>
                  <a:lnTo>
                    <a:pt x="57" y="35"/>
                  </a:lnTo>
                  <a:close/>
                  <a:moveTo>
                    <a:pt x="35" y="0"/>
                  </a:moveTo>
                  <a:lnTo>
                    <a:pt x="28" y="1"/>
                  </a:lnTo>
                  <a:lnTo>
                    <a:pt x="21" y="3"/>
                  </a:lnTo>
                  <a:lnTo>
                    <a:pt x="14" y="6"/>
                  </a:lnTo>
                  <a:lnTo>
                    <a:pt x="9" y="11"/>
                  </a:lnTo>
                  <a:lnTo>
                    <a:pt x="5" y="17"/>
                  </a:lnTo>
                  <a:lnTo>
                    <a:pt x="2" y="23"/>
                  </a:lnTo>
                  <a:lnTo>
                    <a:pt x="0" y="30"/>
                  </a:lnTo>
                  <a:lnTo>
                    <a:pt x="0" y="38"/>
                  </a:lnTo>
                  <a:lnTo>
                    <a:pt x="1" y="45"/>
                  </a:lnTo>
                  <a:lnTo>
                    <a:pt x="3" y="51"/>
                  </a:lnTo>
                  <a:lnTo>
                    <a:pt x="5" y="57"/>
                  </a:lnTo>
                  <a:lnTo>
                    <a:pt x="9" y="62"/>
                  </a:lnTo>
                  <a:lnTo>
                    <a:pt x="13" y="66"/>
                  </a:lnTo>
                  <a:lnTo>
                    <a:pt x="20" y="69"/>
                  </a:lnTo>
                  <a:lnTo>
                    <a:pt x="26" y="71"/>
                  </a:lnTo>
                  <a:lnTo>
                    <a:pt x="32" y="71"/>
                  </a:lnTo>
                  <a:lnTo>
                    <a:pt x="41" y="71"/>
                  </a:lnTo>
                  <a:lnTo>
                    <a:pt x="47" y="68"/>
                  </a:lnTo>
                  <a:lnTo>
                    <a:pt x="50" y="67"/>
                  </a:lnTo>
                  <a:lnTo>
                    <a:pt x="53" y="64"/>
                  </a:lnTo>
                  <a:lnTo>
                    <a:pt x="55" y="61"/>
                  </a:lnTo>
                  <a:lnTo>
                    <a:pt x="57" y="58"/>
                  </a:lnTo>
                  <a:lnTo>
                    <a:pt x="57" y="65"/>
                  </a:lnTo>
                  <a:lnTo>
                    <a:pt x="56" y="72"/>
                  </a:lnTo>
                  <a:lnTo>
                    <a:pt x="55" y="80"/>
                  </a:lnTo>
                  <a:lnTo>
                    <a:pt x="53" y="86"/>
                  </a:lnTo>
                  <a:lnTo>
                    <a:pt x="51" y="92"/>
                  </a:lnTo>
                  <a:lnTo>
                    <a:pt x="47" y="98"/>
                  </a:lnTo>
                  <a:lnTo>
                    <a:pt x="44" y="100"/>
                  </a:lnTo>
                  <a:lnTo>
                    <a:pt x="42" y="101"/>
                  </a:lnTo>
                  <a:lnTo>
                    <a:pt x="37" y="102"/>
                  </a:lnTo>
                  <a:lnTo>
                    <a:pt x="34" y="102"/>
                  </a:lnTo>
                  <a:lnTo>
                    <a:pt x="30" y="102"/>
                  </a:lnTo>
                  <a:lnTo>
                    <a:pt x="27" y="101"/>
                  </a:lnTo>
                  <a:lnTo>
                    <a:pt x="25" y="100"/>
                  </a:lnTo>
                  <a:lnTo>
                    <a:pt x="22" y="98"/>
                  </a:lnTo>
                  <a:lnTo>
                    <a:pt x="20" y="96"/>
                  </a:lnTo>
                  <a:lnTo>
                    <a:pt x="18" y="93"/>
                  </a:lnTo>
                  <a:lnTo>
                    <a:pt x="17" y="90"/>
                  </a:lnTo>
                  <a:lnTo>
                    <a:pt x="17" y="87"/>
                  </a:lnTo>
                  <a:lnTo>
                    <a:pt x="1" y="87"/>
                  </a:lnTo>
                  <a:lnTo>
                    <a:pt x="2" y="93"/>
                  </a:lnTo>
                  <a:lnTo>
                    <a:pt x="3" y="99"/>
                  </a:lnTo>
                  <a:lnTo>
                    <a:pt x="6" y="104"/>
                  </a:lnTo>
                  <a:lnTo>
                    <a:pt x="10" y="108"/>
                  </a:lnTo>
                  <a:lnTo>
                    <a:pt x="14" y="111"/>
                  </a:lnTo>
                  <a:lnTo>
                    <a:pt x="20" y="113"/>
                  </a:lnTo>
                  <a:lnTo>
                    <a:pt x="26" y="115"/>
                  </a:lnTo>
                  <a:lnTo>
                    <a:pt x="32" y="116"/>
                  </a:lnTo>
                  <a:lnTo>
                    <a:pt x="38" y="116"/>
                  </a:lnTo>
                  <a:lnTo>
                    <a:pt x="44" y="115"/>
                  </a:lnTo>
                  <a:lnTo>
                    <a:pt x="49" y="112"/>
                  </a:lnTo>
                  <a:lnTo>
                    <a:pt x="53" y="110"/>
                  </a:lnTo>
                  <a:lnTo>
                    <a:pt x="56" y="107"/>
                  </a:lnTo>
                  <a:lnTo>
                    <a:pt x="61" y="103"/>
                  </a:lnTo>
                  <a:lnTo>
                    <a:pt x="64" y="100"/>
                  </a:lnTo>
                  <a:lnTo>
                    <a:pt x="66" y="96"/>
                  </a:lnTo>
                  <a:lnTo>
                    <a:pt x="70" y="86"/>
                  </a:lnTo>
                  <a:lnTo>
                    <a:pt x="72" y="76"/>
                  </a:lnTo>
                  <a:lnTo>
                    <a:pt x="73" y="65"/>
                  </a:lnTo>
                  <a:lnTo>
                    <a:pt x="74" y="53"/>
                  </a:lnTo>
                  <a:lnTo>
                    <a:pt x="73" y="44"/>
                  </a:lnTo>
                  <a:lnTo>
                    <a:pt x="72" y="33"/>
                  </a:lnTo>
                  <a:lnTo>
                    <a:pt x="70" y="25"/>
                  </a:lnTo>
                  <a:lnTo>
                    <a:pt x="67" y="17"/>
                  </a:lnTo>
                  <a:lnTo>
                    <a:pt x="65" y="13"/>
                  </a:lnTo>
                  <a:lnTo>
                    <a:pt x="62" y="10"/>
                  </a:lnTo>
                  <a:lnTo>
                    <a:pt x="58" y="7"/>
                  </a:lnTo>
                  <a:lnTo>
                    <a:pt x="55" y="5"/>
                  </a:lnTo>
                  <a:lnTo>
                    <a:pt x="51" y="3"/>
                  </a:lnTo>
                  <a:lnTo>
                    <a:pt x="47" y="1"/>
                  </a:lnTo>
                  <a:lnTo>
                    <a:pt x="42" y="0"/>
                  </a:lnTo>
                  <a:lnTo>
                    <a:pt x="35"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4" name="Freeform 1154"/>
            <xdr:cNvSpPr>
              <a:spLocks noEditPoints="1"/>
            </xdr:cNvSpPr>
          </xdr:nvSpPr>
          <xdr:spPr bwMode="auto">
            <a:xfrm>
              <a:off x="7907" y="1055"/>
              <a:ext cx="75" cy="116"/>
            </a:xfrm>
            <a:custGeom>
              <a:avLst/>
              <a:gdLst>
                <a:gd name="T0" fmla="*/ 32 w 75"/>
                <a:gd name="T1" fmla="*/ 1 h 116"/>
                <a:gd name="T2" fmla="*/ 22 w 75"/>
                <a:gd name="T3" fmla="*/ 3 h 116"/>
                <a:gd name="T4" fmla="*/ 15 w 75"/>
                <a:gd name="T5" fmla="*/ 8 h 116"/>
                <a:gd name="T6" fmla="*/ 9 w 75"/>
                <a:gd name="T7" fmla="*/ 16 h 116"/>
                <a:gd name="T8" fmla="*/ 3 w 75"/>
                <a:gd name="T9" fmla="*/ 29 h 116"/>
                <a:gd name="T10" fmla="*/ 0 w 75"/>
                <a:gd name="T11" fmla="*/ 48 h 116"/>
                <a:gd name="T12" fmla="*/ 0 w 75"/>
                <a:gd name="T13" fmla="*/ 67 h 116"/>
                <a:gd name="T14" fmla="*/ 3 w 75"/>
                <a:gd name="T15" fmla="*/ 86 h 116"/>
                <a:gd name="T16" fmla="*/ 9 w 75"/>
                <a:gd name="T17" fmla="*/ 100 h 116"/>
                <a:gd name="T18" fmla="*/ 15 w 75"/>
                <a:gd name="T19" fmla="*/ 107 h 116"/>
                <a:gd name="T20" fmla="*/ 22 w 75"/>
                <a:gd name="T21" fmla="*/ 112 h 116"/>
                <a:gd name="T22" fmla="*/ 32 w 75"/>
                <a:gd name="T23" fmla="*/ 116 h 116"/>
                <a:gd name="T24" fmla="*/ 43 w 75"/>
                <a:gd name="T25" fmla="*/ 116 h 116"/>
                <a:gd name="T26" fmla="*/ 53 w 75"/>
                <a:gd name="T27" fmla="*/ 112 h 116"/>
                <a:gd name="T28" fmla="*/ 60 w 75"/>
                <a:gd name="T29" fmla="*/ 107 h 116"/>
                <a:gd name="T30" fmla="*/ 65 w 75"/>
                <a:gd name="T31" fmla="*/ 100 h 116"/>
                <a:gd name="T32" fmla="*/ 72 w 75"/>
                <a:gd name="T33" fmla="*/ 86 h 116"/>
                <a:gd name="T34" fmla="*/ 74 w 75"/>
                <a:gd name="T35" fmla="*/ 67 h 116"/>
                <a:gd name="T36" fmla="*/ 74 w 75"/>
                <a:gd name="T37" fmla="*/ 48 h 116"/>
                <a:gd name="T38" fmla="*/ 72 w 75"/>
                <a:gd name="T39" fmla="*/ 29 h 116"/>
                <a:gd name="T40" fmla="*/ 65 w 75"/>
                <a:gd name="T41" fmla="*/ 16 h 116"/>
                <a:gd name="T42" fmla="*/ 60 w 75"/>
                <a:gd name="T43" fmla="*/ 8 h 116"/>
                <a:gd name="T44" fmla="*/ 53 w 75"/>
                <a:gd name="T45" fmla="*/ 3 h 116"/>
                <a:gd name="T46" fmla="*/ 43 w 75"/>
                <a:gd name="T47" fmla="*/ 1 h 116"/>
                <a:gd name="T48" fmla="*/ 37 w 75"/>
                <a:gd name="T49" fmla="*/ 13 h 116"/>
                <a:gd name="T50" fmla="*/ 44 w 75"/>
                <a:gd name="T51" fmla="*/ 16 h 116"/>
                <a:gd name="T52" fmla="*/ 49 w 75"/>
                <a:gd name="T53" fmla="*/ 19 h 116"/>
                <a:gd name="T54" fmla="*/ 56 w 75"/>
                <a:gd name="T55" fmla="*/ 30 h 116"/>
                <a:gd name="T56" fmla="*/ 58 w 75"/>
                <a:gd name="T57" fmla="*/ 58 h 116"/>
                <a:gd name="T58" fmla="*/ 55 w 75"/>
                <a:gd name="T59" fmla="*/ 85 h 116"/>
                <a:gd name="T60" fmla="*/ 49 w 75"/>
                <a:gd name="T61" fmla="*/ 97 h 116"/>
                <a:gd name="T62" fmla="*/ 44 w 75"/>
                <a:gd name="T63" fmla="*/ 101 h 116"/>
                <a:gd name="T64" fmla="*/ 37 w 75"/>
                <a:gd name="T65" fmla="*/ 102 h 116"/>
                <a:gd name="T66" fmla="*/ 31 w 75"/>
                <a:gd name="T67" fmla="*/ 101 h 116"/>
                <a:gd name="T68" fmla="*/ 25 w 75"/>
                <a:gd name="T69" fmla="*/ 97 h 116"/>
                <a:gd name="T70" fmla="*/ 19 w 75"/>
                <a:gd name="T71" fmla="*/ 85 h 116"/>
                <a:gd name="T72" fmla="*/ 17 w 75"/>
                <a:gd name="T73" fmla="*/ 58 h 116"/>
                <a:gd name="T74" fmla="*/ 19 w 75"/>
                <a:gd name="T75" fmla="*/ 30 h 116"/>
                <a:gd name="T76" fmla="*/ 25 w 75"/>
                <a:gd name="T77" fmla="*/ 19 h 116"/>
                <a:gd name="T78" fmla="*/ 31 w 75"/>
                <a:gd name="T79" fmla="*/ 16 h 116"/>
                <a:gd name="T80" fmla="*/ 37 w 75"/>
                <a:gd name="T81" fmla="*/ 13 h 11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75"/>
                <a:gd name="T124" fmla="*/ 0 h 116"/>
                <a:gd name="T125" fmla="*/ 75 w 75"/>
                <a:gd name="T126" fmla="*/ 116 h 11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75" h="116">
                  <a:moveTo>
                    <a:pt x="37" y="0"/>
                  </a:moveTo>
                  <a:lnTo>
                    <a:pt x="32" y="1"/>
                  </a:lnTo>
                  <a:lnTo>
                    <a:pt x="26" y="2"/>
                  </a:lnTo>
                  <a:lnTo>
                    <a:pt x="22" y="3"/>
                  </a:lnTo>
                  <a:lnTo>
                    <a:pt x="18" y="6"/>
                  </a:lnTo>
                  <a:lnTo>
                    <a:pt x="15" y="8"/>
                  </a:lnTo>
                  <a:lnTo>
                    <a:pt x="12" y="12"/>
                  </a:lnTo>
                  <a:lnTo>
                    <a:pt x="9" y="16"/>
                  </a:lnTo>
                  <a:lnTo>
                    <a:pt x="6" y="20"/>
                  </a:lnTo>
                  <a:lnTo>
                    <a:pt x="3" y="29"/>
                  </a:lnTo>
                  <a:lnTo>
                    <a:pt x="1" y="39"/>
                  </a:lnTo>
                  <a:lnTo>
                    <a:pt x="0" y="48"/>
                  </a:lnTo>
                  <a:lnTo>
                    <a:pt x="0" y="58"/>
                  </a:lnTo>
                  <a:lnTo>
                    <a:pt x="0" y="67"/>
                  </a:lnTo>
                  <a:lnTo>
                    <a:pt x="1" y="77"/>
                  </a:lnTo>
                  <a:lnTo>
                    <a:pt x="3" y="86"/>
                  </a:lnTo>
                  <a:lnTo>
                    <a:pt x="6" y="96"/>
                  </a:lnTo>
                  <a:lnTo>
                    <a:pt x="9" y="100"/>
                  </a:lnTo>
                  <a:lnTo>
                    <a:pt x="12" y="104"/>
                  </a:lnTo>
                  <a:lnTo>
                    <a:pt x="15" y="107"/>
                  </a:lnTo>
                  <a:lnTo>
                    <a:pt x="18" y="110"/>
                  </a:lnTo>
                  <a:lnTo>
                    <a:pt x="22" y="112"/>
                  </a:lnTo>
                  <a:lnTo>
                    <a:pt x="26" y="115"/>
                  </a:lnTo>
                  <a:lnTo>
                    <a:pt x="32" y="116"/>
                  </a:lnTo>
                  <a:lnTo>
                    <a:pt x="37" y="116"/>
                  </a:lnTo>
                  <a:lnTo>
                    <a:pt x="43" y="116"/>
                  </a:lnTo>
                  <a:lnTo>
                    <a:pt x="48" y="115"/>
                  </a:lnTo>
                  <a:lnTo>
                    <a:pt x="53" y="112"/>
                  </a:lnTo>
                  <a:lnTo>
                    <a:pt x="57" y="110"/>
                  </a:lnTo>
                  <a:lnTo>
                    <a:pt x="60" y="107"/>
                  </a:lnTo>
                  <a:lnTo>
                    <a:pt x="63" y="104"/>
                  </a:lnTo>
                  <a:lnTo>
                    <a:pt x="65" y="100"/>
                  </a:lnTo>
                  <a:lnTo>
                    <a:pt x="67" y="96"/>
                  </a:lnTo>
                  <a:lnTo>
                    <a:pt x="72" y="86"/>
                  </a:lnTo>
                  <a:lnTo>
                    <a:pt x="73" y="77"/>
                  </a:lnTo>
                  <a:lnTo>
                    <a:pt x="74" y="67"/>
                  </a:lnTo>
                  <a:lnTo>
                    <a:pt x="75" y="58"/>
                  </a:lnTo>
                  <a:lnTo>
                    <a:pt x="74" y="48"/>
                  </a:lnTo>
                  <a:lnTo>
                    <a:pt x="73" y="39"/>
                  </a:lnTo>
                  <a:lnTo>
                    <a:pt x="72" y="29"/>
                  </a:lnTo>
                  <a:lnTo>
                    <a:pt x="67" y="20"/>
                  </a:lnTo>
                  <a:lnTo>
                    <a:pt x="65" y="16"/>
                  </a:lnTo>
                  <a:lnTo>
                    <a:pt x="63" y="12"/>
                  </a:lnTo>
                  <a:lnTo>
                    <a:pt x="60" y="8"/>
                  </a:lnTo>
                  <a:lnTo>
                    <a:pt x="57" y="6"/>
                  </a:lnTo>
                  <a:lnTo>
                    <a:pt x="53" y="3"/>
                  </a:lnTo>
                  <a:lnTo>
                    <a:pt x="48" y="2"/>
                  </a:lnTo>
                  <a:lnTo>
                    <a:pt x="43" y="1"/>
                  </a:lnTo>
                  <a:lnTo>
                    <a:pt x="37" y="0"/>
                  </a:lnTo>
                  <a:close/>
                  <a:moveTo>
                    <a:pt x="37" y="13"/>
                  </a:moveTo>
                  <a:lnTo>
                    <a:pt x="41" y="15"/>
                  </a:lnTo>
                  <a:lnTo>
                    <a:pt x="44" y="16"/>
                  </a:lnTo>
                  <a:lnTo>
                    <a:pt x="47" y="17"/>
                  </a:lnTo>
                  <a:lnTo>
                    <a:pt x="49" y="19"/>
                  </a:lnTo>
                  <a:lnTo>
                    <a:pt x="53" y="24"/>
                  </a:lnTo>
                  <a:lnTo>
                    <a:pt x="56" y="30"/>
                  </a:lnTo>
                  <a:lnTo>
                    <a:pt x="58" y="45"/>
                  </a:lnTo>
                  <a:lnTo>
                    <a:pt x="58" y="58"/>
                  </a:lnTo>
                  <a:lnTo>
                    <a:pt x="58" y="70"/>
                  </a:lnTo>
                  <a:lnTo>
                    <a:pt x="55" y="85"/>
                  </a:lnTo>
                  <a:lnTo>
                    <a:pt x="53" y="91"/>
                  </a:lnTo>
                  <a:lnTo>
                    <a:pt x="49" y="97"/>
                  </a:lnTo>
                  <a:lnTo>
                    <a:pt x="47" y="99"/>
                  </a:lnTo>
                  <a:lnTo>
                    <a:pt x="44" y="101"/>
                  </a:lnTo>
                  <a:lnTo>
                    <a:pt x="41" y="102"/>
                  </a:lnTo>
                  <a:lnTo>
                    <a:pt x="37" y="102"/>
                  </a:lnTo>
                  <a:lnTo>
                    <a:pt x="34" y="102"/>
                  </a:lnTo>
                  <a:lnTo>
                    <a:pt x="31" y="101"/>
                  </a:lnTo>
                  <a:lnTo>
                    <a:pt x="27" y="99"/>
                  </a:lnTo>
                  <a:lnTo>
                    <a:pt x="25" y="97"/>
                  </a:lnTo>
                  <a:lnTo>
                    <a:pt x="22" y="91"/>
                  </a:lnTo>
                  <a:lnTo>
                    <a:pt x="19" y="85"/>
                  </a:lnTo>
                  <a:lnTo>
                    <a:pt x="17" y="70"/>
                  </a:lnTo>
                  <a:lnTo>
                    <a:pt x="17" y="58"/>
                  </a:lnTo>
                  <a:lnTo>
                    <a:pt x="17" y="45"/>
                  </a:lnTo>
                  <a:lnTo>
                    <a:pt x="19" y="30"/>
                  </a:lnTo>
                  <a:lnTo>
                    <a:pt x="22" y="24"/>
                  </a:lnTo>
                  <a:lnTo>
                    <a:pt x="25" y="19"/>
                  </a:lnTo>
                  <a:lnTo>
                    <a:pt x="27" y="17"/>
                  </a:lnTo>
                  <a:lnTo>
                    <a:pt x="31" y="16"/>
                  </a:lnTo>
                  <a:lnTo>
                    <a:pt x="34" y="15"/>
                  </a:lnTo>
                  <a:lnTo>
                    <a:pt x="37" y="1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5" name="Freeform 1155"/>
            <xdr:cNvSpPr>
              <a:spLocks/>
            </xdr:cNvSpPr>
          </xdr:nvSpPr>
          <xdr:spPr bwMode="auto">
            <a:xfrm>
              <a:off x="8038" y="1057"/>
              <a:ext cx="72" cy="111"/>
            </a:xfrm>
            <a:custGeom>
              <a:avLst/>
              <a:gdLst>
                <a:gd name="T0" fmla="*/ 0 w 72"/>
                <a:gd name="T1" fmla="*/ 15 h 111"/>
                <a:gd name="T2" fmla="*/ 52 w 72"/>
                <a:gd name="T3" fmla="*/ 15 h 111"/>
                <a:gd name="T4" fmla="*/ 16 w 72"/>
                <a:gd name="T5" fmla="*/ 111 h 111"/>
                <a:gd name="T6" fmla="*/ 32 w 72"/>
                <a:gd name="T7" fmla="*/ 111 h 111"/>
                <a:gd name="T8" fmla="*/ 72 w 72"/>
                <a:gd name="T9" fmla="*/ 0 h 111"/>
                <a:gd name="T10" fmla="*/ 0 w 72"/>
                <a:gd name="T11" fmla="*/ 0 h 111"/>
                <a:gd name="T12" fmla="*/ 0 w 72"/>
                <a:gd name="T13" fmla="*/ 15 h 111"/>
                <a:gd name="T14" fmla="*/ 0 60000 65536"/>
                <a:gd name="T15" fmla="*/ 0 60000 65536"/>
                <a:gd name="T16" fmla="*/ 0 60000 65536"/>
                <a:gd name="T17" fmla="*/ 0 60000 65536"/>
                <a:gd name="T18" fmla="*/ 0 60000 65536"/>
                <a:gd name="T19" fmla="*/ 0 60000 65536"/>
                <a:gd name="T20" fmla="*/ 0 60000 65536"/>
                <a:gd name="T21" fmla="*/ 0 w 72"/>
                <a:gd name="T22" fmla="*/ 0 h 111"/>
                <a:gd name="T23" fmla="*/ 72 w 72"/>
                <a:gd name="T24" fmla="*/ 111 h 111"/>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72" h="111">
                  <a:moveTo>
                    <a:pt x="0" y="15"/>
                  </a:moveTo>
                  <a:lnTo>
                    <a:pt x="52" y="15"/>
                  </a:lnTo>
                  <a:lnTo>
                    <a:pt x="16" y="111"/>
                  </a:lnTo>
                  <a:lnTo>
                    <a:pt x="32" y="111"/>
                  </a:lnTo>
                  <a:lnTo>
                    <a:pt x="72" y="0"/>
                  </a:lnTo>
                  <a:lnTo>
                    <a:pt x="0" y="0"/>
                  </a:lnTo>
                  <a:lnTo>
                    <a:pt x="0" y="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6" name="Freeform 1156"/>
            <xdr:cNvSpPr>
              <a:spLocks/>
            </xdr:cNvSpPr>
          </xdr:nvSpPr>
          <xdr:spPr bwMode="auto">
            <a:xfrm>
              <a:off x="8128" y="1055"/>
              <a:ext cx="71" cy="113"/>
            </a:xfrm>
            <a:custGeom>
              <a:avLst/>
              <a:gdLst>
                <a:gd name="T0" fmla="*/ 71 w 71"/>
                <a:gd name="T1" fmla="*/ 100 h 113"/>
                <a:gd name="T2" fmla="*/ 20 w 71"/>
                <a:gd name="T3" fmla="*/ 100 h 113"/>
                <a:gd name="T4" fmla="*/ 20 w 71"/>
                <a:gd name="T5" fmla="*/ 99 h 113"/>
                <a:gd name="T6" fmla="*/ 30 w 71"/>
                <a:gd name="T7" fmla="*/ 90 h 113"/>
                <a:gd name="T8" fmla="*/ 40 w 71"/>
                <a:gd name="T9" fmla="*/ 80 h 113"/>
                <a:gd name="T10" fmla="*/ 51 w 71"/>
                <a:gd name="T11" fmla="*/ 69 h 113"/>
                <a:gd name="T12" fmla="*/ 59 w 71"/>
                <a:gd name="T13" fmla="*/ 59 h 113"/>
                <a:gd name="T14" fmla="*/ 64 w 71"/>
                <a:gd name="T15" fmla="*/ 52 h 113"/>
                <a:gd name="T16" fmla="*/ 67 w 71"/>
                <a:gd name="T17" fmla="*/ 45 h 113"/>
                <a:gd name="T18" fmla="*/ 70 w 71"/>
                <a:gd name="T19" fmla="*/ 39 h 113"/>
                <a:gd name="T20" fmla="*/ 71 w 71"/>
                <a:gd name="T21" fmla="*/ 29 h 113"/>
                <a:gd name="T22" fmla="*/ 70 w 71"/>
                <a:gd name="T23" fmla="*/ 23 h 113"/>
                <a:gd name="T24" fmla="*/ 67 w 71"/>
                <a:gd name="T25" fmla="*/ 18 h 113"/>
                <a:gd name="T26" fmla="*/ 65 w 71"/>
                <a:gd name="T27" fmla="*/ 12 h 113"/>
                <a:gd name="T28" fmla="*/ 61 w 71"/>
                <a:gd name="T29" fmla="*/ 8 h 113"/>
                <a:gd name="T30" fmla="*/ 56 w 71"/>
                <a:gd name="T31" fmla="*/ 5 h 113"/>
                <a:gd name="T32" fmla="*/ 50 w 71"/>
                <a:gd name="T33" fmla="*/ 2 h 113"/>
                <a:gd name="T34" fmla="*/ 43 w 71"/>
                <a:gd name="T35" fmla="*/ 1 h 113"/>
                <a:gd name="T36" fmla="*/ 36 w 71"/>
                <a:gd name="T37" fmla="*/ 0 h 113"/>
                <a:gd name="T38" fmla="*/ 28 w 71"/>
                <a:gd name="T39" fmla="*/ 1 h 113"/>
                <a:gd name="T40" fmla="*/ 22 w 71"/>
                <a:gd name="T41" fmla="*/ 2 h 113"/>
                <a:gd name="T42" fmla="*/ 17 w 71"/>
                <a:gd name="T43" fmla="*/ 5 h 113"/>
                <a:gd name="T44" fmla="*/ 12 w 71"/>
                <a:gd name="T45" fmla="*/ 9 h 113"/>
                <a:gd name="T46" fmla="*/ 7 w 71"/>
                <a:gd name="T47" fmla="*/ 13 h 113"/>
                <a:gd name="T48" fmla="*/ 4 w 71"/>
                <a:gd name="T49" fmla="*/ 19 h 113"/>
                <a:gd name="T50" fmla="*/ 2 w 71"/>
                <a:gd name="T51" fmla="*/ 25 h 113"/>
                <a:gd name="T52" fmla="*/ 2 w 71"/>
                <a:gd name="T53" fmla="*/ 32 h 113"/>
                <a:gd name="T54" fmla="*/ 19 w 71"/>
                <a:gd name="T55" fmla="*/ 32 h 113"/>
                <a:gd name="T56" fmla="*/ 19 w 71"/>
                <a:gd name="T57" fmla="*/ 29 h 113"/>
                <a:gd name="T58" fmla="*/ 19 w 71"/>
                <a:gd name="T59" fmla="*/ 25 h 113"/>
                <a:gd name="T60" fmla="*/ 21 w 71"/>
                <a:gd name="T61" fmla="*/ 22 h 113"/>
                <a:gd name="T62" fmla="*/ 23 w 71"/>
                <a:gd name="T63" fmla="*/ 19 h 113"/>
                <a:gd name="T64" fmla="*/ 25 w 71"/>
                <a:gd name="T65" fmla="*/ 17 h 113"/>
                <a:gd name="T66" fmla="*/ 28 w 71"/>
                <a:gd name="T67" fmla="*/ 16 h 113"/>
                <a:gd name="T68" fmla="*/ 32 w 71"/>
                <a:gd name="T69" fmla="*/ 15 h 113"/>
                <a:gd name="T70" fmla="*/ 36 w 71"/>
                <a:gd name="T71" fmla="*/ 13 h 113"/>
                <a:gd name="T72" fmla="*/ 40 w 71"/>
                <a:gd name="T73" fmla="*/ 15 h 113"/>
                <a:gd name="T74" fmla="*/ 43 w 71"/>
                <a:gd name="T75" fmla="*/ 15 h 113"/>
                <a:gd name="T76" fmla="*/ 46 w 71"/>
                <a:gd name="T77" fmla="*/ 17 h 113"/>
                <a:gd name="T78" fmla="*/ 48 w 71"/>
                <a:gd name="T79" fmla="*/ 18 h 113"/>
                <a:gd name="T80" fmla="*/ 51 w 71"/>
                <a:gd name="T81" fmla="*/ 21 h 113"/>
                <a:gd name="T82" fmla="*/ 53 w 71"/>
                <a:gd name="T83" fmla="*/ 23 h 113"/>
                <a:gd name="T84" fmla="*/ 54 w 71"/>
                <a:gd name="T85" fmla="*/ 27 h 113"/>
                <a:gd name="T86" fmla="*/ 54 w 71"/>
                <a:gd name="T87" fmla="*/ 31 h 113"/>
                <a:gd name="T88" fmla="*/ 53 w 71"/>
                <a:gd name="T89" fmla="*/ 37 h 113"/>
                <a:gd name="T90" fmla="*/ 52 w 71"/>
                <a:gd name="T91" fmla="*/ 42 h 113"/>
                <a:gd name="T92" fmla="*/ 50 w 71"/>
                <a:gd name="T93" fmla="*/ 46 h 113"/>
                <a:gd name="T94" fmla="*/ 46 w 71"/>
                <a:gd name="T95" fmla="*/ 51 h 113"/>
                <a:gd name="T96" fmla="*/ 35 w 71"/>
                <a:gd name="T97" fmla="*/ 64 h 113"/>
                <a:gd name="T98" fmla="*/ 24 w 71"/>
                <a:gd name="T99" fmla="*/ 76 h 113"/>
                <a:gd name="T100" fmla="*/ 12 w 71"/>
                <a:gd name="T101" fmla="*/ 87 h 113"/>
                <a:gd name="T102" fmla="*/ 0 w 71"/>
                <a:gd name="T103" fmla="*/ 99 h 113"/>
                <a:gd name="T104" fmla="*/ 0 w 71"/>
                <a:gd name="T105" fmla="*/ 113 h 113"/>
                <a:gd name="T106" fmla="*/ 71 w 71"/>
                <a:gd name="T107" fmla="*/ 113 h 113"/>
                <a:gd name="T108" fmla="*/ 71 w 71"/>
                <a:gd name="T109" fmla="*/ 100 h 113"/>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w 71"/>
                <a:gd name="T166" fmla="*/ 0 h 113"/>
                <a:gd name="T167" fmla="*/ 71 w 71"/>
                <a:gd name="T168" fmla="*/ 113 h 113"/>
              </a:gdLst>
              <a:ahLst/>
              <a:cxnLst>
                <a:cxn ang="T110">
                  <a:pos x="T0" y="T1"/>
                </a:cxn>
                <a:cxn ang="T111">
                  <a:pos x="T2" y="T3"/>
                </a:cxn>
                <a:cxn ang="T112">
                  <a:pos x="T4" y="T5"/>
                </a:cxn>
                <a:cxn ang="T113">
                  <a:pos x="T6" y="T7"/>
                </a:cxn>
                <a:cxn ang="T114">
                  <a:pos x="T8" y="T9"/>
                </a:cxn>
                <a:cxn ang="T115">
                  <a:pos x="T10" y="T11"/>
                </a:cxn>
                <a:cxn ang="T116">
                  <a:pos x="T12" y="T13"/>
                </a:cxn>
                <a:cxn ang="T117">
                  <a:pos x="T14" y="T15"/>
                </a:cxn>
                <a:cxn ang="T118">
                  <a:pos x="T16" y="T17"/>
                </a:cxn>
                <a:cxn ang="T119">
                  <a:pos x="T18" y="T19"/>
                </a:cxn>
                <a:cxn ang="T120">
                  <a:pos x="T20" y="T21"/>
                </a:cxn>
                <a:cxn ang="T121">
                  <a:pos x="T22" y="T23"/>
                </a:cxn>
                <a:cxn ang="T122">
                  <a:pos x="T24" y="T25"/>
                </a:cxn>
                <a:cxn ang="T123">
                  <a:pos x="T26" y="T27"/>
                </a:cxn>
                <a:cxn ang="T124">
                  <a:pos x="T28" y="T29"/>
                </a:cxn>
                <a:cxn ang="T125">
                  <a:pos x="T30" y="T31"/>
                </a:cxn>
                <a:cxn ang="T126">
                  <a:pos x="T32" y="T33"/>
                </a:cxn>
                <a:cxn ang="T127">
                  <a:pos x="T34" y="T35"/>
                </a:cxn>
                <a:cxn ang="T128">
                  <a:pos x="T36" y="T37"/>
                </a:cxn>
                <a:cxn ang="T129">
                  <a:pos x="T38" y="T39"/>
                </a:cxn>
                <a:cxn ang="T130">
                  <a:pos x="T40" y="T41"/>
                </a:cxn>
                <a:cxn ang="T131">
                  <a:pos x="T42" y="T43"/>
                </a:cxn>
                <a:cxn ang="T132">
                  <a:pos x="T44" y="T45"/>
                </a:cxn>
                <a:cxn ang="T133">
                  <a:pos x="T46" y="T47"/>
                </a:cxn>
                <a:cxn ang="T134">
                  <a:pos x="T48" y="T49"/>
                </a:cxn>
                <a:cxn ang="T135">
                  <a:pos x="T50" y="T51"/>
                </a:cxn>
                <a:cxn ang="T136">
                  <a:pos x="T52" y="T53"/>
                </a:cxn>
                <a:cxn ang="T137">
                  <a:pos x="T54" y="T55"/>
                </a:cxn>
                <a:cxn ang="T138">
                  <a:pos x="T56" y="T57"/>
                </a:cxn>
                <a:cxn ang="T139">
                  <a:pos x="T58" y="T59"/>
                </a:cxn>
                <a:cxn ang="T140">
                  <a:pos x="T60" y="T61"/>
                </a:cxn>
                <a:cxn ang="T141">
                  <a:pos x="T62" y="T63"/>
                </a:cxn>
                <a:cxn ang="T142">
                  <a:pos x="T64" y="T65"/>
                </a:cxn>
                <a:cxn ang="T143">
                  <a:pos x="T66" y="T67"/>
                </a:cxn>
                <a:cxn ang="T144">
                  <a:pos x="T68" y="T69"/>
                </a:cxn>
                <a:cxn ang="T145">
                  <a:pos x="T70" y="T71"/>
                </a:cxn>
                <a:cxn ang="T146">
                  <a:pos x="T72" y="T73"/>
                </a:cxn>
                <a:cxn ang="T147">
                  <a:pos x="T74" y="T75"/>
                </a:cxn>
                <a:cxn ang="T148">
                  <a:pos x="T76" y="T77"/>
                </a:cxn>
                <a:cxn ang="T149">
                  <a:pos x="T78" y="T79"/>
                </a:cxn>
                <a:cxn ang="T150">
                  <a:pos x="T80" y="T81"/>
                </a:cxn>
                <a:cxn ang="T151">
                  <a:pos x="T82" y="T83"/>
                </a:cxn>
                <a:cxn ang="T152">
                  <a:pos x="T84" y="T85"/>
                </a:cxn>
                <a:cxn ang="T153">
                  <a:pos x="T86" y="T87"/>
                </a:cxn>
                <a:cxn ang="T154">
                  <a:pos x="T88" y="T89"/>
                </a:cxn>
                <a:cxn ang="T155">
                  <a:pos x="T90" y="T91"/>
                </a:cxn>
                <a:cxn ang="T156">
                  <a:pos x="T92" y="T93"/>
                </a:cxn>
                <a:cxn ang="T157">
                  <a:pos x="T94" y="T95"/>
                </a:cxn>
                <a:cxn ang="T158">
                  <a:pos x="T96" y="T97"/>
                </a:cxn>
                <a:cxn ang="T159">
                  <a:pos x="T98" y="T99"/>
                </a:cxn>
                <a:cxn ang="T160">
                  <a:pos x="T100" y="T101"/>
                </a:cxn>
                <a:cxn ang="T161">
                  <a:pos x="T102" y="T103"/>
                </a:cxn>
                <a:cxn ang="T162">
                  <a:pos x="T104" y="T105"/>
                </a:cxn>
                <a:cxn ang="T163">
                  <a:pos x="T106" y="T107"/>
                </a:cxn>
                <a:cxn ang="T164">
                  <a:pos x="T108" y="T109"/>
                </a:cxn>
              </a:cxnLst>
              <a:rect l="T165" t="T166" r="T167" b="T168"/>
              <a:pathLst>
                <a:path w="71" h="113">
                  <a:moveTo>
                    <a:pt x="71" y="100"/>
                  </a:moveTo>
                  <a:lnTo>
                    <a:pt x="20" y="100"/>
                  </a:lnTo>
                  <a:lnTo>
                    <a:pt x="20" y="99"/>
                  </a:lnTo>
                  <a:lnTo>
                    <a:pt x="30" y="90"/>
                  </a:lnTo>
                  <a:lnTo>
                    <a:pt x="40" y="80"/>
                  </a:lnTo>
                  <a:lnTo>
                    <a:pt x="51" y="69"/>
                  </a:lnTo>
                  <a:lnTo>
                    <a:pt x="59" y="59"/>
                  </a:lnTo>
                  <a:lnTo>
                    <a:pt x="64" y="52"/>
                  </a:lnTo>
                  <a:lnTo>
                    <a:pt x="67" y="45"/>
                  </a:lnTo>
                  <a:lnTo>
                    <a:pt x="70" y="39"/>
                  </a:lnTo>
                  <a:lnTo>
                    <a:pt x="71" y="29"/>
                  </a:lnTo>
                  <a:lnTo>
                    <a:pt x="70" y="23"/>
                  </a:lnTo>
                  <a:lnTo>
                    <a:pt x="67" y="18"/>
                  </a:lnTo>
                  <a:lnTo>
                    <a:pt x="65" y="12"/>
                  </a:lnTo>
                  <a:lnTo>
                    <a:pt x="61" y="8"/>
                  </a:lnTo>
                  <a:lnTo>
                    <a:pt x="56" y="5"/>
                  </a:lnTo>
                  <a:lnTo>
                    <a:pt x="50" y="2"/>
                  </a:lnTo>
                  <a:lnTo>
                    <a:pt x="43" y="1"/>
                  </a:lnTo>
                  <a:lnTo>
                    <a:pt x="36" y="0"/>
                  </a:lnTo>
                  <a:lnTo>
                    <a:pt x="28" y="1"/>
                  </a:lnTo>
                  <a:lnTo>
                    <a:pt x="22" y="2"/>
                  </a:lnTo>
                  <a:lnTo>
                    <a:pt x="17" y="5"/>
                  </a:lnTo>
                  <a:lnTo>
                    <a:pt x="12" y="9"/>
                  </a:lnTo>
                  <a:lnTo>
                    <a:pt x="7" y="13"/>
                  </a:lnTo>
                  <a:lnTo>
                    <a:pt x="4" y="19"/>
                  </a:lnTo>
                  <a:lnTo>
                    <a:pt x="2" y="25"/>
                  </a:lnTo>
                  <a:lnTo>
                    <a:pt x="2" y="32"/>
                  </a:lnTo>
                  <a:lnTo>
                    <a:pt x="19" y="32"/>
                  </a:lnTo>
                  <a:lnTo>
                    <a:pt x="19" y="29"/>
                  </a:lnTo>
                  <a:lnTo>
                    <a:pt x="19" y="25"/>
                  </a:lnTo>
                  <a:lnTo>
                    <a:pt x="21" y="22"/>
                  </a:lnTo>
                  <a:lnTo>
                    <a:pt x="23" y="19"/>
                  </a:lnTo>
                  <a:lnTo>
                    <a:pt x="25" y="17"/>
                  </a:lnTo>
                  <a:lnTo>
                    <a:pt x="28" y="16"/>
                  </a:lnTo>
                  <a:lnTo>
                    <a:pt x="32" y="15"/>
                  </a:lnTo>
                  <a:lnTo>
                    <a:pt x="36" y="13"/>
                  </a:lnTo>
                  <a:lnTo>
                    <a:pt x="40" y="15"/>
                  </a:lnTo>
                  <a:lnTo>
                    <a:pt x="43" y="15"/>
                  </a:lnTo>
                  <a:lnTo>
                    <a:pt x="46" y="17"/>
                  </a:lnTo>
                  <a:lnTo>
                    <a:pt x="48" y="18"/>
                  </a:lnTo>
                  <a:lnTo>
                    <a:pt x="51" y="21"/>
                  </a:lnTo>
                  <a:lnTo>
                    <a:pt x="53" y="23"/>
                  </a:lnTo>
                  <a:lnTo>
                    <a:pt x="54" y="27"/>
                  </a:lnTo>
                  <a:lnTo>
                    <a:pt x="54" y="31"/>
                  </a:lnTo>
                  <a:lnTo>
                    <a:pt x="53" y="37"/>
                  </a:lnTo>
                  <a:lnTo>
                    <a:pt x="52" y="42"/>
                  </a:lnTo>
                  <a:lnTo>
                    <a:pt x="50" y="46"/>
                  </a:lnTo>
                  <a:lnTo>
                    <a:pt x="46" y="51"/>
                  </a:lnTo>
                  <a:lnTo>
                    <a:pt x="35" y="64"/>
                  </a:lnTo>
                  <a:lnTo>
                    <a:pt x="24" y="76"/>
                  </a:lnTo>
                  <a:lnTo>
                    <a:pt x="12" y="87"/>
                  </a:lnTo>
                  <a:lnTo>
                    <a:pt x="0" y="99"/>
                  </a:lnTo>
                  <a:lnTo>
                    <a:pt x="0" y="113"/>
                  </a:lnTo>
                  <a:lnTo>
                    <a:pt x="71" y="113"/>
                  </a:lnTo>
                  <a:lnTo>
                    <a:pt x="71" y="10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7" name="Freeform 1157"/>
            <xdr:cNvSpPr>
              <a:spLocks/>
            </xdr:cNvSpPr>
          </xdr:nvSpPr>
          <xdr:spPr bwMode="auto">
            <a:xfrm>
              <a:off x="8248" y="1053"/>
              <a:ext cx="52" cy="130"/>
            </a:xfrm>
            <a:custGeom>
              <a:avLst/>
              <a:gdLst>
                <a:gd name="T0" fmla="*/ 41 w 52"/>
                <a:gd name="T1" fmla="*/ 0 h 130"/>
                <a:gd name="T2" fmla="*/ 0 w 52"/>
                <a:gd name="T3" fmla="*/ 130 h 130"/>
                <a:gd name="T4" fmla="*/ 11 w 52"/>
                <a:gd name="T5" fmla="*/ 130 h 130"/>
                <a:gd name="T6" fmla="*/ 52 w 52"/>
                <a:gd name="T7" fmla="*/ 0 h 130"/>
                <a:gd name="T8" fmla="*/ 41 w 52"/>
                <a:gd name="T9" fmla="*/ 0 h 130"/>
                <a:gd name="T10" fmla="*/ 0 60000 65536"/>
                <a:gd name="T11" fmla="*/ 0 60000 65536"/>
                <a:gd name="T12" fmla="*/ 0 60000 65536"/>
                <a:gd name="T13" fmla="*/ 0 60000 65536"/>
                <a:gd name="T14" fmla="*/ 0 60000 65536"/>
                <a:gd name="T15" fmla="*/ 0 w 52"/>
                <a:gd name="T16" fmla="*/ 0 h 130"/>
                <a:gd name="T17" fmla="*/ 52 w 52"/>
                <a:gd name="T18" fmla="*/ 130 h 130"/>
              </a:gdLst>
              <a:ahLst/>
              <a:cxnLst>
                <a:cxn ang="T10">
                  <a:pos x="T0" y="T1"/>
                </a:cxn>
                <a:cxn ang="T11">
                  <a:pos x="T2" y="T3"/>
                </a:cxn>
                <a:cxn ang="T12">
                  <a:pos x="T4" y="T5"/>
                </a:cxn>
                <a:cxn ang="T13">
                  <a:pos x="T6" y="T7"/>
                </a:cxn>
                <a:cxn ang="T14">
                  <a:pos x="T8" y="T9"/>
                </a:cxn>
              </a:cxnLst>
              <a:rect l="T15" t="T16" r="T17" b="T18"/>
              <a:pathLst>
                <a:path w="52" h="130">
                  <a:moveTo>
                    <a:pt x="41" y="0"/>
                  </a:moveTo>
                  <a:lnTo>
                    <a:pt x="0" y="130"/>
                  </a:lnTo>
                  <a:lnTo>
                    <a:pt x="11" y="130"/>
                  </a:lnTo>
                  <a:lnTo>
                    <a:pt x="52" y="0"/>
                  </a:lnTo>
                  <a:lnTo>
                    <a:pt x="41"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8" name="Freeform 1158"/>
            <xdr:cNvSpPr>
              <a:spLocks/>
            </xdr:cNvSpPr>
          </xdr:nvSpPr>
          <xdr:spPr bwMode="auto">
            <a:xfrm>
              <a:off x="8348" y="1053"/>
              <a:ext cx="79" cy="115"/>
            </a:xfrm>
            <a:custGeom>
              <a:avLst/>
              <a:gdLst>
                <a:gd name="T0" fmla="*/ 0 w 79"/>
                <a:gd name="T1" fmla="*/ 115 h 115"/>
                <a:gd name="T2" fmla="*/ 79 w 79"/>
                <a:gd name="T3" fmla="*/ 115 h 115"/>
                <a:gd name="T4" fmla="*/ 79 w 79"/>
                <a:gd name="T5" fmla="*/ 95 h 115"/>
                <a:gd name="T6" fmla="*/ 25 w 79"/>
                <a:gd name="T7" fmla="*/ 95 h 115"/>
                <a:gd name="T8" fmla="*/ 25 w 79"/>
                <a:gd name="T9" fmla="*/ 65 h 115"/>
                <a:gd name="T10" fmla="*/ 75 w 79"/>
                <a:gd name="T11" fmla="*/ 65 h 115"/>
                <a:gd name="T12" fmla="*/ 75 w 79"/>
                <a:gd name="T13" fmla="*/ 46 h 115"/>
                <a:gd name="T14" fmla="*/ 25 w 79"/>
                <a:gd name="T15" fmla="*/ 46 h 115"/>
                <a:gd name="T16" fmla="*/ 25 w 79"/>
                <a:gd name="T17" fmla="*/ 19 h 115"/>
                <a:gd name="T18" fmla="*/ 78 w 79"/>
                <a:gd name="T19" fmla="*/ 19 h 115"/>
                <a:gd name="T20" fmla="*/ 78 w 79"/>
                <a:gd name="T21" fmla="*/ 0 h 115"/>
                <a:gd name="T22" fmla="*/ 0 w 79"/>
                <a:gd name="T23" fmla="*/ 0 h 115"/>
                <a:gd name="T24" fmla="*/ 0 w 79"/>
                <a:gd name="T25" fmla="*/ 115 h 115"/>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79"/>
                <a:gd name="T40" fmla="*/ 0 h 115"/>
                <a:gd name="T41" fmla="*/ 79 w 79"/>
                <a:gd name="T42" fmla="*/ 115 h 115"/>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79" h="115">
                  <a:moveTo>
                    <a:pt x="0" y="115"/>
                  </a:moveTo>
                  <a:lnTo>
                    <a:pt x="79" y="115"/>
                  </a:lnTo>
                  <a:lnTo>
                    <a:pt x="79" y="95"/>
                  </a:lnTo>
                  <a:lnTo>
                    <a:pt x="25" y="95"/>
                  </a:lnTo>
                  <a:lnTo>
                    <a:pt x="25" y="65"/>
                  </a:lnTo>
                  <a:lnTo>
                    <a:pt x="75" y="65"/>
                  </a:lnTo>
                  <a:lnTo>
                    <a:pt x="75" y="46"/>
                  </a:lnTo>
                  <a:lnTo>
                    <a:pt x="25" y="46"/>
                  </a:lnTo>
                  <a:lnTo>
                    <a:pt x="25" y="19"/>
                  </a:lnTo>
                  <a:lnTo>
                    <a:pt x="78" y="19"/>
                  </a:lnTo>
                  <a:lnTo>
                    <a:pt x="78" y="0"/>
                  </a:lnTo>
                  <a:lnTo>
                    <a:pt x="0" y="0"/>
                  </a:lnTo>
                  <a:lnTo>
                    <a:pt x="0"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19" name="Rectangle 1159"/>
            <xdr:cNvSpPr>
              <a:spLocks noChangeArrowheads="1"/>
            </xdr:cNvSpPr>
          </xdr:nvSpPr>
          <xdr:spPr bwMode="auto">
            <a:xfrm>
              <a:off x="8443" y="1117"/>
              <a:ext cx="40" cy="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20" name="Freeform 1160"/>
            <xdr:cNvSpPr>
              <a:spLocks/>
            </xdr:cNvSpPr>
          </xdr:nvSpPr>
          <xdr:spPr bwMode="auto">
            <a:xfrm>
              <a:off x="8498" y="1053"/>
              <a:ext cx="130" cy="115"/>
            </a:xfrm>
            <a:custGeom>
              <a:avLst/>
              <a:gdLst>
                <a:gd name="T0" fmla="*/ 107 w 130"/>
                <a:gd name="T1" fmla="*/ 15 h 115"/>
                <a:gd name="T2" fmla="*/ 107 w 130"/>
                <a:gd name="T3" fmla="*/ 17 h 115"/>
                <a:gd name="T4" fmla="*/ 107 w 130"/>
                <a:gd name="T5" fmla="*/ 115 h 115"/>
                <a:gd name="T6" fmla="*/ 130 w 130"/>
                <a:gd name="T7" fmla="*/ 115 h 115"/>
                <a:gd name="T8" fmla="*/ 130 w 130"/>
                <a:gd name="T9" fmla="*/ 0 h 115"/>
                <a:gd name="T10" fmla="*/ 91 w 130"/>
                <a:gd name="T11" fmla="*/ 0 h 115"/>
                <a:gd name="T12" fmla="*/ 65 w 130"/>
                <a:gd name="T13" fmla="*/ 84 h 115"/>
                <a:gd name="T14" fmla="*/ 65 w 130"/>
                <a:gd name="T15" fmla="*/ 84 h 115"/>
                <a:gd name="T16" fmla="*/ 41 w 130"/>
                <a:gd name="T17" fmla="*/ 0 h 115"/>
                <a:gd name="T18" fmla="*/ 0 w 130"/>
                <a:gd name="T19" fmla="*/ 0 h 115"/>
                <a:gd name="T20" fmla="*/ 0 w 130"/>
                <a:gd name="T21" fmla="*/ 115 h 115"/>
                <a:gd name="T22" fmla="*/ 23 w 130"/>
                <a:gd name="T23" fmla="*/ 115 h 115"/>
                <a:gd name="T24" fmla="*/ 23 w 130"/>
                <a:gd name="T25" fmla="*/ 17 h 115"/>
                <a:gd name="T26" fmla="*/ 24 w 130"/>
                <a:gd name="T27" fmla="*/ 15 h 115"/>
                <a:gd name="T28" fmla="*/ 54 w 130"/>
                <a:gd name="T29" fmla="*/ 115 h 115"/>
                <a:gd name="T30" fmla="*/ 74 w 130"/>
                <a:gd name="T31" fmla="*/ 115 h 115"/>
                <a:gd name="T32" fmla="*/ 107 w 130"/>
                <a:gd name="T33" fmla="*/ 15 h 115"/>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w 130"/>
                <a:gd name="T52" fmla="*/ 0 h 115"/>
                <a:gd name="T53" fmla="*/ 130 w 130"/>
                <a:gd name="T54" fmla="*/ 115 h 115"/>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T51" t="T52" r="T53" b="T54"/>
              <a:pathLst>
                <a:path w="130" h="115">
                  <a:moveTo>
                    <a:pt x="107" y="15"/>
                  </a:moveTo>
                  <a:lnTo>
                    <a:pt x="107" y="17"/>
                  </a:lnTo>
                  <a:lnTo>
                    <a:pt x="107" y="115"/>
                  </a:lnTo>
                  <a:lnTo>
                    <a:pt x="130" y="115"/>
                  </a:lnTo>
                  <a:lnTo>
                    <a:pt x="130" y="0"/>
                  </a:lnTo>
                  <a:lnTo>
                    <a:pt x="91" y="0"/>
                  </a:lnTo>
                  <a:lnTo>
                    <a:pt x="65" y="84"/>
                  </a:lnTo>
                  <a:lnTo>
                    <a:pt x="41" y="0"/>
                  </a:lnTo>
                  <a:lnTo>
                    <a:pt x="0" y="0"/>
                  </a:lnTo>
                  <a:lnTo>
                    <a:pt x="0" y="115"/>
                  </a:lnTo>
                  <a:lnTo>
                    <a:pt x="23" y="115"/>
                  </a:lnTo>
                  <a:lnTo>
                    <a:pt x="23" y="17"/>
                  </a:lnTo>
                  <a:lnTo>
                    <a:pt x="24" y="15"/>
                  </a:lnTo>
                  <a:lnTo>
                    <a:pt x="54" y="115"/>
                  </a:lnTo>
                  <a:lnTo>
                    <a:pt x="74" y="115"/>
                  </a:lnTo>
                  <a:lnTo>
                    <a:pt x="107" y="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1" name="Freeform 1161"/>
            <xdr:cNvSpPr>
              <a:spLocks noEditPoints="1"/>
            </xdr:cNvSpPr>
          </xdr:nvSpPr>
          <xdr:spPr bwMode="auto">
            <a:xfrm>
              <a:off x="8641" y="1053"/>
              <a:ext cx="111" cy="115"/>
            </a:xfrm>
            <a:custGeom>
              <a:avLst/>
              <a:gdLst>
                <a:gd name="T0" fmla="*/ 23 w 111"/>
                <a:gd name="T1" fmla="*/ 115 h 115"/>
                <a:gd name="T2" fmla="*/ 32 w 111"/>
                <a:gd name="T3" fmla="*/ 90 h 115"/>
                <a:gd name="T4" fmla="*/ 78 w 111"/>
                <a:gd name="T5" fmla="*/ 90 h 115"/>
                <a:gd name="T6" fmla="*/ 86 w 111"/>
                <a:gd name="T7" fmla="*/ 115 h 115"/>
                <a:gd name="T8" fmla="*/ 111 w 111"/>
                <a:gd name="T9" fmla="*/ 115 h 115"/>
                <a:gd name="T10" fmla="*/ 71 w 111"/>
                <a:gd name="T11" fmla="*/ 0 h 115"/>
                <a:gd name="T12" fmla="*/ 42 w 111"/>
                <a:gd name="T13" fmla="*/ 0 h 115"/>
                <a:gd name="T14" fmla="*/ 0 w 111"/>
                <a:gd name="T15" fmla="*/ 115 h 115"/>
                <a:gd name="T16" fmla="*/ 23 w 111"/>
                <a:gd name="T17" fmla="*/ 115 h 115"/>
                <a:gd name="T18" fmla="*/ 39 w 111"/>
                <a:gd name="T19" fmla="*/ 71 h 115"/>
                <a:gd name="T20" fmla="*/ 55 w 111"/>
                <a:gd name="T21" fmla="*/ 22 h 115"/>
                <a:gd name="T22" fmla="*/ 55 w 111"/>
                <a:gd name="T23" fmla="*/ 22 h 115"/>
                <a:gd name="T24" fmla="*/ 71 w 111"/>
                <a:gd name="T25" fmla="*/ 71 h 115"/>
                <a:gd name="T26" fmla="*/ 39 w 111"/>
                <a:gd name="T27" fmla="*/ 71 h 115"/>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111"/>
                <a:gd name="T43" fmla="*/ 0 h 115"/>
                <a:gd name="T44" fmla="*/ 111 w 111"/>
                <a:gd name="T45" fmla="*/ 115 h 115"/>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111" h="115">
                  <a:moveTo>
                    <a:pt x="23" y="115"/>
                  </a:moveTo>
                  <a:lnTo>
                    <a:pt x="32" y="90"/>
                  </a:lnTo>
                  <a:lnTo>
                    <a:pt x="78" y="90"/>
                  </a:lnTo>
                  <a:lnTo>
                    <a:pt x="86" y="115"/>
                  </a:lnTo>
                  <a:lnTo>
                    <a:pt x="111" y="115"/>
                  </a:lnTo>
                  <a:lnTo>
                    <a:pt x="71" y="0"/>
                  </a:lnTo>
                  <a:lnTo>
                    <a:pt x="42" y="0"/>
                  </a:lnTo>
                  <a:lnTo>
                    <a:pt x="0" y="115"/>
                  </a:lnTo>
                  <a:lnTo>
                    <a:pt x="23" y="115"/>
                  </a:lnTo>
                  <a:close/>
                  <a:moveTo>
                    <a:pt x="39" y="71"/>
                  </a:moveTo>
                  <a:lnTo>
                    <a:pt x="55" y="22"/>
                  </a:lnTo>
                  <a:lnTo>
                    <a:pt x="71" y="71"/>
                  </a:lnTo>
                  <a:lnTo>
                    <a:pt x="39" y="71"/>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2" name="Rectangle 1162"/>
            <xdr:cNvSpPr>
              <a:spLocks noChangeArrowheads="1"/>
            </xdr:cNvSpPr>
          </xdr:nvSpPr>
          <xdr:spPr bwMode="auto">
            <a:xfrm>
              <a:off x="8763" y="1053"/>
              <a:ext cx="25" cy="1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23" name="Freeform 1163"/>
            <xdr:cNvSpPr>
              <a:spLocks/>
            </xdr:cNvSpPr>
          </xdr:nvSpPr>
          <xdr:spPr bwMode="auto">
            <a:xfrm>
              <a:off x="8808" y="1053"/>
              <a:ext cx="75" cy="115"/>
            </a:xfrm>
            <a:custGeom>
              <a:avLst/>
              <a:gdLst>
                <a:gd name="T0" fmla="*/ 75 w 75"/>
                <a:gd name="T1" fmla="*/ 115 h 115"/>
                <a:gd name="T2" fmla="*/ 75 w 75"/>
                <a:gd name="T3" fmla="*/ 95 h 115"/>
                <a:gd name="T4" fmla="*/ 24 w 75"/>
                <a:gd name="T5" fmla="*/ 95 h 115"/>
                <a:gd name="T6" fmla="*/ 24 w 75"/>
                <a:gd name="T7" fmla="*/ 0 h 115"/>
                <a:gd name="T8" fmla="*/ 0 w 75"/>
                <a:gd name="T9" fmla="*/ 0 h 115"/>
                <a:gd name="T10" fmla="*/ 0 w 75"/>
                <a:gd name="T11" fmla="*/ 115 h 115"/>
                <a:gd name="T12" fmla="*/ 75 w 75"/>
                <a:gd name="T13" fmla="*/ 115 h 115"/>
                <a:gd name="T14" fmla="*/ 0 60000 65536"/>
                <a:gd name="T15" fmla="*/ 0 60000 65536"/>
                <a:gd name="T16" fmla="*/ 0 60000 65536"/>
                <a:gd name="T17" fmla="*/ 0 60000 65536"/>
                <a:gd name="T18" fmla="*/ 0 60000 65536"/>
                <a:gd name="T19" fmla="*/ 0 60000 65536"/>
                <a:gd name="T20" fmla="*/ 0 60000 65536"/>
                <a:gd name="T21" fmla="*/ 0 w 75"/>
                <a:gd name="T22" fmla="*/ 0 h 115"/>
                <a:gd name="T23" fmla="*/ 75 w 75"/>
                <a:gd name="T24" fmla="*/ 115 h 115"/>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75" h="115">
                  <a:moveTo>
                    <a:pt x="75" y="115"/>
                  </a:moveTo>
                  <a:lnTo>
                    <a:pt x="75" y="95"/>
                  </a:lnTo>
                  <a:lnTo>
                    <a:pt x="24" y="95"/>
                  </a:lnTo>
                  <a:lnTo>
                    <a:pt x="24" y="0"/>
                  </a:lnTo>
                  <a:lnTo>
                    <a:pt x="0" y="0"/>
                  </a:lnTo>
                  <a:lnTo>
                    <a:pt x="0" y="115"/>
                  </a:lnTo>
                  <a:lnTo>
                    <a:pt x="75"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4" name="Freeform 1164"/>
            <xdr:cNvSpPr>
              <a:spLocks noEditPoints="1"/>
            </xdr:cNvSpPr>
          </xdr:nvSpPr>
          <xdr:spPr bwMode="auto">
            <a:xfrm>
              <a:off x="8942" y="1085"/>
              <a:ext cx="77" cy="114"/>
            </a:xfrm>
            <a:custGeom>
              <a:avLst/>
              <a:gdLst>
                <a:gd name="T0" fmla="*/ 61 w 77"/>
                <a:gd name="T1" fmla="*/ 49 h 114"/>
                <a:gd name="T2" fmla="*/ 59 w 77"/>
                <a:gd name="T3" fmla="*/ 59 h 114"/>
                <a:gd name="T4" fmla="*/ 52 w 77"/>
                <a:gd name="T5" fmla="*/ 69 h 114"/>
                <a:gd name="T6" fmla="*/ 43 w 77"/>
                <a:gd name="T7" fmla="*/ 74 h 114"/>
                <a:gd name="T8" fmla="*/ 31 w 77"/>
                <a:gd name="T9" fmla="*/ 74 h 114"/>
                <a:gd name="T10" fmla="*/ 23 w 77"/>
                <a:gd name="T11" fmla="*/ 69 h 114"/>
                <a:gd name="T12" fmla="*/ 18 w 77"/>
                <a:gd name="T13" fmla="*/ 59 h 114"/>
                <a:gd name="T14" fmla="*/ 15 w 77"/>
                <a:gd name="T15" fmla="*/ 49 h 114"/>
                <a:gd name="T16" fmla="*/ 15 w 77"/>
                <a:gd name="T17" fmla="*/ 37 h 114"/>
                <a:gd name="T18" fmla="*/ 19 w 77"/>
                <a:gd name="T19" fmla="*/ 27 h 114"/>
                <a:gd name="T20" fmla="*/ 24 w 77"/>
                <a:gd name="T21" fmla="*/ 17 h 114"/>
                <a:gd name="T22" fmla="*/ 32 w 77"/>
                <a:gd name="T23" fmla="*/ 12 h 114"/>
                <a:gd name="T24" fmla="*/ 45 w 77"/>
                <a:gd name="T25" fmla="*/ 12 h 114"/>
                <a:gd name="T26" fmla="*/ 53 w 77"/>
                <a:gd name="T27" fmla="*/ 17 h 114"/>
                <a:gd name="T28" fmla="*/ 59 w 77"/>
                <a:gd name="T29" fmla="*/ 27 h 114"/>
                <a:gd name="T30" fmla="*/ 61 w 77"/>
                <a:gd name="T31" fmla="*/ 37 h 114"/>
                <a:gd name="T32" fmla="*/ 1 w 77"/>
                <a:gd name="T33" fmla="*/ 114 h 114"/>
                <a:gd name="T34" fmla="*/ 15 w 77"/>
                <a:gd name="T35" fmla="*/ 74 h 114"/>
                <a:gd name="T36" fmla="*/ 21 w 77"/>
                <a:gd name="T37" fmla="*/ 79 h 114"/>
                <a:gd name="T38" fmla="*/ 33 w 77"/>
                <a:gd name="T39" fmla="*/ 85 h 114"/>
                <a:gd name="T40" fmla="*/ 48 w 77"/>
                <a:gd name="T41" fmla="*/ 85 h 114"/>
                <a:gd name="T42" fmla="*/ 64 w 77"/>
                <a:gd name="T43" fmla="*/ 77 h 114"/>
                <a:gd name="T44" fmla="*/ 72 w 77"/>
                <a:gd name="T45" fmla="*/ 66 h 114"/>
                <a:gd name="T46" fmla="*/ 77 w 77"/>
                <a:gd name="T47" fmla="*/ 51 h 114"/>
                <a:gd name="T48" fmla="*/ 77 w 77"/>
                <a:gd name="T49" fmla="*/ 35 h 114"/>
                <a:gd name="T50" fmla="*/ 72 w 77"/>
                <a:gd name="T51" fmla="*/ 20 h 114"/>
                <a:gd name="T52" fmla="*/ 64 w 77"/>
                <a:gd name="T53" fmla="*/ 8 h 114"/>
                <a:gd name="T54" fmla="*/ 51 w 77"/>
                <a:gd name="T55" fmla="*/ 1 h 114"/>
                <a:gd name="T56" fmla="*/ 34 w 77"/>
                <a:gd name="T57" fmla="*/ 1 h 114"/>
                <a:gd name="T58" fmla="*/ 23 w 77"/>
                <a:gd name="T59" fmla="*/ 6 h 114"/>
                <a:gd name="T60" fmla="*/ 18 w 77"/>
                <a:gd name="T61" fmla="*/ 12 h 114"/>
                <a:gd name="T62" fmla="*/ 15 w 77"/>
                <a:gd name="T63" fmla="*/ 16 h 114"/>
                <a:gd name="T64" fmla="*/ 0 w 77"/>
                <a:gd name="T65" fmla="*/ 2 h 114"/>
                <a:gd name="T66" fmla="*/ 1 w 77"/>
                <a:gd name="T67" fmla="*/ 17 h 114"/>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w 77"/>
                <a:gd name="T103" fmla="*/ 0 h 114"/>
                <a:gd name="T104" fmla="*/ 77 w 77"/>
                <a:gd name="T105" fmla="*/ 114 h 114"/>
              </a:gdLst>
              <a:ahLst/>
              <a:cxnLst>
                <a:cxn ang="T68">
                  <a:pos x="T0" y="T1"/>
                </a:cxn>
                <a:cxn ang="T69">
                  <a:pos x="T2" y="T3"/>
                </a:cxn>
                <a:cxn ang="T70">
                  <a:pos x="T4" y="T5"/>
                </a:cxn>
                <a:cxn ang="T71">
                  <a:pos x="T6" y="T7"/>
                </a:cxn>
                <a:cxn ang="T72">
                  <a:pos x="T8" y="T9"/>
                </a:cxn>
                <a:cxn ang="T73">
                  <a:pos x="T10" y="T11"/>
                </a:cxn>
                <a:cxn ang="T74">
                  <a:pos x="T12" y="T13"/>
                </a:cxn>
                <a:cxn ang="T75">
                  <a:pos x="T14" y="T15"/>
                </a:cxn>
                <a:cxn ang="T76">
                  <a:pos x="T16" y="T17"/>
                </a:cxn>
                <a:cxn ang="T77">
                  <a:pos x="T18" y="T19"/>
                </a:cxn>
                <a:cxn ang="T78">
                  <a:pos x="T20" y="T21"/>
                </a:cxn>
                <a:cxn ang="T79">
                  <a:pos x="T22" y="T23"/>
                </a:cxn>
                <a:cxn ang="T80">
                  <a:pos x="T24" y="T25"/>
                </a:cxn>
                <a:cxn ang="T81">
                  <a:pos x="T26" y="T27"/>
                </a:cxn>
                <a:cxn ang="T82">
                  <a:pos x="T28" y="T29"/>
                </a:cxn>
                <a:cxn ang="T83">
                  <a:pos x="T30" y="T31"/>
                </a:cxn>
                <a:cxn ang="T84">
                  <a:pos x="T32" y="T33"/>
                </a:cxn>
                <a:cxn ang="T85">
                  <a:pos x="T34" y="T35"/>
                </a:cxn>
                <a:cxn ang="T86">
                  <a:pos x="T36" y="T37"/>
                </a:cxn>
                <a:cxn ang="T87">
                  <a:pos x="T38" y="T39"/>
                </a:cxn>
                <a:cxn ang="T88">
                  <a:pos x="T40" y="T41"/>
                </a:cxn>
                <a:cxn ang="T89">
                  <a:pos x="T42" y="T43"/>
                </a:cxn>
                <a:cxn ang="T90">
                  <a:pos x="T44" y="T45"/>
                </a:cxn>
                <a:cxn ang="T91">
                  <a:pos x="T46" y="T47"/>
                </a:cxn>
                <a:cxn ang="T92">
                  <a:pos x="T48" y="T49"/>
                </a:cxn>
                <a:cxn ang="T93">
                  <a:pos x="T50" y="T51"/>
                </a:cxn>
                <a:cxn ang="T94">
                  <a:pos x="T52" y="T53"/>
                </a:cxn>
                <a:cxn ang="T95">
                  <a:pos x="T54" y="T55"/>
                </a:cxn>
                <a:cxn ang="T96">
                  <a:pos x="T56" y="T57"/>
                </a:cxn>
                <a:cxn ang="T97">
                  <a:pos x="T58" y="T59"/>
                </a:cxn>
                <a:cxn ang="T98">
                  <a:pos x="T60" y="T61"/>
                </a:cxn>
                <a:cxn ang="T99">
                  <a:pos x="T62" y="T63"/>
                </a:cxn>
                <a:cxn ang="T100">
                  <a:pos x="T64" y="T65"/>
                </a:cxn>
                <a:cxn ang="T101">
                  <a:pos x="T66" y="T67"/>
                </a:cxn>
              </a:cxnLst>
              <a:rect l="T102" t="T103" r="T104" b="T105"/>
              <a:pathLst>
                <a:path w="77" h="114">
                  <a:moveTo>
                    <a:pt x="61" y="43"/>
                  </a:moveTo>
                  <a:lnTo>
                    <a:pt x="61" y="49"/>
                  </a:lnTo>
                  <a:lnTo>
                    <a:pt x="60" y="54"/>
                  </a:lnTo>
                  <a:lnTo>
                    <a:pt x="59" y="59"/>
                  </a:lnTo>
                  <a:lnTo>
                    <a:pt x="55" y="65"/>
                  </a:lnTo>
                  <a:lnTo>
                    <a:pt x="52" y="69"/>
                  </a:lnTo>
                  <a:lnTo>
                    <a:pt x="48" y="72"/>
                  </a:lnTo>
                  <a:lnTo>
                    <a:pt x="43" y="74"/>
                  </a:lnTo>
                  <a:lnTo>
                    <a:pt x="37" y="74"/>
                  </a:lnTo>
                  <a:lnTo>
                    <a:pt x="31" y="74"/>
                  </a:lnTo>
                  <a:lnTo>
                    <a:pt x="26" y="72"/>
                  </a:lnTo>
                  <a:lnTo>
                    <a:pt x="23" y="69"/>
                  </a:lnTo>
                  <a:lnTo>
                    <a:pt x="20" y="65"/>
                  </a:lnTo>
                  <a:lnTo>
                    <a:pt x="18" y="59"/>
                  </a:lnTo>
                  <a:lnTo>
                    <a:pt x="17" y="54"/>
                  </a:lnTo>
                  <a:lnTo>
                    <a:pt x="15" y="49"/>
                  </a:lnTo>
                  <a:lnTo>
                    <a:pt x="15" y="43"/>
                  </a:lnTo>
                  <a:lnTo>
                    <a:pt x="15" y="37"/>
                  </a:lnTo>
                  <a:lnTo>
                    <a:pt x="17" y="32"/>
                  </a:lnTo>
                  <a:lnTo>
                    <a:pt x="19" y="27"/>
                  </a:lnTo>
                  <a:lnTo>
                    <a:pt x="21" y="21"/>
                  </a:lnTo>
                  <a:lnTo>
                    <a:pt x="24" y="17"/>
                  </a:lnTo>
                  <a:lnTo>
                    <a:pt x="27" y="14"/>
                  </a:lnTo>
                  <a:lnTo>
                    <a:pt x="32" y="12"/>
                  </a:lnTo>
                  <a:lnTo>
                    <a:pt x="39" y="12"/>
                  </a:lnTo>
                  <a:lnTo>
                    <a:pt x="45" y="12"/>
                  </a:lnTo>
                  <a:lnTo>
                    <a:pt x="49" y="14"/>
                  </a:lnTo>
                  <a:lnTo>
                    <a:pt x="53" y="17"/>
                  </a:lnTo>
                  <a:lnTo>
                    <a:pt x="57" y="21"/>
                  </a:lnTo>
                  <a:lnTo>
                    <a:pt x="59" y="27"/>
                  </a:lnTo>
                  <a:lnTo>
                    <a:pt x="60" y="32"/>
                  </a:lnTo>
                  <a:lnTo>
                    <a:pt x="61" y="37"/>
                  </a:lnTo>
                  <a:lnTo>
                    <a:pt x="61" y="43"/>
                  </a:lnTo>
                  <a:close/>
                  <a:moveTo>
                    <a:pt x="1" y="114"/>
                  </a:moveTo>
                  <a:lnTo>
                    <a:pt x="15" y="114"/>
                  </a:lnTo>
                  <a:lnTo>
                    <a:pt x="15" y="74"/>
                  </a:lnTo>
                  <a:lnTo>
                    <a:pt x="17" y="74"/>
                  </a:lnTo>
                  <a:lnTo>
                    <a:pt x="21" y="79"/>
                  </a:lnTo>
                  <a:lnTo>
                    <a:pt x="27" y="82"/>
                  </a:lnTo>
                  <a:lnTo>
                    <a:pt x="33" y="85"/>
                  </a:lnTo>
                  <a:lnTo>
                    <a:pt x="39" y="86"/>
                  </a:lnTo>
                  <a:lnTo>
                    <a:pt x="48" y="85"/>
                  </a:lnTo>
                  <a:lnTo>
                    <a:pt x="57" y="81"/>
                  </a:lnTo>
                  <a:lnTo>
                    <a:pt x="64" y="77"/>
                  </a:lnTo>
                  <a:lnTo>
                    <a:pt x="68" y="72"/>
                  </a:lnTo>
                  <a:lnTo>
                    <a:pt x="72" y="66"/>
                  </a:lnTo>
                  <a:lnTo>
                    <a:pt x="75" y="58"/>
                  </a:lnTo>
                  <a:lnTo>
                    <a:pt x="77" y="51"/>
                  </a:lnTo>
                  <a:lnTo>
                    <a:pt x="77" y="43"/>
                  </a:lnTo>
                  <a:lnTo>
                    <a:pt x="77" y="35"/>
                  </a:lnTo>
                  <a:lnTo>
                    <a:pt x="74" y="27"/>
                  </a:lnTo>
                  <a:lnTo>
                    <a:pt x="72" y="20"/>
                  </a:lnTo>
                  <a:lnTo>
                    <a:pt x="68" y="14"/>
                  </a:lnTo>
                  <a:lnTo>
                    <a:pt x="64" y="8"/>
                  </a:lnTo>
                  <a:lnTo>
                    <a:pt x="58" y="3"/>
                  </a:lnTo>
                  <a:lnTo>
                    <a:pt x="51" y="1"/>
                  </a:lnTo>
                  <a:lnTo>
                    <a:pt x="43" y="0"/>
                  </a:lnTo>
                  <a:lnTo>
                    <a:pt x="34" y="1"/>
                  </a:lnTo>
                  <a:lnTo>
                    <a:pt x="27" y="3"/>
                  </a:lnTo>
                  <a:lnTo>
                    <a:pt x="23" y="6"/>
                  </a:lnTo>
                  <a:lnTo>
                    <a:pt x="21" y="9"/>
                  </a:lnTo>
                  <a:lnTo>
                    <a:pt x="18" y="12"/>
                  </a:lnTo>
                  <a:lnTo>
                    <a:pt x="15" y="16"/>
                  </a:lnTo>
                  <a:lnTo>
                    <a:pt x="15" y="2"/>
                  </a:lnTo>
                  <a:lnTo>
                    <a:pt x="0" y="2"/>
                  </a:lnTo>
                  <a:lnTo>
                    <a:pt x="0" y="10"/>
                  </a:lnTo>
                  <a:lnTo>
                    <a:pt x="1" y="17"/>
                  </a:lnTo>
                  <a:lnTo>
                    <a:pt x="1" y="11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5" name="Freeform 1165"/>
            <xdr:cNvSpPr>
              <a:spLocks/>
            </xdr:cNvSpPr>
          </xdr:nvSpPr>
          <xdr:spPr bwMode="auto">
            <a:xfrm>
              <a:off x="9041" y="1086"/>
              <a:ext cx="44" cy="82"/>
            </a:xfrm>
            <a:custGeom>
              <a:avLst/>
              <a:gdLst>
                <a:gd name="T0" fmla="*/ 14 w 44"/>
                <a:gd name="T1" fmla="*/ 42 h 82"/>
                <a:gd name="T2" fmla="*/ 14 w 44"/>
                <a:gd name="T3" fmla="*/ 36 h 82"/>
                <a:gd name="T4" fmla="*/ 15 w 44"/>
                <a:gd name="T5" fmla="*/ 31 h 82"/>
                <a:gd name="T6" fmla="*/ 16 w 44"/>
                <a:gd name="T7" fmla="*/ 27 h 82"/>
                <a:gd name="T8" fmla="*/ 19 w 44"/>
                <a:gd name="T9" fmla="*/ 22 h 82"/>
                <a:gd name="T10" fmla="*/ 22 w 44"/>
                <a:gd name="T11" fmla="*/ 19 h 82"/>
                <a:gd name="T12" fmla="*/ 26 w 44"/>
                <a:gd name="T13" fmla="*/ 16 h 82"/>
                <a:gd name="T14" fmla="*/ 31 w 44"/>
                <a:gd name="T15" fmla="*/ 15 h 82"/>
                <a:gd name="T16" fmla="*/ 38 w 44"/>
                <a:gd name="T17" fmla="*/ 14 h 82"/>
                <a:gd name="T18" fmla="*/ 41 w 44"/>
                <a:gd name="T19" fmla="*/ 14 h 82"/>
                <a:gd name="T20" fmla="*/ 44 w 44"/>
                <a:gd name="T21" fmla="*/ 15 h 82"/>
                <a:gd name="T22" fmla="*/ 44 w 44"/>
                <a:gd name="T23" fmla="*/ 0 h 82"/>
                <a:gd name="T24" fmla="*/ 41 w 44"/>
                <a:gd name="T25" fmla="*/ 0 h 82"/>
                <a:gd name="T26" fmla="*/ 39 w 44"/>
                <a:gd name="T27" fmla="*/ 0 h 82"/>
                <a:gd name="T28" fmla="*/ 34 w 44"/>
                <a:gd name="T29" fmla="*/ 1 h 82"/>
                <a:gd name="T30" fmla="*/ 30 w 44"/>
                <a:gd name="T31" fmla="*/ 1 h 82"/>
                <a:gd name="T32" fmla="*/ 27 w 44"/>
                <a:gd name="T33" fmla="*/ 4 h 82"/>
                <a:gd name="T34" fmla="*/ 24 w 44"/>
                <a:gd name="T35" fmla="*/ 5 h 82"/>
                <a:gd name="T36" fmla="*/ 21 w 44"/>
                <a:gd name="T37" fmla="*/ 8 h 82"/>
                <a:gd name="T38" fmla="*/ 18 w 44"/>
                <a:gd name="T39" fmla="*/ 10 h 82"/>
                <a:gd name="T40" fmla="*/ 16 w 44"/>
                <a:gd name="T41" fmla="*/ 13 h 82"/>
                <a:gd name="T42" fmla="*/ 15 w 44"/>
                <a:gd name="T43" fmla="*/ 17 h 82"/>
                <a:gd name="T44" fmla="*/ 14 w 44"/>
                <a:gd name="T45" fmla="*/ 17 h 82"/>
                <a:gd name="T46" fmla="*/ 14 w 44"/>
                <a:gd name="T47" fmla="*/ 1 h 82"/>
                <a:gd name="T48" fmla="*/ 0 w 44"/>
                <a:gd name="T49" fmla="*/ 1 h 82"/>
                <a:gd name="T50" fmla="*/ 0 w 44"/>
                <a:gd name="T51" fmla="*/ 82 h 82"/>
                <a:gd name="T52" fmla="*/ 14 w 44"/>
                <a:gd name="T53" fmla="*/ 82 h 82"/>
                <a:gd name="T54" fmla="*/ 14 w 44"/>
                <a:gd name="T55" fmla="*/ 42 h 82"/>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w 44"/>
                <a:gd name="T85" fmla="*/ 0 h 82"/>
                <a:gd name="T86" fmla="*/ 44 w 44"/>
                <a:gd name="T87" fmla="*/ 82 h 82"/>
              </a:gdLst>
              <a:ahLst/>
              <a:cxnLst>
                <a:cxn ang="T56">
                  <a:pos x="T0" y="T1"/>
                </a:cxn>
                <a:cxn ang="T57">
                  <a:pos x="T2" y="T3"/>
                </a:cxn>
                <a:cxn ang="T58">
                  <a:pos x="T4" y="T5"/>
                </a:cxn>
                <a:cxn ang="T59">
                  <a:pos x="T6" y="T7"/>
                </a:cxn>
                <a:cxn ang="T60">
                  <a:pos x="T8" y="T9"/>
                </a:cxn>
                <a:cxn ang="T61">
                  <a:pos x="T10" y="T11"/>
                </a:cxn>
                <a:cxn ang="T62">
                  <a:pos x="T12" y="T13"/>
                </a:cxn>
                <a:cxn ang="T63">
                  <a:pos x="T14" y="T15"/>
                </a:cxn>
                <a:cxn ang="T64">
                  <a:pos x="T16" y="T17"/>
                </a:cxn>
                <a:cxn ang="T65">
                  <a:pos x="T18" y="T19"/>
                </a:cxn>
                <a:cxn ang="T66">
                  <a:pos x="T20" y="T21"/>
                </a:cxn>
                <a:cxn ang="T67">
                  <a:pos x="T22" y="T23"/>
                </a:cxn>
                <a:cxn ang="T68">
                  <a:pos x="T24" y="T25"/>
                </a:cxn>
                <a:cxn ang="T69">
                  <a:pos x="T26" y="T27"/>
                </a:cxn>
                <a:cxn ang="T70">
                  <a:pos x="T28" y="T29"/>
                </a:cxn>
                <a:cxn ang="T71">
                  <a:pos x="T30" y="T31"/>
                </a:cxn>
                <a:cxn ang="T72">
                  <a:pos x="T32" y="T33"/>
                </a:cxn>
                <a:cxn ang="T73">
                  <a:pos x="T34" y="T35"/>
                </a:cxn>
                <a:cxn ang="T74">
                  <a:pos x="T36" y="T37"/>
                </a:cxn>
                <a:cxn ang="T75">
                  <a:pos x="T38" y="T39"/>
                </a:cxn>
                <a:cxn ang="T76">
                  <a:pos x="T40" y="T41"/>
                </a:cxn>
                <a:cxn ang="T77">
                  <a:pos x="T42" y="T43"/>
                </a:cxn>
                <a:cxn ang="T78">
                  <a:pos x="T44" y="T45"/>
                </a:cxn>
                <a:cxn ang="T79">
                  <a:pos x="T46" y="T47"/>
                </a:cxn>
                <a:cxn ang="T80">
                  <a:pos x="T48" y="T49"/>
                </a:cxn>
                <a:cxn ang="T81">
                  <a:pos x="T50" y="T51"/>
                </a:cxn>
                <a:cxn ang="T82">
                  <a:pos x="T52" y="T53"/>
                </a:cxn>
                <a:cxn ang="T83">
                  <a:pos x="T54" y="T55"/>
                </a:cxn>
              </a:cxnLst>
              <a:rect l="T84" t="T85" r="T86" b="T87"/>
              <a:pathLst>
                <a:path w="44" h="82">
                  <a:moveTo>
                    <a:pt x="14" y="42"/>
                  </a:moveTo>
                  <a:lnTo>
                    <a:pt x="14" y="36"/>
                  </a:lnTo>
                  <a:lnTo>
                    <a:pt x="15" y="31"/>
                  </a:lnTo>
                  <a:lnTo>
                    <a:pt x="16" y="27"/>
                  </a:lnTo>
                  <a:lnTo>
                    <a:pt x="19" y="22"/>
                  </a:lnTo>
                  <a:lnTo>
                    <a:pt x="22" y="19"/>
                  </a:lnTo>
                  <a:lnTo>
                    <a:pt x="26" y="16"/>
                  </a:lnTo>
                  <a:lnTo>
                    <a:pt x="31" y="15"/>
                  </a:lnTo>
                  <a:lnTo>
                    <a:pt x="38" y="14"/>
                  </a:lnTo>
                  <a:lnTo>
                    <a:pt x="41" y="14"/>
                  </a:lnTo>
                  <a:lnTo>
                    <a:pt x="44" y="15"/>
                  </a:lnTo>
                  <a:lnTo>
                    <a:pt x="44" y="0"/>
                  </a:lnTo>
                  <a:lnTo>
                    <a:pt x="41" y="0"/>
                  </a:lnTo>
                  <a:lnTo>
                    <a:pt x="39" y="0"/>
                  </a:lnTo>
                  <a:lnTo>
                    <a:pt x="34" y="1"/>
                  </a:lnTo>
                  <a:lnTo>
                    <a:pt x="30" y="1"/>
                  </a:lnTo>
                  <a:lnTo>
                    <a:pt x="27" y="4"/>
                  </a:lnTo>
                  <a:lnTo>
                    <a:pt x="24" y="5"/>
                  </a:lnTo>
                  <a:lnTo>
                    <a:pt x="21" y="8"/>
                  </a:lnTo>
                  <a:lnTo>
                    <a:pt x="18" y="10"/>
                  </a:lnTo>
                  <a:lnTo>
                    <a:pt x="16" y="13"/>
                  </a:lnTo>
                  <a:lnTo>
                    <a:pt x="15" y="17"/>
                  </a:lnTo>
                  <a:lnTo>
                    <a:pt x="14" y="17"/>
                  </a:lnTo>
                  <a:lnTo>
                    <a:pt x="14" y="1"/>
                  </a:lnTo>
                  <a:lnTo>
                    <a:pt x="0" y="1"/>
                  </a:lnTo>
                  <a:lnTo>
                    <a:pt x="0" y="82"/>
                  </a:lnTo>
                  <a:lnTo>
                    <a:pt x="14" y="82"/>
                  </a:lnTo>
                  <a:lnTo>
                    <a:pt x="14" y="42"/>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6" name="Freeform 1166"/>
            <xdr:cNvSpPr>
              <a:spLocks noEditPoints="1"/>
            </xdr:cNvSpPr>
          </xdr:nvSpPr>
          <xdr:spPr bwMode="auto">
            <a:xfrm>
              <a:off x="9096" y="1085"/>
              <a:ext cx="80" cy="86"/>
            </a:xfrm>
            <a:custGeom>
              <a:avLst/>
              <a:gdLst>
                <a:gd name="T0" fmla="*/ 31 w 80"/>
                <a:gd name="T1" fmla="*/ 1 h 86"/>
                <a:gd name="T2" fmla="*/ 15 w 80"/>
                <a:gd name="T3" fmla="*/ 8 h 86"/>
                <a:gd name="T4" fmla="*/ 6 w 80"/>
                <a:gd name="T5" fmla="*/ 18 h 86"/>
                <a:gd name="T6" fmla="*/ 0 w 80"/>
                <a:gd name="T7" fmla="*/ 34 h 86"/>
                <a:gd name="T8" fmla="*/ 0 w 80"/>
                <a:gd name="T9" fmla="*/ 52 h 86"/>
                <a:gd name="T10" fmla="*/ 6 w 80"/>
                <a:gd name="T11" fmla="*/ 68 h 86"/>
                <a:gd name="T12" fmla="*/ 15 w 80"/>
                <a:gd name="T13" fmla="*/ 78 h 86"/>
                <a:gd name="T14" fmla="*/ 31 w 80"/>
                <a:gd name="T15" fmla="*/ 85 h 86"/>
                <a:gd name="T16" fmla="*/ 49 w 80"/>
                <a:gd name="T17" fmla="*/ 85 h 86"/>
                <a:gd name="T18" fmla="*/ 65 w 80"/>
                <a:gd name="T19" fmla="*/ 78 h 86"/>
                <a:gd name="T20" fmla="*/ 74 w 80"/>
                <a:gd name="T21" fmla="*/ 68 h 86"/>
                <a:gd name="T22" fmla="*/ 79 w 80"/>
                <a:gd name="T23" fmla="*/ 52 h 86"/>
                <a:gd name="T24" fmla="*/ 79 w 80"/>
                <a:gd name="T25" fmla="*/ 34 h 86"/>
                <a:gd name="T26" fmla="*/ 74 w 80"/>
                <a:gd name="T27" fmla="*/ 18 h 86"/>
                <a:gd name="T28" fmla="*/ 65 w 80"/>
                <a:gd name="T29" fmla="*/ 8 h 86"/>
                <a:gd name="T30" fmla="*/ 49 w 80"/>
                <a:gd name="T31" fmla="*/ 1 h 86"/>
                <a:gd name="T32" fmla="*/ 16 w 80"/>
                <a:gd name="T33" fmla="*/ 43 h 86"/>
                <a:gd name="T34" fmla="*/ 17 w 80"/>
                <a:gd name="T35" fmla="*/ 31 h 86"/>
                <a:gd name="T36" fmla="*/ 21 w 80"/>
                <a:gd name="T37" fmla="*/ 20 h 86"/>
                <a:gd name="T38" fmla="*/ 29 w 80"/>
                <a:gd name="T39" fmla="*/ 14 h 86"/>
                <a:gd name="T40" fmla="*/ 40 w 80"/>
                <a:gd name="T41" fmla="*/ 12 h 86"/>
                <a:gd name="T42" fmla="*/ 51 w 80"/>
                <a:gd name="T43" fmla="*/ 14 h 86"/>
                <a:gd name="T44" fmla="*/ 58 w 80"/>
                <a:gd name="T45" fmla="*/ 20 h 86"/>
                <a:gd name="T46" fmla="*/ 63 w 80"/>
                <a:gd name="T47" fmla="*/ 31 h 86"/>
                <a:gd name="T48" fmla="*/ 64 w 80"/>
                <a:gd name="T49" fmla="*/ 43 h 86"/>
                <a:gd name="T50" fmla="*/ 63 w 80"/>
                <a:gd name="T51" fmla="*/ 55 h 86"/>
                <a:gd name="T52" fmla="*/ 58 w 80"/>
                <a:gd name="T53" fmla="*/ 66 h 86"/>
                <a:gd name="T54" fmla="*/ 51 w 80"/>
                <a:gd name="T55" fmla="*/ 72 h 86"/>
                <a:gd name="T56" fmla="*/ 40 w 80"/>
                <a:gd name="T57" fmla="*/ 74 h 86"/>
                <a:gd name="T58" fmla="*/ 29 w 80"/>
                <a:gd name="T59" fmla="*/ 72 h 86"/>
                <a:gd name="T60" fmla="*/ 21 w 80"/>
                <a:gd name="T61" fmla="*/ 66 h 86"/>
                <a:gd name="T62" fmla="*/ 17 w 80"/>
                <a:gd name="T63" fmla="*/ 55 h 86"/>
                <a:gd name="T64" fmla="*/ 16 w 80"/>
                <a:gd name="T65" fmla="*/ 43 h 8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w 80"/>
                <a:gd name="T100" fmla="*/ 0 h 86"/>
                <a:gd name="T101" fmla="*/ 80 w 80"/>
                <a:gd name="T102" fmla="*/ 86 h 86"/>
              </a:gdLst>
              <a:ahLst/>
              <a:cxnLst>
                <a:cxn ang="T66">
                  <a:pos x="T0" y="T1"/>
                </a:cxn>
                <a:cxn ang="T67">
                  <a:pos x="T2" y="T3"/>
                </a:cxn>
                <a:cxn ang="T68">
                  <a:pos x="T4" y="T5"/>
                </a:cxn>
                <a:cxn ang="T69">
                  <a:pos x="T6" y="T7"/>
                </a:cxn>
                <a:cxn ang="T70">
                  <a:pos x="T8" y="T9"/>
                </a:cxn>
                <a:cxn ang="T71">
                  <a:pos x="T10" y="T11"/>
                </a:cxn>
                <a:cxn ang="T72">
                  <a:pos x="T12" y="T13"/>
                </a:cxn>
                <a:cxn ang="T73">
                  <a:pos x="T14" y="T15"/>
                </a:cxn>
                <a:cxn ang="T74">
                  <a:pos x="T16" y="T17"/>
                </a:cxn>
                <a:cxn ang="T75">
                  <a:pos x="T18" y="T19"/>
                </a:cxn>
                <a:cxn ang="T76">
                  <a:pos x="T20" y="T21"/>
                </a:cxn>
                <a:cxn ang="T77">
                  <a:pos x="T22" y="T23"/>
                </a:cxn>
                <a:cxn ang="T78">
                  <a:pos x="T24" y="T25"/>
                </a:cxn>
                <a:cxn ang="T79">
                  <a:pos x="T26" y="T27"/>
                </a:cxn>
                <a:cxn ang="T80">
                  <a:pos x="T28" y="T29"/>
                </a:cxn>
                <a:cxn ang="T81">
                  <a:pos x="T30" y="T31"/>
                </a:cxn>
                <a:cxn ang="T82">
                  <a:pos x="T32" y="T33"/>
                </a:cxn>
                <a:cxn ang="T83">
                  <a:pos x="T34" y="T35"/>
                </a:cxn>
                <a:cxn ang="T84">
                  <a:pos x="T36" y="T37"/>
                </a:cxn>
                <a:cxn ang="T85">
                  <a:pos x="T38" y="T39"/>
                </a:cxn>
                <a:cxn ang="T86">
                  <a:pos x="T40" y="T41"/>
                </a:cxn>
                <a:cxn ang="T87">
                  <a:pos x="T42" y="T43"/>
                </a:cxn>
                <a:cxn ang="T88">
                  <a:pos x="T44" y="T45"/>
                </a:cxn>
                <a:cxn ang="T89">
                  <a:pos x="T46" y="T47"/>
                </a:cxn>
                <a:cxn ang="T90">
                  <a:pos x="T48" y="T49"/>
                </a:cxn>
                <a:cxn ang="T91">
                  <a:pos x="T50" y="T51"/>
                </a:cxn>
                <a:cxn ang="T92">
                  <a:pos x="T52" y="T53"/>
                </a:cxn>
                <a:cxn ang="T93">
                  <a:pos x="T54" y="T55"/>
                </a:cxn>
                <a:cxn ang="T94">
                  <a:pos x="T56" y="T57"/>
                </a:cxn>
                <a:cxn ang="T95">
                  <a:pos x="T58" y="T59"/>
                </a:cxn>
                <a:cxn ang="T96">
                  <a:pos x="T60" y="T61"/>
                </a:cxn>
                <a:cxn ang="T97">
                  <a:pos x="T62" y="T63"/>
                </a:cxn>
                <a:cxn ang="T98">
                  <a:pos x="T64" y="T65"/>
                </a:cxn>
              </a:cxnLst>
              <a:rect l="T99" t="T100" r="T101" b="T102"/>
              <a:pathLst>
                <a:path w="80" h="86">
                  <a:moveTo>
                    <a:pt x="40" y="0"/>
                  </a:moveTo>
                  <a:lnTo>
                    <a:pt x="31" y="1"/>
                  </a:lnTo>
                  <a:lnTo>
                    <a:pt x="23" y="3"/>
                  </a:lnTo>
                  <a:lnTo>
                    <a:pt x="15" y="8"/>
                  </a:lnTo>
                  <a:lnTo>
                    <a:pt x="10" y="12"/>
                  </a:lnTo>
                  <a:lnTo>
                    <a:pt x="6" y="18"/>
                  </a:lnTo>
                  <a:lnTo>
                    <a:pt x="3" y="26"/>
                  </a:lnTo>
                  <a:lnTo>
                    <a:pt x="0" y="34"/>
                  </a:lnTo>
                  <a:lnTo>
                    <a:pt x="0" y="43"/>
                  </a:lnTo>
                  <a:lnTo>
                    <a:pt x="0" y="52"/>
                  </a:lnTo>
                  <a:lnTo>
                    <a:pt x="3" y="60"/>
                  </a:lnTo>
                  <a:lnTo>
                    <a:pt x="6" y="68"/>
                  </a:lnTo>
                  <a:lnTo>
                    <a:pt x="10" y="74"/>
                  </a:lnTo>
                  <a:lnTo>
                    <a:pt x="15" y="78"/>
                  </a:lnTo>
                  <a:lnTo>
                    <a:pt x="23" y="82"/>
                  </a:lnTo>
                  <a:lnTo>
                    <a:pt x="31" y="85"/>
                  </a:lnTo>
                  <a:lnTo>
                    <a:pt x="40" y="86"/>
                  </a:lnTo>
                  <a:lnTo>
                    <a:pt x="49" y="85"/>
                  </a:lnTo>
                  <a:lnTo>
                    <a:pt x="57" y="82"/>
                  </a:lnTo>
                  <a:lnTo>
                    <a:pt x="65" y="78"/>
                  </a:lnTo>
                  <a:lnTo>
                    <a:pt x="70" y="74"/>
                  </a:lnTo>
                  <a:lnTo>
                    <a:pt x="74" y="68"/>
                  </a:lnTo>
                  <a:lnTo>
                    <a:pt x="77" y="60"/>
                  </a:lnTo>
                  <a:lnTo>
                    <a:pt x="79" y="52"/>
                  </a:lnTo>
                  <a:lnTo>
                    <a:pt x="80" y="43"/>
                  </a:lnTo>
                  <a:lnTo>
                    <a:pt x="79" y="34"/>
                  </a:lnTo>
                  <a:lnTo>
                    <a:pt x="77" y="26"/>
                  </a:lnTo>
                  <a:lnTo>
                    <a:pt x="74" y="18"/>
                  </a:lnTo>
                  <a:lnTo>
                    <a:pt x="70" y="12"/>
                  </a:lnTo>
                  <a:lnTo>
                    <a:pt x="65" y="8"/>
                  </a:lnTo>
                  <a:lnTo>
                    <a:pt x="57" y="3"/>
                  </a:lnTo>
                  <a:lnTo>
                    <a:pt x="49" y="1"/>
                  </a:lnTo>
                  <a:lnTo>
                    <a:pt x="40" y="0"/>
                  </a:lnTo>
                  <a:close/>
                  <a:moveTo>
                    <a:pt x="16" y="43"/>
                  </a:moveTo>
                  <a:lnTo>
                    <a:pt x="16" y="37"/>
                  </a:lnTo>
                  <a:lnTo>
                    <a:pt x="17" y="31"/>
                  </a:lnTo>
                  <a:lnTo>
                    <a:pt x="18" y="26"/>
                  </a:lnTo>
                  <a:lnTo>
                    <a:pt x="21" y="20"/>
                  </a:lnTo>
                  <a:lnTo>
                    <a:pt x="25" y="17"/>
                  </a:lnTo>
                  <a:lnTo>
                    <a:pt x="29" y="14"/>
                  </a:lnTo>
                  <a:lnTo>
                    <a:pt x="34" y="12"/>
                  </a:lnTo>
                  <a:lnTo>
                    <a:pt x="40" y="12"/>
                  </a:lnTo>
                  <a:lnTo>
                    <a:pt x="46" y="12"/>
                  </a:lnTo>
                  <a:lnTo>
                    <a:pt x="51" y="14"/>
                  </a:lnTo>
                  <a:lnTo>
                    <a:pt x="55" y="17"/>
                  </a:lnTo>
                  <a:lnTo>
                    <a:pt x="58" y="20"/>
                  </a:lnTo>
                  <a:lnTo>
                    <a:pt x="61" y="26"/>
                  </a:lnTo>
                  <a:lnTo>
                    <a:pt x="63" y="31"/>
                  </a:lnTo>
                  <a:lnTo>
                    <a:pt x="64" y="37"/>
                  </a:lnTo>
                  <a:lnTo>
                    <a:pt x="64" y="43"/>
                  </a:lnTo>
                  <a:lnTo>
                    <a:pt x="64" y="49"/>
                  </a:lnTo>
                  <a:lnTo>
                    <a:pt x="63" y="55"/>
                  </a:lnTo>
                  <a:lnTo>
                    <a:pt x="61" y="60"/>
                  </a:lnTo>
                  <a:lnTo>
                    <a:pt x="58" y="66"/>
                  </a:lnTo>
                  <a:lnTo>
                    <a:pt x="55" y="69"/>
                  </a:lnTo>
                  <a:lnTo>
                    <a:pt x="51" y="72"/>
                  </a:lnTo>
                  <a:lnTo>
                    <a:pt x="46" y="74"/>
                  </a:lnTo>
                  <a:lnTo>
                    <a:pt x="40" y="74"/>
                  </a:lnTo>
                  <a:lnTo>
                    <a:pt x="34" y="74"/>
                  </a:lnTo>
                  <a:lnTo>
                    <a:pt x="29" y="72"/>
                  </a:lnTo>
                  <a:lnTo>
                    <a:pt x="25" y="69"/>
                  </a:lnTo>
                  <a:lnTo>
                    <a:pt x="21" y="66"/>
                  </a:lnTo>
                  <a:lnTo>
                    <a:pt x="18" y="60"/>
                  </a:lnTo>
                  <a:lnTo>
                    <a:pt x="17" y="55"/>
                  </a:lnTo>
                  <a:lnTo>
                    <a:pt x="16" y="49"/>
                  </a:lnTo>
                  <a:lnTo>
                    <a:pt x="16" y="4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7" name="Freeform 1167"/>
            <xdr:cNvSpPr>
              <a:spLocks noEditPoints="1"/>
            </xdr:cNvSpPr>
          </xdr:nvSpPr>
          <xdr:spPr bwMode="auto">
            <a:xfrm>
              <a:off x="9185" y="1053"/>
              <a:ext cx="31" cy="146"/>
            </a:xfrm>
            <a:custGeom>
              <a:avLst/>
              <a:gdLst>
                <a:gd name="T0" fmla="*/ 29 w 31"/>
                <a:gd name="T1" fmla="*/ 34 h 146"/>
                <a:gd name="T2" fmla="*/ 15 w 31"/>
                <a:gd name="T3" fmla="*/ 34 h 146"/>
                <a:gd name="T4" fmla="*/ 15 w 31"/>
                <a:gd name="T5" fmla="*/ 124 h 146"/>
                <a:gd name="T6" fmla="*/ 14 w 31"/>
                <a:gd name="T7" fmla="*/ 128 h 146"/>
                <a:gd name="T8" fmla="*/ 12 w 31"/>
                <a:gd name="T9" fmla="*/ 131 h 146"/>
                <a:gd name="T10" fmla="*/ 11 w 31"/>
                <a:gd name="T11" fmla="*/ 133 h 146"/>
                <a:gd name="T12" fmla="*/ 8 w 31"/>
                <a:gd name="T13" fmla="*/ 134 h 146"/>
                <a:gd name="T14" fmla="*/ 5 w 31"/>
                <a:gd name="T15" fmla="*/ 134 h 146"/>
                <a:gd name="T16" fmla="*/ 0 w 31"/>
                <a:gd name="T17" fmla="*/ 134 h 146"/>
                <a:gd name="T18" fmla="*/ 0 w 31"/>
                <a:gd name="T19" fmla="*/ 145 h 146"/>
                <a:gd name="T20" fmla="*/ 5 w 31"/>
                <a:gd name="T21" fmla="*/ 146 h 146"/>
                <a:gd name="T22" fmla="*/ 9 w 31"/>
                <a:gd name="T23" fmla="*/ 146 h 146"/>
                <a:gd name="T24" fmla="*/ 16 w 31"/>
                <a:gd name="T25" fmla="*/ 145 h 146"/>
                <a:gd name="T26" fmla="*/ 20 w 31"/>
                <a:gd name="T27" fmla="*/ 144 h 146"/>
                <a:gd name="T28" fmla="*/ 23 w 31"/>
                <a:gd name="T29" fmla="*/ 142 h 146"/>
                <a:gd name="T30" fmla="*/ 26 w 31"/>
                <a:gd name="T31" fmla="*/ 139 h 146"/>
                <a:gd name="T32" fmla="*/ 27 w 31"/>
                <a:gd name="T33" fmla="*/ 134 h 146"/>
                <a:gd name="T34" fmla="*/ 28 w 31"/>
                <a:gd name="T35" fmla="*/ 130 h 146"/>
                <a:gd name="T36" fmla="*/ 29 w 31"/>
                <a:gd name="T37" fmla="*/ 125 h 146"/>
                <a:gd name="T38" fmla="*/ 29 w 31"/>
                <a:gd name="T39" fmla="*/ 120 h 146"/>
                <a:gd name="T40" fmla="*/ 29 w 31"/>
                <a:gd name="T41" fmla="*/ 34 h 146"/>
                <a:gd name="T42" fmla="*/ 31 w 31"/>
                <a:gd name="T43" fmla="*/ 17 h 146"/>
                <a:gd name="T44" fmla="*/ 31 w 31"/>
                <a:gd name="T45" fmla="*/ 0 h 146"/>
                <a:gd name="T46" fmla="*/ 12 w 31"/>
                <a:gd name="T47" fmla="*/ 0 h 146"/>
                <a:gd name="T48" fmla="*/ 12 w 31"/>
                <a:gd name="T49" fmla="*/ 17 h 146"/>
                <a:gd name="T50" fmla="*/ 31 w 31"/>
                <a:gd name="T51" fmla="*/ 17 h 14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w 31"/>
                <a:gd name="T79" fmla="*/ 0 h 146"/>
                <a:gd name="T80" fmla="*/ 31 w 31"/>
                <a:gd name="T81" fmla="*/ 146 h 146"/>
              </a:gdLst>
              <a:ahLst/>
              <a:cxnLst>
                <a:cxn ang="T52">
                  <a:pos x="T0" y="T1"/>
                </a:cxn>
                <a:cxn ang="T53">
                  <a:pos x="T2" y="T3"/>
                </a:cxn>
                <a:cxn ang="T54">
                  <a:pos x="T4" y="T5"/>
                </a:cxn>
                <a:cxn ang="T55">
                  <a:pos x="T6" y="T7"/>
                </a:cxn>
                <a:cxn ang="T56">
                  <a:pos x="T8" y="T9"/>
                </a:cxn>
                <a:cxn ang="T57">
                  <a:pos x="T10" y="T11"/>
                </a:cxn>
                <a:cxn ang="T58">
                  <a:pos x="T12" y="T13"/>
                </a:cxn>
                <a:cxn ang="T59">
                  <a:pos x="T14" y="T15"/>
                </a:cxn>
                <a:cxn ang="T60">
                  <a:pos x="T16" y="T17"/>
                </a:cxn>
                <a:cxn ang="T61">
                  <a:pos x="T18" y="T19"/>
                </a:cxn>
                <a:cxn ang="T62">
                  <a:pos x="T20" y="T21"/>
                </a:cxn>
                <a:cxn ang="T63">
                  <a:pos x="T22" y="T23"/>
                </a:cxn>
                <a:cxn ang="T64">
                  <a:pos x="T24" y="T25"/>
                </a:cxn>
                <a:cxn ang="T65">
                  <a:pos x="T26" y="T27"/>
                </a:cxn>
                <a:cxn ang="T66">
                  <a:pos x="T28" y="T29"/>
                </a:cxn>
                <a:cxn ang="T67">
                  <a:pos x="T30" y="T31"/>
                </a:cxn>
                <a:cxn ang="T68">
                  <a:pos x="T32" y="T33"/>
                </a:cxn>
                <a:cxn ang="T69">
                  <a:pos x="T34" y="T35"/>
                </a:cxn>
                <a:cxn ang="T70">
                  <a:pos x="T36" y="T37"/>
                </a:cxn>
                <a:cxn ang="T71">
                  <a:pos x="T38" y="T39"/>
                </a:cxn>
                <a:cxn ang="T72">
                  <a:pos x="T40" y="T41"/>
                </a:cxn>
                <a:cxn ang="T73">
                  <a:pos x="T42" y="T43"/>
                </a:cxn>
                <a:cxn ang="T74">
                  <a:pos x="T44" y="T45"/>
                </a:cxn>
                <a:cxn ang="T75">
                  <a:pos x="T46" y="T47"/>
                </a:cxn>
                <a:cxn ang="T76">
                  <a:pos x="T48" y="T49"/>
                </a:cxn>
                <a:cxn ang="T77">
                  <a:pos x="T50" y="T51"/>
                </a:cxn>
              </a:cxnLst>
              <a:rect l="T78" t="T79" r="T80" b="T81"/>
              <a:pathLst>
                <a:path w="31" h="146">
                  <a:moveTo>
                    <a:pt x="29" y="34"/>
                  </a:moveTo>
                  <a:lnTo>
                    <a:pt x="15" y="34"/>
                  </a:lnTo>
                  <a:lnTo>
                    <a:pt x="15" y="124"/>
                  </a:lnTo>
                  <a:lnTo>
                    <a:pt x="14" y="128"/>
                  </a:lnTo>
                  <a:lnTo>
                    <a:pt x="12" y="131"/>
                  </a:lnTo>
                  <a:lnTo>
                    <a:pt x="11" y="133"/>
                  </a:lnTo>
                  <a:lnTo>
                    <a:pt x="8" y="134"/>
                  </a:lnTo>
                  <a:lnTo>
                    <a:pt x="5" y="134"/>
                  </a:lnTo>
                  <a:lnTo>
                    <a:pt x="0" y="134"/>
                  </a:lnTo>
                  <a:lnTo>
                    <a:pt x="0" y="145"/>
                  </a:lnTo>
                  <a:lnTo>
                    <a:pt x="5" y="146"/>
                  </a:lnTo>
                  <a:lnTo>
                    <a:pt x="9" y="146"/>
                  </a:lnTo>
                  <a:lnTo>
                    <a:pt x="16" y="145"/>
                  </a:lnTo>
                  <a:lnTo>
                    <a:pt x="20" y="144"/>
                  </a:lnTo>
                  <a:lnTo>
                    <a:pt x="23" y="142"/>
                  </a:lnTo>
                  <a:lnTo>
                    <a:pt x="26" y="139"/>
                  </a:lnTo>
                  <a:lnTo>
                    <a:pt x="27" y="134"/>
                  </a:lnTo>
                  <a:lnTo>
                    <a:pt x="28" y="130"/>
                  </a:lnTo>
                  <a:lnTo>
                    <a:pt x="29" y="125"/>
                  </a:lnTo>
                  <a:lnTo>
                    <a:pt x="29" y="120"/>
                  </a:lnTo>
                  <a:lnTo>
                    <a:pt x="29" y="34"/>
                  </a:lnTo>
                  <a:close/>
                  <a:moveTo>
                    <a:pt x="31" y="17"/>
                  </a:moveTo>
                  <a:lnTo>
                    <a:pt x="31" y="0"/>
                  </a:lnTo>
                  <a:lnTo>
                    <a:pt x="12" y="0"/>
                  </a:lnTo>
                  <a:lnTo>
                    <a:pt x="12" y="17"/>
                  </a:lnTo>
                  <a:lnTo>
                    <a:pt x="31"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8" name="Freeform 1168"/>
            <xdr:cNvSpPr>
              <a:spLocks noEditPoints="1"/>
            </xdr:cNvSpPr>
          </xdr:nvSpPr>
          <xdr:spPr bwMode="auto">
            <a:xfrm>
              <a:off x="9235" y="1085"/>
              <a:ext cx="73" cy="86"/>
            </a:xfrm>
            <a:custGeom>
              <a:avLst/>
              <a:gdLst>
                <a:gd name="T0" fmla="*/ 73 w 73"/>
                <a:gd name="T1" fmla="*/ 38 h 86"/>
                <a:gd name="T2" fmla="*/ 71 w 73"/>
                <a:gd name="T3" fmla="*/ 23 h 86"/>
                <a:gd name="T4" fmla="*/ 65 w 73"/>
                <a:gd name="T5" fmla="*/ 11 h 86"/>
                <a:gd name="T6" fmla="*/ 54 w 73"/>
                <a:gd name="T7" fmla="*/ 3 h 86"/>
                <a:gd name="T8" fmla="*/ 38 w 73"/>
                <a:gd name="T9" fmla="*/ 0 h 86"/>
                <a:gd name="T10" fmla="*/ 21 w 73"/>
                <a:gd name="T11" fmla="*/ 3 h 86"/>
                <a:gd name="T12" fmla="*/ 10 w 73"/>
                <a:gd name="T13" fmla="*/ 13 h 86"/>
                <a:gd name="T14" fmla="*/ 2 w 73"/>
                <a:gd name="T15" fmla="*/ 27 h 86"/>
                <a:gd name="T16" fmla="*/ 0 w 73"/>
                <a:gd name="T17" fmla="*/ 43 h 86"/>
                <a:gd name="T18" fmla="*/ 2 w 73"/>
                <a:gd name="T19" fmla="*/ 60 h 86"/>
                <a:gd name="T20" fmla="*/ 9 w 73"/>
                <a:gd name="T21" fmla="*/ 73 h 86"/>
                <a:gd name="T22" fmla="*/ 20 w 73"/>
                <a:gd name="T23" fmla="*/ 82 h 86"/>
                <a:gd name="T24" fmla="*/ 37 w 73"/>
                <a:gd name="T25" fmla="*/ 86 h 86"/>
                <a:gd name="T26" fmla="*/ 50 w 73"/>
                <a:gd name="T27" fmla="*/ 83 h 86"/>
                <a:gd name="T28" fmla="*/ 60 w 73"/>
                <a:gd name="T29" fmla="*/ 78 h 86"/>
                <a:gd name="T30" fmla="*/ 69 w 73"/>
                <a:gd name="T31" fmla="*/ 70 h 86"/>
                <a:gd name="T32" fmla="*/ 72 w 73"/>
                <a:gd name="T33" fmla="*/ 58 h 86"/>
                <a:gd name="T34" fmla="*/ 55 w 73"/>
                <a:gd name="T35" fmla="*/ 62 h 86"/>
                <a:gd name="T36" fmla="*/ 53 w 73"/>
                <a:gd name="T37" fmla="*/ 69 h 86"/>
                <a:gd name="T38" fmla="*/ 48 w 73"/>
                <a:gd name="T39" fmla="*/ 72 h 86"/>
                <a:gd name="T40" fmla="*/ 41 w 73"/>
                <a:gd name="T41" fmla="*/ 74 h 86"/>
                <a:gd name="T42" fmla="*/ 32 w 73"/>
                <a:gd name="T43" fmla="*/ 74 h 86"/>
                <a:gd name="T44" fmla="*/ 24 w 73"/>
                <a:gd name="T45" fmla="*/ 69 h 86"/>
                <a:gd name="T46" fmla="*/ 18 w 73"/>
                <a:gd name="T47" fmla="*/ 61 h 86"/>
                <a:gd name="T48" fmla="*/ 16 w 73"/>
                <a:gd name="T49" fmla="*/ 51 h 86"/>
                <a:gd name="T50" fmla="*/ 73 w 73"/>
                <a:gd name="T51" fmla="*/ 46 h 86"/>
                <a:gd name="T52" fmla="*/ 17 w 73"/>
                <a:gd name="T53" fmla="*/ 31 h 86"/>
                <a:gd name="T54" fmla="*/ 19 w 73"/>
                <a:gd name="T55" fmla="*/ 22 h 86"/>
                <a:gd name="T56" fmla="*/ 25 w 73"/>
                <a:gd name="T57" fmla="*/ 15 h 86"/>
                <a:gd name="T58" fmla="*/ 32 w 73"/>
                <a:gd name="T59" fmla="*/ 12 h 86"/>
                <a:gd name="T60" fmla="*/ 42 w 73"/>
                <a:gd name="T61" fmla="*/ 12 h 86"/>
                <a:gd name="T62" fmla="*/ 50 w 73"/>
                <a:gd name="T63" fmla="*/ 15 h 86"/>
                <a:gd name="T64" fmla="*/ 55 w 73"/>
                <a:gd name="T65" fmla="*/ 21 h 86"/>
                <a:gd name="T66" fmla="*/ 57 w 73"/>
                <a:gd name="T67" fmla="*/ 31 h 86"/>
                <a:gd name="T68" fmla="*/ 17 w 73"/>
                <a:gd name="T69" fmla="*/ 35 h 8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w 73"/>
                <a:gd name="T106" fmla="*/ 0 h 86"/>
                <a:gd name="T107" fmla="*/ 73 w 73"/>
                <a:gd name="T108" fmla="*/ 86 h 86"/>
              </a:gdLst>
              <a:ahLst/>
              <a:cxnLst>
                <a:cxn ang="T70">
                  <a:pos x="T0" y="T1"/>
                </a:cxn>
                <a:cxn ang="T71">
                  <a:pos x="T2" y="T3"/>
                </a:cxn>
                <a:cxn ang="T72">
                  <a:pos x="T4" y="T5"/>
                </a:cxn>
                <a:cxn ang="T73">
                  <a:pos x="T6" y="T7"/>
                </a:cxn>
                <a:cxn ang="T74">
                  <a:pos x="T8" y="T9"/>
                </a:cxn>
                <a:cxn ang="T75">
                  <a:pos x="T10" y="T11"/>
                </a:cxn>
                <a:cxn ang="T76">
                  <a:pos x="T12" y="T13"/>
                </a:cxn>
                <a:cxn ang="T77">
                  <a:pos x="T14" y="T15"/>
                </a:cxn>
                <a:cxn ang="T78">
                  <a:pos x="T16" y="T17"/>
                </a:cxn>
                <a:cxn ang="T79">
                  <a:pos x="T18" y="T19"/>
                </a:cxn>
                <a:cxn ang="T80">
                  <a:pos x="T20" y="T21"/>
                </a:cxn>
                <a:cxn ang="T81">
                  <a:pos x="T22" y="T23"/>
                </a:cxn>
                <a:cxn ang="T82">
                  <a:pos x="T24" y="T25"/>
                </a:cxn>
                <a:cxn ang="T83">
                  <a:pos x="T26" y="T27"/>
                </a:cxn>
                <a:cxn ang="T84">
                  <a:pos x="T28" y="T29"/>
                </a:cxn>
                <a:cxn ang="T85">
                  <a:pos x="T30" y="T31"/>
                </a:cxn>
                <a:cxn ang="T86">
                  <a:pos x="T32" y="T33"/>
                </a:cxn>
                <a:cxn ang="T87">
                  <a:pos x="T34" y="T35"/>
                </a:cxn>
                <a:cxn ang="T88">
                  <a:pos x="T36" y="T37"/>
                </a:cxn>
                <a:cxn ang="T89">
                  <a:pos x="T38" y="T39"/>
                </a:cxn>
                <a:cxn ang="T90">
                  <a:pos x="T40" y="T41"/>
                </a:cxn>
                <a:cxn ang="T91">
                  <a:pos x="T42" y="T43"/>
                </a:cxn>
                <a:cxn ang="T92">
                  <a:pos x="T44" y="T45"/>
                </a:cxn>
                <a:cxn ang="T93">
                  <a:pos x="T46" y="T47"/>
                </a:cxn>
                <a:cxn ang="T94">
                  <a:pos x="T48" y="T49"/>
                </a:cxn>
                <a:cxn ang="T95">
                  <a:pos x="T50" y="T51"/>
                </a:cxn>
                <a:cxn ang="T96">
                  <a:pos x="T52" y="T53"/>
                </a:cxn>
                <a:cxn ang="T97">
                  <a:pos x="T54" y="T55"/>
                </a:cxn>
                <a:cxn ang="T98">
                  <a:pos x="T56" y="T57"/>
                </a:cxn>
                <a:cxn ang="T99">
                  <a:pos x="T58" y="T59"/>
                </a:cxn>
                <a:cxn ang="T100">
                  <a:pos x="T60" y="T61"/>
                </a:cxn>
                <a:cxn ang="T101">
                  <a:pos x="T62" y="T63"/>
                </a:cxn>
                <a:cxn ang="T102">
                  <a:pos x="T64" y="T65"/>
                </a:cxn>
                <a:cxn ang="T103">
                  <a:pos x="T66" y="T67"/>
                </a:cxn>
                <a:cxn ang="T104">
                  <a:pos x="T68" y="T69"/>
                </a:cxn>
              </a:cxnLst>
              <a:rect l="T105" t="T106" r="T107" b="T108"/>
              <a:pathLst>
                <a:path w="73" h="86">
                  <a:moveTo>
                    <a:pt x="73" y="46"/>
                  </a:moveTo>
                  <a:lnTo>
                    <a:pt x="73" y="38"/>
                  </a:lnTo>
                  <a:lnTo>
                    <a:pt x="73" y="31"/>
                  </a:lnTo>
                  <a:lnTo>
                    <a:pt x="71" y="23"/>
                  </a:lnTo>
                  <a:lnTo>
                    <a:pt x="69" y="17"/>
                  </a:lnTo>
                  <a:lnTo>
                    <a:pt x="65" y="11"/>
                  </a:lnTo>
                  <a:lnTo>
                    <a:pt x="59" y="7"/>
                  </a:lnTo>
                  <a:lnTo>
                    <a:pt x="54" y="3"/>
                  </a:lnTo>
                  <a:lnTo>
                    <a:pt x="47" y="1"/>
                  </a:lnTo>
                  <a:lnTo>
                    <a:pt x="38" y="0"/>
                  </a:lnTo>
                  <a:lnTo>
                    <a:pt x="29" y="1"/>
                  </a:lnTo>
                  <a:lnTo>
                    <a:pt x="21" y="3"/>
                  </a:lnTo>
                  <a:lnTo>
                    <a:pt x="15" y="8"/>
                  </a:lnTo>
                  <a:lnTo>
                    <a:pt x="10" y="13"/>
                  </a:lnTo>
                  <a:lnTo>
                    <a:pt x="6" y="19"/>
                  </a:lnTo>
                  <a:lnTo>
                    <a:pt x="2" y="27"/>
                  </a:lnTo>
                  <a:lnTo>
                    <a:pt x="1" y="35"/>
                  </a:lnTo>
                  <a:lnTo>
                    <a:pt x="0" y="43"/>
                  </a:lnTo>
                  <a:lnTo>
                    <a:pt x="1" y="52"/>
                  </a:lnTo>
                  <a:lnTo>
                    <a:pt x="2" y="60"/>
                  </a:lnTo>
                  <a:lnTo>
                    <a:pt x="6" y="68"/>
                  </a:lnTo>
                  <a:lnTo>
                    <a:pt x="9" y="73"/>
                  </a:lnTo>
                  <a:lnTo>
                    <a:pt x="14" y="78"/>
                  </a:lnTo>
                  <a:lnTo>
                    <a:pt x="20" y="82"/>
                  </a:lnTo>
                  <a:lnTo>
                    <a:pt x="28" y="85"/>
                  </a:lnTo>
                  <a:lnTo>
                    <a:pt x="37" y="86"/>
                  </a:lnTo>
                  <a:lnTo>
                    <a:pt x="44" y="86"/>
                  </a:lnTo>
                  <a:lnTo>
                    <a:pt x="50" y="83"/>
                  </a:lnTo>
                  <a:lnTo>
                    <a:pt x="56" y="81"/>
                  </a:lnTo>
                  <a:lnTo>
                    <a:pt x="60" y="78"/>
                  </a:lnTo>
                  <a:lnTo>
                    <a:pt x="66" y="75"/>
                  </a:lnTo>
                  <a:lnTo>
                    <a:pt x="69" y="70"/>
                  </a:lnTo>
                  <a:lnTo>
                    <a:pt x="71" y="65"/>
                  </a:lnTo>
                  <a:lnTo>
                    <a:pt x="72" y="58"/>
                  </a:lnTo>
                  <a:lnTo>
                    <a:pt x="56" y="58"/>
                  </a:lnTo>
                  <a:lnTo>
                    <a:pt x="55" y="62"/>
                  </a:lnTo>
                  <a:lnTo>
                    <a:pt x="54" y="66"/>
                  </a:lnTo>
                  <a:lnTo>
                    <a:pt x="53" y="69"/>
                  </a:lnTo>
                  <a:lnTo>
                    <a:pt x="51" y="71"/>
                  </a:lnTo>
                  <a:lnTo>
                    <a:pt x="48" y="72"/>
                  </a:lnTo>
                  <a:lnTo>
                    <a:pt x="45" y="74"/>
                  </a:lnTo>
                  <a:lnTo>
                    <a:pt x="41" y="74"/>
                  </a:lnTo>
                  <a:lnTo>
                    <a:pt x="37" y="74"/>
                  </a:lnTo>
                  <a:lnTo>
                    <a:pt x="32" y="74"/>
                  </a:lnTo>
                  <a:lnTo>
                    <a:pt x="27" y="72"/>
                  </a:lnTo>
                  <a:lnTo>
                    <a:pt x="24" y="69"/>
                  </a:lnTo>
                  <a:lnTo>
                    <a:pt x="20" y="66"/>
                  </a:lnTo>
                  <a:lnTo>
                    <a:pt x="18" y="61"/>
                  </a:lnTo>
                  <a:lnTo>
                    <a:pt x="17" y="56"/>
                  </a:lnTo>
                  <a:lnTo>
                    <a:pt x="16" y="51"/>
                  </a:lnTo>
                  <a:lnTo>
                    <a:pt x="17" y="46"/>
                  </a:lnTo>
                  <a:lnTo>
                    <a:pt x="73" y="46"/>
                  </a:lnTo>
                  <a:close/>
                  <a:moveTo>
                    <a:pt x="17" y="35"/>
                  </a:moveTo>
                  <a:lnTo>
                    <a:pt x="17" y="31"/>
                  </a:lnTo>
                  <a:lnTo>
                    <a:pt x="18" y="26"/>
                  </a:lnTo>
                  <a:lnTo>
                    <a:pt x="19" y="22"/>
                  </a:lnTo>
                  <a:lnTo>
                    <a:pt x="22" y="18"/>
                  </a:lnTo>
                  <a:lnTo>
                    <a:pt x="25" y="15"/>
                  </a:lnTo>
                  <a:lnTo>
                    <a:pt x="29" y="13"/>
                  </a:lnTo>
                  <a:lnTo>
                    <a:pt x="32" y="12"/>
                  </a:lnTo>
                  <a:lnTo>
                    <a:pt x="37" y="12"/>
                  </a:lnTo>
                  <a:lnTo>
                    <a:pt x="42" y="12"/>
                  </a:lnTo>
                  <a:lnTo>
                    <a:pt x="47" y="13"/>
                  </a:lnTo>
                  <a:lnTo>
                    <a:pt x="50" y="15"/>
                  </a:lnTo>
                  <a:lnTo>
                    <a:pt x="53" y="18"/>
                  </a:lnTo>
                  <a:lnTo>
                    <a:pt x="55" y="21"/>
                  </a:lnTo>
                  <a:lnTo>
                    <a:pt x="56" y="26"/>
                  </a:lnTo>
                  <a:lnTo>
                    <a:pt x="57" y="31"/>
                  </a:lnTo>
                  <a:lnTo>
                    <a:pt x="57" y="35"/>
                  </a:lnTo>
                  <a:lnTo>
                    <a:pt x="17" y="3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29" name="Freeform 1169"/>
            <xdr:cNvSpPr>
              <a:spLocks/>
            </xdr:cNvSpPr>
          </xdr:nvSpPr>
          <xdr:spPr bwMode="auto">
            <a:xfrm>
              <a:off x="9328" y="1053"/>
              <a:ext cx="67" cy="115"/>
            </a:xfrm>
            <a:custGeom>
              <a:avLst/>
              <a:gdLst>
                <a:gd name="T0" fmla="*/ 16 w 67"/>
                <a:gd name="T1" fmla="*/ 115 h 115"/>
                <a:gd name="T2" fmla="*/ 16 w 67"/>
                <a:gd name="T3" fmla="*/ 71 h 115"/>
                <a:gd name="T4" fmla="*/ 16 w 67"/>
                <a:gd name="T5" fmla="*/ 71 h 115"/>
                <a:gd name="T6" fmla="*/ 47 w 67"/>
                <a:gd name="T7" fmla="*/ 115 h 115"/>
                <a:gd name="T8" fmla="*/ 67 w 67"/>
                <a:gd name="T9" fmla="*/ 115 h 115"/>
                <a:gd name="T10" fmla="*/ 32 w 67"/>
                <a:gd name="T11" fmla="*/ 69 h 115"/>
                <a:gd name="T12" fmla="*/ 65 w 67"/>
                <a:gd name="T13" fmla="*/ 34 h 115"/>
                <a:gd name="T14" fmla="*/ 45 w 67"/>
                <a:gd name="T15" fmla="*/ 34 h 115"/>
                <a:gd name="T16" fmla="*/ 16 w 67"/>
                <a:gd name="T17" fmla="*/ 68 h 115"/>
                <a:gd name="T18" fmla="*/ 16 w 67"/>
                <a:gd name="T19" fmla="*/ 0 h 115"/>
                <a:gd name="T20" fmla="*/ 0 w 67"/>
                <a:gd name="T21" fmla="*/ 0 h 115"/>
                <a:gd name="T22" fmla="*/ 0 w 67"/>
                <a:gd name="T23" fmla="*/ 115 h 115"/>
                <a:gd name="T24" fmla="*/ 16 w 67"/>
                <a:gd name="T25" fmla="*/ 115 h 115"/>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67"/>
                <a:gd name="T40" fmla="*/ 0 h 115"/>
                <a:gd name="T41" fmla="*/ 67 w 67"/>
                <a:gd name="T42" fmla="*/ 115 h 115"/>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67" h="115">
                  <a:moveTo>
                    <a:pt x="16" y="115"/>
                  </a:moveTo>
                  <a:lnTo>
                    <a:pt x="16" y="71"/>
                  </a:lnTo>
                  <a:lnTo>
                    <a:pt x="47" y="115"/>
                  </a:lnTo>
                  <a:lnTo>
                    <a:pt x="67" y="115"/>
                  </a:lnTo>
                  <a:lnTo>
                    <a:pt x="32" y="69"/>
                  </a:lnTo>
                  <a:lnTo>
                    <a:pt x="65" y="34"/>
                  </a:lnTo>
                  <a:lnTo>
                    <a:pt x="45" y="34"/>
                  </a:lnTo>
                  <a:lnTo>
                    <a:pt x="16" y="68"/>
                  </a:lnTo>
                  <a:lnTo>
                    <a:pt x="16" y="0"/>
                  </a:lnTo>
                  <a:lnTo>
                    <a:pt x="0" y="0"/>
                  </a:lnTo>
                  <a:lnTo>
                    <a:pt x="0" y="115"/>
                  </a:lnTo>
                  <a:lnTo>
                    <a:pt x="16"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0" name="Freeform 1170"/>
            <xdr:cNvSpPr>
              <a:spLocks/>
            </xdr:cNvSpPr>
          </xdr:nvSpPr>
          <xdr:spPr bwMode="auto">
            <a:xfrm>
              <a:off x="9396" y="1066"/>
              <a:ext cx="48" cy="105"/>
            </a:xfrm>
            <a:custGeom>
              <a:avLst/>
              <a:gdLst>
                <a:gd name="T0" fmla="*/ 0 w 48"/>
                <a:gd name="T1" fmla="*/ 21 h 105"/>
                <a:gd name="T2" fmla="*/ 0 w 48"/>
                <a:gd name="T3" fmla="*/ 33 h 105"/>
                <a:gd name="T4" fmla="*/ 14 w 48"/>
                <a:gd name="T5" fmla="*/ 33 h 105"/>
                <a:gd name="T6" fmla="*/ 14 w 48"/>
                <a:gd name="T7" fmla="*/ 84 h 105"/>
                <a:gd name="T8" fmla="*/ 14 w 48"/>
                <a:gd name="T9" fmla="*/ 90 h 105"/>
                <a:gd name="T10" fmla="*/ 15 w 48"/>
                <a:gd name="T11" fmla="*/ 94 h 105"/>
                <a:gd name="T12" fmla="*/ 16 w 48"/>
                <a:gd name="T13" fmla="*/ 96 h 105"/>
                <a:gd name="T14" fmla="*/ 17 w 48"/>
                <a:gd name="T15" fmla="*/ 98 h 105"/>
                <a:gd name="T16" fmla="*/ 23 w 48"/>
                <a:gd name="T17" fmla="*/ 102 h 105"/>
                <a:gd name="T18" fmla="*/ 27 w 48"/>
                <a:gd name="T19" fmla="*/ 104 h 105"/>
                <a:gd name="T20" fmla="*/ 32 w 48"/>
                <a:gd name="T21" fmla="*/ 105 h 105"/>
                <a:gd name="T22" fmla="*/ 37 w 48"/>
                <a:gd name="T23" fmla="*/ 105 h 105"/>
                <a:gd name="T24" fmla="*/ 43 w 48"/>
                <a:gd name="T25" fmla="*/ 105 h 105"/>
                <a:gd name="T26" fmla="*/ 47 w 48"/>
                <a:gd name="T27" fmla="*/ 104 h 105"/>
                <a:gd name="T28" fmla="*/ 47 w 48"/>
                <a:gd name="T29" fmla="*/ 92 h 105"/>
                <a:gd name="T30" fmla="*/ 44 w 48"/>
                <a:gd name="T31" fmla="*/ 93 h 105"/>
                <a:gd name="T32" fmla="*/ 39 w 48"/>
                <a:gd name="T33" fmla="*/ 93 h 105"/>
                <a:gd name="T34" fmla="*/ 35 w 48"/>
                <a:gd name="T35" fmla="*/ 92 h 105"/>
                <a:gd name="T36" fmla="*/ 32 w 48"/>
                <a:gd name="T37" fmla="*/ 91 h 105"/>
                <a:gd name="T38" fmla="*/ 30 w 48"/>
                <a:gd name="T39" fmla="*/ 88 h 105"/>
                <a:gd name="T40" fmla="*/ 29 w 48"/>
                <a:gd name="T41" fmla="*/ 85 h 105"/>
                <a:gd name="T42" fmla="*/ 29 w 48"/>
                <a:gd name="T43" fmla="*/ 33 h 105"/>
                <a:gd name="T44" fmla="*/ 48 w 48"/>
                <a:gd name="T45" fmla="*/ 33 h 105"/>
                <a:gd name="T46" fmla="*/ 48 w 48"/>
                <a:gd name="T47" fmla="*/ 21 h 105"/>
                <a:gd name="T48" fmla="*/ 29 w 48"/>
                <a:gd name="T49" fmla="*/ 22 h 105"/>
                <a:gd name="T50" fmla="*/ 29 w 48"/>
                <a:gd name="T51" fmla="*/ 0 h 105"/>
                <a:gd name="T52" fmla="*/ 14 w 48"/>
                <a:gd name="T53" fmla="*/ 5 h 105"/>
                <a:gd name="T54" fmla="*/ 14 w 48"/>
                <a:gd name="T55" fmla="*/ 22 h 105"/>
                <a:gd name="T56" fmla="*/ 0 w 48"/>
                <a:gd name="T57" fmla="*/ 21 h 105"/>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w 48"/>
                <a:gd name="T88" fmla="*/ 0 h 105"/>
                <a:gd name="T89" fmla="*/ 48 w 48"/>
                <a:gd name="T90" fmla="*/ 105 h 105"/>
              </a:gdLst>
              <a:ahLst/>
              <a:cxnLst>
                <a:cxn ang="T58">
                  <a:pos x="T0" y="T1"/>
                </a:cxn>
                <a:cxn ang="T59">
                  <a:pos x="T2" y="T3"/>
                </a:cxn>
                <a:cxn ang="T60">
                  <a:pos x="T4" y="T5"/>
                </a:cxn>
                <a:cxn ang="T61">
                  <a:pos x="T6" y="T7"/>
                </a:cxn>
                <a:cxn ang="T62">
                  <a:pos x="T8" y="T9"/>
                </a:cxn>
                <a:cxn ang="T63">
                  <a:pos x="T10" y="T11"/>
                </a:cxn>
                <a:cxn ang="T64">
                  <a:pos x="T12" y="T13"/>
                </a:cxn>
                <a:cxn ang="T65">
                  <a:pos x="T14" y="T15"/>
                </a:cxn>
                <a:cxn ang="T66">
                  <a:pos x="T16" y="T17"/>
                </a:cxn>
                <a:cxn ang="T67">
                  <a:pos x="T18" y="T19"/>
                </a:cxn>
                <a:cxn ang="T68">
                  <a:pos x="T20" y="T21"/>
                </a:cxn>
                <a:cxn ang="T69">
                  <a:pos x="T22" y="T23"/>
                </a:cxn>
                <a:cxn ang="T70">
                  <a:pos x="T24" y="T25"/>
                </a:cxn>
                <a:cxn ang="T71">
                  <a:pos x="T26" y="T27"/>
                </a:cxn>
                <a:cxn ang="T72">
                  <a:pos x="T28" y="T29"/>
                </a:cxn>
                <a:cxn ang="T73">
                  <a:pos x="T30" y="T31"/>
                </a:cxn>
                <a:cxn ang="T74">
                  <a:pos x="T32" y="T33"/>
                </a:cxn>
                <a:cxn ang="T75">
                  <a:pos x="T34" y="T35"/>
                </a:cxn>
                <a:cxn ang="T76">
                  <a:pos x="T36" y="T37"/>
                </a:cxn>
                <a:cxn ang="T77">
                  <a:pos x="T38" y="T39"/>
                </a:cxn>
                <a:cxn ang="T78">
                  <a:pos x="T40" y="T41"/>
                </a:cxn>
                <a:cxn ang="T79">
                  <a:pos x="T42" y="T43"/>
                </a:cxn>
                <a:cxn ang="T80">
                  <a:pos x="T44" y="T45"/>
                </a:cxn>
                <a:cxn ang="T81">
                  <a:pos x="T46" y="T47"/>
                </a:cxn>
                <a:cxn ang="T82">
                  <a:pos x="T48" y="T49"/>
                </a:cxn>
                <a:cxn ang="T83">
                  <a:pos x="T50" y="T51"/>
                </a:cxn>
                <a:cxn ang="T84">
                  <a:pos x="T52" y="T53"/>
                </a:cxn>
                <a:cxn ang="T85">
                  <a:pos x="T54" y="T55"/>
                </a:cxn>
                <a:cxn ang="T86">
                  <a:pos x="T56" y="T57"/>
                </a:cxn>
              </a:cxnLst>
              <a:rect l="T87" t="T88" r="T89" b="T90"/>
              <a:pathLst>
                <a:path w="48" h="105">
                  <a:moveTo>
                    <a:pt x="0" y="21"/>
                  </a:moveTo>
                  <a:lnTo>
                    <a:pt x="0" y="33"/>
                  </a:lnTo>
                  <a:lnTo>
                    <a:pt x="14" y="33"/>
                  </a:lnTo>
                  <a:lnTo>
                    <a:pt x="14" y="84"/>
                  </a:lnTo>
                  <a:lnTo>
                    <a:pt x="14" y="90"/>
                  </a:lnTo>
                  <a:lnTo>
                    <a:pt x="15" y="94"/>
                  </a:lnTo>
                  <a:lnTo>
                    <a:pt x="16" y="96"/>
                  </a:lnTo>
                  <a:lnTo>
                    <a:pt x="17" y="98"/>
                  </a:lnTo>
                  <a:lnTo>
                    <a:pt x="23" y="102"/>
                  </a:lnTo>
                  <a:lnTo>
                    <a:pt x="27" y="104"/>
                  </a:lnTo>
                  <a:lnTo>
                    <a:pt x="32" y="105"/>
                  </a:lnTo>
                  <a:lnTo>
                    <a:pt x="37" y="105"/>
                  </a:lnTo>
                  <a:lnTo>
                    <a:pt x="43" y="105"/>
                  </a:lnTo>
                  <a:lnTo>
                    <a:pt x="47" y="104"/>
                  </a:lnTo>
                  <a:lnTo>
                    <a:pt x="47" y="92"/>
                  </a:lnTo>
                  <a:lnTo>
                    <a:pt x="44" y="93"/>
                  </a:lnTo>
                  <a:lnTo>
                    <a:pt x="39" y="93"/>
                  </a:lnTo>
                  <a:lnTo>
                    <a:pt x="35" y="92"/>
                  </a:lnTo>
                  <a:lnTo>
                    <a:pt x="32" y="91"/>
                  </a:lnTo>
                  <a:lnTo>
                    <a:pt x="30" y="88"/>
                  </a:lnTo>
                  <a:lnTo>
                    <a:pt x="29" y="85"/>
                  </a:lnTo>
                  <a:lnTo>
                    <a:pt x="29" y="33"/>
                  </a:lnTo>
                  <a:lnTo>
                    <a:pt x="48" y="33"/>
                  </a:lnTo>
                  <a:lnTo>
                    <a:pt x="48" y="21"/>
                  </a:lnTo>
                  <a:lnTo>
                    <a:pt x="29" y="22"/>
                  </a:lnTo>
                  <a:lnTo>
                    <a:pt x="29" y="0"/>
                  </a:lnTo>
                  <a:lnTo>
                    <a:pt x="14" y="5"/>
                  </a:lnTo>
                  <a:lnTo>
                    <a:pt x="14" y="22"/>
                  </a:lnTo>
                  <a:lnTo>
                    <a:pt x="0" y="21"/>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1" name="Rectangle 1171"/>
            <xdr:cNvSpPr>
              <a:spLocks noChangeArrowheads="1"/>
            </xdr:cNvSpPr>
          </xdr:nvSpPr>
          <xdr:spPr bwMode="auto">
            <a:xfrm>
              <a:off x="9461" y="1148"/>
              <a:ext cx="18" cy="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32" name="Freeform 1172"/>
            <xdr:cNvSpPr>
              <a:spLocks noEditPoints="1"/>
            </xdr:cNvSpPr>
          </xdr:nvSpPr>
          <xdr:spPr bwMode="auto">
            <a:xfrm>
              <a:off x="9504" y="1053"/>
              <a:ext cx="78" cy="118"/>
            </a:xfrm>
            <a:custGeom>
              <a:avLst/>
              <a:gdLst>
                <a:gd name="T0" fmla="*/ 61 w 78"/>
                <a:gd name="T1" fmla="*/ 81 h 118"/>
                <a:gd name="T2" fmla="*/ 59 w 78"/>
                <a:gd name="T3" fmla="*/ 91 h 118"/>
                <a:gd name="T4" fmla="*/ 53 w 78"/>
                <a:gd name="T5" fmla="*/ 101 h 118"/>
                <a:gd name="T6" fmla="*/ 45 w 78"/>
                <a:gd name="T7" fmla="*/ 106 h 118"/>
                <a:gd name="T8" fmla="*/ 32 w 78"/>
                <a:gd name="T9" fmla="*/ 106 h 118"/>
                <a:gd name="T10" fmla="*/ 23 w 78"/>
                <a:gd name="T11" fmla="*/ 101 h 118"/>
                <a:gd name="T12" fmla="*/ 19 w 78"/>
                <a:gd name="T13" fmla="*/ 91 h 118"/>
                <a:gd name="T14" fmla="*/ 17 w 78"/>
                <a:gd name="T15" fmla="*/ 81 h 118"/>
                <a:gd name="T16" fmla="*/ 17 w 78"/>
                <a:gd name="T17" fmla="*/ 69 h 118"/>
                <a:gd name="T18" fmla="*/ 19 w 78"/>
                <a:gd name="T19" fmla="*/ 59 h 118"/>
                <a:gd name="T20" fmla="*/ 24 w 78"/>
                <a:gd name="T21" fmla="*/ 49 h 118"/>
                <a:gd name="T22" fmla="*/ 32 w 78"/>
                <a:gd name="T23" fmla="*/ 44 h 118"/>
                <a:gd name="T24" fmla="*/ 45 w 78"/>
                <a:gd name="T25" fmla="*/ 44 h 118"/>
                <a:gd name="T26" fmla="*/ 53 w 78"/>
                <a:gd name="T27" fmla="*/ 49 h 118"/>
                <a:gd name="T28" fmla="*/ 59 w 78"/>
                <a:gd name="T29" fmla="*/ 59 h 118"/>
                <a:gd name="T30" fmla="*/ 61 w 78"/>
                <a:gd name="T31" fmla="*/ 69 h 118"/>
                <a:gd name="T32" fmla="*/ 17 w 78"/>
                <a:gd name="T33" fmla="*/ 103 h 118"/>
                <a:gd name="T34" fmla="*/ 17 w 78"/>
                <a:gd name="T35" fmla="*/ 103 h 118"/>
                <a:gd name="T36" fmla="*/ 21 w 78"/>
                <a:gd name="T37" fmla="*/ 109 h 118"/>
                <a:gd name="T38" fmla="*/ 28 w 78"/>
                <a:gd name="T39" fmla="*/ 114 h 118"/>
                <a:gd name="T40" fmla="*/ 44 w 78"/>
                <a:gd name="T41" fmla="*/ 118 h 118"/>
                <a:gd name="T42" fmla="*/ 59 w 78"/>
                <a:gd name="T43" fmla="*/ 113 h 118"/>
                <a:gd name="T44" fmla="*/ 69 w 78"/>
                <a:gd name="T45" fmla="*/ 104 h 118"/>
                <a:gd name="T46" fmla="*/ 76 w 78"/>
                <a:gd name="T47" fmla="*/ 90 h 118"/>
                <a:gd name="T48" fmla="*/ 78 w 78"/>
                <a:gd name="T49" fmla="*/ 75 h 118"/>
                <a:gd name="T50" fmla="*/ 76 w 78"/>
                <a:gd name="T51" fmla="*/ 59 h 118"/>
                <a:gd name="T52" fmla="*/ 68 w 78"/>
                <a:gd name="T53" fmla="*/ 46 h 118"/>
                <a:gd name="T54" fmla="*/ 58 w 78"/>
                <a:gd name="T55" fmla="*/ 35 h 118"/>
                <a:gd name="T56" fmla="*/ 41 w 78"/>
                <a:gd name="T57" fmla="*/ 32 h 118"/>
                <a:gd name="T58" fmla="*/ 27 w 78"/>
                <a:gd name="T59" fmla="*/ 35 h 118"/>
                <a:gd name="T60" fmla="*/ 21 w 78"/>
                <a:gd name="T61" fmla="*/ 40 h 118"/>
                <a:gd name="T62" fmla="*/ 17 w 78"/>
                <a:gd name="T63" fmla="*/ 46 h 118"/>
                <a:gd name="T64" fmla="*/ 16 w 78"/>
                <a:gd name="T65" fmla="*/ 0 h 118"/>
                <a:gd name="T66" fmla="*/ 1 w 78"/>
                <a:gd name="T67" fmla="*/ 103 h 118"/>
                <a:gd name="T68" fmla="*/ 0 w 78"/>
                <a:gd name="T69" fmla="*/ 115 h 118"/>
                <a:gd name="T70" fmla="*/ 17 w 78"/>
                <a:gd name="T71" fmla="*/ 103 h 118"/>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w 78"/>
                <a:gd name="T109" fmla="*/ 0 h 118"/>
                <a:gd name="T110" fmla="*/ 78 w 78"/>
                <a:gd name="T111" fmla="*/ 118 h 118"/>
              </a:gdLst>
              <a:ahLst/>
              <a:cxnLst>
                <a:cxn ang="T72">
                  <a:pos x="T0" y="T1"/>
                </a:cxn>
                <a:cxn ang="T73">
                  <a:pos x="T2" y="T3"/>
                </a:cxn>
                <a:cxn ang="T74">
                  <a:pos x="T4" y="T5"/>
                </a:cxn>
                <a:cxn ang="T75">
                  <a:pos x="T6" y="T7"/>
                </a:cxn>
                <a:cxn ang="T76">
                  <a:pos x="T8" y="T9"/>
                </a:cxn>
                <a:cxn ang="T77">
                  <a:pos x="T10" y="T11"/>
                </a:cxn>
                <a:cxn ang="T78">
                  <a:pos x="T12" y="T13"/>
                </a:cxn>
                <a:cxn ang="T79">
                  <a:pos x="T14" y="T15"/>
                </a:cxn>
                <a:cxn ang="T80">
                  <a:pos x="T16" y="T17"/>
                </a:cxn>
                <a:cxn ang="T81">
                  <a:pos x="T18" y="T19"/>
                </a:cxn>
                <a:cxn ang="T82">
                  <a:pos x="T20" y="T21"/>
                </a:cxn>
                <a:cxn ang="T83">
                  <a:pos x="T22" y="T23"/>
                </a:cxn>
                <a:cxn ang="T84">
                  <a:pos x="T24" y="T25"/>
                </a:cxn>
                <a:cxn ang="T85">
                  <a:pos x="T26" y="T27"/>
                </a:cxn>
                <a:cxn ang="T86">
                  <a:pos x="T28" y="T29"/>
                </a:cxn>
                <a:cxn ang="T87">
                  <a:pos x="T30" y="T31"/>
                </a:cxn>
                <a:cxn ang="T88">
                  <a:pos x="T32" y="T33"/>
                </a:cxn>
                <a:cxn ang="T89">
                  <a:pos x="T34" y="T35"/>
                </a:cxn>
                <a:cxn ang="T90">
                  <a:pos x="T36" y="T37"/>
                </a:cxn>
                <a:cxn ang="T91">
                  <a:pos x="T38" y="T39"/>
                </a:cxn>
                <a:cxn ang="T92">
                  <a:pos x="T40" y="T41"/>
                </a:cxn>
                <a:cxn ang="T93">
                  <a:pos x="T42" y="T43"/>
                </a:cxn>
                <a:cxn ang="T94">
                  <a:pos x="T44" y="T45"/>
                </a:cxn>
                <a:cxn ang="T95">
                  <a:pos x="T46" y="T47"/>
                </a:cxn>
                <a:cxn ang="T96">
                  <a:pos x="T48" y="T49"/>
                </a:cxn>
                <a:cxn ang="T97">
                  <a:pos x="T50" y="T51"/>
                </a:cxn>
                <a:cxn ang="T98">
                  <a:pos x="T52" y="T53"/>
                </a:cxn>
                <a:cxn ang="T99">
                  <a:pos x="T54" y="T55"/>
                </a:cxn>
                <a:cxn ang="T100">
                  <a:pos x="T56" y="T57"/>
                </a:cxn>
                <a:cxn ang="T101">
                  <a:pos x="T58" y="T59"/>
                </a:cxn>
                <a:cxn ang="T102">
                  <a:pos x="T60" y="T61"/>
                </a:cxn>
                <a:cxn ang="T103">
                  <a:pos x="T62" y="T63"/>
                </a:cxn>
                <a:cxn ang="T104">
                  <a:pos x="T64" y="T65"/>
                </a:cxn>
                <a:cxn ang="T105">
                  <a:pos x="T66" y="T67"/>
                </a:cxn>
                <a:cxn ang="T106">
                  <a:pos x="T68" y="T69"/>
                </a:cxn>
                <a:cxn ang="T107">
                  <a:pos x="T70" y="T71"/>
                </a:cxn>
              </a:cxnLst>
              <a:rect l="T108" t="T109" r="T110" b="T111"/>
              <a:pathLst>
                <a:path w="78" h="118">
                  <a:moveTo>
                    <a:pt x="62" y="75"/>
                  </a:moveTo>
                  <a:lnTo>
                    <a:pt x="61" y="81"/>
                  </a:lnTo>
                  <a:lnTo>
                    <a:pt x="60" y="86"/>
                  </a:lnTo>
                  <a:lnTo>
                    <a:pt x="59" y="91"/>
                  </a:lnTo>
                  <a:lnTo>
                    <a:pt x="57" y="97"/>
                  </a:lnTo>
                  <a:lnTo>
                    <a:pt x="53" y="101"/>
                  </a:lnTo>
                  <a:lnTo>
                    <a:pt x="49" y="104"/>
                  </a:lnTo>
                  <a:lnTo>
                    <a:pt x="45" y="106"/>
                  </a:lnTo>
                  <a:lnTo>
                    <a:pt x="39" y="106"/>
                  </a:lnTo>
                  <a:lnTo>
                    <a:pt x="32" y="106"/>
                  </a:lnTo>
                  <a:lnTo>
                    <a:pt x="27" y="104"/>
                  </a:lnTo>
                  <a:lnTo>
                    <a:pt x="23" y="101"/>
                  </a:lnTo>
                  <a:lnTo>
                    <a:pt x="21" y="97"/>
                  </a:lnTo>
                  <a:lnTo>
                    <a:pt x="19" y="91"/>
                  </a:lnTo>
                  <a:lnTo>
                    <a:pt x="17" y="86"/>
                  </a:lnTo>
                  <a:lnTo>
                    <a:pt x="17" y="81"/>
                  </a:lnTo>
                  <a:lnTo>
                    <a:pt x="16" y="75"/>
                  </a:lnTo>
                  <a:lnTo>
                    <a:pt x="17" y="69"/>
                  </a:lnTo>
                  <a:lnTo>
                    <a:pt x="17" y="64"/>
                  </a:lnTo>
                  <a:lnTo>
                    <a:pt x="19" y="59"/>
                  </a:lnTo>
                  <a:lnTo>
                    <a:pt x="21" y="53"/>
                  </a:lnTo>
                  <a:lnTo>
                    <a:pt x="24" y="49"/>
                  </a:lnTo>
                  <a:lnTo>
                    <a:pt x="28" y="46"/>
                  </a:lnTo>
                  <a:lnTo>
                    <a:pt x="32" y="44"/>
                  </a:lnTo>
                  <a:lnTo>
                    <a:pt x="39" y="44"/>
                  </a:lnTo>
                  <a:lnTo>
                    <a:pt x="45" y="44"/>
                  </a:lnTo>
                  <a:lnTo>
                    <a:pt x="50" y="46"/>
                  </a:lnTo>
                  <a:lnTo>
                    <a:pt x="53" y="49"/>
                  </a:lnTo>
                  <a:lnTo>
                    <a:pt x="57" y="53"/>
                  </a:lnTo>
                  <a:lnTo>
                    <a:pt x="59" y="59"/>
                  </a:lnTo>
                  <a:lnTo>
                    <a:pt x="61" y="64"/>
                  </a:lnTo>
                  <a:lnTo>
                    <a:pt x="61" y="69"/>
                  </a:lnTo>
                  <a:lnTo>
                    <a:pt x="62" y="75"/>
                  </a:lnTo>
                  <a:close/>
                  <a:moveTo>
                    <a:pt x="17" y="103"/>
                  </a:moveTo>
                  <a:lnTo>
                    <a:pt x="16" y="103"/>
                  </a:lnTo>
                  <a:lnTo>
                    <a:pt x="17" y="103"/>
                  </a:lnTo>
                  <a:lnTo>
                    <a:pt x="19" y="106"/>
                  </a:lnTo>
                  <a:lnTo>
                    <a:pt x="21" y="109"/>
                  </a:lnTo>
                  <a:lnTo>
                    <a:pt x="24" y="112"/>
                  </a:lnTo>
                  <a:lnTo>
                    <a:pt x="28" y="114"/>
                  </a:lnTo>
                  <a:lnTo>
                    <a:pt x="36" y="117"/>
                  </a:lnTo>
                  <a:lnTo>
                    <a:pt x="44" y="118"/>
                  </a:lnTo>
                  <a:lnTo>
                    <a:pt x="52" y="117"/>
                  </a:lnTo>
                  <a:lnTo>
                    <a:pt x="59" y="113"/>
                  </a:lnTo>
                  <a:lnTo>
                    <a:pt x="65" y="109"/>
                  </a:lnTo>
                  <a:lnTo>
                    <a:pt x="69" y="104"/>
                  </a:lnTo>
                  <a:lnTo>
                    <a:pt x="73" y="98"/>
                  </a:lnTo>
                  <a:lnTo>
                    <a:pt x="76" y="90"/>
                  </a:lnTo>
                  <a:lnTo>
                    <a:pt x="77" y="83"/>
                  </a:lnTo>
                  <a:lnTo>
                    <a:pt x="78" y="75"/>
                  </a:lnTo>
                  <a:lnTo>
                    <a:pt x="77" y="67"/>
                  </a:lnTo>
                  <a:lnTo>
                    <a:pt x="76" y="59"/>
                  </a:lnTo>
                  <a:lnTo>
                    <a:pt x="72" y="52"/>
                  </a:lnTo>
                  <a:lnTo>
                    <a:pt x="68" y="46"/>
                  </a:lnTo>
                  <a:lnTo>
                    <a:pt x="64" y="40"/>
                  </a:lnTo>
                  <a:lnTo>
                    <a:pt x="58" y="35"/>
                  </a:lnTo>
                  <a:lnTo>
                    <a:pt x="50" y="33"/>
                  </a:lnTo>
                  <a:lnTo>
                    <a:pt x="41" y="32"/>
                  </a:lnTo>
                  <a:lnTo>
                    <a:pt x="33" y="33"/>
                  </a:lnTo>
                  <a:lnTo>
                    <a:pt x="27" y="35"/>
                  </a:lnTo>
                  <a:lnTo>
                    <a:pt x="24" y="38"/>
                  </a:lnTo>
                  <a:lnTo>
                    <a:pt x="21" y="40"/>
                  </a:lnTo>
                  <a:lnTo>
                    <a:pt x="19" y="43"/>
                  </a:lnTo>
                  <a:lnTo>
                    <a:pt x="17" y="46"/>
                  </a:lnTo>
                  <a:lnTo>
                    <a:pt x="16" y="46"/>
                  </a:lnTo>
                  <a:lnTo>
                    <a:pt x="16" y="0"/>
                  </a:lnTo>
                  <a:lnTo>
                    <a:pt x="1" y="0"/>
                  </a:lnTo>
                  <a:lnTo>
                    <a:pt x="1" y="103"/>
                  </a:lnTo>
                  <a:lnTo>
                    <a:pt x="1" y="108"/>
                  </a:lnTo>
                  <a:lnTo>
                    <a:pt x="0" y="115"/>
                  </a:lnTo>
                  <a:lnTo>
                    <a:pt x="16" y="115"/>
                  </a:lnTo>
                  <a:lnTo>
                    <a:pt x="17" y="10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3" name="Freeform 1173"/>
            <xdr:cNvSpPr>
              <a:spLocks noEditPoints="1"/>
            </xdr:cNvSpPr>
          </xdr:nvSpPr>
          <xdr:spPr bwMode="auto">
            <a:xfrm>
              <a:off x="9602" y="1053"/>
              <a:ext cx="18" cy="115"/>
            </a:xfrm>
            <a:custGeom>
              <a:avLst/>
              <a:gdLst>
                <a:gd name="T0" fmla="*/ 15 w 18"/>
                <a:gd name="T1" fmla="*/ 115 h 115"/>
                <a:gd name="T2" fmla="*/ 15 w 18"/>
                <a:gd name="T3" fmla="*/ 34 h 115"/>
                <a:gd name="T4" fmla="*/ 1 w 18"/>
                <a:gd name="T5" fmla="*/ 34 h 115"/>
                <a:gd name="T6" fmla="*/ 1 w 18"/>
                <a:gd name="T7" fmla="*/ 115 h 115"/>
                <a:gd name="T8" fmla="*/ 15 w 18"/>
                <a:gd name="T9" fmla="*/ 115 h 115"/>
                <a:gd name="T10" fmla="*/ 0 w 18"/>
                <a:gd name="T11" fmla="*/ 17 h 115"/>
                <a:gd name="T12" fmla="*/ 18 w 18"/>
                <a:gd name="T13" fmla="*/ 17 h 115"/>
                <a:gd name="T14" fmla="*/ 18 w 18"/>
                <a:gd name="T15" fmla="*/ 0 h 115"/>
                <a:gd name="T16" fmla="*/ 0 w 18"/>
                <a:gd name="T17" fmla="*/ 0 h 115"/>
                <a:gd name="T18" fmla="*/ 0 w 18"/>
                <a:gd name="T19" fmla="*/ 17 h 11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18"/>
                <a:gd name="T31" fmla="*/ 0 h 115"/>
                <a:gd name="T32" fmla="*/ 18 w 18"/>
                <a:gd name="T33" fmla="*/ 115 h 11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8" h="115">
                  <a:moveTo>
                    <a:pt x="15" y="115"/>
                  </a:moveTo>
                  <a:lnTo>
                    <a:pt x="15" y="34"/>
                  </a:lnTo>
                  <a:lnTo>
                    <a:pt x="1" y="34"/>
                  </a:lnTo>
                  <a:lnTo>
                    <a:pt x="1" y="115"/>
                  </a:lnTo>
                  <a:lnTo>
                    <a:pt x="15" y="115"/>
                  </a:lnTo>
                  <a:close/>
                  <a:moveTo>
                    <a:pt x="0" y="17"/>
                  </a:moveTo>
                  <a:lnTo>
                    <a:pt x="18" y="17"/>
                  </a:lnTo>
                  <a:lnTo>
                    <a:pt x="18" y="0"/>
                  </a:lnTo>
                  <a:lnTo>
                    <a:pt x="0" y="0"/>
                  </a:lnTo>
                  <a:lnTo>
                    <a:pt x="0"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4" name="Freeform 1174"/>
            <xdr:cNvSpPr>
              <a:spLocks/>
            </xdr:cNvSpPr>
          </xdr:nvSpPr>
          <xdr:spPr bwMode="auto">
            <a:xfrm>
              <a:off x="9647" y="1086"/>
              <a:ext cx="44" cy="82"/>
            </a:xfrm>
            <a:custGeom>
              <a:avLst/>
              <a:gdLst>
                <a:gd name="T0" fmla="*/ 15 w 44"/>
                <a:gd name="T1" fmla="*/ 42 h 82"/>
                <a:gd name="T2" fmla="*/ 15 w 44"/>
                <a:gd name="T3" fmla="*/ 36 h 82"/>
                <a:gd name="T4" fmla="*/ 16 w 44"/>
                <a:gd name="T5" fmla="*/ 31 h 82"/>
                <a:gd name="T6" fmla="*/ 17 w 44"/>
                <a:gd name="T7" fmla="*/ 27 h 82"/>
                <a:gd name="T8" fmla="*/ 19 w 44"/>
                <a:gd name="T9" fmla="*/ 22 h 82"/>
                <a:gd name="T10" fmla="*/ 22 w 44"/>
                <a:gd name="T11" fmla="*/ 19 h 82"/>
                <a:gd name="T12" fmla="*/ 25 w 44"/>
                <a:gd name="T13" fmla="*/ 16 h 82"/>
                <a:gd name="T14" fmla="*/ 30 w 44"/>
                <a:gd name="T15" fmla="*/ 15 h 82"/>
                <a:gd name="T16" fmla="*/ 37 w 44"/>
                <a:gd name="T17" fmla="*/ 14 h 82"/>
                <a:gd name="T18" fmla="*/ 41 w 44"/>
                <a:gd name="T19" fmla="*/ 14 h 82"/>
                <a:gd name="T20" fmla="*/ 44 w 44"/>
                <a:gd name="T21" fmla="*/ 15 h 82"/>
                <a:gd name="T22" fmla="*/ 44 w 44"/>
                <a:gd name="T23" fmla="*/ 0 h 82"/>
                <a:gd name="T24" fmla="*/ 41 w 44"/>
                <a:gd name="T25" fmla="*/ 0 h 82"/>
                <a:gd name="T26" fmla="*/ 39 w 44"/>
                <a:gd name="T27" fmla="*/ 0 h 82"/>
                <a:gd name="T28" fmla="*/ 35 w 44"/>
                <a:gd name="T29" fmla="*/ 1 h 82"/>
                <a:gd name="T30" fmla="*/ 30 w 44"/>
                <a:gd name="T31" fmla="*/ 1 h 82"/>
                <a:gd name="T32" fmla="*/ 27 w 44"/>
                <a:gd name="T33" fmla="*/ 4 h 82"/>
                <a:gd name="T34" fmla="*/ 23 w 44"/>
                <a:gd name="T35" fmla="*/ 5 h 82"/>
                <a:gd name="T36" fmla="*/ 21 w 44"/>
                <a:gd name="T37" fmla="*/ 8 h 82"/>
                <a:gd name="T38" fmla="*/ 18 w 44"/>
                <a:gd name="T39" fmla="*/ 10 h 82"/>
                <a:gd name="T40" fmla="*/ 16 w 44"/>
                <a:gd name="T41" fmla="*/ 13 h 82"/>
                <a:gd name="T42" fmla="*/ 15 w 44"/>
                <a:gd name="T43" fmla="*/ 17 h 82"/>
                <a:gd name="T44" fmla="*/ 15 w 44"/>
                <a:gd name="T45" fmla="*/ 17 h 82"/>
                <a:gd name="T46" fmla="*/ 15 w 44"/>
                <a:gd name="T47" fmla="*/ 1 h 82"/>
                <a:gd name="T48" fmla="*/ 0 w 44"/>
                <a:gd name="T49" fmla="*/ 1 h 82"/>
                <a:gd name="T50" fmla="*/ 0 w 44"/>
                <a:gd name="T51" fmla="*/ 82 h 82"/>
                <a:gd name="T52" fmla="*/ 15 w 44"/>
                <a:gd name="T53" fmla="*/ 82 h 82"/>
                <a:gd name="T54" fmla="*/ 15 w 44"/>
                <a:gd name="T55" fmla="*/ 42 h 82"/>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w 44"/>
                <a:gd name="T85" fmla="*/ 0 h 82"/>
                <a:gd name="T86" fmla="*/ 44 w 44"/>
                <a:gd name="T87" fmla="*/ 82 h 82"/>
              </a:gdLst>
              <a:ahLst/>
              <a:cxnLst>
                <a:cxn ang="T56">
                  <a:pos x="T0" y="T1"/>
                </a:cxn>
                <a:cxn ang="T57">
                  <a:pos x="T2" y="T3"/>
                </a:cxn>
                <a:cxn ang="T58">
                  <a:pos x="T4" y="T5"/>
                </a:cxn>
                <a:cxn ang="T59">
                  <a:pos x="T6" y="T7"/>
                </a:cxn>
                <a:cxn ang="T60">
                  <a:pos x="T8" y="T9"/>
                </a:cxn>
                <a:cxn ang="T61">
                  <a:pos x="T10" y="T11"/>
                </a:cxn>
                <a:cxn ang="T62">
                  <a:pos x="T12" y="T13"/>
                </a:cxn>
                <a:cxn ang="T63">
                  <a:pos x="T14" y="T15"/>
                </a:cxn>
                <a:cxn ang="T64">
                  <a:pos x="T16" y="T17"/>
                </a:cxn>
                <a:cxn ang="T65">
                  <a:pos x="T18" y="T19"/>
                </a:cxn>
                <a:cxn ang="T66">
                  <a:pos x="T20" y="T21"/>
                </a:cxn>
                <a:cxn ang="T67">
                  <a:pos x="T22" y="T23"/>
                </a:cxn>
                <a:cxn ang="T68">
                  <a:pos x="T24" y="T25"/>
                </a:cxn>
                <a:cxn ang="T69">
                  <a:pos x="T26" y="T27"/>
                </a:cxn>
                <a:cxn ang="T70">
                  <a:pos x="T28" y="T29"/>
                </a:cxn>
                <a:cxn ang="T71">
                  <a:pos x="T30" y="T31"/>
                </a:cxn>
                <a:cxn ang="T72">
                  <a:pos x="T32" y="T33"/>
                </a:cxn>
                <a:cxn ang="T73">
                  <a:pos x="T34" y="T35"/>
                </a:cxn>
                <a:cxn ang="T74">
                  <a:pos x="T36" y="T37"/>
                </a:cxn>
                <a:cxn ang="T75">
                  <a:pos x="T38" y="T39"/>
                </a:cxn>
                <a:cxn ang="T76">
                  <a:pos x="T40" y="T41"/>
                </a:cxn>
                <a:cxn ang="T77">
                  <a:pos x="T42" y="T43"/>
                </a:cxn>
                <a:cxn ang="T78">
                  <a:pos x="T44" y="T45"/>
                </a:cxn>
                <a:cxn ang="T79">
                  <a:pos x="T46" y="T47"/>
                </a:cxn>
                <a:cxn ang="T80">
                  <a:pos x="T48" y="T49"/>
                </a:cxn>
                <a:cxn ang="T81">
                  <a:pos x="T50" y="T51"/>
                </a:cxn>
                <a:cxn ang="T82">
                  <a:pos x="T52" y="T53"/>
                </a:cxn>
                <a:cxn ang="T83">
                  <a:pos x="T54" y="T55"/>
                </a:cxn>
              </a:cxnLst>
              <a:rect l="T84" t="T85" r="T86" b="T87"/>
              <a:pathLst>
                <a:path w="44" h="82">
                  <a:moveTo>
                    <a:pt x="15" y="42"/>
                  </a:moveTo>
                  <a:lnTo>
                    <a:pt x="15" y="36"/>
                  </a:lnTo>
                  <a:lnTo>
                    <a:pt x="16" y="31"/>
                  </a:lnTo>
                  <a:lnTo>
                    <a:pt x="17" y="27"/>
                  </a:lnTo>
                  <a:lnTo>
                    <a:pt x="19" y="22"/>
                  </a:lnTo>
                  <a:lnTo>
                    <a:pt x="22" y="19"/>
                  </a:lnTo>
                  <a:lnTo>
                    <a:pt x="25" y="16"/>
                  </a:lnTo>
                  <a:lnTo>
                    <a:pt x="30" y="15"/>
                  </a:lnTo>
                  <a:lnTo>
                    <a:pt x="37" y="14"/>
                  </a:lnTo>
                  <a:lnTo>
                    <a:pt x="41" y="14"/>
                  </a:lnTo>
                  <a:lnTo>
                    <a:pt x="44" y="15"/>
                  </a:lnTo>
                  <a:lnTo>
                    <a:pt x="44" y="0"/>
                  </a:lnTo>
                  <a:lnTo>
                    <a:pt x="41" y="0"/>
                  </a:lnTo>
                  <a:lnTo>
                    <a:pt x="39" y="0"/>
                  </a:lnTo>
                  <a:lnTo>
                    <a:pt x="35" y="1"/>
                  </a:lnTo>
                  <a:lnTo>
                    <a:pt x="30" y="1"/>
                  </a:lnTo>
                  <a:lnTo>
                    <a:pt x="27" y="4"/>
                  </a:lnTo>
                  <a:lnTo>
                    <a:pt x="23" y="5"/>
                  </a:lnTo>
                  <a:lnTo>
                    <a:pt x="21" y="8"/>
                  </a:lnTo>
                  <a:lnTo>
                    <a:pt x="18" y="10"/>
                  </a:lnTo>
                  <a:lnTo>
                    <a:pt x="16" y="13"/>
                  </a:lnTo>
                  <a:lnTo>
                    <a:pt x="15" y="17"/>
                  </a:lnTo>
                  <a:lnTo>
                    <a:pt x="15" y="1"/>
                  </a:lnTo>
                  <a:lnTo>
                    <a:pt x="0" y="1"/>
                  </a:lnTo>
                  <a:lnTo>
                    <a:pt x="0" y="82"/>
                  </a:lnTo>
                  <a:lnTo>
                    <a:pt x="15" y="82"/>
                  </a:lnTo>
                  <a:lnTo>
                    <a:pt x="15" y="42"/>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5" name="Freeform 1175"/>
            <xdr:cNvSpPr>
              <a:spLocks noEditPoints="1"/>
            </xdr:cNvSpPr>
          </xdr:nvSpPr>
          <xdr:spPr bwMode="auto">
            <a:xfrm>
              <a:off x="9702" y="1085"/>
              <a:ext cx="80" cy="86"/>
            </a:xfrm>
            <a:custGeom>
              <a:avLst/>
              <a:gdLst>
                <a:gd name="T0" fmla="*/ 30 w 80"/>
                <a:gd name="T1" fmla="*/ 1 h 86"/>
                <a:gd name="T2" fmla="*/ 15 w 80"/>
                <a:gd name="T3" fmla="*/ 8 h 86"/>
                <a:gd name="T4" fmla="*/ 6 w 80"/>
                <a:gd name="T5" fmla="*/ 18 h 86"/>
                <a:gd name="T6" fmla="*/ 1 w 80"/>
                <a:gd name="T7" fmla="*/ 34 h 86"/>
                <a:gd name="T8" fmla="*/ 1 w 80"/>
                <a:gd name="T9" fmla="*/ 52 h 86"/>
                <a:gd name="T10" fmla="*/ 6 w 80"/>
                <a:gd name="T11" fmla="*/ 68 h 86"/>
                <a:gd name="T12" fmla="*/ 15 w 80"/>
                <a:gd name="T13" fmla="*/ 78 h 86"/>
                <a:gd name="T14" fmla="*/ 30 w 80"/>
                <a:gd name="T15" fmla="*/ 85 h 86"/>
                <a:gd name="T16" fmla="*/ 49 w 80"/>
                <a:gd name="T17" fmla="*/ 85 h 86"/>
                <a:gd name="T18" fmla="*/ 64 w 80"/>
                <a:gd name="T19" fmla="*/ 78 h 86"/>
                <a:gd name="T20" fmla="*/ 74 w 80"/>
                <a:gd name="T21" fmla="*/ 68 h 86"/>
                <a:gd name="T22" fmla="*/ 80 w 80"/>
                <a:gd name="T23" fmla="*/ 52 h 86"/>
                <a:gd name="T24" fmla="*/ 80 w 80"/>
                <a:gd name="T25" fmla="*/ 34 h 86"/>
                <a:gd name="T26" fmla="*/ 74 w 80"/>
                <a:gd name="T27" fmla="*/ 18 h 86"/>
                <a:gd name="T28" fmla="*/ 64 w 80"/>
                <a:gd name="T29" fmla="*/ 8 h 86"/>
                <a:gd name="T30" fmla="*/ 49 w 80"/>
                <a:gd name="T31" fmla="*/ 1 h 86"/>
                <a:gd name="T32" fmla="*/ 15 w 80"/>
                <a:gd name="T33" fmla="*/ 43 h 86"/>
                <a:gd name="T34" fmla="*/ 18 w 80"/>
                <a:gd name="T35" fmla="*/ 31 h 86"/>
                <a:gd name="T36" fmla="*/ 21 w 80"/>
                <a:gd name="T37" fmla="*/ 20 h 86"/>
                <a:gd name="T38" fmla="*/ 28 w 80"/>
                <a:gd name="T39" fmla="*/ 14 h 86"/>
                <a:gd name="T40" fmla="*/ 40 w 80"/>
                <a:gd name="T41" fmla="*/ 12 h 86"/>
                <a:gd name="T42" fmla="*/ 51 w 80"/>
                <a:gd name="T43" fmla="*/ 14 h 86"/>
                <a:gd name="T44" fmla="*/ 59 w 80"/>
                <a:gd name="T45" fmla="*/ 20 h 86"/>
                <a:gd name="T46" fmla="*/ 63 w 80"/>
                <a:gd name="T47" fmla="*/ 31 h 86"/>
                <a:gd name="T48" fmla="*/ 64 w 80"/>
                <a:gd name="T49" fmla="*/ 43 h 86"/>
                <a:gd name="T50" fmla="*/ 63 w 80"/>
                <a:gd name="T51" fmla="*/ 55 h 86"/>
                <a:gd name="T52" fmla="*/ 59 w 80"/>
                <a:gd name="T53" fmla="*/ 66 h 86"/>
                <a:gd name="T54" fmla="*/ 51 w 80"/>
                <a:gd name="T55" fmla="*/ 72 h 86"/>
                <a:gd name="T56" fmla="*/ 40 w 80"/>
                <a:gd name="T57" fmla="*/ 74 h 86"/>
                <a:gd name="T58" fmla="*/ 28 w 80"/>
                <a:gd name="T59" fmla="*/ 72 h 86"/>
                <a:gd name="T60" fmla="*/ 21 w 80"/>
                <a:gd name="T61" fmla="*/ 66 h 86"/>
                <a:gd name="T62" fmla="*/ 18 w 80"/>
                <a:gd name="T63" fmla="*/ 55 h 86"/>
                <a:gd name="T64" fmla="*/ 15 w 80"/>
                <a:gd name="T65" fmla="*/ 43 h 8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w 80"/>
                <a:gd name="T100" fmla="*/ 0 h 86"/>
                <a:gd name="T101" fmla="*/ 80 w 80"/>
                <a:gd name="T102" fmla="*/ 86 h 86"/>
              </a:gdLst>
              <a:ahLst/>
              <a:cxnLst>
                <a:cxn ang="T66">
                  <a:pos x="T0" y="T1"/>
                </a:cxn>
                <a:cxn ang="T67">
                  <a:pos x="T2" y="T3"/>
                </a:cxn>
                <a:cxn ang="T68">
                  <a:pos x="T4" y="T5"/>
                </a:cxn>
                <a:cxn ang="T69">
                  <a:pos x="T6" y="T7"/>
                </a:cxn>
                <a:cxn ang="T70">
                  <a:pos x="T8" y="T9"/>
                </a:cxn>
                <a:cxn ang="T71">
                  <a:pos x="T10" y="T11"/>
                </a:cxn>
                <a:cxn ang="T72">
                  <a:pos x="T12" y="T13"/>
                </a:cxn>
                <a:cxn ang="T73">
                  <a:pos x="T14" y="T15"/>
                </a:cxn>
                <a:cxn ang="T74">
                  <a:pos x="T16" y="T17"/>
                </a:cxn>
                <a:cxn ang="T75">
                  <a:pos x="T18" y="T19"/>
                </a:cxn>
                <a:cxn ang="T76">
                  <a:pos x="T20" y="T21"/>
                </a:cxn>
                <a:cxn ang="T77">
                  <a:pos x="T22" y="T23"/>
                </a:cxn>
                <a:cxn ang="T78">
                  <a:pos x="T24" y="T25"/>
                </a:cxn>
                <a:cxn ang="T79">
                  <a:pos x="T26" y="T27"/>
                </a:cxn>
                <a:cxn ang="T80">
                  <a:pos x="T28" y="T29"/>
                </a:cxn>
                <a:cxn ang="T81">
                  <a:pos x="T30" y="T31"/>
                </a:cxn>
                <a:cxn ang="T82">
                  <a:pos x="T32" y="T33"/>
                </a:cxn>
                <a:cxn ang="T83">
                  <a:pos x="T34" y="T35"/>
                </a:cxn>
                <a:cxn ang="T84">
                  <a:pos x="T36" y="T37"/>
                </a:cxn>
                <a:cxn ang="T85">
                  <a:pos x="T38" y="T39"/>
                </a:cxn>
                <a:cxn ang="T86">
                  <a:pos x="T40" y="T41"/>
                </a:cxn>
                <a:cxn ang="T87">
                  <a:pos x="T42" y="T43"/>
                </a:cxn>
                <a:cxn ang="T88">
                  <a:pos x="T44" y="T45"/>
                </a:cxn>
                <a:cxn ang="T89">
                  <a:pos x="T46" y="T47"/>
                </a:cxn>
                <a:cxn ang="T90">
                  <a:pos x="T48" y="T49"/>
                </a:cxn>
                <a:cxn ang="T91">
                  <a:pos x="T50" y="T51"/>
                </a:cxn>
                <a:cxn ang="T92">
                  <a:pos x="T52" y="T53"/>
                </a:cxn>
                <a:cxn ang="T93">
                  <a:pos x="T54" y="T55"/>
                </a:cxn>
                <a:cxn ang="T94">
                  <a:pos x="T56" y="T57"/>
                </a:cxn>
                <a:cxn ang="T95">
                  <a:pos x="T58" y="T59"/>
                </a:cxn>
                <a:cxn ang="T96">
                  <a:pos x="T60" y="T61"/>
                </a:cxn>
                <a:cxn ang="T97">
                  <a:pos x="T62" y="T63"/>
                </a:cxn>
                <a:cxn ang="T98">
                  <a:pos x="T64" y="T65"/>
                </a:cxn>
              </a:cxnLst>
              <a:rect l="T99" t="T100" r="T101" b="T102"/>
              <a:pathLst>
                <a:path w="80" h="86">
                  <a:moveTo>
                    <a:pt x="40" y="0"/>
                  </a:moveTo>
                  <a:lnTo>
                    <a:pt x="30" y="1"/>
                  </a:lnTo>
                  <a:lnTo>
                    <a:pt x="23" y="3"/>
                  </a:lnTo>
                  <a:lnTo>
                    <a:pt x="15" y="8"/>
                  </a:lnTo>
                  <a:lnTo>
                    <a:pt x="10" y="12"/>
                  </a:lnTo>
                  <a:lnTo>
                    <a:pt x="6" y="18"/>
                  </a:lnTo>
                  <a:lnTo>
                    <a:pt x="3" y="26"/>
                  </a:lnTo>
                  <a:lnTo>
                    <a:pt x="1" y="34"/>
                  </a:lnTo>
                  <a:lnTo>
                    <a:pt x="0" y="43"/>
                  </a:lnTo>
                  <a:lnTo>
                    <a:pt x="1" y="52"/>
                  </a:lnTo>
                  <a:lnTo>
                    <a:pt x="3" y="60"/>
                  </a:lnTo>
                  <a:lnTo>
                    <a:pt x="6" y="68"/>
                  </a:lnTo>
                  <a:lnTo>
                    <a:pt x="10" y="74"/>
                  </a:lnTo>
                  <a:lnTo>
                    <a:pt x="15" y="78"/>
                  </a:lnTo>
                  <a:lnTo>
                    <a:pt x="23" y="82"/>
                  </a:lnTo>
                  <a:lnTo>
                    <a:pt x="30" y="85"/>
                  </a:lnTo>
                  <a:lnTo>
                    <a:pt x="40" y="86"/>
                  </a:lnTo>
                  <a:lnTo>
                    <a:pt x="49" y="85"/>
                  </a:lnTo>
                  <a:lnTo>
                    <a:pt x="58" y="82"/>
                  </a:lnTo>
                  <a:lnTo>
                    <a:pt x="64" y="78"/>
                  </a:lnTo>
                  <a:lnTo>
                    <a:pt x="70" y="74"/>
                  </a:lnTo>
                  <a:lnTo>
                    <a:pt x="74" y="68"/>
                  </a:lnTo>
                  <a:lnTo>
                    <a:pt x="78" y="60"/>
                  </a:lnTo>
                  <a:lnTo>
                    <a:pt x="80" y="52"/>
                  </a:lnTo>
                  <a:lnTo>
                    <a:pt x="80" y="43"/>
                  </a:lnTo>
                  <a:lnTo>
                    <a:pt x="80" y="34"/>
                  </a:lnTo>
                  <a:lnTo>
                    <a:pt x="78" y="26"/>
                  </a:lnTo>
                  <a:lnTo>
                    <a:pt x="74" y="18"/>
                  </a:lnTo>
                  <a:lnTo>
                    <a:pt x="70" y="12"/>
                  </a:lnTo>
                  <a:lnTo>
                    <a:pt x="64" y="8"/>
                  </a:lnTo>
                  <a:lnTo>
                    <a:pt x="58" y="3"/>
                  </a:lnTo>
                  <a:lnTo>
                    <a:pt x="49" y="1"/>
                  </a:lnTo>
                  <a:lnTo>
                    <a:pt x="40" y="0"/>
                  </a:lnTo>
                  <a:close/>
                  <a:moveTo>
                    <a:pt x="15" y="43"/>
                  </a:moveTo>
                  <a:lnTo>
                    <a:pt x="17" y="37"/>
                  </a:lnTo>
                  <a:lnTo>
                    <a:pt x="18" y="31"/>
                  </a:lnTo>
                  <a:lnTo>
                    <a:pt x="19" y="26"/>
                  </a:lnTo>
                  <a:lnTo>
                    <a:pt x="21" y="20"/>
                  </a:lnTo>
                  <a:lnTo>
                    <a:pt x="25" y="17"/>
                  </a:lnTo>
                  <a:lnTo>
                    <a:pt x="28" y="14"/>
                  </a:lnTo>
                  <a:lnTo>
                    <a:pt x="33" y="12"/>
                  </a:lnTo>
                  <a:lnTo>
                    <a:pt x="40" y="12"/>
                  </a:lnTo>
                  <a:lnTo>
                    <a:pt x="46" y="12"/>
                  </a:lnTo>
                  <a:lnTo>
                    <a:pt x="51" y="14"/>
                  </a:lnTo>
                  <a:lnTo>
                    <a:pt x="55" y="17"/>
                  </a:lnTo>
                  <a:lnTo>
                    <a:pt x="59" y="20"/>
                  </a:lnTo>
                  <a:lnTo>
                    <a:pt x="61" y="26"/>
                  </a:lnTo>
                  <a:lnTo>
                    <a:pt x="63" y="31"/>
                  </a:lnTo>
                  <a:lnTo>
                    <a:pt x="64" y="37"/>
                  </a:lnTo>
                  <a:lnTo>
                    <a:pt x="64" y="43"/>
                  </a:lnTo>
                  <a:lnTo>
                    <a:pt x="64" y="49"/>
                  </a:lnTo>
                  <a:lnTo>
                    <a:pt x="63" y="55"/>
                  </a:lnTo>
                  <a:lnTo>
                    <a:pt x="61" y="60"/>
                  </a:lnTo>
                  <a:lnTo>
                    <a:pt x="59" y="66"/>
                  </a:lnTo>
                  <a:lnTo>
                    <a:pt x="55" y="69"/>
                  </a:lnTo>
                  <a:lnTo>
                    <a:pt x="51" y="72"/>
                  </a:lnTo>
                  <a:lnTo>
                    <a:pt x="46" y="74"/>
                  </a:lnTo>
                  <a:lnTo>
                    <a:pt x="40" y="74"/>
                  </a:lnTo>
                  <a:lnTo>
                    <a:pt x="33" y="74"/>
                  </a:lnTo>
                  <a:lnTo>
                    <a:pt x="28" y="72"/>
                  </a:lnTo>
                  <a:lnTo>
                    <a:pt x="25" y="69"/>
                  </a:lnTo>
                  <a:lnTo>
                    <a:pt x="21" y="66"/>
                  </a:lnTo>
                  <a:lnTo>
                    <a:pt x="19" y="60"/>
                  </a:lnTo>
                  <a:lnTo>
                    <a:pt x="18" y="55"/>
                  </a:lnTo>
                  <a:lnTo>
                    <a:pt x="17" y="49"/>
                  </a:lnTo>
                  <a:lnTo>
                    <a:pt x="15" y="43"/>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6" name="Freeform 1176"/>
            <xdr:cNvSpPr>
              <a:spLocks noEditPoints="1"/>
            </xdr:cNvSpPr>
          </xdr:nvSpPr>
          <xdr:spPr bwMode="auto">
            <a:xfrm>
              <a:off x="9795" y="1051"/>
              <a:ext cx="147" cy="141"/>
            </a:xfrm>
            <a:custGeom>
              <a:avLst/>
              <a:gdLst>
                <a:gd name="T0" fmla="*/ 91 w 147"/>
                <a:gd name="T1" fmla="*/ 68 h 141"/>
                <a:gd name="T2" fmla="*/ 82 w 147"/>
                <a:gd name="T3" fmla="*/ 88 h 141"/>
                <a:gd name="T4" fmla="*/ 68 w 147"/>
                <a:gd name="T5" fmla="*/ 97 h 141"/>
                <a:gd name="T6" fmla="*/ 58 w 147"/>
                <a:gd name="T7" fmla="*/ 94 h 141"/>
                <a:gd name="T8" fmla="*/ 52 w 147"/>
                <a:gd name="T9" fmla="*/ 85 h 141"/>
                <a:gd name="T10" fmla="*/ 52 w 147"/>
                <a:gd name="T11" fmla="*/ 73 h 141"/>
                <a:gd name="T12" fmla="*/ 57 w 147"/>
                <a:gd name="T13" fmla="*/ 57 h 141"/>
                <a:gd name="T14" fmla="*/ 70 w 147"/>
                <a:gd name="T15" fmla="*/ 47 h 141"/>
                <a:gd name="T16" fmla="*/ 86 w 147"/>
                <a:gd name="T17" fmla="*/ 48 h 141"/>
                <a:gd name="T18" fmla="*/ 91 w 147"/>
                <a:gd name="T19" fmla="*/ 53 h 141"/>
                <a:gd name="T20" fmla="*/ 97 w 147"/>
                <a:gd name="T21" fmla="*/ 48 h 141"/>
                <a:gd name="T22" fmla="*/ 92 w 147"/>
                <a:gd name="T23" fmla="*/ 40 h 141"/>
                <a:gd name="T24" fmla="*/ 76 w 147"/>
                <a:gd name="T25" fmla="*/ 33 h 141"/>
                <a:gd name="T26" fmla="*/ 60 w 147"/>
                <a:gd name="T27" fmla="*/ 39 h 141"/>
                <a:gd name="T28" fmla="*/ 48 w 147"/>
                <a:gd name="T29" fmla="*/ 49 h 141"/>
                <a:gd name="T30" fmla="*/ 39 w 147"/>
                <a:gd name="T31" fmla="*/ 64 h 141"/>
                <a:gd name="T32" fmla="*/ 36 w 147"/>
                <a:gd name="T33" fmla="*/ 81 h 141"/>
                <a:gd name="T34" fmla="*/ 40 w 147"/>
                <a:gd name="T35" fmla="*/ 95 h 141"/>
                <a:gd name="T36" fmla="*/ 52 w 147"/>
                <a:gd name="T37" fmla="*/ 105 h 141"/>
                <a:gd name="T38" fmla="*/ 69 w 147"/>
                <a:gd name="T39" fmla="*/ 107 h 141"/>
                <a:gd name="T40" fmla="*/ 86 w 147"/>
                <a:gd name="T41" fmla="*/ 96 h 141"/>
                <a:gd name="T42" fmla="*/ 91 w 147"/>
                <a:gd name="T43" fmla="*/ 106 h 141"/>
                <a:gd name="T44" fmla="*/ 109 w 147"/>
                <a:gd name="T45" fmla="*/ 109 h 141"/>
                <a:gd name="T46" fmla="*/ 127 w 147"/>
                <a:gd name="T47" fmla="*/ 101 h 141"/>
                <a:gd name="T48" fmla="*/ 139 w 147"/>
                <a:gd name="T49" fmla="*/ 85 h 141"/>
                <a:gd name="T50" fmla="*/ 147 w 147"/>
                <a:gd name="T51" fmla="*/ 61 h 141"/>
                <a:gd name="T52" fmla="*/ 142 w 147"/>
                <a:gd name="T53" fmla="*/ 36 h 141"/>
                <a:gd name="T54" fmla="*/ 128 w 147"/>
                <a:gd name="T55" fmla="*/ 16 h 141"/>
                <a:gd name="T56" fmla="*/ 108 w 147"/>
                <a:gd name="T57" fmla="*/ 6 h 141"/>
                <a:gd name="T58" fmla="*/ 87 w 147"/>
                <a:gd name="T59" fmla="*/ 0 h 141"/>
                <a:gd name="T60" fmla="*/ 68 w 147"/>
                <a:gd name="T61" fmla="*/ 0 h 141"/>
                <a:gd name="T62" fmla="*/ 42 w 147"/>
                <a:gd name="T63" fmla="*/ 8 h 141"/>
                <a:gd name="T64" fmla="*/ 20 w 147"/>
                <a:gd name="T65" fmla="*/ 26 h 141"/>
                <a:gd name="T66" fmla="*/ 7 w 147"/>
                <a:gd name="T67" fmla="*/ 48 h 141"/>
                <a:gd name="T68" fmla="*/ 0 w 147"/>
                <a:gd name="T69" fmla="*/ 71 h 141"/>
                <a:gd name="T70" fmla="*/ 7 w 147"/>
                <a:gd name="T71" fmla="*/ 104 h 141"/>
                <a:gd name="T72" fmla="*/ 28 w 147"/>
                <a:gd name="T73" fmla="*/ 127 h 141"/>
                <a:gd name="T74" fmla="*/ 59 w 147"/>
                <a:gd name="T75" fmla="*/ 140 h 141"/>
                <a:gd name="T76" fmla="*/ 90 w 147"/>
                <a:gd name="T77" fmla="*/ 139 h 141"/>
                <a:gd name="T78" fmla="*/ 105 w 147"/>
                <a:gd name="T79" fmla="*/ 123 h 141"/>
                <a:gd name="T80" fmla="*/ 61 w 147"/>
                <a:gd name="T81" fmla="*/ 127 h 141"/>
                <a:gd name="T82" fmla="*/ 40 w 147"/>
                <a:gd name="T83" fmla="*/ 120 h 141"/>
                <a:gd name="T84" fmla="*/ 28 w 147"/>
                <a:gd name="T85" fmla="*/ 109 h 141"/>
                <a:gd name="T86" fmla="*/ 18 w 147"/>
                <a:gd name="T87" fmla="*/ 95 h 141"/>
                <a:gd name="T88" fmla="*/ 14 w 147"/>
                <a:gd name="T89" fmla="*/ 79 h 141"/>
                <a:gd name="T90" fmla="*/ 16 w 147"/>
                <a:gd name="T91" fmla="*/ 59 h 141"/>
                <a:gd name="T92" fmla="*/ 25 w 147"/>
                <a:gd name="T93" fmla="*/ 41 h 141"/>
                <a:gd name="T94" fmla="*/ 39 w 147"/>
                <a:gd name="T95" fmla="*/ 26 h 141"/>
                <a:gd name="T96" fmla="*/ 65 w 147"/>
                <a:gd name="T97" fmla="*/ 12 h 141"/>
                <a:gd name="T98" fmla="*/ 87 w 147"/>
                <a:gd name="T99" fmla="*/ 12 h 141"/>
                <a:gd name="T100" fmla="*/ 111 w 147"/>
                <a:gd name="T101" fmla="*/ 22 h 141"/>
                <a:gd name="T102" fmla="*/ 129 w 147"/>
                <a:gd name="T103" fmla="*/ 40 h 141"/>
                <a:gd name="T104" fmla="*/ 134 w 147"/>
                <a:gd name="T105" fmla="*/ 61 h 141"/>
                <a:gd name="T106" fmla="*/ 128 w 147"/>
                <a:gd name="T107" fmla="*/ 83 h 141"/>
                <a:gd name="T108" fmla="*/ 112 w 147"/>
                <a:gd name="T109" fmla="*/ 96 h 141"/>
                <a:gd name="T110" fmla="*/ 101 w 147"/>
                <a:gd name="T111" fmla="*/ 96 h 141"/>
                <a:gd name="T112" fmla="*/ 98 w 147"/>
                <a:gd name="T113" fmla="*/ 89 h 141"/>
                <a:gd name="T114" fmla="*/ 101 w 147"/>
                <a:gd name="T115" fmla="*/ 37 h 141"/>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147"/>
                <a:gd name="T175" fmla="*/ 0 h 141"/>
                <a:gd name="T176" fmla="*/ 147 w 147"/>
                <a:gd name="T177" fmla="*/ 141 h 141"/>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147" h="141">
                  <a:moveTo>
                    <a:pt x="92" y="56"/>
                  </a:moveTo>
                  <a:lnTo>
                    <a:pt x="92" y="63"/>
                  </a:lnTo>
                  <a:lnTo>
                    <a:pt x="91" y="68"/>
                  </a:lnTo>
                  <a:lnTo>
                    <a:pt x="89" y="75"/>
                  </a:lnTo>
                  <a:lnTo>
                    <a:pt x="87" y="82"/>
                  </a:lnTo>
                  <a:lnTo>
                    <a:pt x="82" y="88"/>
                  </a:lnTo>
                  <a:lnTo>
                    <a:pt x="78" y="92"/>
                  </a:lnTo>
                  <a:lnTo>
                    <a:pt x="74" y="96"/>
                  </a:lnTo>
                  <a:lnTo>
                    <a:pt x="68" y="97"/>
                  </a:lnTo>
                  <a:lnTo>
                    <a:pt x="65" y="97"/>
                  </a:lnTo>
                  <a:lnTo>
                    <a:pt x="61" y="96"/>
                  </a:lnTo>
                  <a:lnTo>
                    <a:pt x="58" y="94"/>
                  </a:lnTo>
                  <a:lnTo>
                    <a:pt x="56" y="91"/>
                  </a:lnTo>
                  <a:lnTo>
                    <a:pt x="54" y="89"/>
                  </a:lnTo>
                  <a:lnTo>
                    <a:pt x="52" y="85"/>
                  </a:lnTo>
                  <a:lnTo>
                    <a:pt x="52" y="82"/>
                  </a:lnTo>
                  <a:lnTo>
                    <a:pt x="51" y="79"/>
                  </a:lnTo>
                  <a:lnTo>
                    <a:pt x="52" y="73"/>
                  </a:lnTo>
                  <a:lnTo>
                    <a:pt x="53" y="68"/>
                  </a:lnTo>
                  <a:lnTo>
                    <a:pt x="55" y="63"/>
                  </a:lnTo>
                  <a:lnTo>
                    <a:pt x="57" y="57"/>
                  </a:lnTo>
                  <a:lnTo>
                    <a:pt x="61" y="53"/>
                  </a:lnTo>
                  <a:lnTo>
                    <a:pt x="65" y="50"/>
                  </a:lnTo>
                  <a:lnTo>
                    <a:pt x="70" y="47"/>
                  </a:lnTo>
                  <a:lnTo>
                    <a:pt x="75" y="46"/>
                  </a:lnTo>
                  <a:lnTo>
                    <a:pt x="80" y="46"/>
                  </a:lnTo>
                  <a:lnTo>
                    <a:pt x="86" y="48"/>
                  </a:lnTo>
                  <a:lnTo>
                    <a:pt x="88" y="49"/>
                  </a:lnTo>
                  <a:lnTo>
                    <a:pt x="90" y="51"/>
                  </a:lnTo>
                  <a:lnTo>
                    <a:pt x="91" y="53"/>
                  </a:lnTo>
                  <a:lnTo>
                    <a:pt x="92" y="56"/>
                  </a:lnTo>
                  <a:close/>
                  <a:moveTo>
                    <a:pt x="98" y="48"/>
                  </a:moveTo>
                  <a:lnTo>
                    <a:pt x="97" y="48"/>
                  </a:lnTo>
                  <a:lnTo>
                    <a:pt x="96" y="45"/>
                  </a:lnTo>
                  <a:lnTo>
                    <a:pt x="94" y="42"/>
                  </a:lnTo>
                  <a:lnTo>
                    <a:pt x="92" y="40"/>
                  </a:lnTo>
                  <a:lnTo>
                    <a:pt x="90" y="37"/>
                  </a:lnTo>
                  <a:lnTo>
                    <a:pt x="82" y="34"/>
                  </a:lnTo>
                  <a:lnTo>
                    <a:pt x="76" y="33"/>
                  </a:lnTo>
                  <a:lnTo>
                    <a:pt x="71" y="34"/>
                  </a:lnTo>
                  <a:lnTo>
                    <a:pt x="66" y="36"/>
                  </a:lnTo>
                  <a:lnTo>
                    <a:pt x="60" y="39"/>
                  </a:lnTo>
                  <a:lnTo>
                    <a:pt x="56" y="41"/>
                  </a:lnTo>
                  <a:lnTo>
                    <a:pt x="52" y="45"/>
                  </a:lnTo>
                  <a:lnTo>
                    <a:pt x="48" y="49"/>
                  </a:lnTo>
                  <a:lnTo>
                    <a:pt x="45" y="53"/>
                  </a:lnTo>
                  <a:lnTo>
                    <a:pt x="41" y="59"/>
                  </a:lnTo>
                  <a:lnTo>
                    <a:pt x="39" y="64"/>
                  </a:lnTo>
                  <a:lnTo>
                    <a:pt x="37" y="69"/>
                  </a:lnTo>
                  <a:lnTo>
                    <a:pt x="37" y="74"/>
                  </a:lnTo>
                  <a:lnTo>
                    <a:pt x="36" y="81"/>
                  </a:lnTo>
                  <a:lnTo>
                    <a:pt x="37" y="86"/>
                  </a:lnTo>
                  <a:lnTo>
                    <a:pt x="38" y="90"/>
                  </a:lnTo>
                  <a:lnTo>
                    <a:pt x="40" y="95"/>
                  </a:lnTo>
                  <a:lnTo>
                    <a:pt x="44" y="100"/>
                  </a:lnTo>
                  <a:lnTo>
                    <a:pt x="48" y="103"/>
                  </a:lnTo>
                  <a:lnTo>
                    <a:pt x="52" y="105"/>
                  </a:lnTo>
                  <a:lnTo>
                    <a:pt x="56" y="107"/>
                  </a:lnTo>
                  <a:lnTo>
                    <a:pt x="61" y="108"/>
                  </a:lnTo>
                  <a:lnTo>
                    <a:pt x="69" y="107"/>
                  </a:lnTo>
                  <a:lnTo>
                    <a:pt x="75" y="105"/>
                  </a:lnTo>
                  <a:lnTo>
                    <a:pt x="80" y="102"/>
                  </a:lnTo>
                  <a:lnTo>
                    <a:pt x="86" y="96"/>
                  </a:lnTo>
                  <a:lnTo>
                    <a:pt x="87" y="100"/>
                  </a:lnTo>
                  <a:lnTo>
                    <a:pt x="88" y="103"/>
                  </a:lnTo>
                  <a:lnTo>
                    <a:pt x="91" y="106"/>
                  </a:lnTo>
                  <a:lnTo>
                    <a:pt x="96" y="108"/>
                  </a:lnTo>
                  <a:lnTo>
                    <a:pt x="102" y="109"/>
                  </a:lnTo>
                  <a:lnTo>
                    <a:pt x="109" y="109"/>
                  </a:lnTo>
                  <a:lnTo>
                    <a:pt x="115" y="107"/>
                  </a:lnTo>
                  <a:lnTo>
                    <a:pt x="121" y="104"/>
                  </a:lnTo>
                  <a:lnTo>
                    <a:pt x="127" y="101"/>
                  </a:lnTo>
                  <a:lnTo>
                    <a:pt x="132" y="95"/>
                  </a:lnTo>
                  <a:lnTo>
                    <a:pt x="136" y="91"/>
                  </a:lnTo>
                  <a:lnTo>
                    <a:pt x="139" y="85"/>
                  </a:lnTo>
                  <a:lnTo>
                    <a:pt x="144" y="77"/>
                  </a:lnTo>
                  <a:lnTo>
                    <a:pt x="146" y="69"/>
                  </a:lnTo>
                  <a:lnTo>
                    <a:pt x="147" y="61"/>
                  </a:lnTo>
                  <a:lnTo>
                    <a:pt x="147" y="52"/>
                  </a:lnTo>
                  <a:lnTo>
                    <a:pt x="146" y="45"/>
                  </a:lnTo>
                  <a:lnTo>
                    <a:pt x="142" y="36"/>
                  </a:lnTo>
                  <a:lnTo>
                    <a:pt x="138" y="29"/>
                  </a:lnTo>
                  <a:lnTo>
                    <a:pt x="133" y="22"/>
                  </a:lnTo>
                  <a:lnTo>
                    <a:pt x="128" y="16"/>
                  </a:lnTo>
                  <a:lnTo>
                    <a:pt x="121" y="12"/>
                  </a:lnTo>
                  <a:lnTo>
                    <a:pt x="115" y="8"/>
                  </a:lnTo>
                  <a:lnTo>
                    <a:pt x="108" y="6"/>
                  </a:lnTo>
                  <a:lnTo>
                    <a:pt x="100" y="3"/>
                  </a:lnTo>
                  <a:lnTo>
                    <a:pt x="93" y="1"/>
                  </a:lnTo>
                  <a:lnTo>
                    <a:pt x="87" y="0"/>
                  </a:lnTo>
                  <a:lnTo>
                    <a:pt x="80" y="0"/>
                  </a:lnTo>
                  <a:lnTo>
                    <a:pt x="74" y="0"/>
                  </a:lnTo>
                  <a:lnTo>
                    <a:pt x="68" y="0"/>
                  </a:lnTo>
                  <a:lnTo>
                    <a:pt x="61" y="2"/>
                  </a:lnTo>
                  <a:lnTo>
                    <a:pt x="55" y="3"/>
                  </a:lnTo>
                  <a:lnTo>
                    <a:pt x="42" y="8"/>
                  </a:lnTo>
                  <a:lnTo>
                    <a:pt x="32" y="15"/>
                  </a:lnTo>
                  <a:lnTo>
                    <a:pt x="26" y="20"/>
                  </a:lnTo>
                  <a:lnTo>
                    <a:pt x="20" y="26"/>
                  </a:lnTo>
                  <a:lnTo>
                    <a:pt x="15" y="32"/>
                  </a:lnTo>
                  <a:lnTo>
                    <a:pt x="10" y="40"/>
                  </a:lnTo>
                  <a:lnTo>
                    <a:pt x="7" y="48"/>
                  </a:lnTo>
                  <a:lnTo>
                    <a:pt x="4" y="55"/>
                  </a:lnTo>
                  <a:lnTo>
                    <a:pt x="1" y="64"/>
                  </a:lnTo>
                  <a:lnTo>
                    <a:pt x="0" y="71"/>
                  </a:lnTo>
                  <a:lnTo>
                    <a:pt x="0" y="83"/>
                  </a:lnTo>
                  <a:lnTo>
                    <a:pt x="2" y="93"/>
                  </a:lnTo>
                  <a:lnTo>
                    <a:pt x="7" y="104"/>
                  </a:lnTo>
                  <a:lnTo>
                    <a:pt x="12" y="112"/>
                  </a:lnTo>
                  <a:lnTo>
                    <a:pt x="19" y="121"/>
                  </a:lnTo>
                  <a:lnTo>
                    <a:pt x="28" y="127"/>
                  </a:lnTo>
                  <a:lnTo>
                    <a:pt x="37" y="132"/>
                  </a:lnTo>
                  <a:lnTo>
                    <a:pt x="48" y="136"/>
                  </a:lnTo>
                  <a:lnTo>
                    <a:pt x="59" y="140"/>
                  </a:lnTo>
                  <a:lnTo>
                    <a:pt x="71" y="141"/>
                  </a:lnTo>
                  <a:lnTo>
                    <a:pt x="80" y="140"/>
                  </a:lnTo>
                  <a:lnTo>
                    <a:pt x="90" y="139"/>
                  </a:lnTo>
                  <a:lnTo>
                    <a:pt x="99" y="136"/>
                  </a:lnTo>
                  <a:lnTo>
                    <a:pt x="109" y="133"/>
                  </a:lnTo>
                  <a:lnTo>
                    <a:pt x="105" y="123"/>
                  </a:lnTo>
                  <a:lnTo>
                    <a:pt x="89" y="127"/>
                  </a:lnTo>
                  <a:lnTo>
                    <a:pt x="74" y="128"/>
                  </a:lnTo>
                  <a:lnTo>
                    <a:pt x="61" y="127"/>
                  </a:lnTo>
                  <a:lnTo>
                    <a:pt x="51" y="124"/>
                  </a:lnTo>
                  <a:lnTo>
                    <a:pt x="46" y="122"/>
                  </a:lnTo>
                  <a:lnTo>
                    <a:pt x="40" y="120"/>
                  </a:lnTo>
                  <a:lnTo>
                    <a:pt x="36" y="116"/>
                  </a:lnTo>
                  <a:lnTo>
                    <a:pt x="32" y="113"/>
                  </a:lnTo>
                  <a:lnTo>
                    <a:pt x="28" y="109"/>
                  </a:lnTo>
                  <a:lnTo>
                    <a:pt x="25" y="105"/>
                  </a:lnTo>
                  <a:lnTo>
                    <a:pt x="21" y="101"/>
                  </a:lnTo>
                  <a:lnTo>
                    <a:pt x="18" y="95"/>
                  </a:lnTo>
                  <a:lnTo>
                    <a:pt x="17" y="90"/>
                  </a:lnTo>
                  <a:lnTo>
                    <a:pt x="15" y="85"/>
                  </a:lnTo>
                  <a:lnTo>
                    <a:pt x="14" y="79"/>
                  </a:lnTo>
                  <a:lnTo>
                    <a:pt x="14" y="72"/>
                  </a:lnTo>
                  <a:lnTo>
                    <a:pt x="15" y="65"/>
                  </a:lnTo>
                  <a:lnTo>
                    <a:pt x="16" y="59"/>
                  </a:lnTo>
                  <a:lnTo>
                    <a:pt x="18" y="52"/>
                  </a:lnTo>
                  <a:lnTo>
                    <a:pt x="21" y="46"/>
                  </a:lnTo>
                  <a:lnTo>
                    <a:pt x="25" y="41"/>
                  </a:lnTo>
                  <a:lnTo>
                    <a:pt x="29" y="35"/>
                  </a:lnTo>
                  <a:lnTo>
                    <a:pt x="33" y="30"/>
                  </a:lnTo>
                  <a:lnTo>
                    <a:pt x="39" y="26"/>
                  </a:lnTo>
                  <a:lnTo>
                    <a:pt x="48" y="20"/>
                  </a:lnTo>
                  <a:lnTo>
                    <a:pt x="58" y="14"/>
                  </a:lnTo>
                  <a:lnTo>
                    <a:pt x="65" y="12"/>
                  </a:lnTo>
                  <a:lnTo>
                    <a:pt x="72" y="11"/>
                  </a:lnTo>
                  <a:lnTo>
                    <a:pt x="79" y="11"/>
                  </a:lnTo>
                  <a:lnTo>
                    <a:pt x="87" y="12"/>
                  </a:lnTo>
                  <a:lnTo>
                    <a:pt x="95" y="14"/>
                  </a:lnTo>
                  <a:lnTo>
                    <a:pt x="104" y="17"/>
                  </a:lnTo>
                  <a:lnTo>
                    <a:pt x="111" y="22"/>
                  </a:lnTo>
                  <a:lnTo>
                    <a:pt x="117" y="26"/>
                  </a:lnTo>
                  <a:lnTo>
                    <a:pt x="124" y="32"/>
                  </a:lnTo>
                  <a:lnTo>
                    <a:pt x="129" y="40"/>
                  </a:lnTo>
                  <a:lnTo>
                    <a:pt x="132" y="47"/>
                  </a:lnTo>
                  <a:lnTo>
                    <a:pt x="134" y="55"/>
                  </a:lnTo>
                  <a:lnTo>
                    <a:pt x="134" y="61"/>
                  </a:lnTo>
                  <a:lnTo>
                    <a:pt x="134" y="67"/>
                  </a:lnTo>
                  <a:lnTo>
                    <a:pt x="132" y="74"/>
                  </a:lnTo>
                  <a:lnTo>
                    <a:pt x="128" y="83"/>
                  </a:lnTo>
                  <a:lnTo>
                    <a:pt x="124" y="88"/>
                  </a:lnTo>
                  <a:lnTo>
                    <a:pt x="118" y="92"/>
                  </a:lnTo>
                  <a:lnTo>
                    <a:pt x="112" y="96"/>
                  </a:lnTo>
                  <a:lnTo>
                    <a:pt x="105" y="97"/>
                  </a:lnTo>
                  <a:lnTo>
                    <a:pt x="102" y="96"/>
                  </a:lnTo>
                  <a:lnTo>
                    <a:pt x="101" y="96"/>
                  </a:lnTo>
                  <a:lnTo>
                    <a:pt x="99" y="94"/>
                  </a:lnTo>
                  <a:lnTo>
                    <a:pt x="98" y="93"/>
                  </a:lnTo>
                  <a:lnTo>
                    <a:pt x="98" y="89"/>
                  </a:lnTo>
                  <a:lnTo>
                    <a:pt x="99" y="85"/>
                  </a:lnTo>
                  <a:lnTo>
                    <a:pt x="114" y="37"/>
                  </a:lnTo>
                  <a:lnTo>
                    <a:pt x="101" y="37"/>
                  </a:lnTo>
                  <a:lnTo>
                    <a:pt x="98" y="4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7" name="Freeform 1177"/>
            <xdr:cNvSpPr>
              <a:spLocks noEditPoints="1"/>
            </xdr:cNvSpPr>
          </xdr:nvSpPr>
          <xdr:spPr bwMode="auto">
            <a:xfrm>
              <a:off x="9965" y="1053"/>
              <a:ext cx="18" cy="115"/>
            </a:xfrm>
            <a:custGeom>
              <a:avLst/>
              <a:gdLst>
                <a:gd name="T0" fmla="*/ 17 w 18"/>
                <a:gd name="T1" fmla="*/ 115 h 115"/>
                <a:gd name="T2" fmla="*/ 17 w 18"/>
                <a:gd name="T3" fmla="*/ 34 h 115"/>
                <a:gd name="T4" fmla="*/ 1 w 18"/>
                <a:gd name="T5" fmla="*/ 34 h 115"/>
                <a:gd name="T6" fmla="*/ 1 w 18"/>
                <a:gd name="T7" fmla="*/ 115 h 115"/>
                <a:gd name="T8" fmla="*/ 17 w 18"/>
                <a:gd name="T9" fmla="*/ 115 h 115"/>
                <a:gd name="T10" fmla="*/ 0 w 18"/>
                <a:gd name="T11" fmla="*/ 17 h 115"/>
                <a:gd name="T12" fmla="*/ 18 w 18"/>
                <a:gd name="T13" fmla="*/ 17 h 115"/>
                <a:gd name="T14" fmla="*/ 18 w 18"/>
                <a:gd name="T15" fmla="*/ 0 h 115"/>
                <a:gd name="T16" fmla="*/ 0 w 18"/>
                <a:gd name="T17" fmla="*/ 0 h 115"/>
                <a:gd name="T18" fmla="*/ 0 w 18"/>
                <a:gd name="T19" fmla="*/ 17 h 11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18"/>
                <a:gd name="T31" fmla="*/ 0 h 115"/>
                <a:gd name="T32" fmla="*/ 18 w 18"/>
                <a:gd name="T33" fmla="*/ 115 h 11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8" h="115">
                  <a:moveTo>
                    <a:pt x="17" y="115"/>
                  </a:moveTo>
                  <a:lnTo>
                    <a:pt x="17" y="34"/>
                  </a:lnTo>
                  <a:lnTo>
                    <a:pt x="1" y="34"/>
                  </a:lnTo>
                  <a:lnTo>
                    <a:pt x="1" y="115"/>
                  </a:lnTo>
                  <a:lnTo>
                    <a:pt x="17" y="115"/>
                  </a:lnTo>
                  <a:close/>
                  <a:moveTo>
                    <a:pt x="0" y="17"/>
                  </a:moveTo>
                  <a:lnTo>
                    <a:pt x="18" y="17"/>
                  </a:lnTo>
                  <a:lnTo>
                    <a:pt x="18" y="0"/>
                  </a:lnTo>
                  <a:lnTo>
                    <a:pt x="0" y="0"/>
                  </a:lnTo>
                  <a:lnTo>
                    <a:pt x="0"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8" name="Freeform 1178"/>
            <xdr:cNvSpPr>
              <a:spLocks/>
            </xdr:cNvSpPr>
          </xdr:nvSpPr>
          <xdr:spPr bwMode="auto">
            <a:xfrm>
              <a:off x="10009" y="1085"/>
              <a:ext cx="123" cy="83"/>
            </a:xfrm>
            <a:custGeom>
              <a:avLst/>
              <a:gdLst>
                <a:gd name="T0" fmla="*/ 0 w 123"/>
                <a:gd name="T1" fmla="*/ 2 h 83"/>
                <a:gd name="T2" fmla="*/ 16 w 123"/>
                <a:gd name="T3" fmla="*/ 83 h 83"/>
                <a:gd name="T4" fmla="*/ 16 w 123"/>
                <a:gd name="T5" fmla="*/ 34 h 83"/>
                <a:gd name="T6" fmla="*/ 19 w 123"/>
                <a:gd name="T7" fmla="*/ 21 h 83"/>
                <a:gd name="T8" fmla="*/ 23 w 123"/>
                <a:gd name="T9" fmla="*/ 16 h 83"/>
                <a:gd name="T10" fmla="*/ 32 w 123"/>
                <a:gd name="T11" fmla="*/ 13 h 83"/>
                <a:gd name="T12" fmla="*/ 41 w 123"/>
                <a:gd name="T13" fmla="*/ 13 h 83"/>
                <a:gd name="T14" fmla="*/ 48 w 123"/>
                <a:gd name="T15" fmla="*/ 16 h 83"/>
                <a:gd name="T16" fmla="*/ 53 w 123"/>
                <a:gd name="T17" fmla="*/ 22 h 83"/>
                <a:gd name="T18" fmla="*/ 54 w 123"/>
                <a:gd name="T19" fmla="*/ 31 h 83"/>
                <a:gd name="T20" fmla="*/ 54 w 123"/>
                <a:gd name="T21" fmla="*/ 83 h 83"/>
                <a:gd name="T22" fmla="*/ 70 w 123"/>
                <a:gd name="T23" fmla="*/ 41 h 83"/>
                <a:gd name="T24" fmla="*/ 71 w 123"/>
                <a:gd name="T25" fmla="*/ 25 h 83"/>
                <a:gd name="T26" fmla="*/ 75 w 123"/>
                <a:gd name="T27" fmla="*/ 18 h 83"/>
                <a:gd name="T28" fmla="*/ 79 w 123"/>
                <a:gd name="T29" fmla="*/ 15 h 83"/>
                <a:gd name="T30" fmla="*/ 88 w 123"/>
                <a:gd name="T31" fmla="*/ 12 h 83"/>
                <a:gd name="T32" fmla="*/ 99 w 123"/>
                <a:gd name="T33" fmla="*/ 14 h 83"/>
                <a:gd name="T34" fmla="*/ 105 w 123"/>
                <a:gd name="T35" fmla="*/ 19 h 83"/>
                <a:gd name="T36" fmla="*/ 108 w 123"/>
                <a:gd name="T37" fmla="*/ 36 h 83"/>
                <a:gd name="T38" fmla="*/ 123 w 123"/>
                <a:gd name="T39" fmla="*/ 83 h 83"/>
                <a:gd name="T40" fmla="*/ 123 w 123"/>
                <a:gd name="T41" fmla="*/ 21 h 83"/>
                <a:gd name="T42" fmla="*/ 119 w 123"/>
                <a:gd name="T43" fmla="*/ 12 h 83"/>
                <a:gd name="T44" fmla="*/ 111 w 123"/>
                <a:gd name="T45" fmla="*/ 5 h 83"/>
                <a:gd name="T46" fmla="*/ 100 w 123"/>
                <a:gd name="T47" fmla="*/ 1 h 83"/>
                <a:gd name="T48" fmla="*/ 85 w 123"/>
                <a:gd name="T49" fmla="*/ 1 h 83"/>
                <a:gd name="T50" fmla="*/ 75 w 123"/>
                <a:gd name="T51" fmla="*/ 7 h 83"/>
                <a:gd name="T52" fmla="*/ 68 w 123"/>
                <a:gd name="T53" fmla="*/ 12 h 83"/>
                <a:gd name="T54" fmla="*/ 65 w 123"/>
                <a:gd name="T55" fmla="*/ 12 h 83"/>
                <a:gd name="T56" fmla="*/ 60 w 123"/>
                <a:gd name="T57" fmla="*/ 7 h 83"/>
                <a:gd name="T58" fmla="*/ 53 w 123"/>
                <a:gd name="T59" fmla="*/ 2 h 83"/>
                <a:gd name="T60" fmla="*/ 44 w 123"/>
                <a:gd name="T61" fmla="*/ 0 h 83"/>
                <a:gd name="T62" fmla="*/ 32 w 123"/>
                <a:gd name="T63" fmla="*/ 1 h 83"/>
                <a:gd name="T64" fmla="*/ 22 w 123"/>
                <a:gd name="T65" fmla="*/ 6 h 83"/>
                <a:gd name="T66" fmla="*/ 18 w 123"/>
                <a:gd name="T67" fmla="*/ 11 h 83"/>
                <a:gd name="T68" fmla="*/ 15 w 123"/>
                <a:gd name="T69" fmla="*/ 14 h 83"/>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w 123"/>
                <a:gd name="T106" fmla="*/ 0 h 83"/>
                <a:gd name="T107" fmla="*/ 123 w 123"/>
                <a:gd name="T108" fmla="*/ 83 h 83"/>
              </a:gdLst>
              <a:ahLst/>
              <a:cxnLst>
                <a:cxn ang="T70">
                  <a:pos x="T0" y="T1"/>
                </a:cxn>
                <a:cxn ang="T71">
                  <a:pos x="T2" y="T3"/>
                </a:cxn>
                <a:cxn ang="T72">
                  <a:pos x="T4" y="T5"/>
                </a:cxn>
                <a:cxn ang="T73">
                  <a:pos x="T6" y="T7"/>
                </a:cxn>
                <a:cxn ang="T74">
                  <a:pos x="T8" y="T9"/>
                </a:cxn>
                <a:cxn ang="T75">
                  <a:pos x="T10" y="T11"/>
                </a:cxn>
                <a:cxn ang="T76">
                  <a:pos x="T12" y="T13"/>
                </a:cxn>
                <a:cxn ang="T77">
                  <a:pos x="T14" y="T15"/>
                </a:cxn>
                <a:cxn ang="T78">
                  <a:pos x="T16" y="T17"/>
                </a:cxn>
                <a:cxn ang="T79">
                  <a:pos x="T18" y="T19"/>
                </a:cxn>
                <a:cxn ang="T80">
                  <a:pos x="T20" y="T21"/>
                </a:cxn>
                <a:cxn ang="T81">
                  <a:pos x="T22" y="T23"/>
                </a:cxn>
                <a:cxn ang="T82">
                  <a:pos x="T24" y="T25"/>
                </a:cxn>
                <a:cxn ang="T83">
                  <a:pos x="T26" y="T27"/>
                </a:cxn>
                <a:cxn ang="T84">
                  <a:pos x="T28" y="T29"/>
                </a:cxn>
                <a:cxn ang="T85">
                  <a:pos x="T30" y="T31"/>
                </a:cxn>
                <a:cxn ang="T86">
                  <a:pos x="T32" y="T33"/>
                </a:cxn>
                <a:cxn ang="T87">
                  <a:pos x="T34" y="T35"/>
                </a:cxn>
                <a:cxn ang="T88">
                  <a:pos x="T36" y="T37"/>
                </a:cxn>
                <a:cxn ang="T89">
                  <a:pos x="T38" y="T39"/>
                </a:cxn>
                <a:cxn ang="T90">
                  <a:pos x="T40" y="T41"/>
                </a:cxn>
                <a:cxn ang="T91">
                  <a:pos x="T42" y="T43"/>
                </a:cxn>
                <a:cxn ang="T92">
                  <a:pos x="T44" y="T45"/>
                </a:cxn>
                <a:cxn ang="T93">
                  <a:pos x="T46" y="T47"/>
                </a:cxn>
                <a:cxn ang="T94">
                  <a:pos x="T48" y="T49"/>
                </a:cxn>
                <a:cxn ang="T95">
                  <a:pos x="T50" y="T51"/>
                </a:cxn>
                <a:cxn ang="T96">
                  <a:pos x="T52" y="T53"/>
                </a:cxn>
                <a:cxn ang="T97">
                  <a:pos x="T54" y="T55"/>
                </a:cxn>
                <a:cxn ang="T98">
                  <a:pos x="T56" y="T57"/>
                </a:cxn>
                <a:cxn ang="T99">
                  <a:pos x="T58" y="T59"/>
                </a:cxn>
                <a:cxn ang="T100">
                  <a:pos x="T60" y="T61"/>
                </a:cxn>
                <a:cxn ang="T101">
                  <a:pos x="T62" y="T63"/>
                </a:cxn>
                <a:cxn ang="T102">
                  <a:pos x="T64" y="T65"/>
                </a:cxn>
                <a:cxn ang="T103">
                  <a:pos x="T66" y="T67"/>
                </a:cxn>
                <a:cxn ang="T104">
                  <a:pos x="T68" y="T69"/>
                </a:cxn>
              </a:cxnLst>
              <a:rect l="T105" t="T106" r="T107" b="T108"/>
              <a:pathLst>
                <a:path w="123" h="83">
                  <a:moveTo>
                    <a:pt x="15" y="2"/>
                  </a:moveTo>
                  <a:lnTo>
                    <a:pt x="0" y="2"/>
                  </a:lnTo>
                  <a:lnTo>
                    <a:pt x="0" y="83"/>
                  </a:lnTo>
                  <a:lnTo>
                    <a:pt x="16" y="83"/>
                  </a:lnTo>
                  <a:lnTo>
                    <a:pt x="16" y="41"/>
                  </a:lnTo>
                  <a:lnTo>
                    <a:pt x="16" y="34"/>
                  </a:lnTo>
                  <a:lnTo>
                    <a:pt x="17" y="26"/>
                  </a:lnTo>
                  <a:lnTo>
                    <a:pt x="19" y="21"/>
                  </a:lnTo>
                  <a:lnTo>
                    <a:pt x="21" y="18"/>
                  </a:lnTo>
                  <a:lnTo>
                    <a:pt x="23" y="16"/>
                  </a:lnTo>
                  <a:lnTo>
                    <a:pt x="26" y="15"/>
                  </a:lnTo>
                  <a:lnTo>
                    <a:pt x="32" y="13"/>
                  </a:lnTo>
                  <a:lnTo>
                    <a:pt x="37" y="12"/>
                  </a:lnTo>
                  <a:lnTo>
                    <a:pt x="41" y="13"/>
                  </a:lnTo>
                  <a:lnTo>
                    <a:pt x="45" y="14"/>
                  </a:lnTo>
                  <a:lnTo>
                    <a:pt x="48" y="16"/>
                  </a:lnTo>
                  <a:lnTo>
                    <a:pt x="51" y="18"/>
                  </a:lnTo>
                  <a:lnTo>
                    <a:pt x="53" y="22"/>
                  </a:lnTo>
                  <a:lnTo>
                    <a:pt x="54" y="26"/>
                  </a:lnTo>
                  <a:lnTo>
                    <a:pt x="54" y="31"/>
                  </a:lnTo>
                  <a:lnTo>
                    <a:pt x="54" y="36"/>
                  </a:lnTo>
                  <a:lnTo>
                    <a:pt x="54" y="83"/>
                  </a:lnTo>
                  <a:lnTo>
                    <a:pt x="70" y="83"/>
                  </a:lnTo>
                  <a:lnTo>
                    <a:pt x="70" y="41"/>
                  </a:lnTo>
                  <a:lnTo>
                    <a:pt x="70" y="35"/>
                  </a:lnTo>
                  <a:lnTo>
                    <a:pt x="71" y="25"/>
                  </a:lnTo>
                  <a:lnTo>
                    <a:pt x="73" y="21"/>
                  </a:lnTo>
                  <a:lnTo>
                    <a:pt x="75" y="18"/>
                  </a:lnTo>
                  <a:lnTo>
                    <a:pt x="77" y="16"/>
                  </a:lnTo>
                  <a:lnTo>
                    <a:pt x="79" y="15"/>
                  </a:lnTo>
                  <a:lnTo>
                    <a:pt x="84" y="13"/>
                  </a:lnTo>
                  <a:lnTo>
                    <a:pt x="88" y="12"/>
                  </a:lnTo>
                  <a:lnTo>
                    <a:pt x="95" y="13"/>
                  </a:lnTo>
                  <a:lnTo>
                    <a:pt x="99" y="14"/>
                  </a:lnTo>
                  <a:lnTo>
                    <a:pt x="103" y="16"/>
                  </a:lnTo>
                  <a:lnTo>
                    <a:pt x="105" y="19"/>
                  </a:lnTo>
                  <a:lnTo>
                    <a:pt x="107" y="28"/>
                  </a:lnTo>
                  <a:lnTo>
                    <a:pt x="108" y="36"/>
                  </a:lnTo>
                  <a:lnTo>
                    <a:pt x="108" y="83"/>
                  </a:lnTo>
                  <a:lnTo>
                    <a:pt x="123" y="83"/>
                  </a:lnTo>
                  <a:lnTo>
                    <a:pt x="123" y="27"/>
                  </a:lnTo>
                  <a:lnTo>
                    <a:pt x="123" y="21"/>
                  </a:lnTo>
                  <a:lnTo>
                    <a:pt x="121" y="16"/>
                  </a:lnTo>
                  <a:lnTo>
                    <a:pt x="119" y="12"/>
                  </a:lnTo>
                  <a:lnTo>
                    <a:pt x="116" y="8"/>
                  </a:lnTo>
                  <a:lnTo>
                    <a:pt x="111" y="5"/>
                  </a:lnTo>
                  <a:lnTo>
                    <a:pt x="106" y="2"/>
                  </a:lnTo>
                  <a:lnTo>
                    <a:pt x="100" y="1"/>
                  </a:lnTo>
                  <a:lnTo>
                    <a:pt x="94" y="0"/>
                  </a:lnTo>
                  <a:lnTo>
                    <a:pt x="85" y="1"/>
                  </a:lnTo>
                  <a:lnTo>
                    <a:pt x="78" y="5"/>
                  </a:lnTo>
                  <a:lnTo>
                    <a:pt x="75" y="7"/>
                  </a:lnTo>
                  <a:lnTo>
                    <a:pt x="72" y="9"/>
                  </a:lnTo>
                  <a:lnTo>
                    <a:pt x="68" y="12"/>
                  </a:lnTo>
                  <a:lnTo>
                    <a:pt x="66" y="15"/>
                  </a:lnTo>
                  <a:lnTo>
                    <a:pt x="65" y="12"/>
                  </a:lnTo>
                  <a:lnTo>
                    <a:pt x="62" y="9"/>
                  </a:lnTo>
                  <a:lnTo>
                    <a:pt x="60" y="7"/>
                  </a:lnTo>
                  <a:lnTo>
                    <a:pt x="57" y="5"/>
                  </a:lnTo>
                  <a:lnTo>
                    <a:pt x="53" y="2"/>
                  </a:lnTo>
                  <a:lnTo>
                    <a:pt x="48" y="1"/>
                  </a:lnTo>
                  <a:lnTo>
                    <a:pt x="44" y="0"/>
                  </a:lnTo>
                  <a:lnTo>
                    <a:pt x="38" y="0"/>
                  </a:lnTo>
                  <a:lnTo>
                    <a:pt x="32" y="1"/>
                  </a:lnTo>
                  <a:lnTo>
                    <a:pt x="25" y="3"/>
                  </a:lnTo>
                  <a:lnTo>
                    <a:pt x="22" y="6"/>
                  </a:lnTo>
                  <a:lnTo>
                    <a:pt x="20" y="8"/>
                  </a:lnTo>
                  <a:lnTo>
                    <a:pt x="18" y="11"/>
                  </a:lnTo>
                  <a:lnTo>
                    <a:pt x="16" y="14"/>
                  </a:lnTo>
                  <a:lnTo>
                    <a:pt x="15" y="14"/>
                  </a:lnTo>
                  <a:lnTo>
                    <a:pt x="15" y="2"/>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39" name="Freeform 1179"/>
            <xdr:cNvSpPr>
              <a:spLocks noEditPoints="1"/>
            </xdr:cNvSpPr>
          </xdr:nvSpPr>
          <xdr:spPr bwMode="auto">
            <a:xfrm>
              <a:off x="10158" y="1085"/>
              <a:ext cx="77" cy="114"/>
            </a:xfrm>
            <a:custGeom>
              <a:avLst/>
              <a:gdLst>
                <a:gd name="T0" fmla="*/ 62 w 77"/>
                <a:gd name="T1" fmla="*/ 49 h 114"/>
                <a:gd name="T2" fmla="*/ 59 w 77"/>
                <a:gd name="T3" fmla="*/ 59 h 114"/>
                <a:gd name="T4" fmla="*/ 53 w 77"/>
                <a:gd name="T5" fmla="*/ 69 h 114"/>
                <a:gd name="T6" fmla="*/ 44 w 77"/>
                <a:gd name="T7" fmla="*/ 74 h 114"/>
                <a:gd name="T8" fmla="*/ 32 w 77"/>
                <a:gd name="T9" fmla="*/ 74 h 114"/>
                <a:gd name="T10" fmla="*/ 24 w 77"/>
                <a:gd name="T11" fmla="*/ 69 h 114"/>
                <a:gd name="T12" fmla="*/ 18 w 77"/>
                <a:gd name="T13" fmla="*/ 59 h 114"/>
                <a:gd name="T14" fmla="*/ 16 w 77"/>
                <a:gd name="T15" fmla="*/ 49 h 114"/>
                <a:gd name="T16" fmla="*/ 16 w 77"/>
                <a:gd name="T17" fmla="*/ 37 h 114"/>
                <a:gd name="T18" fmla="*/ 19 w 77"/>
                <a:gd name="T19" fmla="*/ 27 h 114"/>
                <a:gd name="T20" fmla="*/ 25 w 77"/>
                <a:gd name="T21" fmla="*/ 17 h 114"/>
                <a:gd name="T22" fmla="*/ 33 w 77"/>
                <a:gd name="T23" fmla="*/ 12 h 114"/>
                <a:gd name="T24" fmla="*/ 46 w 77"/>
                <a:gd name="T25" fmla="*/ 12 h 114"/>
                <a:gd name="T26" fmla="*/ 54 w 77"/>
                <a:gd name="T27" fmla="*/ 17 h 114"/>
                <a:gd name="T28" fmla="*/ 59 w 77"/>
                <a:gd name="T29" fmla="*/ 27 h 114"/>
                <a:gd name="T30" fmla="*/ 62 w 77"/>
                <a:gd name="T31" fmla="*/ 37 h 114"/>
                <a:gd name="T32" fmla="*/ 2 w 77"/>
                <a:gd name="T33" fmla="*/ 114 h 114"/>
                <a:gd name="T34" fmla="*/ 16 w 77"/>
                <a:gd name="T35" fmla="*/ 74 h 114"/>
                <a:gd name="T36" fmla="*/ 22 w 77"/>
                <a:gd name="T37" fmla="*/ 79 h 114"/>
                <a:gd name="T38" fmla="*/ 34 w 77"/>
                <a:gd name="T39" fmla="*/ 85 h 114"/>
                <a:gd name="T40" fmla="*/ 49 w 77"/>
                <a:gd name="T41" fmla="*/ 85 h 114"/>
                <a:gd name="T42" fmla="*/ 64 w 77"/>
                <a:gd name="T43" fmla="*/ 77 h 114"/>
                <a:gd name="T44" fmla="*/ 73 w 77"/>
                <a:gd name="T45" fmla="*/ 66 h 114"/>
                <a:gd name="T46" fmla="*/ 77 w 77"/>
                <a:gd name="T47" fmla="*/ 51 h 114"/>
                <a:gd name="T48" fmla="*/ 77 w 77"/>
                <a:gd name="T49" fmla="*/ 35 h 114"/>
                <a:gd name="T50" fmla="*/ 73 w 77"/>
                <a:gd name="T51" fmla="*/ 20 h 114"/>
                <a:gd name="T52" fmla="*/ 65 w 77"/>
                <a:gd name="T53" fmla="*/ 8 h 114"/>
                <a:gd name="T54" fmla="*/ 52 w 77"/>
                <a:gd name="T55" fmla="*/ 1 h 114"/>
                <a:gd name="T56" fmla="*/ 35 w 77"/>
                <a:gd name="T57" fmla="*/ 1 h 114"/>
                <a:gd name="T58" fmla="*/ 24 w 77"/>
                <a:gd name="T59" fmla="*/ 6 h 114"/>
                <a:gd name="T60" fmla="*/ 18 w 77"/>
                <a:gd name="T61" fmla="*/ 12 h 114"/>
                <a:gd name="T62" fmla="*/ 16 w 77"/>
                <a:gd name="T63" fmla="*/ 16 h 114"/>
                <a:gd name="T64" fmla="*/ 0 w 77"/>
                <a:gd name="T65" fmla="*/ 2 h 114"/>
                <a:gd name="T66" fmla="*/ 2 w 77"/>
                <a:gd name="T67" fmla="*/ 17 h 114"/>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w 77"/>
                <a:gd name="T103" fmla="*/ 0 h 114"/>
                <a:gd name="T104" fmla="*/ 77 w 77"/>
                <a:gd name="T105" fmla="*/ 114 h 114"/>
              </a:gdLst>
              <a:ahLst/>
              <a:cxnLst>
                <a:cxn ang="T68">
                  <a:pos x="T0" y="T1"/>
                </a:cxn>
                <a:cxn ang="T69">
                  <a:pos x="T2" y="T3"/>
                </a:cxn>
                <a:cxn ang="T70">
                  <a:pos x="T4" y="T5"/>
                </a:cxn>
                <a:cxn ang="T71">
                  <a:pos x="T6" y="T7"/>
                </a:cxn>
                <a:cxn ang="T72">
                  <a:pos x="T8" y="T9"/>
                </a:cxn>
                <a:cxn ang="T73">
                  <a:pos x="T10" y="T11"/>
                </a:cxn>
                <a:cxn ang="T74">
                  <a:pos x="T12" y="T13"/>
                </a:cxn>
                <a:cxn ang="T75">
                  <a:pos x="T14" y="T15"/>
                </a:cxn>
                <a:cxn ang="T76">
                  <a:pos x="T16" y="T17"/>
                </a:cxn>
                <a:cxn ang="T77">
                  <a:pos x="T18" y="T19"/>
                </a:cxn>
                <a:cxn ang="T78">
                  <a:pos x="T20" y="T21"/>
                </a:cxn>
                <a:cxn ang="T79">
                  <a:pos x="T22" y="T23"/>
                </a:cxn>
                <a:cxn ang="T80">
                  <a:pos x="T24" y="T25"/>
                </a:cxn>
                <a:cxn ang="T81">
                  <a:pos x="T26" y="T27"/>
                </a:cxn>
                <a:cxn ang="T82">
                  <a:pos x="T28" y="T29"/>
                </a:cxn>
                <a:cxn ang="T83">
                  <a:pos x="T30" y="T31"/>
                </a:cxn>
                <a:cxn ang="T84">
                  <a:pos x="T32" y="T33"/>
                </a:cxn>
                <a:cxn ang="T85">
                  <a:pos x="T34" y="T35"/>
                </a:cxn>
                <a:cxn ang="T86">
                  <a:pos x="T36" y="T37"/>
                </a:cxn>
                <a:cxn ang="T87">
                  <a:pos x="T38" y="T39"/>
                </a:cxn>
                <a:cxn ang="T88">
                  <a:pos x="T40" y="T41"/>
                </a:cxn>
                <a:cxn ang="T89">
                  <a:pos x="T42" y="T43"/>
                </a:cxn>
                <a:cxn ang="T90">
                  <a:pos x="T44" y="T45"/>
                </a:cxn>
                <a:cxn ang="T91">
                  <a:pos x="T46" y="T47"/>
                </a:cxn>
                <a:cxn ang="T92">
                  <a:pos x="T48" y="T49"/>
                </a:cxn>
                <a:cxn ang="T93">
                  <a:pos x="T50" y="T51"/>
                </a:cxn>
                <a:cxn ang="T94">
                  <a:pos x="T52" y="T53"/>
                </a:cxn>
                <a:cxn ang="T95">
                  <a:pos x="T54" y="T55"/>
                </a:cxn>
                <a:cxn ang="T96">
                  <a:pos x="T56" y="T57"/>
                </a:cxn>
                <a:cxn ang="T97">
                  <a:pos x="T58" y="T59"/>
                </a:cxn>
                <a:cxn ang="T98">
                  <a:pos x="T60" y="T61"/>
                </a:cxn>
                <a:cxn ang="T99">
                  <a:pos x="T62" y="T63"/>
                </a:cxn>
                <a:cxn ang="T100">
                  <a:pos x="T64" y="T65"/>
                </a:cxn>
                <a:cxn ang="T101">
                  <a:pos x="T66" y="T67"/>
                </a:cxn>
              </a:cxnLst>
              <a:rect l="T102" t="T103" r="T104" b="T105"/>
              <a:pathLst>
                <a:path w="77" h="114">
                  <a:moveTo>
                    <a:pt x="62" y="43"/>
                  </a:moveTo>
                  <a:lnTo>
                    <a:pt x="62" y="49"/>
                  </a:lnTo>
                  <a:lnTo>
                    <a:pt x="60" y="54"/>
                  </a:lnTo>
                  <a:lnTo>
                    <a:pt x="59" y="59"/>
                  </a:lnTo>
                  <a:lnTo>
                    <a:pt x="56" y="65"/>
                  </a:lnTo>
                  <a:lnTo>
                    <a:pt x="53" y="69"/>
                  </a:lnTo>
                  <a:lnTo>
                    <a:pt x="49" y="72"/>
                  </a:lnTo>
                  <a:lnTo>
                    <a:pt x="44" y="74"/>
                  </a:lnTo>
                  <a:lnTo>
                    <a:pt x="37" y="74"/>
                  </a:lnTo>
                  <a:lnTo>
                    <a:pt x="32" y="74"/>
                  </a:lnTo>
                  <a:lnTo>
                    <a:pt x="27" y="72"/>
                  </a:lnTo>
                  <a:lnTo>
                    <a:pt x="24" y="69"/>
                  </a:lnTo>
                  <a:lnTo>
                    <a:pt x="20" y="65"/>
                  </a:lnTo>
                  <a:lnTo>
                    <a:pt x="18" y="59"/>
                  </a:lnTo>
                  <a:lnTo>
                    <a:pt x="17" y="54"/>
                  </a:lnTo>
                  <a:lnTo>
                    <a:pt x="16" y="49"/>
                  </a:lnTo>
                  <a:lnTo>
                    <a:pt x="16" y="43"/>
                  </a:lnTo>
                  <a:lnTo>
                    <a:pt x="16" y="37"/>
                  </a:lnTo>
                  <a:lnTo>
                    <a:pt x="17" y="32"/>
                  </a:lnTo>
                  <a:lnTo>
                    <a:pt x="19" y="27"/>
                  </a:lnTo>
                  <a:lnTo>
                    <a:pt x="22" y="21"/>
                  </a:lnTo>
                  <a:lnTo>
                    <a:pt x="25" y="17"/>
                  </a:lnTo>
                  <a:lnTo>
                    <a:pt x="28" y="14"/>
                  </a:lnTo>
                  <a:lnTo>
                    <a:pt x="33" y="12"/>
                  </a:lnTo>
                  <a:lnTo>
                    <a:pt x="39" y="12"/>
                  </a:lnTo>
                  <a:lnTo>
                    <a:pt x="46" y="12"/>
                  </a:lnTo>
                  <a:lnTo>
                    <a:pt x="50" y="14"/>
                  </a:lnTo>
                  <a:lnTo>
                    <a:pt x="54" y="17"/>
                  </a:lnTo>
                  <a:lnTo>
                    <a:pt x="57" y="21"/>
                  </a:lnTo>
                  <a:lnTo>
                    <a:pt x="59" y="27"/>
                  </a:lnTo>
                  <a:lnTo>
                    <a:pt x="60" y="32"/>
                  </a:lnTo>
                  <a:lnTo>
                    <a:pt x="62" y="37"/>
                  </a:lnTo>
                  <a:lnTo>
                    <a:pt x="62" y="43"/>
                  </a:lnTo>
                  <a:close/>
                  <a:moveTo>
                    <a:pt x="2" y="114"/>
                  </a:moveTo>
                  <a:lnTo>
                    <a:pt x="16" y="114"/>
                  </a:lnTo>
                  <a:lnTo>
                    <a:pt x="16" y="74"/>
                  </a:lnTo>
                  <a:lnTo>
                    <a:pt x="17" y="74"/>
                  </a:lnTo>
                  <a:lnTo>
                    <a:pt x="22" y="79"/>
                  </a:lnTo>
                  <a:lnTo>
                    <a:pt x="28" y="82"/>
                  </a:lnTo>
                  <a:lnTo>
                    <a:pt x="34" y="85"/>
                  </a:lnTo>
                  <a:lnTo>
                    <a:pt x="39" y="86"/>
                  </a:lnTo>
                  <a:lnTo>
                    <a:pt x="49" y="85"/>
                  </a:lnTo>
                  <a:lnTo>
                    <a:pt x="57" y="81"/>
                  </a:lnTo>
                  <a:lnTo>
                    <a:pt x="64" y="77"/>
                  </a:lnTo>
                  <a:lnTo>
                    <a:pt x="69" y="72"/>
                  </a:lnTo>
                  <a:lnTo>
                    <a:pt x="73" y="66"/>
                  </a:lnTo>
                  <a:lnTo>
                    <a:pt x="76" y="58"/>
                  </a:lnTo>
                  <a:lnTo>
                    <a:pt x="77" y="51"/>
                  </a:lnTo>
                  <a:lnTo>
                    <a:pt x="77" y="43"/>
                  </a:lnTo>
                  <a:lnTo>
                    <a:pt x="77" y="35"/>
                  </a:lnTo>
                  <a:lnTo>
                    <a:pt x="75" y="27"/>
                  </a:lnTo>
                  <a:lnTo>
                    <a:pt x="73" y="20"/>
                  </a:lnTo>
                  <a:lnTo>
                    <a:pt x="69" y="14"/>
                  </a:lnTo>
                  <a:lnTo>
                    <a:pt x="65" y="8"/>
                  </a:lnTo>
                  <a:lnTo>
                    <a:pt x="58" y="3"/>
                  </a:lnTo>
                  <a:lnTo>
                    <a:pt x="52" y="1"/>
                  </a:lnTo>
                  <a:lnTo>
                    <a:pt x="44" y="0"/>
                  </a:lnTo>
                  <a:lnTo>
                    <a:pt x="35" y="1"/>
                  </a:lnTo>
                  <a:lnTo>
                    <a:pt x="28" y="3"/>
                  </a:lnTo>
                  <a:lnTo>
                    <a:pt x="24" y="6"/>
                  </a:lnTo>
                  <a:lnTo>
                    <a:pt x="22" y="9"/>
                  </a:lnTo>
                  <a:lnTo>
                    <a:pt x="18" y="12"/>
                  </a:lnTo>
                  <a:lnTo>
                    <a:pt x="16" y="16"/>
                  </a:lnTo>
                  <a:lnTo>
                    <a:pt x="16" y="2"/>
                  </a:lnTo>
                  <a:lnTo>
                    <a:pt x="0" y="2"/>
                  </a:lnTo>
                  <a:lnTo>
                    <a:pt x="0" y="10"/>
                  </a:lnTo>
                  <a:lnTo>
                    <a:pt x="2" y="17"/>
                  </a:lnTo>
                  <a:lnTo>
                    <a:pt x="2" y="11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0" name="Rectangle 1180"/>
            <xdr:cNvSpPr>
              <a:spLocks noChangeArrowheads="1"/>
            </xdr:cNvSpPr>
          </xdr:nvSpPr>
          <xdr:spPr bwMode="auto">
            <a:xfrm>
              <a:off x="10255" y="1148"/>
              <a:ext cx="19" cy="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41" name="Freeform 1181"/>
            <xdr:cNvSpPr>
              <a:spLocks/>
            </xdr:cNvSpPr>
          </xdr:nvSpPr>
          <xdr:spPr bwMode="auto">
            <a:xfrm>
              <a:off x="10293" y="1085"/>
              <a:ext cx="67" cy="86"/>
            </a:xfrm>
            <a:custGeom>
              <a:avLst/>
              <a:gdLst>
                <a:gd name="T0" fmla="*/ 2 w 67"/>
                <a:gd name="T1" fmla="*/ 30 h 86"/>
                <a:gd name="T2" fmla="*/ 5 w 67"/>
                <a:gd name="T3" fmla="*/ 38 h 86"/>
                <a:gd name="T4" fmla="*/ 17 w 67"/>
                <a:gd name="T5" fmla="*/ 46 h 86"/>
                <a:gd name="T6" fmla="*/ 35 w 67"/>
                <a:gd name="T7" fmla="*/ 50 h 86"/>
                <a:gd name="T8" fmla="*/ 45 w 67"/>
                <a:gd name="T9" fmla="*/ 53 h 86"/>
                <a:gd name="T10" fmla="*/ 50 w 67"/>
                <a:gd name="T11" fmla="*/ 57 h 86"/>
                <a:gd name="T12" fmla="*/ 50 w 67"/>
                <a:gd name="T13" fmla="*/ 65 h 86"/>
                <a:gd name="T14" fmla="*/ 47 w 67"/>
                <a:gd name="T15" fmla="*/ 70 h 86"/>
                <a:gd name="T16" fmla="*/ 39 w 67"/>
                <a:gd name="T17" fmla="*/ 74 h 86"/>
                <a:gd name="T18" fmla="*/ 29 w 67"/>
                <a:gd name="T19" fmla="*/ 74 h 86"/>
                <a:gd name="T20" fmla="*/ 23 w 67"/>
                <a:gd name="T21" fmla="*/ 72 h 86"/>
                <a:gd name="T22" fmla="*/ 19 w 67"/>
                <a:gd name="T23" fmla="*/ 69 h 86"/>
                <a:gd name="T24" fmla="*/ 16 w 67"/>
                <a:gd name="T25" fmla="*/ 62 h 86"/>
                <a:gd name="T26" fmla="*/ 0 w 67"/>
                <a:gd name="T27" fmla="*/ 59 h 86"/>
                <a:gd name="T28" fmla="*/ 2 w 67"/>
                <a:gd name="T29" fmla="*/ 71 h 86"/>
                <a:gd name="T30" fmla="*/ 9 w 67"/>
                <a:gd name="T31" fmla="*/ 79 h 86"/>
                <a:gd name="T32" fmla="*/ 19 w 67"/>
                <a:gd name="T33" fmla="*/ 85 h 86"/>
                <a:gd name="T34" fmla="*/ 31 w 67"/>
                <a:gd name="T35" fmla="*/ 86 h 86"/>
                <a:gd name="T36" fmla="*/ 43 w 67"/>
                <a:gd name="T37" fmla="*/ 85 h 86"/>
                <a:gd name="T38" fmla="*/ 55 w 67"/>
                <a:gd name="T39" fmla="*/ 80 h 86"/>
                <a:gd name="T40" fmla="*/ 63 w 67"/>
                <a:gd name="T41" fmla="*/ 72 h 86"/>
                <a:gd name="T42" fmla="*/ 67 w 67"/>
                <a:gd name="T43" fmla="*/ 59 h 86"/>
                <a:gd name="T44" fmla="*/ 63 w 67"/>
                <a:gd name="T45" fmla="*/ 49 h 86"/>
                <a:gd name="T46" fmla="*/ 57 w 67"/>
                <a:gd name="T47" fmla="*/ 42 h 86"/>
                <a:gd name="T48" fmla="*/ 37 w 67"/>
                <a:gd name="T49" fmla="*/ 36 h 86"/>
                <a:gd name="T50" fmla="*/ 25 w 67"/>
                <a:gd name="T51" fmla="*/ 33 h 86"/>
                <a:gd name="T52" fmla="*/ 20 w 67"/>
                <a:gd name="T53" fmla="*/ 30 h 86"/>
                <a:gd name="T54" fmla="*/ 17 w 67"/>
                <a:gd name="T55" fmla="*/ 25 h 86"/>
                <a:gd name="T56" fmla="*/ 18 w 67"/>
                <a:gd name="T57" fmla="*/ 18 h 86"/>
                <a:gd name="T58" fmla="*/ 21 w 67"/>
                <a:gd name="T59" fmla="*/ 14 h 86"/>
                <a:gd name="T60" fmla="*/ 32 w 67"/>
                <a:gd name="T61" fmla="*/ 12 h 86"/>
                <a:gd name="T62" fmla="*/ 43 w 67"/>
                <a:gd name="T63" fmla="*/ 14 h 86"/>
                <a:gd name="T64" fmla="*/ 48 w 67"/>
                <a:gd name="T65" fmla="*/ 18 h 86"/>
                <a:gd name="T66" fmla="*/ 49 w 67"/>
                <a:gd name="T67" fmla="*/ 25 h 86"/>
                <a:gd name="T68" fmla="*/ 63 w 67"/>
                <a:gd name="T69" fmla="*/ 19 h 86"/>
                <a:gd name="T70" fmla="*/ 59 w 67"/>
                <a:gd name="T71" fmla="*/ 9 h 86"/>
                <a:gd name="T72" fmla="*/ 50 w 67"/>
                <a:gd name="T73" fmla="*/ 3 h 86"/>
                <a:gd name="T74" fmla="*/ 39 w 67"/>
                <a:gd name="T75" fmla="*/ 0 h 86"/>
                <a:gd name="T76" fmla="*/ 28 w 67"/>
                <a:gd name="T77" fmla="*/ 0 h 86"/>
                <a:gd name="T78" fmla="*/ 17 w 67"/>
                <a:gd name="T79" fmla="*/ 3 h 86"/>
                <a:gd name="T80" fmla="*/ 8 w 67"/>
                <a:gd name="T81" fmla="*/ 10 h 86"/>
                <a:gd name="T82" fmla="*/ 2 w 67"/>
                <a:gd name="T83" fmla="*/ 19 h 8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w 67"/>
                <a:gd name="T127" fmla="*/ 0 h 86"/>
                <a:gd name="T128" fmla="*/ 67 w 67"/>
                <a:gd name="T129" fmla="*/ 86 h 86"/>
              </a:gdLst>
              <a:ahLst/>
              <a:cxnLst>
                <a:cxn ang="T84">
                  <a:pos x="T0" y="T1"/>
                </a:cxn>
                <a:cxn ang="T85">
                  <a:pos x="T2" y="T3"/>
                </a:cxn>
                <a:cxn ang="T86">
                  <a:pos x="T4" y="T5"/>
                </a:cxn>
                <a:cxn ang="T87">
                  <a:pos x="T6" y="T7"/>
                </a:cxn>
                <a:cxn ang="T88">
                  <a:pos x="T8" y="T9"/>
                </a:cxn>
                <a:cxn ang="T89">
                  <a:pos x="T10" y="T11"/>
                </a:cxn>
                <a:cxn ang="T90">
                  <a:pos x="T12" y="T13"/>
                </a:cxn>
                <a:cxn ang="T91">
                  <a:pos x="T14" y="T15"/>
                </a:cxn>
                <a:cxn ang="T92">
                  <a:pos x="T16" y="T17"/>
                </a:cxn>
                <a:cxn ang="T93">
                  <a:pos x="T18" y="T19"/>
                </a:cxn>
                <a:cxn ang="T94">
                  <a:pos x="T20" y="T21"/>
                </a:cxn>
                <a:cxn ang="T95">
                  <a:pos x="T22" y="T23"/>
                </a:cxn>
                <a:cxn ang="T96">
                  <a:pos x="T24" y="T25"/>
                </a:cxn>
                <a:cxn ang="T97">
                  <a:pos x="T26" y="T27"/>
                </a:cxn>
                <a:cxn ang="T98">
                  <a:pos x="T28" y="T29"/>
                </a:cxn>
                <a:cxn ang="T99">
                  <a:pos x="T30" y="T31"/>
                </a:cxn>
                <a:cxn ang="T100">
                  <a:pos x="T32" y="T33"/>
                </a:cxn>
                <a:cxn ang="T101">
                  <a:pos x="T34" y="T35"/>
                </a:cxn>
                <a:cxn ang="T102">
                  <a:pos x="T36" y="T37"/>
                </a:cxn>
                <a:cxn ang="T103">
                  <a:pos x="T38" y="T39"/>
                </a:cxn>
                <a:cxn ang="T104">
                  <a:pos x="T40" y="T41"/>
                </a:cxn>
                <a:cxn ang="T105">
                  <a:pos x="T42" y="T43"/>
                </a:cxn>
                <a:cxn ang="T106">
                  <a:pos x="T44" y="T45"/>
                </a:cxn>
                <a:cxn ang="T107">
                  <a:pos x="T46" y="T47"/>
                </a:cxn>
                <a:cxn ang="T108">
                  <a:pos x="T48" y="T49"/>
                </a:cxn>
                <a:cxn ang="T109">
                  <a:pos x="T50" y="T51"/>
                </a:cxn>
                <a:cxn ang="T110">
                  <a:pos x="T52" y="T53"/>
                </a:cxn>
                <a:cxn ang="T111">
                  <a:pos x="T54" y="T55"/>
                </a:cxn>
                <a:cxn ang="T112">
                  <a:pos x="T56" y="T57"/>
                </a:cxn>
                <a:cxn ang="T113">
                  <a:pos x="T58" y="T59"/>
                </a:cxn>
                <a:cxn ang="T114">
                  <a:pos x="T60" y="T61"/>
                </a:cxn>
                <a:cxn ang="T115">
                  <a:pos x="T62" y="T63"/>
                </a:cxn>
                <a:cxn ang="T116">
                  <a:pos x="T64" y="T65"/>
                </a:cxn>
                <a:cxn ang="T117">
                  <a:pos x="T66" y="T67"/>
                </a:cxn>
                <a:cxn ang="T118">
                  <a:pos x="T68" y="T69"/>
                </a:cxn>
                <a:cxn ang="T119">
                  <a:pos x="T70" y="T71"/>
                </a:cxn>
                <a:cxn ang="T120">
                  <a:pos x="T72" y="T73"/>
                </a:cxn>
                <a:cxn ang="T121">
                  <a:pos x="T74" y="T75"/>
                </a:cxn>
                <a:cxn ang="T122">
                  <a:pos x="T76" y="T77"/>
                </a:cxn>
                <a:cxn ang="T123">
                  <a:pos x="T78" y="T79"/>
                </a:cxn>
                <a:cxn ang="T124">
                  <a:pos x="T80" y="T81"/>
                </a:cxn>
                <a:cxn ang="T125">
                  <a:pos x="T82" y="T83"/>
                </a:cxn>
              </a:cxnLst>
              <a:rect l="T126" t="T127" r="T128" b="T129"/>
              <a:pathLst>
                <a:path w="67" h="86">
                  <a:moveTo>
                    <a:pt x="1" y="25"/>
                  </a:moveTo>
                  <a:lnTo>
                    <a:pt x="2" y="30"/>
                  </a:lnTo>
                  <a:lnTo>
                    <a:pt x="3" y="35"/>
                  </a:lnTo>
                  <a:lnTo>
                    <a:pt x="5" y="38"/>
                  </a:lnTo>
                  <a:lnTo>
                    <a:pt x="9" y="41"/>
                  </a:lnTo>
                  <a:lnTo>
                    <a:pt x="17" y="46"/>
                  </a:lnTo>
                  <a:lnTo>
                    <a:pt x="25" y="48"/>
                  </a:lnTo>
                  <a:lnTo>
                    <a:pt x="35" y="50"/>
                  </a:lnTo>
                  <a:lnTo>
                    <a:pt x="42" y="52"/>
                  </a:lnTo>
                  <a:lnTo>
                    <a:pt x="45" y="53"/>
                  </a:lnTo>
                  <a:lnTo>
                    <a:pt x="49" y="55"/>
                  </a:lnTo>
                  <a:lnTo>
                    <a:pt x="50" y="57"/>
                  </a:lnTo>
                  <a:lnTo>
                    <a:pt x="51" y="60"/>
                  </a:lnTo>
                  <a:lnTo>
                    <a:pt x="50" y="65"/>
                  </a:lnTo>
                  <a:lnTo>
                    <a:pt x="49" y="67"/>
                  </a:lnTo>
                  <a:lnTo>
                    <a:pt x="47" y="70"/>
                  </a:lnTo>
                  <a:lnTo>
                    <a:pt x="44" y="72"/>
                  </a:lnTo>
                  <a:lnTo>
                    <a:pt x="39" y="74"/>
                  </a:lnTo>
                  <a:lnTo>
                    <a:pt x="32" y="74"/>
                  </a:lnTo>
                  <a:lnTo>
                    <a:pt x="29" y="74"/>
                  </a:lnTo>
                  <a:lnTo>
                    <a:pt x="25" y="74"/>
                  </a:lnTo>
                  <a:lnTo>
                    <a:pt x="23" y="72"/>
                  </a:lnTo>
                  <a:lnTo>
                    <a:pt x="20" y="71"/>
                  </a:lnTo>
                  <a:lnTo>
                    <a:pt x="19" y="69"/>
                  </a:lnTo>
                  <a:lnTo>
                    <a:pt x="17" y="66"/>
                  </a:lnTo>
                  <a:lnTo>
                    <a:pt x="16" y="62"/>
                  </a:lnTo>
                  <a:lnTo>
                    <a:pt x="16" y="59"/>
                  </a:lnTo>
                  <a:lnTo>
                    <a:pt x="0" y="59"/>
                  </a:lnTo>
                  <a:lnTo>
                    <a:pt x="0" y="66"/>
                  </a:lnTo>
                  <a:lnTo>
                    <a:pt x="2" y="71"/>
                  </a:lnTo>
                  <a:lnTo>
                    <a:pt x="5" y="76"/>
                  </a:lnTo>
                  <a:lnTo>
                    <a:pt x="9" y="79"/>
                  </a:lnTo>
                  <a:lnTo>
                    <a:pt x="14" y="82"/>
                  </a:lnTo>
                  <a:lnTo>
                    <a:pt x="19" y="85"/>
                  </a:lnTo>
                  <a:lnTo>
                    <a:pt x="24" y="86"/>
                  </a:lnTo>
                  <a:lnTo>
                    <a:pt x="31" y="86"/>
                  </a:lnTo>
                  <a:lnTo>
                    <a:pt x="37" y="86"/>
                  </a:lnTo>
                  <a:lnTo>
                    <a:pt x="43" y="85"/>
                  </a:lnTo>
                  <a:lnTo>
                    <a:pt x="49" y="82"/>
                  </a:lnTo>
                  <a:lnTo>
                    <a:pt x="55" y="80"/>
                  </a:lnTo>
                  <a:lnTo>
                    <a:pt x="59" y="76"/>
                  </a:lnTo>
                  <a:lnTo>
                    <a:pt x="63" y="72"/>
                  </a:lnTo>
                  <a:lnTo>
                    <a:pt x="65" y="67"/>
                  </a:lnTo>
                  <a:lnTo>
                    <a:pt x="67" y="59"/>
                  </a:lnTo>
                  <a:lnTo>
                    <a:pt x="65" y="54"/>
                  </a:lnTo>
                  <a:lnTo>
                    <a:pt x="63" y="49"/>
                  </a:lnTo>
                  <a:lnTo>
                    <a:pt x="60" y="46"/>
                  </a:lnTo>
                  <a:lnTo>
                    <a:pt x="57" y="42"/>
                  </a:lnTo>
                  <a:lnTo>
                    <a:pt x="48" y="38"/>
                  </a:lnTo>
                  <a:lnTo>
                    <a:pt x="37" y="36"/>
                  </a:lnTo>
                  <a:lnTo>
                    <a:pt x="32" y="34"/>
                  </a:lnTo>
                  <a:lnTo>
                    <a:pt x="25" y="33"/>
                  </a:lnTo>
                  <a:lnTo>
                    <a:pt x="22" y="31"/>
                  </a:lnTo>
                  <a:lnTo>
                    <a:pt x="20" y="30"/>
                  </a:lnTo>
                  <a:lnTo>
                    <a:pt x="18" y="28"/>
                  </a:lnTo>
                  <a:lnTo>
                    <a:pt x="17" y="25"/>
                  </a:lnTo>
                  <a:lnTo>
                    <a:pt x="18" y="21"/>
                  </a:lnTo>
                  <a:lnTo>
                    <a:pt x="18" y="18"/>
                  </a:lnTo>
                  <a:lnTo>
                    <a:pt x="20" y="16"/>
                  </a:lnTo>
                  <a:lnTo>
                    <a:pt x="21" y="14"/>
                  </a:lnTo>
                  <a:lnTo>
                    <a:pt x="27" y="12"/>
                  </a:lnTo>
                  <a:lnTo>
                    <a:pt x="32" y="12"/>
                  </a:lnTo>
                  <a:lnTo>
                    <a:pt x="38" y="12"/>
                  </a:lnTo>
                  <a:lnTo>
                    <a:pt x="43" y="14"/>
                  </a:lnTo>
                  <a:lnTo>
                    <a:pt x="45" y="16"/>
                  </a:lnTo>
                  <a:lnTo>
                    <a:pt x="48" y="18"/>
                  </a:lnTo>
                  <a:lnTo>
                    <a:pt x="48" y="21"/>
                  </a:lnTo>
                  <a:lnTo>
                    <a:pt x="49" y="25"/>
                  </a:lnTo>
                  <a:lnTo>
                    <a:pt x="64" y="25"/>
                  </a:lnTo>
                  <a:lnTo>
                    <a:pt x="63" y="19"/>
                  </a:lnTo>
                  <a:lnTo>
                    <a:pt x="62" y="14"/>
                  </a:lnTo>
                  <a:lnTo>
                    <a:pt x="59" y="9"/>
                  </a:lnTo>
                  <a:lnTo>
                    <a:pt x="55" y="6"/>
                  </a:lnTo>
                  <a:lnTo>
                    <a:pt x="50" y="3"/>
                  </a:lnTo>
                  <a:lnTo>
                    <a:pt x="44" y="1"/>
                  </a:lnTo>
                  <a:lnTo>
                    <a:pt x="39" y="0"/>
                  </a:lnTo>
                  <a:lnTo>
                    <a:pt x="33" y="0"/>
                  </a:lnTo>
                  <a:lnTo>
                    <a:pt x="28" y="0"/>
                  </a:lnTo>
                  <a:lnTo>
                    <a:pt x="22" y="1"/>
                  </a:lnTo>
                  <a:lnTo>
                    <a:pt x="17" y="3"/>
                  </a:lnTo>
                  <a:lnTo>
                    <a:pt x="12" y="7"/>
                  </a:lnTo>
                  <a:lnTo>
                    <a:pt x="8" y="10"/>
                  </a:lnTo>
                  <a:lnTo>
                    <a:pt x="4" y="14"/>
                  </a:lnTo>
                  <a:lnTo>
                    <a:pt x="2" y="19"/>
                  </a:lnTo>
                  <a:lnTo>
                    <a:pt x="1" y="2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2" name="Freeform 1182"/>
            <xdr:cNvSpPr>
              <a:spLocks noEditPoints="1"/>
            </xdr:cNvSpPr>
          </xdr:nvSpPr>
          <xdr:spPr bwMode="auto">
            <a:xfrm>
              <a:off x="10378" y="1053"/>
              <a:ext cx="18" cy="115"/>
            </a:xfrm>
            <a:custGeom>
              <a:avLst/>
              <a:gdLst>
                <a:gd name="T0" fmla="*/ 17 w 18"/>
                <a:gd name="T1" fmla="*/ 115 h 115"/>
                <a:gd name="T2" fmla="*/ 17 w 18"/>
                <a:gd name="T3" fmla="*/ 34 h 115"/>
                <a:gd name="T4" fmla="*/ 2 w 18"/>
                <a:gd name="T5" fmla="*/ 34 h 115"/>
                <a:gd name="T6" fmla="*/ 2 w 18"/>
                <a:gd name="T7" fmla="*/ 115 h 115"/>
                <a:gd name="T8" fmla="*/ 17 w 18"/>
                <a:gd name="T9" fmla="*/ 115 h 115"/>
                <a:gd name="T10" fmla="*/ 0 w 18"/>
                <a:gd name="T11" fmla="*/ 17 h 115"/>
                <a:gd name="T12" fmla="*/ 18 w 18"/>
                <a:gd name="T13" fmla="*/ 17 h 115"/>
                <a:gd name="T14" fmla="*/ 18 w 18"/>
                <a:gd name="T15" fmla="*/ 0 h 115"/>
                <a:gd name="T16" fmla="*/ 0 w 18"/>
                <a:gd name="T17" fmla="*/ 0 h 115"/>
                <a:gd name="T18" fmla="*/ 0 w 18"/>
                <a:gd name="T19" fmla="*/ 17 h 11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18"/>
                <a:gd name="T31" fmla="*/ 0 h 115"/>
                <a:gd name="T32" fmla="*/ 18 w 18"/>
                <a:gd name="T33" fmla="*/ 115 h 11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8" h="115">
                  <a:moveTo>
                    <a:pt x="17" y="115"/>
                  </a:moveTo>
                  <a:lnTo>
                    <a:pt x="17" y="34"/>
                  </a:lnTo>
                  <a:lnTo>
                    <a:pt x="2" y="34"/>
                  </a:lnTo>
                  <a:lnTo>
                    <a:pt x="2" y="115"/>
                  </a:lnTo>
                  <a:lnTo>
                    <a:pt x="17" y="115"/>
                  </a:lnTo>
                  <a:close/>
                  <a:moveTo>
                    <a:pt x="0" y="17"/>
                  </a:moveTo>
                  <a:lnTo>
                    <a:pt x="18" y="17"/>
                  </a:lnTo>
                  <a:lnTo>
                    <a:pt x="18" y="0"/>
                  </a:lnTo>
                  <a:lnTo>
                    <a:pt x="0" y="0"/>
                  </a:lnTo>
                  <a:lnTo>
                    <a:pt x="0" y="17"/>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3" name="Rectangle 1183"/>
            <xdr:cNvSpPr>
              <a:spLocks noChangeArrowheads="1"/>
            </xdr:cNvSpPr>
          </xdr:nvSpPr>
          <xdr:spPr bwMode="auto">
            <a:xfrm>
              <a:off x="2570" y="877"/>
              <a:ext cx="26" cy="1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44" name="Freeform 1184"/>
            <xdr:cNvSpPr>
              <a:spLocks/>
            </xdr:cNvSpPr>
          </xdr:nvSpPr>
          <xdr:spPr bwMode="auto">
            <a:xfrm>
              <a:off x="2615" y="877"/>
              <a:ext cx="130" cy="115"/>
            </a:xfrm>
            <a:custGeom>
              <a:avLst/>
              <a:gdLst>
                <a:gd name="T0" fmla="*/ 107 w 130"/>
                <a:gd name="T1" fmla="*/ 16 h 115"/>
                <a:gd name="T2" fmla="*/ 107 w 130"/>
                <a:gd name="T3" fmla="*/ 17 h 115"/>
                <a:gd name="T4" fmla="*/ 107 w 130"/>
                <a:gd name="T5" fmla="*/ 115 h 115"/>
                <a:gd name="T6" fmla="*/ 130 w 130"/>
                <a:gd name="T7" fmla="*/ 115 h 115"/>
                <a:gd name="T8" fmla="*/ 130 w 130"/>
                <a:gd name="T9" fmla="*/ 0 h 115"/>
                <a:gd name="T10" fmla="*/ 91 w 130"/>
                <a:gd name="T11" fmla="*/ 0 h 115"/>
                <a:gd name="T12" fmla="*/ 65 w 130"/>
                <a:gd name="T13" fmla="*/ 84 h 115"/>
                <a:gd name="T14" fmla="*/ 65 w 130"/>
                <a:gd name="T15" fmla="*/ 84 h 115"/>
                <a:gd name="T16" fmla="*/ 41 w 130"/>
                <a:gd name="T17" fmla="*/ 0 h 115"/>
                <a:gd name="T18" fmla="*/ 0 w 130"/>
                <a:gd name="T19" fmla="*/ 0 h 115"/>
                <a:gd name="T20" fmla="*/ 0 w 130"/>
                <a:gd name="T21" fmla="*/ 115 h 115"/>
                <a:gd name="T22" fmla="*/ 23 w 130"/>
                <a:gd name="T23" fmla="*/ 115 h 115"/>
                <a:gd name="T24" fmla="*/ 23 w 130"/>
                <a:gd name="T25" fmla="*/ 17 h 115"/>
                <a:gd name="T26" fmla="*/ 23 w 130"/>
                <a:gd name="T27" fmla="*/ 16 h 115"/>
                <a:gd name="T28" fmla="*/ 53 w 130"/>
                <a:gd name="T29" fmla="*/ 115 h 115"/>
                <a:gd name="T30" fmla="*/ 74 w 130"/>
                <a:gd name="T31" fmla="*/ 115 h 115"/>
                <a:gd name="T32" fmla="*/ 107 w 130"/>
                <a:gd name="T33" fmla="*/ 16 h 115"/>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w 130"/>
                <a:gd name="T52" fmla="*/ 0 h 115"/>
                <a:gd name="T53" fmla="*/ 130 w 130"/>
                <a:gd name="T54" fmla="*/ 115 h 115"/>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T51" t="T52" r="T53" b="T54"/>
              <a:pathLst>
                <a:path w="130" h="115">
                  <a:moveTo>
                    <a:pt x="107" y="16"/>
                  </a:moveTo>
                  <a:lnTo>
                    <a:pt x="107" y="17"/>
                  </a:lnTo>
                  <a:lnTo>
                    <a:pt x="107" y="115"/>
                  </a:lnTo>
                  <a:lnTo>
                    <a:pt x="130" y="115"/>
                  </a:lnTo>
                  <a:lnTo>
                    <a:pt x="130" y="0"/>
                  </a:lnTo>
                  <a:lnTo>
                    <a:pt x="91" y="0"/>
                  </a:lnTo>
                  <a:lnTo>
                    <a:pt x="65" y="84"/>
                  </a:lnTo>
                  <a:lnTo>
                    <a:pt x="41" y="0"/>
                  </a:lnTo>
                  <a:lnTo>
                    <a:pt x="0" y="0"/>
                  </a:lnTo>
                  <a:lnTo>
                    <a:pt x="0" y="115"/>
                  </a:lnTo>
                  <a:lnTo>
                    <a:pt x="23" y="115"/>
                  </a:lnTo>
                  <a:lnTo>
                    <a:pt x="23" y="17"/>
                  </a:lnTo>
                  <a:lnTo>
                    <a:pt x="23" y="16"/>
                  </a:lnTo>
                  <a:lnTo>
                    <a:pt x="53" y="115"/>
                  </a:lnTo>
                  <a:lnTo>
                    <a:pt x="74" y="115"/>
                  </a:lnTo>
                  <a:lnTo>
                    <a:pt x="107" y="16"/>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5" name="Freeform 1185"/>
            <xdr:cNvSpPr>
              <a:spLocks noEditPoints="1"/>
            </xdr:cNvSpPr>
          </xdr:nvSpPr>
          <xdr:spPr bwMode="auto">
            <a:xfrm>
              <a:off x="2766" y="877"/>
              <a:ext cx="83" cy="115"/>
            </a:xfrm>
            <a:custGeom>
              <a:avLst/>
              <a:gdLst>
                <a:gd name="T0" fmla="*/ 25 w 83"/>
                <a:gd name="T1" fmla="*/ 115 h 115"/>
                <a:gd name="T2" fmla="*/ 25 w 83"/>
                <a:gd name="T3" fmla="*/ 70 h 115"/>
                <a:gd name="T4" fmla="*/ 43 w 83"/>
                <a:gd name="T5" fmla="*/ 70 h 115"/>
                <a:gd name="T6" fmla="*/ 53 w 83"/>
                <a:gd name="T7" fmla="*/ 70 h 115"/>
                <a:gd name="T8" fmla="*/ 60 w 83"/>
                <a:gd name="T9" fmla="*/ 68 h 115"/>
                <a:gd name="T10" fmla="*/ 68 w 83"/>
                <a:gd name="T11" fmla="*/ 65 h 115"/>
                <a:gd name="T12" fmla="*/ 73 w 83"/>
                <a:gd name="T13" fmla="*/ 61 h 115"/>
                <a:gd name="T14" fmla="*/ 77 w 83"/>
                <a:gd name="T15" fmla="*/ 56 h 115"/>
                <a:gd name="T16" fmla="*/ 80 w 83"/>
                <a:gd name="T17" fmla="*/ 49 h 115"/>
                <a:gd name="T18" fmla="*/ 82 w 83"/>
                <a:gd name="T19" fmla="*/ 43 h 115"/>
                <a:gd name="T20" fmla="*/ 83 w 83"/>
                <a:gd name="T21" fmla="*/ 35 h 115"/>
                <a:gd name="T22" fmla="*/ 83 w 83"/>
                <a:gd name="T23" fmla="*/ 30 h 115"/>
                <a:gd name="T24" fmla="*/ 82 w 83"/>
                <a:gd name="T25" fmla="*/ 25 h 115"/>
                <a:gd name="T26" fmla="*/ 81 w 83"/>
                <a:gd name="T27" fmla="*/ 21 h 115"/>
                <a:gd name="T28" fmla="*/ 79 w 83"/>
                <a:gd name="T29" fmla="*/ 17 h 115"/>
                <a:gd name="T30" fmla="*/ 75 w 83"/>
                <a:gd name="T31" fmla="*/ 11 h 115"/>
                <a:gd name="T32" fmla="*/ 70 w 83"/>
                <a:gd name="T33" fmla="*/ 6 h 115"/>
                <a:gd name="T34" fmla="*/ 62 w 83"/>
                <a:gd name="T35" fmla="*/ 3 h 115"/>
                <a:gd name="T36" fmla="*/ 54 w 83"/>
                <a:gd name="T37" fmla="*/ 1 h 115"/>
                <a:gd name="T38" fmla="*/ 45 w 83"/>
                <a:gd name="T39" fmla="*/ 0 h 115"/>
                <a:gd name="T40" fmla="*/ 36 w 83"/>
                <a:gd name="T41" fmla="*/ 0 h 115"/>
                <a:gd name="T42" fmla="*/ 0 w 83"/>
                <a:gd name="T43" fmla="*/ 0 h 115"/>
                <a:gd name="T44" fmla="*/ 0 w 83"/>
                <a:gd name="T45" fmla="*/ 115 h 115"/>
                <a:gd name="T46" fmla="*/ 25 w 83"/>
                <a:gd name="T47" fmla="*/ 115 h 115"/>
                <a:gd name="T48" fmla="*/ 25 w 83"/>
                <a:gd name="T49" fmla="*/ 19 h 115"/>
                <a:gd name="T50" fmla="*/ 36 w 83"/>
                <a:gd name="T51" fmla="*/ 19 h 115"/>
                <a:gd name="T52" fmla="*/ 47 w 83"/>
                <a:gd name="T53" fmla="*/ 20 h 115"/>
                <a:gd name="T54" fmla="*/ 51 w 83"/>
                <a:gd name="T55" fmla="*/ 21 h 115"/>
                <a:gd name="T56" fmla="*/ 54 w 83"/>
                <a:gd name="T57" fmla="*/ 24 h 115"/>
                <a:gd name="T58" fmla="*/ 56 w 83"/>
                <a:gd name="T59" fmla="*/ 28 h 115"/>
                <a:gd name="T60" fmla="*/ 57 w 83"/>
                <a:gd name="T61" fmla="*/ 35 h 115"/>
                <a:gd name="T62" fmla="*/ 56 w 83"/>
                <a:gd name="T63" fmla="*/ 42 h 115"/>
                <a:gd name="T64" fmla="*/ 54 w 83"/>
                <a:gd name="T65" fmla="*/ 46 h 115"/>
                <a:gd name="T66" fmla="*/ 51 w 83"/>
                <a:gd name="T67" fmla="*/ 49 h 115"/>
                <a:gd name="T68" fmla="*/ 47 w 83"/>
                <a:gd name="T69" fmla="*/ 50 h 115"/>
                <a:gd name="T70" fmla="*/ 36 w 83"/>
                <a:gd name="T71" fmla="*/ 51 h 115"/>
                <a:gd name="T72" fmla="*/ 25 w 83"/>
                <a:gd name="T73" fmla="*/ 51 h 115"/>
                <a:gd name="T74" fmla="*/ 25 w 83"/>
                <a:gd name="T75" fmla="*/ 19 h 115"/>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w 83"/>
                <a:gd name="T115" fmla="*/ 0 h 115"/>
                <a:gd name="T116" fmla="*/ 83 w 83"/>
                <a:gd name="T117" fmla="*/ 115 h 115"/>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T114" t="T115" r="T116" b="T117"/>
              <a:pathLst>
                <a:path w="83" h="115">
                  <a:moveTo>
                    <a:pt x="25" y="115"/>
                  </a:moveTo>
                  <a:lnTo>
                    <a:pt x="25" y="70"/>
                  </a:lnTo>
                  <a:lnTo>
                    <a:pt x="43" y="70"/>
                  </a:lnTo>
                  <a:lnTo>
                    <a:pt x="53" y="70"/>
                  </a:lnTo>
                  <a:lnTo>
                    <a:pt x="60" y="68"/>
                  </a:lnTo>
                  <a:lnTo>
                    <a:pt x="68" y="65"/>
                  </a:lnTo>
                  <a:lnTo>
                    <a:pt x="73" y="61"/>
                  </a:lnTo>
                  <a:lnTo>
                    <a:pt x="77" y="56"/>
                  </a:lnTo>
                  <a:lnTo>
                    <a:pt x="80" y="49"/>
                  </a:lnTo>
                  <a:lnTo>
                    <a:pt x="82" y="43"/>
                  </a:lnTo>
                  <a:lnTo>
                    <a:pt x="83" y="35"/>
                  </a:lnTo>
                  <a:lnTo>
                    <a:pt x="83" y="30"/>
                  </a:lnTo>
                  <a:lnTo>
                    <a:pt x="82" y="25"/>
                  </a:lnTo>
                  <a:lnTo>
                    <a:pt x="81" y="21"/>
                  </a:lnTo>
                  <a:lnTo>
                    <a:pt x="79" y="17"/>
                  </a:lnTo>
                  <a:lnTo>
                    <a:pt x="75" y="11"/>
                  </a:lnTo>
                  <a:lnTo>
                    <a:pt x="70" y="6"/>
                  </a:lnTo>
                  <a:lnTo>
                    <a:pt x="62" y="3"/>
                  </a:lnTo>
                  <a:lnTo>
                    <a:pt x="54" y="1"/>
                  </a:lnTo>
                  <a:lnTo>
                    <a:pt x="45" y="0"/>
                  </a:lnTo>
                  <a:lnTo>
                    <a:pt x="36" y="0"/>
                  </a:lnTo>
                  <a:lnTo>
                    <a:pt x="0" y="0"/>
                  </a:lnTo>
                  <a:lnTo>
                    <a:pt x="0" y="115"/>
                  </a:lnTo>
                  <a:lnTo>
                    <a:pt x="25" y="115"/>
                  </a:lnTo>
                  <a:close/>
                  <a:moveTo>
                    <a:pt x="25" y="19"/>
                  </a:moveTo>
                  <a:lnTo>
                    <a:pt x="36" y="19"/>
                  </a:lnTo>
                  <a:lnTo>
                    <a:pt x="47" y="20"/>
                  </a:lnTo>
                  <a:lnTo>
                    <a:pt x="51" y="21"/>
                  </a:lnTo>
                  <a:lnTo>
                    <a:pt x="54" y="24"/>
                  </a:lnTo>
                  <a:lnTo>
                    <a:pt x="56" y="28"/>
                  </a:lnTo>
                  <a:lnTo>
                    <a:pt x="57" y="35"/>
                  </a:lnTo>
                  <a:lnTo>
                    <a:pt x="56" y="42"/>
                  </a:lnTo>
                  <a:lnTo>
                    <a:pt x="54" y="46"/>
                  </a:lnTo>
                  <a:lnTo>
                    <a:pt x="51" y="49"/>
                  </a:lnTo>
                  <a:lnTo>
                    <a:pt x="47" y="50"/>
                  </a:lnTo>
                  <a:lnTo>
                    <a:pt x="36" y="51"/>
                  </a:lnTo>
                  <a:lnTo>
                    <a:pt x="25" y="51"/>
                  </a:lnTo>
                  <a:lnTo>
                    <a:pt x="25" y="19"/>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6" name="Freeform 1186"/>
            <xdr:cNvSpPr>
              <a:spLocks noEditPoints="1"/>
            </xdr:cNvSpPr>
          </xdr:nvSpPr>
          <xdr:spPr bwMode="auto">
            <a:xfrm>
              <a:off x="2908" y="877"/>
              <a:ext cx="83" cy="115"/>
            </a:xfrm>
            <a:custGeom>
              <a:avLst/>
              <a:gdLst>
                <a:gd name="T0" fmla="*/ 26 w 83"/>
                <a:gd name="T1" fmla="*/ 115 h 115"/>
                <a:gd name="T2" fmla="*/ 26 w 83"/>
                <a:gd name="T3" fmla="*/ 70 h 115"/>
                <a:gd name="T4" fmla="*/ 43 w 83"/>
                <a:gd name="T5" fmla="*/ 70 h 115"/>
                <a:gd name="T6" fmla="*/ 53 w 83"/>
                <a:gd name="T7" fmla="*/ 70 h 115"/>
                <a:gd name="T8" fmla="*/ 60 w 83"/>
                <a:gd name="T9" fmla="*/ 68 h 115"/>
                <a:gd name="T10" fmla="*/ 68 w 83"/>
                <a:gd name="T11" fmla="*/ 65 h 115"/>
                <a:gd name="T12" fmla="*/ 73 w 83"/>
                <a:gd name="T13" fmla="*/ 61 h 115"/>
                <a:gd name="T14" fmla="*/ 77 w 83"/>
                <a:gd name="T15" fmla="*/ 56 h 115"/>
                <a:gd name="T16" fmla="*/ 81 w 83"/>
                <a:gd name="T17" fmla="*/ 49 h 115"/>
                <a:gd name="T18" fmla="*/ 82 w 83"/>
                <a:gd name="T19" fmla="*/ 43 h 115"/>
                <a:gd name="T20" fmla="*/ 83 w 83"/>
                <a:gd name="T21" fmla="*/ 35 h 115"/>
                <a:gd name="T22" fmla="*/ 83 w 83"/>
                <a:gd name="T23" fmla="*/ 30 h 115"/>
                <a:gd name="T24" fmla="*/ 82 w 83"/>
                <a:gd name="T25" fmla="*/ 25 h 115"/>
                <a:gd name="T26" fmla="*/ 81 w 83"/>
                <a:gd name="T27" fmla="*/ 21 h 115"/>
                <a:gd name="T28" fmla="*/ 79 w 83"/>
                <a:gd name="T29" fmla="*/ 17 h 115"/>
                <a:gd name="T30" fmla="*/ 75 w 83"/>
                <a:gd name="T31" fmla="*/ 11 h 115"/>
                <a:gd name="T32" fmla="*/ 70 w 83"/>
                <a:gd name="T33" fmla="*/ 6 h 115"/>
                <a:gd name="T34" fmla="*/ 62 w 83"/>
                <a:gd name="T35" fmla="*/ 3 h 115"/>
                <a:gd name="T36" fmla="*/ 54 w 83"/>
                <a:gd name="T37" fmla="*/ 1 h 115"/>
                <a:gd name="T38" fmla="*/ 46 w 83"/>
                <a:gd name="T39" fmla="*/ 0 h 115"/>
                <a:gd name="T40" fmla="*/ 36 w 83"/>
                <a:gd name="T41" fmla="*/ 0 h 115"/>
                <a:gd name="T42" fmla="*/ 0 w 83"/>
                <a:gd name="T43" fmla="*/ 0 h 115"/>
                <a:gd name="T44" fmla="*/ 0 w 83"/>
                <a:gd name="T45" fmla="*/ 115 h 115"/>
                <a:gd name="T46" fmla="*/ 26 w 83"/>
                <a:gd name="T47" fmla="*/ 115 h 115"/>
                <a:gd name="T48" fmla="*/ 26 w 83"/>
                <a:gd name="T49" fmla="*/ 19 h 115"/>
                <a:gd name="T50" fmla="*/ 36 w 83"/>
                <a:gd name="T51" fmla="*/ 19 h 115"/>
                <a:gd name="T52" fmla="*/ 47 w 83"/>
                <a:gd name="T53" fmla="*/ 20 h 115"/>
                <a:gd name="T54" fmla="*/ 51 w 83"/>
                <a:gd name="T55" fmla="*/ 21 h 115"/>
                <a:gd name="T56" fmla="*/ 54 w 83"/>
                <a:gd name="T57" fmla="*/ 24 h 115"/>
                <a:gd name="T58" fmla="*/ 56 w 83"/>
                <a:gd name="T59" fmla="*/ 28 h 115"/>
                <a:gd name="T60" fmla="*/ 57 w 83"/>
                <a:gd name="T61" fmla="*/ 35 h 115"/>
                <a:gd name="T62" fmla="*/ 56 w 83"/>
                <a:gd name="T63" fmla="*/ 42 h 115"/>
                <a:gd name="T64" fmla="*/ 54 w 83"/>
                <a:gd name="T65" fmla="*/ 46 h 115"/>
                <a:gd name="T66" fmla="*/ 51 w 83"/>
                <a:gd name="T67" fmla="*/ 49 h 115"/>
                <a:gd name="T68" fmla="*/ 47 w 83"/>
                <a:gd name="T69" fmla="*/ 50 h 115"/>
                <a:gd name="T70" fmla="*/ 36 w 83"/>
                <a:gd name="T71" fmla="*/ 51 h 115"/>
                <a:gd name="T72" fmla="*/ 26 w 83"/>
                <a:gd name="T73" fmla="*/ 51 h 115"/>
                <a:gd name="T74" fmla="*/ 26 w 83"/>
                <a:gd name="T75" fmla="*/ 19 h 115"/>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w 83"/>
                <a:gd name="T115" fmla="*/ 0 h 115"/>
                <a:gd name="T116" fmla="*/ 83 w 83"/>
                <a:gd name="T117" fmla="*/ 115 h 115"/>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T114" t="T115" r="T116" b="T117"/>
              <a:pathLst>
                <a:path w="83" h="115">
                  <a:moveTo>
                    <a:pt x="26" y="115"/>
                  </a:moveTo>
                  <a:lnTo>
                    <a:pt x="26" y="70"/>
                  </a:lnTo>
                  <a:lnTo>
                    <a:pt x="43" y="70"/>
                  </a:lnTo>
                  <a:lnTo>
                    <a:pt x="53" y="70"/>
                  </a:lnTo>
                  <a:lnTo>
                    <a:pt x="60" y="68"/>
                  </a:lnTo>
                  <a:lnTo>
                    <a:pt x="68" y="65"/>
                  </a:lnTo>
                  <a:lnTo>
                    <a:pt x="73" y="61"/>
                  </a:lnTo>
                  <a:lnTo>
                    <a:pt x="77" y="56"/>
                  </a:lnTo>
                  <a:lnTo>
                    <a:pt x="81" y="49"/>
                  </a:lnTo>
                  <a:lnTo>
                    <a:pt x="82" y="43"/>
                  </a:lnTo>
                  <a:lnTo>
                    <a:pt x="83" y="35"/>
                  </a:lnTo>
                  <a:lnTo>
                    <a:pt x="83" y="30"/>
                  </a:lnTo>
                  <a:lnTo>
                    <a:pt x="82" y="25"/>
                  </a:lnTo>
                  <a:lnTo>
                    <a:pt x="81" y="21"/>
                  </a:lnTo>
                  <a:lnTo>
                    <a:pt x="79" y="17"/>
                  </a:lnTo>
                  <a:lnTo>
                    <a:pt x="75" y="11"/>
                  </a:lnTo>
                  <a:lnTo>
                    <a:pt x="70" y="6"/>
                  </a:lnTo>
                  <a:lnTo>
                    <a:pt x="62" y="3"/>
                  </a:lnTo>
                  <a:lnTo>
                    <a:pt x="54" y="1"/>
                  </a:lnTo>
                  <a:lnTo>
                    <a:pt x="46" y="0"/>
                  </a:lnTo>
                  <a:lnTo>
                    <a:pt x="36" y="0"/>
                  </a:lnTo>
                  <a:lnTo>
                    <a:pt x="0" y="0"/>
                  </a:lnTo>
                  <a:lnTo>
                    <a:pt x="0" y="115"/>
                  </a:lnTo>
                  <a:lnTo>
                    <a:pt x="26" y="115"/>
                  </a:lnTo>
                  <a:close/>
                  <a:moveTo>
                    <a:pt x="26" y="19"/>
                  </a:moveTo>
                  <a:lnTo>
                    <a:pt x="36" y="19"/>
                  </a:lnTo>
                  <a:lnTo>
                    <a:pt x="47" y="20"/>
                  </a:lnTo>
                  <a:lnTo>
                    <a:pt x="51" y="21"/>
                  </a:lnTo>
                  <a:lnTo>
                    <a:pt x="54" y="24"/>
                  </a:lnTo>
                  <a:lnTo>
                    <a:pt x="56" y="28"/>
                  </a:lnTo>
                  <a:lnTo>
                    <a:pt x="57" y="35"/>
                  </a:lnTo>
                  <a:lnTo>
                    <a:pt x="56" y="42"/>
                  </a:lnTo>
                  <a:lnTo>
                    <a:pt x="54" y="46"/>
                  </a:lnTo>
                  <a:lnTo>
                    <a:pt x="51" y="49"/>
                  </a:lnTo>
                  <a:lnTo>
                    <a:pt x="47" y="50"/>
                  </a:lnTo>
                  <a:lnTo>
                    <a:pt x="36" y="51"/>
                  </a:lnTo>
                  <a:lnTo>
                    <a:pt x="26" y="51"/>
                  </a:lnTo>
                  <a:lnTo>
                    <a:pt x="26" y="19"/>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7" name="Freeform 1187"/>
            <xdr:cNvSpPr>
              <a:spLocks noEditPoints="1"/>
            </xdr:cNvSpPr>
          </xdr:nvSpPr>
          <xdr:spPr bwMode="auto">
            <a:xfrm>
              <a:off x="3005" y="877"/>
              <a:ext cx="94" cy="115"/>
            </a:xfrm>
            <a:custGeom>
              <a:avLst/>
              <a:gdLst>
                <a:gd name="T0" fmla="*/ 25 w 94"/>
                <a:gd name="T1" fmla="*/ 19 h 115"/>
                <a:gd name="T2" fmla="*/ 46 w 94"/>
                <a:gd name="T3" fmla="*/ 19 h 115"/>
                <a:gd name="T4" fmla="*/ 50 w 94"/>
                <a:gd name="T5" fmla="*/ 19 h 115"/>
                <a:gd name="T6" fmla="*/ 54 w 94"/>
                <a:gd name="T7" fmla="*/ 20 h 115"/>
                <a:gd name="T8" fmla="*/ 56 w 94"/>
                <a:gd name="T9" fmla="*/ 21 h 115"/>
                <a:gd name="T10" fmla="*/ 59 w 94"/>
                <a:gd name="T11" fmla="*/ 22 h 115"/>
                <a:gd name="T12" fmla="*/ 61 w 94"/>
                <a:gd name="T13" fmla="*/ 24 h 115"/>
                <a:gd name="T14" fmla="*/ 62 w 94"/>
                <a:gd name="T15" fmla="*/ 27 h 115"/>
                <a:gd name="T16" fmla="*/ 63 w 94"/>
                <a:gd name="T17" fmla="*/ 30 h 115"/>
                <a:gd name="T18" fmla="*/ 63 w 94"/>
                <a:gd name="T19" fmla="*/ 34 h 115"/>
                <a:gd name="T20" fmla="*/ 63 w 94"/>
                <a:gd name="T21" fmla="*/ 37 h 115"/>
                <a:gd name="T22" fmla="*/ 62 w 94"/>
                <a:gd name="T23" fmla="*/ 40 h 115"/>
                <a:gd name="T24" fmla="*/ 61 w 94"/>
                <a:gd name="T25" fmla="*/ 43 h 115"/>
                <a:gd name="T26" fmla="*/ 59 w 94"/>
                <a:gd name="T27" fmla="*/ 45 h 115"/>
                <a:gd name="T28" fmla="*/ 56 w 94"/>
                <a:gd name="T29" fmla="*/ 47 h 115"/>
                <a:gd name="T30" fmla="*/ 54 w 94"/>
                <a:gd name="T31" fmla="*/ 48 h 115"/>
                <a:gd name="T32" fmla="*/ 50 w 94"/>
                <a:gd name="T33" fmla="*/ 49 h 115"/>
                <a:gd name="T34" fmla="*/ 46 w 94"/>
                <a:gd name="T35" fmla="*/ 49 h 115"/>
                <a:gd name="T36" fmla="*/ 25 w 94"/>
                <a:gd name="T37" fmla="*/ 49 h 115"/>
                <a:gd name="T38" fmla="*/ 25 w 94"/>
                <a:gd name="T39" fmla="*/ 19 h 115"/>
                <a:gd name="T40" fmla="*/ 25 w 94"/>
                <a:gd name="T41" fmla="*/ 68 h 115"/>
                <a:gd name="T42" fmla="*/ 52 w 94"/>
                <a:gd name="T43" fmla="*/ 68 h 115"/>
                <a:gd name="T44" fmla="*/ 55 w 94"/>
                <a:gd name="T45" fmla="*/ 69 h 115"/>
                <a:gd name="T46" fmla="*/ 57 w 94"/>
                <a:gd name="T47" fmla="*/ 70 h 115"/>
                <a:gd name="T48" fmla="*/ 58 w 94"/>
                <a:gd name="T49" fmla="*/ 71 h 115"/>
                <a:gd name="T50" fmla="*/ 60 w 94"/>
                <a:gd name="T51" fmla="*/ 74 h 115"/>
                <a:gd name="T52" fmla="*/ 61 w 94"/>
                <a:gd name="T53" fmla="*/ 79 h 115"/>
                <a:gd name="T54" fmla="*/ 62 w 94"/>
                <a:gd name="T55" fmla="*/ 84 h 115"/>
                <a:gd name="T56" fmla="*/ 63 w 94"/>
                <a:gd name="T57" fmla="*/ 100 h 115"/>
                <a:gd name="T58" fmla="*/ 66 w 94"/>
                <a:gd name="T59" fmla="*/ 115 h 115"/>
                <a:gd name="T60" fmla="*/ 94 w 94"/>
                <a:gd name="T61" fmla="*/ 115 h 115"/>
                <a:gd name="T62" fmla="*/ 91 w 94"/>
                <a:gd name="T63" fmla="*/ 109 h 115"/>
                <a:gd name="T64" fmla="*/ 89 w 94"/>
                <a:gd name="T65" fmla="*/ 102 h 115"/>
                <a:gd name="T66" fmla="*/ 87 w 94"/>
                <a:gd name="T67" fmla="*/ 95 h 115"/>
                <a:gd name="T68" fmla="*/ 86 w 94"/>
                <a:gd name="T69" fmla="*/ 87 h 115"/>
                <a:gd name="T70" fmla="*/ 85 w 94"/>
                <a:gd name="T71" fmla="*/ 77 h 115"/>
                <a:gd name="T72" fmla="*/ 82 w 94"/>
                <a:gd name="T73" fmla="*/ 67 h 115"/>
                <a:gd name="T74" fmla="*/ 80 w 94"/>
                <a:gd name="T75" fmla="*/ 64 h 115"/>
                <a:gd name="T76" fmla="*/ 77 w 94"/>
                <a:gd name="T77" fmla="*/ 61 h 115"/>
                <a:gd name="T78" fmla="*/ 72 w 94"/>
                <a:gd name="T79" fmla="*/ 59 h 115"/>
                <a:gd name="T80" fmla="*/ 65 w 94"/>
                <a:gd name="T81" fmla="*/ 58 h 115"/>
                <a:gd name="T82" fmla="*/ 65 w 94"/>
                <a:gd name="T83" fmla="*/ 58 h 115"/>
                <a:gd name="T84" fmla="*/ 71 w 94"/>
                <a:gd name="T85" fmla="*/ 57 h 115"/>
                <a:gd name="T86" fmla="*/ 76 w 94"/>
                <a:gd name="T87" fmla="*/ 55 h 115"/>
                <a:gd name="T88" fmla="*/ 80 w 94"/>
                <a:gd name="T89" fmla="*/ 51 h 115"/>
                <a:gd name="T90" fmla="*/ 83 w 94"/>
                <a:gd name="T91" fmla="*/ 48 h 115"/>
                <a:gd name="T92" fmla="*/ 86 w 94"/>
                <a:gd name="T93" fmla="*/ 44 h 115"/>
                <a:gd name="T94" fmla="*/ 89 w 94"/>
                <a:gd name="T95" fmla="*/ 40 h 115"/>
                <a:gd name="T96" fmla="*/ 90 w 94"/>
                <a:gd name="T97" fmla="*/ 35 h 115"/>
                <a:gd name="T98" fmla="*/ 90 w 94"/>
                <a:gd name="T99" fmla="*/ 29 h 115"/>
                <a:gd name="T100" fmla="*/ 89 w 94"/>
                <a:gd name="T101" fmla="*/ 22 h 115"/>
                <a:gd name="T102" fmla="*/ 86 w 94"/>
                <a:gd name="T103" fmla="*/ 15 h 115"/>
                <a:gd name="T104" fmla="*/ 82 w 94"/>
                <a:gd name="T105" fmla="*/ 9 h 115"/>
                <a:gd name="T106" fmla="*/ 77 w 94"/>
                <a:gd name="T107" fmla="*/ 6 h 115"/>
                <a:gd name="T108" fmla="*/ 71 w 94"/>
                <a:gd name="T109" fmla="*/ 3 h 115"/>
                <a:gd name="T110" fmla="*/ 64 w 94"/>
                <a:gd name="T111" fmla="*/ 1 h 115"/>
                <a:gd name="T112" fmla="*/ 57 w 94"/>
                <a:gd name="T113" fmla="*/ 0 h 115"/>
                <a:gd name="T114" fmla="*/ 50 w 94"/>
                <a:gd name="T115" fmla="*/ 0 h 115"/>
                <a:gd name="T116" fmla="*/ 0 w 94"/>
                <a:gd name="T117" fmla="*/ 0 h 115"/>
                <a:gd name="T118" fmla="*/ 0 w 94"/>
                <a:gd name="T119" fmla="*/ 115 h 115"/>
                <a:gd name="T120" fmla="*/ 25 w 94"/>
                <a:gd name="T121" fmla="*/ 115 h 115"/>
                <a:gd name="T122" fmla="*/ 25 w 94"/>
                <a:gd name="T123" fmla="*/ 68 h 115"/>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94"/>
                <a:gd name="T187" fmla="*/ 0 h 115"/>
                <a:gd name="T188" fmla="*/ 94 w 94"/>
                <a:gd name="T189" fmla="*/ 115 h 115"/>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94" h="115">
                  <a:moveTo>
                    <a:pt x="25" y="19"/>
                  </a:moveTo>
                  <a:lnTo>
                    <a:pt x="46" y="19"/>
                  </a:lnTo>
                  <a:lnTo>
                    <a:pt x="50" y="19"/>
                  </a:lnTo>
                  <a:lnTo>
                    <a:pt x="54" y="20"/>
                  </a:lnTo>
                  <a:lnTo>
                    <a:pt x="56" y="21"/>
                  </a:lnTo>
                  <a:lnTo>
                    <a:pt x="59" y="22"/>
                  </a:lnTo>
                  <a:lnTo>
                    <a:pt x="61" y="24"/>
                  </a:lnTo>
                  <a:lnTo>
                    <a:pt x="62" y="27"/>
                  </a:lnTo>
                  <a:lnTo>
                    <a:pt x="63" y="30"/>
                  </a:lnTo>
                  <a:lnTo>
                    <a:pt x="63" y="34"/>
                  </a:lnTo>
                  <a:lnTo>
                    <a:pt x="63" y="37"/>
                  </a:lnTo>
                  <a:lnTo>
                    <a:pt x="62" y="40"/>
                  </a:lnTo>
                  <a:lnTo>
                    <a:pt x="61" y="43"/>
                  </a:lnTo>
                  <a:lnTo>
                    <a:pt x="59" y="45"/>
                  </a:lnTo>
                  <a:lnTo>
                    <a:pt x="56" y="47"/>
                  </a:lnTo>
                  <a:lnTo>
                    <a:pt x="54" y="48"/>
                  </a:lnTo>
                  <a:lnTo>
                    <a:pt x="50" y="49"/>
                  </a:lnTo>
                  <a:lnTo>
                    <a:pt x="46" y="49"/>
                  </a:lnTo>
                  <a:lnTo>
                    <a:pt x="25" y="49"/>
                  </a:lnTo>
                  <a:lnTo>
                    <a:pt x="25" y="19"/>
                  </a:lnTo>
                  <a:close/>
                  <a:moveTo>
                    <a:pt x="25" y="68"/>
                  </a:moveTo>
                  <a:lnTo>
                    <a:pt x="52" y="68"/>
                  </a:lnTo>
                  <a:lnTo>
                    <a:pt x="55" y="69"/>
                  </a:lnTo>
                  <a:lnTo>
                    <a:pt x="57" y="70"/>
                  </a:lnTo>
                  <a:lnTo>
                    <a:pt x="58" y="71"/>
                  </a:lnTo>
                  <a:lnTo>
                    <a:pt x="60" y="74"/>
                  </a:lnTo>
                  <a:lnTo>
                    <a:pt x="61" y="79"/>
                  </a:lnTo>
                  <a:lnTo>
                    <a:pt x="62" y="84"/>
                  </a:lnTo>
                  <a:lnTo>
                    <a:pt x="63" y="100"/>
                  </a:lnTo>
                  <a:lnTo>
                    <a:pt x="66" y="115"/>
                  </a:lnTo>
                  <a:lnTo>
                    <a:pt x="94" y="115"/>
                  </a:lnTo>
                  <a:lnTo>
                    <a:pt x="91" y="109"/>
                  </a:lnTo>
                  <a:lnTo>
                    <a:pt x="89" y="102"/>
                  </a:lnTo>
                  <a:lnTo>
                    <a:pt x="87" y="95"/>
                  </a:lnTo>
                  <a:lnTo>
                    <a:pt x="86" y="87"/>
                  </a:lnTo>
                  <a:lnTo>
                    <a:pt x="85" y="77"/>
                  </a:lnTo>
                  <a:lnTo>
                    <a:pt x="82" y="67"/>
                  </a:lnTo>
                  <a:lnTo>
                    <a:pt x="80" y="64"/>
                  </a:lnTo>
                  <a:lnTo>
                    <a:pt x="77" y="61"/>
                  </a:lnTo>
                  <a:lnTo>
                    <a:pt x="72" y="59"/>
                  </a:lnTo>
                  <a:lnTo>
                    <a:pt x="65" y="58"/>
                  </a:lnTo>
                  <a:lnTo>
                    <a:pt x="71" y="57"/>
                  </a:lnTo>
                  <a:lnTo>
                    <a:pt x="76" y="55"/>
                  </a:lnTo>
                  <a:lnTo>
                    <a:pt x="80" y="51"/>
                  </a:lnTo>
                  <a:lnTo>
                    <a:pt x="83" y="48"/>
                  </a:lnTo>
                  <a:lnTo>
                    <a:pt x="86" y="44"/>
                  </a:lnTo>
                  <a:lnTo>
                    <a:pt x="89" y="40"/>
                  </a:lnTo>
                  <a:lnTo>
                    <a:pt x="90" y="35"/>
                  </a:lnTo>
                  <a:lnTo>
                    <a:pt x="90" y="29"/>
                  </a:lnTo>
                  <a:lnTo>
                    <a:pt x="89" y="22"/>
                  </a:lnTo>
                  <a:lnTo>
                    <a:pt x="86" y="15"/>
                  </a:lnTo>
                  <a:lnTo>
                    <a:pt x="82" y="9"/>
                  </a:lnTo>
                  <a:lnTo>
                    <a:pt x="77" y="6"/>
                  </a:lnTo>
                  <a:lnTo>
                    <a:pt x="71" y="3"/>
                  </a:lnTo>
                  <a:lnTo>
                    <a:pt x="64" y="1"/>
                  </a:lnTo>
                  <a:lnTo>
                    <a:pt x="57" y="0"/>
                  </a:lnTo>
                  <a:lnTo>
                    <a:pt x="50" y="0"/>
                  </a:lnTo>
                  <a:lnTo>
                    <a:pt x="0" y="0"/>
                  </a:lnTo>
                  <a:lnTo>
                    <a:pt x="0" y="115"/>
                  </a:lnTo>
                  <a:lnTo>
                    <a:pt x="25" y="115"/>
                  </a:lnTo>
                  <a:lnTo>
                    <a:pt x="25" y="6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8" name="Freeform 1188"/>
            <xdr:cNvSpPr>
              <a:spLocks noEditPoints="1"/>
            </xdr:cNvSpPr>
          </xdr:nvSpPr>
          <xdr:spPr bwMode="auto">
            <a:xfrm>
              <a:off x="3109" y="874"/>
              <a:ext cx="112" cy="121"/>
            </a:xfrm>
            <a:custGeom>
              <a:avLst/>
              <a:gdLst>
                <a:gd name="T0" fmla="*/ 62 w 112"/>
                <a:gd name="T1" fmla="*/ 120 h 121"/>
                <a:gd name="T2" fmla="*/ 75 w 112"/>
                <a:gd name="T3" fmla="*/ 118 h 121"/>
                <a:gd name="T4" fmla="*/ 86 w 112"/>
                <a:gd name="T5" fmla="*/ 113 h 121"/>
                <a:gd name="T6" fmla="*/ 94 w 112"/>
                <a:gd name="T7" fmla="*/ 107 h 121"/>
                <a:gd name="T8" fmla="*/ 101 w 112"/>
                <a:gd name="T9" fmla="*/ 99 h 121"/>
                <a:gd name="T10" fmla="*/ 107 w 112"/>
                <a:gd name="T11" fmla="*/ 89 h 121"/>
                <a:gd name="T12" fmla="*/ 111 w 112"/>
                <a:gd name="T13" fmla="*/ 72 h 121"/>
                <a:gd name="T14" fmla="*/ 111 w 112"/>
                <a:gd name="T15" fmla="*/ 48 h 121"/>
                <a:gd name="T16" fmla="*/ 107 w 112"/>
                <a:gd name="T17" fmla="*/ 31 h 121"/>
                <a:gd name="T18" fmla="*/ 101 w 112"/>
                <a:gd name="T19" fmla="*/ 22 h 121"/>
                <a:gd name="T20" fmla="*/ 94 w 112"/>
                <a:gd name="T21" fmla="*/ 13 h 121"/>
                <a:gd name="T22" fmla="*/ 86 w 112"/>
                <a:gd name="T23" fmla="*/ 7 h 121"/>
                <a:gd name="T24" fmla="*/ 75 w 112"/>
                <a:gd name="T25" fmla="*/ 3 h 121"/>
                <a:gd name="T26" fmla="*/ 62 w 112"/>
                <a:gd name="T27" fmla="*/ 1 h 121"/>
                <a:gd name="T28" fmla="*/ 49 w 112"/>
                <a:gd name="T29" fmla="*/ 1 h 121"/>
                <a:gd name="T30" fmla="*/ 36 w 112"/>
                <a:gd name="T31" fmla="*/ 3 h 121"/>
                <a:gd name="T32" fmla="*/ 26 w 112"/>
                <a:gd name="T33" fmla="*/ 7 h 121"/>
                <a:gd name="T34" fmla="*/ 17 w 112"/>
                <a:gd name="T35" fmla="*/ 13 h 121"/>
                <a:gd name="T36" fmla="*/ 11 w 112"/>
                <a:gd name="T37" fmla="*/ 22 h 121"/>
                <a:gd name="T38" fmla="*/ 6 w 112"/>
                <a:gd name="T39" fmla="*/ 31 h 121"/>
                <a:gd name="T40" fmla="*/ 1 w 112"/>
                <a:gd name="T41" fmla="*/ 48 h 121"/>
                <a:gd name="T42" fmla="*/ 1 w 112"/>
                <a:gd name="T43" fmla="*/ 72 h 121"/>
                <a:gd name="T44" fmla="*/ 6 w 112"/>
                <a:gd name="T45" fmla="*/ 89 h 121"/>
                <a:gd name="T46" fmla="*/ 11 w 112"/>
                <a:gd name="T47" fmla="*/ 99 h 121"/>
                <a:gd name="T48" fmla="*/ 17 w 112"/>
                <a:gd name="T49" fmla="*/ 107 h 121"/>
                <a:gd name="T50" fmla="*/ 26 w 112"/>
                <a:gd name="T51" fmla="*/ 113 h 121"/>
                <a:gd name="T52" fmla="*/ 36 w 112"/>
                <a:gd name="T53" fmla="*/ 118 h 121"/>
                <a:gd name="T54" fmla="*/ 49 w 112"/>
                <a:gd name="T55" fmla="*/ 120 h 121"/>
                <a:gd name="T56" fmla="*/ 56 w 112"/>
                <a:gd name="T57" fmla="*/ 18 h 121"/>
                <a:gd name="T58" fmla="*/ 65 w 112"/>
                <a:gd name="T59" fmla="*/ 19 h 121"/>
                <a:gd name="T60" fmla="*/ 71 w 112"/>
                <a:gd name="T61" fmla="*/ 22 h 121"/>
                <a:gd name="T62" fmla="*/ 79 w 112"/>
                <a:gd name="T63" fmla="*/ 31 h 121"/>
                <a:gd name="T64" fmla="*/ 83 w 112"/>
                <a:gd name="T65" fmla="*/ 45 h 121"/>
                <a:gd name="T66" fmla="*/ 85 w 112"/>
                <a:gd name="T67" fmla="*/ 61 h 121"/>
                <a:gd name="T68" fmla="*/ 83 w 112"/>
                <a:gd name="T69" fmla="*/ 76 h 121"/>
                <a:gd name="T70" fmla="*/ 79 w 112"/>
                <a:gd name="T71" fmla="*/ 89 h 121"/>
                <a:gd name="T72" fmla="*/ 71 w 112"/>
                <a:gd name="T73" fmla="*/ 99 h 121"/>
                <a:gd name="T74" fmla="*/ 65 w 112"/>
                <a:gd name="T75" fmla="*/ 102 h 121"/>
                <a:gd name="T76" fmla="*/ 56 w 112"/>
                <a:gd name="T77" fmla="*/ 103 h 121"/>
                <a:gd name="T78" fmla="*/ 48 w 112"/>
                <a:gd name="T79" fmla="*/ 102 h 121"/>
                <a:gd name="T80" fmla="*/ 41 w 112"/>
                <a:gd name="T81" fmla="*/ 99 h 121"/>
                <a:gd name="T82" fmla="*/ 32 w 112"/>
                <a:gd name="T83" fmla="*/ 89 h 121"/>
                <a:gd name="T84" fmla="*/ 28 w 112"/>
                <a:gd name="T85" fmla="*/ 76 h 121"/>
                <a:gd name="T86" fmla="*/ 27 w 112"/>
                <a:gd name="T87" fmla="*/ 61 h 121"/>
                <a:gd name="T88" fmla="*/ 28 w 112"/>
                <a:gd name="T89" fmla="*/ 45 h 121"/>
                <a:gd name="T90" fmla="*/ 32 w 112"/>
                <a:gd name="T91" fmla="*/ 31 h 121"/>
                <a:gd name="T92" fmla="*/ 41 w 112"/>
                <a:gd name="T93" fmla="*/ 22 h 121"/>
                <a:gd name="T94" fmla="*/ 48 w 112"/>
                <a:gd name="T95" fmla="*/ 19 h 121"/>
                <a:gd name="T96" fmla="*/ 56 w 112"/>
                <a:gd name="T97" fmla="*/ 18 h 121"/>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w 112"/>
                <a:gd name="T148" fmla="*/ 0 h 121"/>
                <a:gd name="T149" fmla="*/ 112 w 112"/>
                <a:gd name="T150" fmla="*/ 121 h 121"/>
              </a:gdLst>
              <a:ahLst/>
              <a:cxnLst>
                <a:cxn ang="T98">
                  <a:pos x="T0" y="T1"/>
                </a:cxn>
                <a:cxn ang="T99">
                  <a:pos x="T2" y="T3"/>
                </a:cxn>
                <a:cxn ang="T100">
                  <a:pos x="T4" y="T5"/>
                </a:cxn>
                <a:cxn ang="T101">
                  <a:pos x="T6" y="T7"/>
                </a:cxn>
                <a:cxn ang="T102">
                  <a:pos x="T8" y="T9"/>
                </a:cxn>
                <a:cxn ang="T103">
                  <a:pos x="T10" y="T11"/>
                </a:cxn>
                <a:cxn ang="T104">
                  <a:pos x="T12" y="T13"/>
                </a:cxn>
                <a:cxn ang="T105">
                  <a:pos x="T14" y="T15"/>
                </a:cxn>
                <a:cxn ang="T106">
                  <a:pos x="T16" y="T17"/>
                </a:cxn>
                <a:cxn ang="T107">
                  <a:pos x="T18" y="T19"/>
                </a:cxn>
                <a:cxn ang="T108">
                  <a:pos x="T20" y="T21"/>
                </a:cxn>
                <a:cxn ang="T109">
                  <a:pos x="T22" y="T23"/>
                </a:cxn>
                <a:cxn ang="T110">
                  <a:pos x="T24" y="T25"/>
                </a:cxn>
                <a:cxn ang="T111">
                  <a:pos x="T26" y="T27"/>
                </a:cxn>
                <a:cxn ang="T112">
                  <a:pos x="T28" y="T29"/>
                </a:cxn>
                <a:cxn ang="T113">
                  <a:pos x="T30" y="T31"/>
                </a:cxn>
                <a:cxn ang="T114">
                  <a:pos x="T32" y="T33"/>
                </a:cxn>
                <a:cxn ang="T115">
                  <a:pos x="T34" y="T35"/>
                </a:cxn>
                <a:cxn ang="T116">
                  <a:pos x="T36" y="T37"/>
                </a:cxn>
                <a:cxn ang="T117">
                  <a:pos x="T38" y="T39"/>
                </a:cxn>
                <a:cxn ang="T118">
                  <a:pos x="T40" y="T41"/>
                </a:cxn>
                <a:cxn ang="T119">
                  <a:pos x="T42" y="T43"/>
                </a:cxn>
                <a:cxn ang="T120">
                  <a:pos x="T44" y="T45"/>
                </a:cxn>
                <a:cxn ang="T121">
                  <a:pos x="T46" y="T47"/>
                </a:cxn>
                <a:cxn ang="T122">
                  <a:pos x="T48" y="T49"/>
                </a:cxn>
                <a:cxn ang="T123">
                  <a:pos x="T50" y="T51"/>
                </a:cxn>
                <a:cxn ang="T124">
                  <a:pos x="T52" y="T53"/>
                </a:cxn>
                <a:cxn ang="T125">
                  <a:pos x="T54" y="T55"/>
                </a:cxn>
                <a:cxn ang="T126">
                  <a:pos x="T56" y="T57"/>
                </a:cxn>
                <a:cxn ang="T127">
                  <a:pos x="T58" y="T59"/>
                </a:cxn>
                <a:cxn ang="T128">
                  <a:pos x="T60" y="T61"/>
                </a:cxn>
                <a:cxn ang="T129">
                  <a:pos x="T62" y="T63"/>
                </a:cxn>
                <a:cxn ang="T130">
                  <a:pos x="T64" y="T65"/>
                </a:cxn>
                <a:cxn ang="T131">
                  <a:pos x="T66" y="T67"/>
                </a:cxn>
                <a:cxn ang="T132">
                  <a:pos x="T68" y="T69"/>
                </a:cxn>
                <a:cxn ang="T133">
                  <a:pos x="T70" y="T71"/>
                </a:cxn>
                <a:cxn ang="T134">
                  <a:pos x="T72" y="T73"/>
                </a:cxn>
                <a:cxn ang="T135">
                  <a:pos x="T74" y="T75"/>
                </a:cxn>
                <a:cxn ang="T136">
                  <a:pos x="T76" y="T77"/>
                </a:cxn>
                <a:cxn ang="T137">
                  <a:pos x="T78" y="T79"/>
                </a:cxn>
                <a:cxn ang="T138">
                  <a:pos x="T80" y="T81"/>
                </a:cxn>
                <a:cxn ang="T139">
                  <a:pos x="T82" y="T83"/>
                </a:cxn>
                <a:cxn ang="T140">
                  <a:pos x="T84" y="T85"/>
                </a:cxn>
                <a:cxn ang="T141">
                  <a:pos x="T86" y="T87"/>
                </a:cxn>
                <a:cxn ang="T142">
                  <a:pos x="T88" y="T89"/>
                </a:cxn>
                <a:cxn ang="T143">
                  <a:pos x="T90" y="T91"/>
                </a:cxn>
                <a:cxn ang="T144">
                  <a:pos x="T92" y="T93"/>
                </a:cxn>
                <a:cxn ang="T145">
                  <a:pos x="T94" y="T95"/>
                </a:cxn>
                <a:cxn ang="T146">
                  <a:pos x="T96" y="T97"/>
                </a:cxn>
              </a:cxnLst>
              <a:rect l="T147" t="T148" r="T149" b="T150"/>
              <a:pathLst>
                <a:path w="112" h="121">
                  <a:moveTo>
                    <a:pt x="56" y="121"/>
                  </a:moveTo>
                  <a:lnTo>
                    <a:pt x="62" y="120"/>
                  </a:lnTo>
                  <a:lnTo>
                    <a:pt x="69" y="120"/>
                  </a:lnTo>
                  <a:lnTo>
                    <a:pt x="75" y="118"/>
                  </a:lnTo>
                  <a:lnTo>
                    <a:pt x="80" y="116"/>
                  </a:lnTo>
                  <a:lnTo>
                    <a:pt x="86" y="113"/>
                  </a:lnTo>
                  <a:lnTo>
                    <a:pt x="90" y="110"/>
                  </a:lnTo>
                  <a:lnTo>
                    <a:pt x="94" y="107"/>
                  </a:lnTo>
                  <a:lnTo>
                    <a:pt x="98" y="103"/>
                  </a:lnTo>
                  <a:lnTo>
                    <a:pt x="101" y="99"/>
                  </a:lnTo>
                  <a:lnTo>
                    <a:pt x="103" y="94"/>
                  </a:lnTo>
                  <a:lnTo>
                    <a:pt x="107" y="89"/>
                  </a:lnTo>
                  <a:lnTo>
                    <a:pt x="108" y="84"/>
                  </a:lnTo>
                  <a:lnTo>
                    <a:pt x="111" y="72"/>
                  </a:lnTo>
                  <a:lnTo>
                    <a:pt x="112" y="61"/>
                  </a:lnTo>
                  <a:lnTo>
                    <a:pt x="111" y="48"/>
                  </a:lnTo>
                  <a:lnTo>
                    <a:pt x="108" y="37"/>
                  </a:lnTo>
                  <a:lnTo>
                    <a:pt x="107" y="31"/>
                  </a:lnTo>
                  <a:lnTo>
                    <a:pt x="103" y="26"/>
                  </a:lnTo>
                  <a:lnTo>
                    <a:pt x="101" y="22"/>
                  </a:lnTo>
                  <a:lnTo>
                    <a:pt x="98" y="18"/>
                  </a:lnTo>
                  <a:lnTo>
                    <a:pt x="94" y="13"/>
                  </a:lnTo>
                  <a:lnTo>
                    <a:pt x="90" y="10"/>
                  </a:lnTo>
                  <a:lnTo>
                    <a:pt x="86" y="7"/>
                  </a:lnTo>
                  <a:lnTo>
                    <a:pt x="80" y="5"/>
                  </a:lnTo>
                  <a:lnTo>
                    <a:pt x="75" y="3"/>
                  </a:lnTo>
                  <a:lnTo>
                    <a:pt x="69" y="2"/>
                  </a:lnTo>
                  <a:lnTo>
                    <a:pt x="62" y="1"/>
                  </a:lnTo>
                  <a:lnTo>
                    <a:pt x="56" y="0"/>
                  </a:lnTo>
                  <a:lnTo>
                    <a:pt x="49" y="1"/>
                  </a:lnTo>
                  <a:lnTo>
                    <a:pt x="42" y="2"/>
                  </a:lnTo>
                  <a:lnTo>
                    <a:pt x="36" y="3"/>
                  </a:lnTo>
                  <a:lnTo>
                    <a:pt x="31" y="5"/>
                  </a:lnTo>
                  <a:lnTo>
                    <a:pt x="26" y="7"/>
                  </a:lnTo>
                  <a:lnTo>
                    <a:pt x="21" y="10"/>
                  </a:lnTo>
                  <a:lnTo>
                    <a:pt x="17" y="13"/>
                  </a:lnTo>
                  <a:lnTo>
                    <a:pt x="14" y="18"/>
                  </a:lnTo>
                  <a:lnTo>
                    <a:pt x="11" y="22"/>
                  </a:lnTo>
                  <a:lnTo>
                    <a:pt x="8" y="26"/>
                  </a:lnTo>
                  <a:lnTo>
                    <a:pt x="6" y="31"/>
                  </a:lnTo>
                  <a:lnTo>
                    <a:pt x="3" y="37"/>
                  </a:lnTo>
                  <a:lnTo>
                    <a:pt x="1" y="48"/>
                  </a:lnTo>
                  <a:lnTo>
                    <a:pt x="0" y="61"/>
                  </a:lnTo>
                  <a:lnTo>
                    <a:pt x="1" y="72"/>
                  </a:lnTo>
                  <a:lnTo>
                    <a:pt x="3" y="84"/>
                  </a:lnTo>
                  <a:lnTo>
                    <a:pt x="6" y="89"/>
                  </a:lnTo>
                  <a:lnTo>
                    <a:pt x="8" y="94"/>
                  </a:lnTo>
                  <a:lnTo>
                    <a:pt x="11" y="99"/>
                  </a:lnTo>
                  <a:lnTo>
                    <a:pt x="14" y="103"/>
                  </a:lnTo>
                  <a:lnTo>
                    <a:pt x="17" y="107"/>
                  </a:lnTo>
                  <a:lnTo>
                    <a:pt x="21" y="110"/>
                  </a:lnTo>
                  <a:lnTo>
                    <a:pt x="26" y="113"/>
                  </a:lnTo>
                  <a:lnTo>
                    <a:pt x="31" y="116"/>
                  </a:lnTo>
                  <a:lnTo>
                    <a:pt x="36" y="118"/>
                  </a:lnTo>
                  <a:lnTo>
                    <a:pt x="42" y="120"/>
                  </a:lnTo>
                  <a:lnTo>
                    <a:pt x="49" y="120"/>
                  </a:lnTo>
                  <a:lnTo>
                    <a:pt x="56" y="121"/>
                  </a:lnTo>
                  <a:close/>
                  <a:moveTo>
                    <a:pt x="56" y="18"/>
                  </a:moveTo>
                  <a:lnTo>
                    <a:pt x="60" y="19"/>
                  </a:lnTo>
                  <a:lnTo>
                    <a:pt x="65" y="19"/>
                  </a:lnTo>
                  <a:lnTo>
                    <a:pt x="68" y="21"/>
                  </a:lnTo>
                  <a:lnTo>
                    <a:pt x="71" y="22"/>
                  </a:lnTo>
                  <a:lnTo>
                    <a:pt x="76" y="26"/>
                  </a:lnTo>
                  <a:lnTo>
                    <a:pt x="79" y="31"/>
                  </a:lnTo>
                  <a:lnTo>
                    <a:pt x="82" y="39"/>
                  </a:lnTo>
                  <a:lnTo>
                    <a:pt x="83" y="45"/>
                  </a:lnTo>
                  <a:lnTo>
                    <a:pt x="85" y="52"/>
                  </a:lnTo>
                  <a:lnTo>
                    <a:pt x="85" y="61"/>
                  </a:lnTo>
                  <a:lnTo>
                    <a:pt x="85" y="68"/>
                  </a:lnTo>
                  <a:lnTo>
                    <a:pt x="83" y="76"/>
                  </a:lnTo>
                  <a:lnTo>
                    <a:pt x="82" y="83"/>
                  </a:lnTo>
                  <a:lnTo>
                    <a:pt x="79" y="89"/>
                  </a:lnTo>
                  <a:lnTo>
                    <a:pt x="76" y="94"/>
                  </a:lnTo>
                  <a:lnTo>
                    <a:pt x="71" y="99"/>
                  </a:lnTo>
                  <a:lnTo>
                    <a:pt x="68" y="101"/>
                  </a:lnTo>
                  <a:lnTo>
                    <a:pt x="65" y="102"/>
                  </a:lnTo>
                  <a:lnTo>
                    <a:pt x="60" y="102"/>
                  </a:lnTo>
                  <a:lnTo>
                    <a:pt x="56" y="103"/>
                  </a:lnTo>
                  <a:lnTo>
                    <a:pt x="52" y="102"/>
                  </a:lnTo>
                  <a:lnTo>
                    <a:pt x="48" y="102"/>
                  </a:lnTo>
                  <a:lnTo>
                    <a:pt x="45" y="101"/>
                  </a:lnTo>
                  <a:lnTo>
                    <a:pt x="41" y="99"/>
                  </a:lnTo>
                  <a:lnTo>
                    <a:pt x="36" y="94"/>
                  </a:lnTo>
                  <a:lnTo>
                    <a:pt x="32" y="89"/>
                  </a:lnTo>
                  <a:lnTo>
                    <a:pt x="30" y="83"/>
                  </a:lnTo>
                  <a:lnTo>
                    <a:pt x="28" y="76"/>
                  </a:lnTo>
                  <a:lnTo>
                    <a:pt x="27" y="68"/>
                  </a:lnTo>
                  <a:lnTo>
                    <a:pt x="27" y="61"/>
                  </a:lnTo>
                  <a:lnTo>
                    <a:pt x="27" y="52"/>
                  </a:lnTo>
                  <a:lnTo>
                    <a:pt x="28" y="45"/>
                  </a:lnTo>
                  <a:lnTo>
                    <a:pt x="30" y="39"/>
                  </a:lnTo>
                  <a:lnTo>
                    <a:pt x="32" y="31"/>
                  </a:lnTo>
                  <a:lnTo>
                    <a:pt x="36" y="26"/>
                  </a:lnTo>
                  <a:lnTo>
                    <a:pt x="41" y="22"/>
                  </a:lnTo>
                  <a:lnTo>
                    <a:pt x="45" y="21"/>
                  </a:lnTo>
                  <a:lnTo>
                    <a:pt x="48" y="19"/>
                  </a:lnTo>
                  <a:lnTo>
                    <a:pt x="52" y="19"/>
                  </a:lnTo>
                  <a:lnTo>
                    <a:pt x="56" y="1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49" name="Freeform 1189"/>
            <xdr:cNvSpPr>
              <a:spLocks/>
            </xdr:cNvSpPr>
          </xdr:nvSpPr>
          <xdr:spPr bwMode="auto">
            <a:xfrm>
              <a:off x="3228" y="877"/>
              <a:ext cx="78" cy="118"/>
            </a:xfrm>
            <a:custGeom>
              <a:avLst/>
              <a:gdLst>
                <a:gd name="T0" fmla="*/ 53 w 78"/>
                <a:gd name="T1" fmla="*/ 0 h 118"/>
                <a:gd name="T2" fmla="*/ 53 w 78"/>
                <a:gd name="T3" fmla="*/ 77 h 118"/>
                <a:gd name="T4" fmla="*/ 53 w 78"/>
                <a:gd name="T5" fmla="*/ 83 h 118"/>
                <a:gd name="T6" fmla="*/ 51 w 78"/>
                <a:gd name="T7" fmla="*/ 91 h 118"/>
                <a:gd name="T8" fmla="*/ 50 w 78"/>
                <a:gd name="T9" fmla="*/ 95 h 118"/>
                <a:gd name="T10" fmla="*/ 47 w 78"/>
                <a:gd name="T11" fmla="*/ 97 h 118"/>
                <a:gd name="T12" fmla="*/ 43 w 78"/>
                <a:gd name="T13" fmla="*/ 99 h 118"/>
                <a:gd name="T14" fmla="*/ 39 w 78"/>
                <a:gd name="T15" fmla="*/ 100 h 118"/>
                <a:gd name="T16" fmla="*/ 35 w 78"/>
                <a:gd name="T17" fmla="*/ 99 h 118"/>
                <a:gd name="T18" fmla="*/ 32 w 78"/>
                <a:gd name="T19" fmla="*/ 98 h 118"/>
                <a:gd name="T20" fmla="*/ 30 w 78"/>
                <a:gd name="T21" fmla="*/ 95 h 118"/>
                <a:gd name="T22" fmla="*/ 28 w 78"/>
                <a:gd name="T23" fmla="*/ 93 h 118"/>
                <a:gd name="T24" fmla="*/ 26 w 78"/>
                <a:gd name="T25" fmla="*/ 85 h 118"/>
                <a:gd name="T26" fmla="*/ 26 w 78"/>
                <a:gd name="T27" fmla="*/ 78 h 118"/>
                <a:gd name="T28" fmla="*/ 0 w 78"/>
                <a:gd name="T29" fmla="*/ 78 h 118"/>
                <a:gd name="T30" fmla="*/ 1 w 78"/>
                <a:gd name="T31" fmla="*/ 86 h 118"/>
                <a:gd name="T32" fmla="*/ 3 w 78"/>
                <a:gd name="T33" fmla="*/ 94 h 118"/>
                <a:gd name="T34" fmla="*/ 6 w 78"/>
                <a:gd name="T35" fmla="*/ 101 h 118"/>
                <a:gd name="T36" fmla="*/ 10 w 78"/>
                <a:gd name="T37" fmla="*/ 106 h 118"/>
                <a:gd name="T38" fmla="*/ 15 w 78"/>
                <a:gd name="T39" fmla="*/ 111 h 118"/>
                <a:gd name="T40" fmla="*/ 21 w 78"/>
                <a:gd name="T41" fmla="*/ 115 h 118"/>
                <a:gd name="T42" fmla="*/ 30 w 78"/>
                <a:gd name="T43" fmla="*/ 117 h 118"/>
                <a:gd name="T44" fmla="*/ 39 w 78"/>
                <a:gd name="T45" fmla="*/ 118 h 118"/>
                <a:gd name="T46" fmla="*/ 47 w 78"/>
                <a:gd name="T47" fmla="*/ 117 h 118"/>
                <a:gd name="T48" fmla="*/ 54 w 78"/>
                <a:gd name="T49" fmla="*/ 116 h 118"/>
                <a:gd name="T50" fmla="*/ 61 w 78"/>
                <a:gd name="T51" fmla="*/ 113 h 118"/>
                <a:gd name="T52" fmla="*/ 67 w 78"/>
                <a:gd name="T53" fmla="*/ 108 h 118"/>
                <a:gd name="T54" fmla="*/ 72 w 78"/>
                <a:gd name="T55" fmla="*/ 102 h 118"/>
                <a:gd name="T56" fmla="*/ 75 w 78"/>
                <a:gd name="T57" fmla="*/ 95 h 118"/>
                <a:gd name="T58" fmla="*/ 77 w 78"/>
                <a:gd name="T59" fmla="*/ 86 h 118"/>
                <a:gd name="T60" fmla="*/ 78 w 78"/>
                <a:gd name="T61" fmla="*/ 77 h 118"/>
                <a:gd name="T62" fmla="*/ 78 w 78"/>
                <a:gd name="T63" fmla="*/ 0 h 118"/>
                <a:gd name="T64" fmla="*/ 53 w 78"/>
                <a:gd name="T65" fmla="*/ 0 h 118"/>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w 78"/>
                <a:gd name="T100" fmla="*/ 0 h 118"/>
                <a:gd name="T101" fmla="*/ 78 w 78"/>
                <a:gd name="T102" fmla="*/ 118 h 118"/>
              </a:gdLst>
              <a:ahLst/>
              <a:cxnLst>
                <a:cxn ang="T66">
                  <a:pos x="T0" y="T1"/>
                </a:cxn>
                <a:cxn ang="T67">
                  <a:pos x="T2" y="T3"/>
                </a:cxn>
                <a:cxn ang="T68">
                  <a:pos x="T4" y="T5"/>
                </a:cxn>
                <a:cxn ang="T69">
                  <a:pos x="T6" y="T7"/>
                </a:cxn>
                <a:cxn ang="T70">
                  <a:pos x="T8" y="T9"/>
                </a:cxn>
                <a:cxn ang="T71">
                  <a:pos x="T10" y="T11"/>
                </a:cxn>
                <a:cxn ang="T72">
                  <a:pos x="T12" y="T13"/>
                </a:cxn>
                <a:cxn ang="T73">
                  <a:pos x="T14" y="T15"/>
                </a:cxn>
                <a:cxn ang="T74">
                  <a:pos x="T16" y="T17"/>
                </a:cxn>
                <a:cxn ang="T75">
                  <a:pos x="T18" y="T19"/>
                </a:cxn>
                <a:cxn ang="T76">
                  <a:pos x="T20" y="T21"/>
                </a:cxn>
                <a:cxn ang="T77">
                  <a:pos x="T22" y="T23"/>
                </a:cxn>
                <a:cxn ang="T78">
                  <a:pos x="T24" y="T25"/>
                </a:cxn>
                <a:cxn ang="T79">
                  <a:pos x="T26" y="T27"/>
                </a:cxn>
                <a:cxn ang="T80">
                  <a:pos x="T28" y="T29"/>
                </a:cxn>
                <a:cxn ang="T81">
                  <a:pos x="T30" y="T31"/>
                </a:cxn>
                <a:cxn ang="T82">
                  <a:pos x="T32" y="T33"/>
                </a:cxn>
                <a:cxn ang="T83">
                  <a:pos x="T34" y="T35"/>
                </a:cxn>
                <a:cxn ang="T84">
                  <a:pos x="T36" y="T37"/>
                </a:cxn>
                <a:cxn ang="T85">
                  <a:pos x="T38" y="T39"/>
                </a:cxn>
                <a:cxn ang="T86">
                  <a:pos x="T40" y="T41"/>
                </a:cxn>
                <a:cxn ang="T87">
                  <a:pos x="T42" y="T43"/>
                </a:cxn>
                <a:cxn ang="T88">
                  <a:pos x="T44" y="T45"/>
                </a:cxn>
                <a:cxn ang="T89">
                  <a:pos x="T46" y="T47"/>
                </a:cxn>
                <a:cxn ang="T90">
                  <a:pos x="T48" y="T49"/>
                </a:cxn>
                <a:cxn ang="T91">
                  <a:pos x="T50" y="T51"/>
                </a:cxn>
                <a:cxn ang="T92">
                  <a:pos x="T52" y="T53"/>
                </a:cxn>
                <a:cxn ang="T93">
                  <a:pos x="T54" y="T55"/>
                </a:cxn>
                <a:cxn ang="T94">
                  <a:pos x="T56" y="T57"/>
                </a:cxn>
                <a:cxn ang="T95">
                  <a:pos x="T58" y="T59"/>
                </a:cxn>
                <a:cxn ang="T96">
                  <a:pos x="T60" y="T61"/>
                </a:cxn>
                <a:cxn ang="T97">
                  <a:pos x="T62" y="T63"/>
                </a:cxn>
                <a:cxn ang="T98">
                  <a:pos x="T64" y="T65"/>
                </a:cxn>
              </a:cxnLst>
              <a:rect l="T99" t="T100" r="T101" b="T102"/>
              <a:pathLst>
                <a:path w="78" h="118">
                  <a:moveTo>
                    <a:pt x="53" y="0"/>
                  </a:moveTo>
                  <a:lnTo>
                    <a:pt x="53" y="77"/>
                  </a:lnTo>
                  <a:lnTo>
                    <a:pt x="53" y="83"/>
                  </a:lnTo>
                  <a:lnTo>
                    <a:pt x="51" y="91"/>
                  </a:lnTo>
                  <a:lnTo>
                    <a:pt x="50" y="95"/>
                  </a:lnTo>
                  <a:lnTo>
                    <a:pt x="47" y="97"/>
                  </a:lnTo>
                  <a:lnTo>
                    <a:pt x="43" y="99"/>
                  </a:lnTo>
                  <a:lnTo>
                    <a:pt x="39" y="100"/>
                  </a:lnTo>
                  <a:lnTo>
                    <a:pt x="35" y="99"/>
                  </a:lnTo>
                  <a:lnTo>
                    <a:pt x="32" y="98"/>
                  </a:lnTo>
                  <a:lnTo>
                    <a:pt x="30" y="95"/>
                  </a:lnTo>
                  <a:lnTo>
                    <a:pt x="28" y="93"/>
                  </a:lnTo>
                  <a:lnTo>
                    <a:pt x="26" y="85"/>
                  </a:lnTo>
                  <a:lnTo>
                    <a:pt x="26" y="78"/>
                  </a:lnTo>
                  <a:lnTo>
                    <a:pt x="0" y="78"/>
                  </a:lnTo>
                  <a:lnTo>
                    <a:pt x="1" y="86"/>
                  </a:lnTo>
                  <a:lnTo>
                    <a:pt x="3" y="94"/>
                  </a:lnTo>
                  <a:lnTo>
                    <a:pt x="6" y="101"/>
                  </a:lnTo>
                  <a:lnTo>
                    <a:pt x="10" y="106"/>
                  </a:lnTo>
                  <a:lnTo>
                    <a:pt x="15" y="111"/>
                  </a:lnTo>
                  <a:lnTo>
                    <a:pt x="21" y="115"/>
                  </a:lnTo>
                  <a:lnTo>
                    <a:pt x="30" y="117"/>
                  </a:lnTo>
                  <a:lnTo>
                    <a:pt x="39" y="118"/>
                  </a:lnTo>
                  <a:lnTo>
                    <a:pt x="47" y="117"/>
                  </a:lnTo>
                  <a:lnTo>
                    <a:pt x="54" y="116"/>
                  </a:lnTo>
                  <a:lnTo>
                    <a:pt x="61" y="113"/>
                  </a:lnTo>
                  <a:lnTo>
                    <a:pt x="67" y="108"/>
                  </a:lnTo>
                  <a:lnTo>
                    <a:pt x="72" y="102"/>
                  </a:lnTo>
                  <a:lnTo>
                    <a:pt x="75" y="95"/>
                  </a:lnTo>
                  <a:lnTo>
                    <a:pt x="77" y="86"/>
                  </a:lnTo>
                  <a:lnTo>
                    <a:pt x="78" y="77"/>
                  </a:lnTo>
                  <a:lnTo>
                    <a:pt x="78" y="0"/>
                  </a:lnTo>
                  <a:lnTo>
                    <a:pt x="53"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0" name="Freeform 1190"/>
            <xdr:cNvSpPr>
              <a:spLocks/>
            </xdr:cNvSpPr>
          </xdr:nvSpPr>
          <xdr:spPr bwMode="auto">
            <a:xfrm>
              <a:off x="3325" y="877"/>
              <a:ext cx="79" cy="115"/>
            </a:xfrm>
            <a:custGeom>
              <a:avLst/>
              <a:gdLst>
                <a:gd name="T0" fmla="*/ 0 w 79"/>
                <a:gd name="T1" fmla="*/ 115 h 115"/>
                <a:gd name="T2" fmla="*/ 79 w 79"/>
                <a:gd name="T3" fmla="*/ 115 h 115"/>
                <a:gd name="T4" fmla="*/ 79 w 79"/>
                <a:gd name="T5" fmla="*/ 96 h 115"/>
                <a:gd name="T6" fmla="*/ 25 w 79"/>
                <a:gd name="T7" fmla="*/ 96 h 115"/>
                <a:gd name="T8" fmla="*/ 25 w 79"/>
                <a:gd name="T9" fmla="*/ 65 h 115"/>
                <a:gd name="T10" fmla="*/ 75 w 79"/>
                <a:gd name="T11" fmla="*/ 65 h 115"/>
                <a:gd name="T12" fmla="*/ 75 w 79"/>
                <a:gd name="T13" fmla="*/ 46 h 115"/>
                <a:gd name="T14" fmla="*/ 25 w 79"/>
                <a:gd name="T15" fmla="*/ 46 h 115"/>
                <a:gd name="T16" fmla="*/ 25 w 79"/>
                <a:gd name="T17" fmla="*/ 19 h 115"/>
                <a:gd name="T18" fmla="*/ 78 w 79"/>
                <a:gd name="T19" fmla="*/ 19 h 115"/>
                <a:gd name="T20" fmla="*/ 78 w 79"/>
                <a:gd name="T21" fmla="*/ 0 h 115"/>
                <a:gd name="T22" fmla="*/ 0 w 79"/>
                <a:gd name="T23" fmla="*/ 0 h 115"/>
                <a:gd name="T24" fmla="*/ 0 w 79"/>
                <a:gd name="T25" fmla="*/ 115 h 115"/>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79"/>
                <a:gd name="T40" fmla="*/ 0 h 115"/>
                <a:gd name="T41" fmla="*/ 79 w 79"/>
                <a:gd name="T42" fmla="*/ 115 h 115"/>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79" h="115">
                  <a:moveTo>
                    <a:pt x="0" y="115"/>
                  </a:moveTo>
                  <a:lnTo>
                    <a:pt x="79" y="115"/>
                  </a:lnTo>
                  <a:lnTo>
                    <a:pt x="79" y="96"/>
                  </a:lnTo>
                  <a:lnTo>
                    <a:pt x="25" y="96"/>
                  </a:lnTo>
                  <a:lnTo>
                    <a:pt x="25" y="65"/>
                  </a:lnTo>
                  <a:lnTo>
                    <a:pt x="75" y="65"/>
                  </a:lnTo>
                  <a:lnTo>
                    <a:pt x="75" y="46"/>
                  </a:lnTo>
                  <a:lnTo>
                    <a:pt x="25" y="46"/>
                  </a:lnTo>
                  <a:lnTo>
                    <a:pt x="25" y="19"/>
                  </a:lnTo>
                  <a:lnTo>
                    <a:pt x="78" y="19"/>
                  </a:lnTo>
                  <a:lnTo>
                    <a:pt x="78" y="0"/>
                  </a:lnTo>
                  <a:lnTo>
                    <a:pt x="0" y="0"/>
                  </a:lnTo>
                  <a:lnTo>
                    <a:pt x="0"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1" name="Freeform 1191"/>
            <xdr:cNvSpPr>
              <a:spLocks/>
            </xdr:cNvSpPr>
          </xdr:nvSpPr>
          <xdr:spPr bwMode="auto">
            <a:xfrm>
              <a:off x="3424" y="877"/>
              <a:ext cx="97" cy="115"/>
            </a:xfrm>
            <a:custGeom>
              <a:avLst/>
              <a:gdLst>
                <a:gd name="T0" fmla="*/ 25 w 97"/>
                <a:gd name="T1" fmla="*/ 0 h 115"/>
                <a:gd name="T2" fmla="*/ 0 w 97"/>
                <a:gd name="T3" fmla="*/ 0 h 115"/>
                <a:gd name="T4" fmla="*/ 0 w 97"/>
                <a:gd name="T5" fmla="*/ 115 h 115"/>
                <a:gd name="T6" fmla="*/ 25 w 97"/>
                <a:gd name="T7" fmla="*/ 115 h 115"/>
                <a:gd name="T8" fmla="*/ 25 w 97"/>
                <a:gd name="T9" fmla="*/ 57 h 115"/>
                <a:gd name="T10" fmla="*/ 25 w 97"/>
                <a:gd name="T11" fmla="*/ 57 h 115"/>
                <a:gd name="T12" fmla="*/ 65 w 97"/>
                <a:gd name="T13" fmla="*/ 115 h 115"/>
                <a:gd name="T14" fmla="*/ 97 w 97"/>
                <a:gd name="T15" fmla="*/ 115 h 115"/>
                <a:gd name="T16" fmla="*/ 51 w 97"/>
                <a:gd name="T17" fmla="*/ 51 h 115"/>
                <a:gd name="T18" fmla="*/ 93 w 97"/>
                <a:gd name="T19" fmla="*/ 0 h 115"/>
                <a:gd name="T20" fmla="*/ 64 w 97"/>
                <a:gd name="T21" fmla="*/ 0 h 115"/>
                <a:gd name="T22" fmla="*/ 25 w 97"/>
                <a:gd name="T23" fmla="*/ 49 h 115"/>
                <a:gd name="T24" fmla="*/ 25 w 97"/>
                <a:gd name="T25" fmla="*/ 49 h 115"/>
                <a:gd name="T26" fmla="*/ 25 w 97"/>
                <a:gd name="T27" fmla="*/ 0 h 115"/>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97"/>
                <a:gd name="T43" fmla="*/ 0 h 115"/>
                <a:gd name="T44" fmla="*/ 97 w 97"/>
                <a:gd name="T45" fmla="*/ 115 h 115"/>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97" h="115">
                  <a:moveTo>
                    <a:pt x="25" y="0"/>
                  </a:moveTo>
                  <a:lnTo>
                    <a:pt x="0" y="0"/>
                  </a:lnTo>
                  <a:lnTo>
                    <a:pt x="0" y="115"/>
                  </a:lnTo>
                  <a:lnTo>
                    <a:pt x="25" y="115"/>
                  </a:lnTo>
                  <a:lnTo>
                    <a:pt x="25" y="57"/>
                  </a:lnTo>
                  <a:lnTo>
                    <a:pt x="65" y="115"/>
                  </a:lnTo>
                  <a:lnTo>
                    <a:pt x="97" y="115"/>
                  </a:lnTo>
                  <a:lnTo>
                    <a:pt x="51" y="51"/>
                  </a:lnTo>
                  <a:lnTo>
                    <a:pt x="93" y="0"/>
                  </a:lnTo>
                  <a:lnTo>
                    <a:pt x="64" y="0"/>
                  </a:lnTo>
                  <a:lnTo>
                    <a:pt x="25" y="49"/>
                  </a:lnTo>
                  <a:lnTo>
                    <a:pt x="25"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2" name="Freeform 1192"/>
            <xdr:cNvSpPr>
              <a:spLocks/>
            </xdr:cNvSpPr>
          </xdr:nvSpPr>
          <xdr:spPr bwMode="auto">
            <a:xfrm>
              <a:off x="3523" y="877"/>
              <a:ext cx="94" cy="115"/>
            </a:xfrm>
            <a:custGeom>
              <a:avLst/>
              <a:gdLst>
                <a:gd name="T0" fmla="*/ 0 w 94"/>
                <a:gd name="T1" fmla="*/ 19 h 115"/>
                <a:gd name="T2" fmla="*/ 34 w 94"/>
                <a:gd name="T3" fmla="*/ 19 h 115"/>
                <a:gd name="T4" fmla="*/ 34 w 94"/>
                <a:gd name="T5" fmla="*/ 115 h 115"/>
                <a:gd name="T6" fmla="*/ 59 w 94"/>
                <a:gd name="T7" fmla="*/ 115 h 115"/>
                <a:gd name="T8" fmla="*/ 59 w 94"/>
                <a:gd name="T9" fmla="*/ 19 h 115"/>
                <a:gd name="T10" fmla="*/ 94 w 94"/>
                <a:gd name="T11" fmla="*/ 19 h 115"/>
                <a:gd name="T12" fmla="*/ 94 w 94"/>
                <a:gd name="T13" fmla="*/ 0 h 115"/>
                <a:gd name="T14" fmla="*/ 0 w 94"/>
                <a:gd name="T15" fmla="*/ 0 h 115"/>
                <a:gd name="T16" fmla="*/ 0 w 94"/>
                <a:gd name="T17" fmla="*/ 19 h 115"/>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 name="T27" fmla="*/ 0 w 94"/>
                <a:gd name="T28" fmla="*/ 0 h 115"/>
                <a:gd name="T29" fmla="*/ 94 w 94"/>
                <a:gd name="T30" fmla="*/ 115 h 115"/>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T27" t="T28" r="T29" b="T30"/>
              <a:pathLst>
                <a:path w="94" h="115">
                  <a:moveTo>
                    <a:pt x="0" y="19"/>
                  </a:moveTo>
                  <a:lnTo>
                    <a:pt x="34" y="19"/>
                  </a:lnTo>
                  <a:lnTo>
                    <a:pt x="34" y="115"/>
                  </a:lnTo>
                  <a:lnTo>
                    <a:pt x="59" y="115"/>
                  </a:lnTo>
                  <a:lnTo>
                    <a:pt x="59" y="19"/>
                  </a:lnTo>
                  <a:lnTo>
                    <a:pt x="94" y="19"/>
                  </a:lnTo>
                  <a:lnTo>
                    <a:pt x="94" y="0"/>
                  </a:lnTo>
                  <a:lnTo>
                    <a:pt x="0" y="0"/>
                  </a:lnTo>
                  <a:lnTo>
                    <a:pt x="0" y="19"/>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3" name="Rectangle 1193"/>
            <xdr:cNvSpPr>
              <a:spLocks noChangeArrowheads="1"/>
            </xdr:cNvSpPr>
          </xdr:nvSpPr>
          <xdr:spPr bwMode="auto">
            <a:xfrm>
              <a:off x="3628" y="877"/>
              <a:ext cx="26" cy="1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54" name="Freeform 1194"/>
            <xdr:cNvSpPr>
              <a:spLocks/>
            </xdr:cNvSpPr>
          </xdr:nvSpPr>
          <xdr:spPr bwMode="auto">
            <a:xfrm>
              <a:off x="3664" y="877"/>
              <a:ext cx="113" cy="115"/>
            </a:xfrm>
            <a:custGeom>
              <a:avLst/>
              <a:gdLst>
                <a:gd name="T0" fmla="*/ 43 w 113"/>
                <a:gd name="T1" fmla="*/ 115 h 115"/>
                <a:gd name="T2" fmla="*/ 71 w 113"/>
                <a:gd name="T3" fmla="*/ 115 h 115"/>
                <a:gd name="T4" fmla="*/ 113 w 113"/>
                <a:gd name="T5" fmla="*/ 0 h 115"/>
                <a:gd name="T6" fmla="*/ 88 w 113"/>
                <a:gd name="T7" fmla="*/ 0 h 115"/>
                <a:gd name="T8" fmla="*/ 58 w 113"/>
                <a:gd name="T9" fmla="*/ 90 h 115"/>
                <a:gd name="T10" fmla="*/ 58 w 113"/>
                <a:gd name="T11" fmla="*/ 90 h 115"/>
                <a:gd name="T12" fmla="*/ 27 w 113"/>
                <a:gd name="T13" fmla="*/ 0 h 115"/>
                <a:gd name="T14" fmla="*/ 0 w 113"/>
                <a:gd name="T15" fmla="*/ 0 h 115"/>
                <a:gd name="T16" fmla="*/ 43 w 113"/>
                <a:gd name="T17" fmla="*/ 115 h 115"/>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 name="T27" fmla="*/ 0 w 113"/>
                <a:gd name="T28" fmla="*/ 0 h 115"/>
                <a:gd name="T29" fmla="*/ 113 w 113"/>
                <a:gd name="T30" fmla="*/ 115 h 115"/>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T27" t="T28" r="T29" b="T30"/>
              <a:pathLst>
                <a:path w="113" h="115">
                  <a:moveTo>
                    <a:pt x="43" y="115"/>
                  </a:moveTo>
                  <a:lnTo>
                    <a:pt x="71" y="115"/>
                  </a:lnTo>
                  <a:lnTo>
                    <a:pt x="113" y="0"/>
                  </a:lnTo>
                  <a:lnTo>
                    <a:pt x="88" y="0"/>
                  </a:lnTo>
                  <a:lnTo>
                    <a:pt x="58" y="90"/>
                  </a:lnTo>
                  <a:lnTo>
                    <a:pt x="27" y="0"/>
                  </a:lnTo>
                  <a:lnTo>
                    <a:pt x="0" y="0"/>
                  </a:lnTo>
                  <a:lnTo>
                    <a:pt x="43"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5" name="Freeform 1195"/>
            <xdr:cNvSpPr>
              <a:spLocks/>
            </xdr:cNvSpPr>
          </xdr:nvSpPr>
          <xdr:spPr bwMode="auto">
            <a:xfrm>
              <a:off x="3789" y="877"/>
              <a:ext cx="105" cy="115"/>
            </a:xfrm>
            <a:custGeom>
              <a:avLst/>
              <a:gdLst>
                <a:gd name="T0" fmla="*/ 105 w 105"/>
                <a:gd name="T1" fmla="*/ 115 h 115"/>
                <a:gd name="T2" fmla="*/ 105 w 105"/>
                <a:gd name="T3" fmla="*/ 0 h 115"/>
                <a:gd name="T4" fmla="*/ 81 w 105"/>
                <a:gd name="T5" fmla="*/ 0 h 115"/>
                <a:gd name="T6" fmla="*/ 81 w 105"/>
                <a:gd name="T7" fmla="*/ 90 h 115"/>
                <a:gd name="T8" fmla="*/ 80 w 105"/>
                <a:gd name="T9" fmla="*/ 90 h 115"/>
                <a:gd name="T10" fmla="*/ 36 w 105"/>
                <a:gd name="T11" fmla="*/ 0 h 115"/>
                <a:gd name="T12" fmla="*/ 0 w 105"/>
                <a:gd name="T13" fmla="*/ 0 h 115"/>
                <a:gd name="T14" fmla="*/ 0 w 105"/>
                <a:gd name="T15" fmla="*/ 115 h 115"/>
                <a:gd name="T16" fmla="*/ 23 w 105"/>
                <a:gd name="T17" fmla="*/ 115 h 115"/>
                <a:gd name="T18" fmla="*/ 23 w 105"/>
                <a:gd name="T19" fmla="*/ 20 h 115"/>
                <a:gd name="T20" fmla="*/ 23 w 105"/>
                <a:gd name="T21" fmla="*/ 19 h 115"/>
                <a:gd name="T22" fmla="*/ 69 w 105"/>
                <a:gd name="T23" fmla="*/ 115 h 115"/>
                <a:gd name="T24" fmla="*/ 105 w 105"/>
                <a:gd name="T25" fmla="*/ 115 h 115"/>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w 105"/>
                <a:gd name="T40" fmla="*/ 0 h 115"/>
                <a:gd name="T41" fmla="*/ 105 w 105"/>
                <a:gd name="T42" fmla="*/ 115 h 115"/>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T39" t="T40" r="T41" b="T42"/>
              <a:pathLst>
                <a:path w="105" h="115">
                  <a:moveTo>
                    <a:pt x="105" y="115"/>
                  </a:moveTo>
                  <a:lnTo>
                    <a:pt x="105" y="0"/>
                  </a:lnTo>
                  <a:lnTo>
                    <a:pt x="81" y="0"/>
                  </a:lnTo>
                  <a:lnTo>
                    <a:pt x="81" y="90"/>
                  </a:lnTo>
                  <a:lnTo>
                    <a:pt x="80" y="90"/>
                  </a:lnTo>
                  <a:lnTo>
                    <a:pt x="36" y="0"/>
                  </a:lnTo>
                  <a:lnTo>
                    <a:pt x="0" y="0"/>
                  </a:lnTo>
                  <a:lnTo>
                    <a:pt x="0" y="115"/>
                  </a:lnTo>
                  <a:lnTo>
                    <a:pt x="23" y="115"/>
                  </a:lnTo>
                  <a:lnTo>
                    <a:pt x="23" y="20"/>
                  </a:lnTo>
                  <a:lnTo>
                    <a:pt x="23" y="19"/>
                  </a:lnTo>
                  <a:lnTo>
                    <a:pt x="69" y="115"/>
                  </a:lnTo>
                  <a:lnTo>
                    <a:pt x="105"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6" name="Rectangle 1196"/>
            <xdr:cNvSpPr>
              <a:spLocks noChangeArrowheads="1"/>
            </xdr:cNvSpPr>
          </xdr:nvSpPr>
          <xdr:spPr bwMode="auto">
            <a:xfrm>
              <a:off x="3912" y="877"/>
              <a:ext cx="26" cy="1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57" name="Freeform 1197"/>
            <xdr:cNvSpPr>
              <a:spLocks noEditPoints="1"/>
            </xdr:cNvSpPr>
          </xdr:nvSpPr>
          <xdr:spPr bwMode="auto">
            <a:xfrm>
              <a:off x="4003" y="877"/>
              <a:ext cx="89" cy="115"/>
            </a:xfrm>
            <a:custGeom>
              <a:avLst/>
              <a:gdLst>
                <a:gd name="T0" fmla="*/ 24 w 89"/>
                <a:gd name="T1" fmla="*/ 65 h 115"/>
                <a:gd name="T2" fmla="*/ 52 w 89"/>
                <a:gd name="T3" fmla="*/ 66 h 115"/>
                <a:gd name="T4" fmla="*/ 60 w 89"/>
                <a:gd name="T5" fmla="*/ 69 h 115"/>
                <a:gd name="T6" fmla="*/ 63 w 89"/>
                <a:gd name="T7" fmla="*/ 76 h 115"/>
                <a:gd name="T8" fmla="*/ 63 w 89"/>
                <a:gd name="T9" fmla="*/ 85 h 115"/>
                <a:gd name="T10" fmla="*/ 60 w 89"/>
                <a:gd name="T11" fmla="*/ 91 h 115"/>
                <a:gd name="T12" fmla="*/ 52 w 89"/>
                <a:gd name="T13" fmla="*/ 96 h 115"/>
                <a:gd name="T14" fmla="*/ 24 w 89"/>
                <a:gd name="T15" fmla="*/ 96 h 115"/>
                <a:gd name="T16" fmla="*/ 24 w 89"/>
                <a:gd name="T17" fmla="*/ 19 h 115"/>
                <a:gd name="T18" fmla="*/ 51 w 89"/>
                <a:gd name="T19" fmla="*/ 20 h 115"/>
                <a:gd name="T20" fmla="*/ 58 w 89"/>
                <a:gd name="T21" fmla="*/ 24 h 115"/>
                <a:gd name="T22" fmla="*/ 60 w 89"/>
                <a:gd name="T23" fmla="*/ 29 h 115"/>
                <a:gd name="T24" fmla="*/ 60 w 89"/>
                <a:gd name="T25" fmla="*/ 36 h 115"/>
                <a:gd name="T26" fmla="*/ 58 w 89"/>
                <a:gd name="T27" fmla="*/ 41 h 115"/>
                <a:gd name="T28" fmla="*/ 54 w 89"/>
                <a:gd name="T29" fmla="*/ 44 h 115"/>
                <a:gd name="T30" fmla="*/ 47 w 89"/>
                <a:gd name="T31" fmla="*/ 46 h 115"/>
                <a:gd name="T32" fmla="*/ 24 w 89"/>
                <a:gd name="T33" fmla="*/ 46 h 115"/>
                <a:gd name="T34" fmla="*/ 51 w 89"/>
                <a:gd name="T35" fmla="*/ 115 h 115"/>
                <a:gd name="T36" fmla="*/ 65 w 89"/>
                <a:gd name="T37" fmla="*/ 111 h 115"/>
                <a:gd name="T38" fmla="*/ 80 w 89"/>
                <a:gd name="T39" fmla="*/ 105 h 115"/>
                <a:gd name="T40" fmla="*/ 87 w 89"/>
                <a:gd name="T41" fmla="*/ 97 h 115"/>
                <a:gd name="T42" fmla="*/ 89 w 89"/>
                <a:gd name="T43" fmla="*/ 89 h 115"/>
                <a:gd name="T44" fmla="*/ 89 w 89"/>
                <a:gd name="T45" fmla="*/ 79 h 115"/>
                <a:gd name="T46" fmla="*/ 85 w 89"/>
                <a:gd name="T47" fmla="*/ 69 h 115"/>
                <a:gd name="T48" fmla="*/ 79 w 89"/>
                <a:gd name="T49" fmla="*/ 62 h 115"/>
                <a:gd name="T50" fmla="*/ 69 w 89"/>
                <a:gd name="T51" fmla="*/ 57 h 115"/>
                <a:gd name="T52" fmla="*/ 64 w 89"/>
                <a:gd name="T53" fmla="*/ 55 h 115"/>
                <a:gd name="T54" fmla="*/ 73 w 89"/>
                <a:gd name="T55" fmla="*/ 51 h 115"/>
                <a:gd name="T56" fmla="*/ 79 w 89"/>
                <a:gd name="T57" fmla="*/ 45 h 115"/>
                <a:gd name="T58" fmla="*/ 83 w 89"/>
                <a:gd name="T59" fmla="*/ 38 h 115"/>
                <a:gd name="T60" fmla="*/ 84 w 89"/>
                <a:gd name="T61" fmla="*/ 29 h 115"/>
                <a:gd name="T62" fmla="*/ 81 w 89"/>
                <a:gd name="T63" fmla="*/ 16 h 115"/>
                <a:gd name="T64" fmla="*/ 72 w 89"/>
                <a:gd name="T65" fmla="*/ 6 h 115"/>
                <a:gd name="T66" fmla="*/ 58 w 89"/>
                <a:gd name="T67" fmla="*/ 1 h 115"/>
                <a:gd name="T68" fmla="*/ 43 w 89"/>
                <a:gd name="T69" fmla="*/ 0 h 115"/>
                <a:gd name="T70" fmla="*/ 0 w 89"/>
                <a:gd name="T71" fmla="*/ 115 h 115"/>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w 89"/>
                <a:gd name="T109" fmla="*/ 0 h 115"/>
                <a:gd name="T110" fmla="*/ 89 w 89"/>
                <a:gd name="T111" fmla="*/ 115 h 115"/>
              </a:gdLst>
              <a:ahLst/>
              <a:cxnLst>
                <a:cxn ang="T72">
                  <a:pos x="T0" y="T1"/>
                </a:cxn>
                <a:cxn ang="T73">
                  <a:pos x="T2" y="T3"/>
                </a:cxn>
                <a:cxn ang="T74">
                  <a:pos x="T4" y="T5"/>
                </a:cxn>
                <a:cxn ang="T75">
                  <a:pos x="T6" y="T7"/>
                </a:cxn>
                <a:cxn ang="T76">
                  <a:pos x="T8" y="T9"/>
                </a:cxn>
                <a:cxn ang="T77">
                  <a:pos x="T10" y="T11"/>
                </a:cxn>
                <a:cxn ang="T78">
                  <a:pos x="T12" y="T13"/>
                </a:cxn>
                <a:cxn ang="T79">
                  <a:pos x="T14" y="T15"/>
                </a:cxn>
                <a:cxn ang="T80">
                  <a:pos x="T16" y="T17"/>
                </a:cxn>
                <a:cxn ang="T81">
                  <a:pos x="T18" y="T19"/>
                </a:cxn>
                <a:cxn ang="T82">
                  <a:pos x="T20" y="T21"/>
                </a:cxn>
                <a:cxn ang="T83">
                  <a:pos x="T22" y="T23"/>
                </a:cxn>
                <a:cxn ang="T84">
                  <a:pos x="T24" y="T25"/>
                </a:cxn>
                <a:cxn ang="T85">
                  <a:pos x="T26" y="T27"/>
                </a:cxn>
                <a:cxn ang="T86">
                  <a:pos x="T28" y="T29"/>
                </a:cxn>
                <a:cxn ang="T87">
                  <a:pos x="T30" y="T31"/>
                </a:cxn>
                <a:cxn ang="T88">
                  <a:pos x="T32" y="T33"/>
                </a:cxn>
                <a:cxn ang="T89">
                  <a:pos x="T34" y="T35"/>
                </a:cxn>
                <a:cxn ang="T90">
                  <a:pos x="T36" y="T37"/>
                </a:cxn>
                <a:cxn ang="T91">
                  <a:pos x="T38" y="T39"/>
                </a:cxn>
                <a:cxn ang="T92">
                  <a:pos x="T40" y="T41"/>
                </a:cxn>
                <a:cxn ang="T93">
                  <a:pos x="T42" y="T43"/>
                </a:cxn>
                <a:cxn ang="T94">
                  <a:pos x="T44" y="T45"/>
                </a:cxn>
                <a:cxn ang="T95">
                  <a:pos x="T46" y="T47"/>
                </a:cxn>
                <a:cxn ang="T96">
                  <a:pos x="T48" y="T49"/>
                </a:cxn>
                <a:cxn ang="T97">
                  <a:pos x="T50" y="T51"/>
                </a:cxn>
                <a:cxn ang="T98">
                  <a:pos x="T52" y="T53"/>
                </a:cxn>
                <a:cxn ang="T99">
                  <a:pos x="T54" y="T55"/>
                </a:cxn>
                <a:cxn ang="T100">
                  <a:pos x="T56" y="T57"/>
                </a:cxn>
                <a:cxn ang="T101">
                  <a:pos x="T58" y="T59"/>
                </a:cxn>
                <a:cxn ang="T102">
                  <a:pos x="T60" y="T61"/>
                </a:cxn>
                <a:cxn ang="T103">
                  <a:pos x="T62" y="T63"/>
                </a:cxn>
                <a:cxn ang="T104">
                  <a:pos x="T64" y="T65"/>
                </a:cxn>
                <a:cxn ang="T105">
                  <a:pos x="T66" y="T67"/>
                </a:cxn>
                <a:cxn ang="T106">
                  <a:pos x="T68" y="T69"/>
                </a:cxn>
                <a:cxn ang="T107">
                  <a:pos x="T70" y="T71"/>
                </a:cxn>
              </a:cxnLst>
              <a:rect l="T108" t="T109" r="T110" b="T111"/>
              <a:pathLst>
                <a:path w="89" h="115">
                  <a:moveTo>
                    <a:pt x="24" y="96"/>
                  </a:moveTo>
                  <a:lnTo>
                    <a:pt x="24" y="65"/>
                  </a:lnTo>
                  <a:lnTo>
                    <a:pt x="43" y="65"/>
                  </a:lnTo>
                  <a:lnTo>
                    <a:pt x="52" y="66"/>
                  </a:lnTo>
                  <a:lnTo>
                    <a:pt x="58" y="68"/>
                  </a:lnTo>
                  <a:lnTo>
                    <a:pt x="60" y="69"/>
                  </a:lnTo>
                  <a:lnTo>
                    <a:pt x="62" y="73"/>
                  </a:lnTo>
                  <a:lnTo>
                    <a:pt x="63" y="76"/>
                  </a:lnTo>
                  <a:lnTo>
                    <a:pt x="63" y="81"/>
                  </a:lnTo>
                  <a:lnTo>
                    <a:pt x="63" y="85"/>
                  </a:lnTo>
                  <a:lnTo>
                    <a:pt x="62" y="88"/>
                  </a:lnTo>
                  <a:lnTo>
                    <a:pt x="60" y="91"/>
                  </a:lnTo>
                  <a:lnTo>
                    <a:pt x="58" y="94"/>
                  </a:lnTo>
                  <a:lnTo>
                    <a:pt x="52" y="96"/>
                  </a:lnTo>
                  <a:lnTo>
                    <a:pt x="43" y="96"/>
                  </a:lnTo>
                  <a:lnTo>
                    <a:pt x="24" y="96"/>
                  </a:lnTo>
                  <a:close/>
                  <a:moveTo>
                    <a:pt x="24" y="46"/>
                  </a:moveTo>
                  <a:lnTo>
                    <a:pt x="24" y="19"/>
                  </a:lnTo>
                  <a:lnTo>
                    <a:pt x="43" y="19"/>
                  </a:lnTo>
                  <a:lnTo>
                    <a:pt x="51" y="20"/>
                  </a:lnTo>
                  <a:lnTo>
                    <a:pt x="56" y="22"/>
                  </a:lnTo>
                  <a:lnTo>
                    <a:pt x="58" y="24"/>
                  </a:lnTo>
                  <a:lnTo>
                    <a:pt x="59" y="26"/>
                  </a:lnTo>
                  <a:lnTo>
                    <a:pt x="60" y="29"/>
                  </a:lnTo>
                  <a:lnTo>
                    <a:pt x="60" y="33"/>
                  </a:lnTo>
                  <a:lnTo>
                    <a:pt x="60" y="36"/>
                  </a:lnTo>
                  <a:lnTo>
                    <a:pt x="59" y="39"/>
                  </a:lnTo>
                  <a:lnTo>
                    <a:pt x="58" y="41"/>
                  </a:lnTo>
                  <a:lnTo>
                    <a:pt x="56" y="43"/>
                  </a:lnTo>
                  <a:lnTo>
                    <a:pt x="54" y="44"/>
                  </a:lnTo>
                  <a:lnTo>
                    <a:pt x="51" y="45"/>
                  </a:lnTo>
                  <a:lnTo>
                    <a:pt x="47" y="46"/>
                  </a:lnTo>
                  <a:lnTo>
                    <a:pt x="43" y="46"/>
                  </a:lnTo>
                  <a:lnTo>
                    <a:pt x="24" y="46"/>
                  </a:lnTo>
                  <a:close/>
                  <a:moveTo>
                    <a:pt x="43" y="115"/>
                  </a:moveTo>
                  <a:lnTo>
                    <a:pt x="51" y="115"/>
                  </a:lnTo>
                  <a:lnTo>
                    <a:pt x="58" y="114"/>
                  </a:lnTo>
                  <a:lnTo>
                    <a:pt x="65" y="111"/>
                  </a:lnTo>
                  <a:lnTo>
                    <a:pt x="73" y="108"/>
                  </a:lnTo>
                  <a:lnTo>
                    <a:pt x="80" y="105"/>
                  </a:lnTo>
                  <a:lnTo>
                    <a:pt x="85" y="100"/>
                  </a:lnTo>
                  <a:lnTo>
                    <a:pt x="87" y="97"/>
                  </a:lnTo>
                  <a:lnTo>
                    <a:pt x="88" y="94"/>
                  </a:lnTo>
                  <a:lnTo>
                    <a:pt x="89" y="89"/>
                  </a:lnTo>
                  <a:lnTo>
                    <a:pt x="89" y="85"/>
                  </a:lnTo>
                  <a:lnTo>
                    <a:pt x="89" y="79"/>
                  </a:lnTo>
                  <a:lnTo>
                    <a:pt x="87" y="74"/>
                  </a:lnTo>
                  <a:lnTo>
                    <a:pt x="85" y="69"/>
                  </a:lnTo>
                  <a:lnTo>
                    <a:pt x="82" y="65"/>
                  </a:lnTo>
                  <a:lnTo>
                    <a:pt x="79" y="62"/>
                  </a:lnTo>
                  <a:lnTo>
                    <a:pt x="75" y="59"/>
                  </a:lnTo>
                  <a:lnTo>
                    <a:pt x="69" y="57"/>
                  </a:lnTo>
                  <a:lnTo>
                    <a:pt x="64" y="55"/>
                  </a:lnTo>
                  <a:lnTo>
                    <a:pt x="68" y="54"/>
                  </a:lnTo>
                  <a:lnTo>
                    <a:pt x="73" y="51"/>
                  </a:lnTo>
                  <a:lnTo>
                    <a:pt x="76" y="48"/>
                  </a:lnTo>
                  <a:lnTo>
                    <a:pt x="79" y="45"/>
                  </a:lnTo>
                  <a:lnTo>
                    <a:pt x="81" y="42"/>
                  </a:lnTo>
                  <a:lnTo>
                    <a:pt x="83" y="38"/>
                  </a:lnTo>
                  <a:lnTo>
                    <a:pt x="84" y="34"/>
                  </a:lnTo>
                  <a:lnTo>
                    <a:pt x="84" y="29"/>
                  </a:lnTo>
                  <a:lnTo>
                    <a:pt x="83" y="22"/>
                  </a:lnTo>
                  <a:lnTo>
                    <a:pt x="81" y="16"/>
                  </a:lnTo>
                  <a:lnTo>
                    <a:pt x="77" y="10"/>
                  </a:lnTo>
                  <a:lnTo>
                    <a:pt x="72" y="6"/>
                  </a:lnTo>
                  <a:lnTo>
                    <a:pt x="65" y="3"/>
                  </a:lnTo>
                  <a:lnTo>
                    <a:pt x="58" y="1"/>
                  </a:lnTo>
                  <a:lnTo>
                    <a:pt x="51" y="0"/>
                  </a:lnTo>
                  <a:lnTo>
                    <a:pt x="43" y="0"/>
                  </a:lnTo>
                  <a:lnTo>
                    <a:pt x="0" y="0"/>
                  </a:lnTo>
                  <a:lnTo>
                    <a:pt x="0" y="115"/>
                  </a:lnTo>
                  <a:lnTo>
                    <a:pt x="43" y="115"/>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58" name="Rectangle 1198"/>
            <xdr:cNvSpPr>
              <a:spLocks noChangeArrowheads="1"/>
            </xdr:cNvSpPr>
          </xdr:nvSpPr>
          <xdr:spPr bwMode="auto">
            <a:xfrm>
              <a:off x="4108" y="877"/>
              <a:ext cx="26" cy="1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59" name="Freeform 1199"/>
            <xdr:cNvSpPr>
              <a:spLocks noEditPoints="1"/>
            </xdr:cNvSpPr>
          </xdr:nvSpPr>
          <xdr:spPr bwMode="auto">
            <a:xfrm>
              <a:off x="4152" y="877"/>
              <a:ext cx="93" cy="115"/>
            </a:xfrm>
            <a:custGeom>
              <a:avLst/>
              <a:gdLst>
                <a:gd name="T0" fmla="*/ 26 w 93"/>
                <a:gd name="T1" fmla="*/ 19 h 115"/>
                <a:gd name="T2" fmla="*/ 46 w 93"/>
                <a:gd name="T3" fmla="*/ 19 h 115"/>
                <a:gd name="T4" fmla="*/ 50 w 93"/>
                <a:gd name="T5" fmla="*/ 19 h 115"/>
                <a:gd name="T6" fmla="*/ 53 w 93"/>
                <a:gd name="T7" fmla="*/ 20 h 115"/>
                <a:gd name="T8" fmla="*/ 56 w 93"/>
                <a:gd name="T9" fmla="*/ 21 h 115"/>
                <a:gd name="T10" fmla="*/ 58 w 93"/>
                <a:gd name="T11" fmla="*/ 22 h 115"/>
                <a:gd name="T12" fmla="*/ 60 w 93"/>
                <a:gd name="T13" fmla="*/ 24 h 115"/>
                <a:gd name="T14" fmla="*/ 63 w 93"/>
                <a:gd name="T15" fmla="*/ 27 h 115"/>
                <a:gd name="T16" fmla="*/ 63 w 93"/>
                <a:gd name="T17" fmla="*/ 30 h 115"/>
                <a:gd name="T18" fmla="*/ 64 w 93"/>
                <a:gd name="T19" fmla="*/ 34 h 115"/>
                <a:gd name="T20" fmla="*/ 63 w 93"/>
                <a:gd name="T21" fmla="*/ 37 h 115"/>
                <a:gd name="T22" fmla="*/ 63 w 93"/>
                <a:gd name="T23" fmla="*/ 40 h 115"/>
                <a:gd name="T24" fmla="*/ 60 w 93"/>
                <a:gd name="T25" fmla="*/ 43 h 115"/>
                <a:gd name="T26" fmla="*/ 58 w 93"/>
                <a:gd name="T27" fmla="*/ 45 h 115"/>
                <a:gd name="T28" fmla="*/ 56 w 93"/>
                <a:gd name="T29" fmla="*/ 47 h 115"/>
                <a:gd name="T30" fmla="*/ 53 w 93"/>
                <a:gd name="T31" fmla="*/ 48 h 115"/>
                <a:gd name="T32" fmla="*/ 50 w 93"/>
                <a:gd name="T33" fmla="*/ 49 h 115"/>
                <a:gd name="T34" fmla="*/ 46 w 93"/>
                <a:gd name="T35" fmla="*/ 49 h 115"/>
                <a:gd name="T36" fmla="*/ 26 w 93"/>
                <a:gd name="T37" fmla="*/ 49 h 115"/>
                <a:gd name="T38" fmla="*/ 26 w 93"/>
                <a:gd name="T39" fmla="*/ 19 h 115"/>
                <a:gd name="T40" fmla="*/ 26 w 93"/>
                <a:gd name="T41" fmla="*/ 68 h 115"/>
                <a:gd name="T42" fmla="*/ 51 w 93"/>
                <a:gd name="T43" fmla="*/ 68 h 115"/>
                <a:gd name="T44" fmla="*/ 54 w 93"/>
                <a:gd name="T45" fmla="*/ 69 h 115"/>
                <a:gd name="T46" fmla="*/ 56 w 93"/>
                <a:gd name="T47" fmla="*/ 70 h 115"/>
                <a:gd name="T48" fmla="*/ 58 w 93"/>
                <a:gd name="T49" fmla="*/ 71 h 115"/>
                <a:gd name="T50" fmla="*/ 59 w 93"/>
                <a:gd name="T51" fmla="*/ 74 h 115"/>
                <a:gd name="T52" fmla="*/ 61 w 93"/>
                <a:gd name="T53" fmla="*/ 79 h 115"/>
                <a:gd name="T54" fmla="*/ 61 w 93"/>
                <a:gd name="T55" fmla="*/ 84 h 115"/>
                <a:gd name="T56" fmla="*/ 64 w 93"/>
                <a:gd name="T57" fmla="*/ 100 h 115"/>
                <a:gd name="T58" fmla="*/ 66 w 93"/>
                <a:gd name="T59" fmla="*/ 115 h 115"/>
                <a:gd name="T60" fmla="*/ 93 w 93"/>
                <a:gd name="T61" fmla="*/ 115 h 115"/>
                <a:gd name="T62" fmla="*/ 91 w 93"/>
                <a:gd name="T63" fmla="*/ 109 h 115"/>
                <a:gd name="T64" fmla="*/ 89 w 93"/>
                <a:gd name="T65" fmla="*/ 102 h 115"/>
                <a:gd name="T66" fmla="*/ 88 w 93"/>
                <a:gd name="T67" fmla="*/ 95 h 115"/>
                <a:gd name="T68" fmla="*/ 87 w 93"/>
                <a:gd name="T69" fmla="*/ 87 h 115"/>
                <a:gd name="T70" fmla="*/ 86 w 93"/>
                <a:gd name="T71" fmla="*/ 77 h 115"/>
                <a:gd name="T72" fmla="*/ 83 w 93"/>
                <a:gd name="T73" fmla="*/ 67 h 115"/>
                <a:gd name="T74" fmla="*/ 80 w 93"/>
                <a:gd name="T75" fmla="*/ 64 h 115"/>
                <a:gd name="T76" fmla="*/ 76 w 93"/>
                <a:gd name="T77" fmla="*/ 61 h 115"/>
                <a:gd name="T78" fmla="*/ 72 w 93"/>
                <a:gd name="T79" fmla="*/ 59 h 115"/>
                <a:gd name="T80" fmla="*/ 66 w 93"/>
                <a:gd name="T81" fmla="*/ 58 h 115"/>
                <a:gd name="T82" fmla="*/ 66 w 93"/>
                <a:gd name="T83" fmla="*/ 58 h 115"/>
                <a:gd name="T84" fmla="*/ 71 w 93"/>
                <a:gd name="T85" fmla="*/ 57 h 115"/>
                <a:gd name="T86" fmla="*/ 75 w 93"/>
                <a:gd name="T87" fmla="*/ 55 h 115"/>
                <a:gd name="T88" fmla="*/ 79 w 93"/>
                <a:gd name="T89" fmla="*/ 51 h 115"/>
                <a:gd name="T90" fmla="*/ 83 w 93"/>
                <a:gd name="T91" fmla="*/ 48 h 115"/>
                <a:gd name="T92" fmla="*/ 86 w 93"/>
                <a:gd name="T93" fmla="*/ 44 h 115"/>
                <a:gd name="T94" fmla="*/ 88 w 93"/>
                <a:gd name="T95" fmla="*/ 40 h 115"/>
                <a:gd name="T96" fmla="*/ 89 w 93"/>
                <a:gd name="T97" fmla="*/ 35 h 115"/>
                <a:gd name="T98" fmla="*/ 90 w 93"/>
                <a:gd name="T99" fmla="*/ 29 h 115"/>
                <a:gd name="T100" fmla="*/ 89 w 93"/>
                <a:gd name="T101" fmla="*/ 22 h 115"/>
                <a:gd name="T102" fmla="*/ 86 w 93"/>
                <a:gd name="T103" fmla="*/ 15 h 115"/>
                <a:gd name="T104" fmla="*/ 83 w 93"/>
                <a:gd name="T105" fmla="*/ 9 h 115"/>
                <a:gd name="T106" fmla="*/ 77 w 93"/>
                <a:gd name="T107" fmla="*/ 6 h 115"/>
                <a:gd name="T108" fmla="*/ 71 w 93"/>
                <a:gd name="T109" fmla="*/ 3 h 115"/>
                <a:gd name="T110" fmla="*/ 65 w 93"/>
                <a:gd name="T111" fmla="*/ 1 h 115"/>
                <a:gd name="T112" fmla="*/ 57 w 93"/>
                <a:gd name="T113" fmla="*/ 0 h 115"/>
                <a:gd name="T114" fmla="*/ 50 w 93"/>
                <a:gd name="T115" fmla="*/ 0 h 115"/>
                <a:gd name="T116" fmla="*/ 0 w 93"/>
                <a:gd name="T117" fmla="*/ 0 h 115"/>
                <a:gd name="T118" fmla="*/ 0 w 93"/>
                <a:gd name="T119" fmla="*/ 115 h 115"/>
                <a:gd name="T120" fmla="*/ 26 w 93"/>
                <a:gd name="T121" fmla="*/ 115 h 115"/>
                <a:gd name="T122" fmla="*/ 26 w 93"/>
                <a:gd name="T123" fmla="*/ 68 h 115"/>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93"/>
                <a:gd name="T187" fmla="*/ 0 h 115"/>
                <a:gd name="T188" fmla="*/ 93 w 93"/>
                <a:gd name="T189" fmla="*/ 115 h 115"/>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93" h="115">
                  <a:moveTo>
                    <a:pt x="26" y="19"/>
                  </a:moveTo>
                  <a:lnTo>
                    <a:pt x="46" y="19"/>
                  </a:lnTo>
                  <a:lnTo>
                    <a:pt x="50" y="19"/>
                  </a:lnTo>
                  <a:lnTo>
                    <a:pt x="53" y="20"/>
                  </a:lnTo>
                  <a:lnTo>
                    <a:pt x="56" y="21"/>
                  </a:lnTo>
                  <a:lnTo>
                    <a:pt x="58" y="22"/>
                  </a:lnTo>
                  <a:lnTo>
                    <a:pt x="60" y="24"/>
                  </a:lnTo>
                  <a:lnTo>
                    <a:pt x="63" y="27"/>
                  </a:lnTo>
                  <a:lnTo>
                    <a:pt x="63" y="30"/>
                  </a:lnTo>
                  <a:lnTo>
                    <a:pt x="64" y="34"/>
                  </a:lnTo>
                  <a:lnTo>
                    <a:pt x="63" y="37"/>
                  </a:lnTo>
                  <a:lnTo>
                    <a:pt x="63" y="40"/>
                  </a:lnTo>
                  <a:lnTo>
                    <a:pt x="60" y="43"/>
                  </a:lnTo>
                  <a:lnTo>
                    <a:pt x="58" y="45"/>
                  </a:lnTo>
                  <a:lnTo>
                    <a:pt x="56" y="47"/>
                  </a:lnTo>
                  <a:lnTo>
                    <a:pt x="53" y="48"/>
                  </a:lnTo>
                  <a:lnTo>
                    <a:pt x="50" y="49"/>
                  </a:lnTo>
                  <a:lnTo>
                    <a:pt x="46" y="49"/>
                  </a:lnTo>
                  <a:lnTo>
                    <a:pt x="26" y="49"/>
                  </a:lnTo>
                  <a:lnTo>
                    <a:pt x="26" y="19"/>
                  </a:lnTo>
                  <a:close/>
                  <a:moveTo>
                    <a:pt x="26" y="68"/>
                  </a:moveTo>
                  <a:lnTo>
                    <a:pt x="51" y="68"/>
                  </a:lnTo>
                  <a:lnTo>
                    <a:pt x="54" y="69"/>
                  </a:lnTo>
                  <a:lnTo>
                    <a:pt x="56" y="70"/>
                  </a:lnTo>
                  <a:lnTo>
                    <a:pt x="58" y="71"/>
                  </a:lnTo>
                  <a:lnTo>
                    <a:pt x="59" y="74"/>
                  </a:lnTo>
                  <a:lnTo>
                    <a:pt x="61" y="79"/>
                  </a:lnTo>
                  <a:lnTo>
                    <a:pt x="61" y="84"/>
                  </a:lnTo>
                  <a:lnTo>
                    <a:pt x="64" y="100"/>
                  </a:lnTo>
                  <a:lnTo>
                    <a:pt x="66" y="115"/>
                  </a:lnTo>
                  <a:lnTo>
                    <a:pt x="93" y="115"/>
                  </a:lnTo>
                  <a:lnTo>
                    <a:pt x="91" y="109"/>
                  </a:lnTo>
                  <a:lnTo>
                    <a:pt x="89" y="102"/>
                  </a:lnTo>
                  <a:lnTo>
                    <a:pt x="88" y="95"/>
                  </a:lnTo>
                  <a:lnTo>
                    <a:pt x="87" y="87"/>
                  </a:lnTo>
                  <a:lnTo>
                    <a:pt x="86" y="77"/>
                  </a:lnTo>
                  <a:lnTo>
                    <a:pt x="83" y="67"/>
                  </a:lnTo>
                  <a:lnTo>
                    <a:pt x="80" y="64"/>
                  </a:lnTo>
                  <a:lnTo>
                    <a:pt x="76" y="61"/>
                  </a:lnTo>
                  <a:lnTo>
                    <a:pt x="72" y="59"/>
                  </a:lnTo>
                  <a:lnTo>
                    <a:pt x="66" y="58"/>
                  </a:lnTo>
                  <a:lnTo>
                    <a:pt x="71" y="57"/>
                  </a:lnTo>
                  <a:lnTo>
                    <a:pt x="75" y="55"/>
                  </a:lnTo>
                  <a:lnTo>
                    <a:pt x="79" y="51"/>
                  </a:lnTo>
                  <a:lnTo>
                    <a:pt x="83" y="48"/>
                  </a:lnTo>
                  <a:lnTo>
                    <a:pt x="86" y="44"/>
                  </a:lnTo>
                  <a:lnTo>
                    <a:pt x="88" y="40"/>
                  </a:lnTo>
                  <a:lnTo>
                    <a:pt x="89" y="35"/>
                  </a:lnTo>
                  <a:lnTo>
                    <a:pt x="90" y="29"/>
                  </a:lnTo>
                  <a:lnTo>
                    <a:pt x="89" y="22"/>
                  </a:lnTo>
                  <a:lnTo>
                    <a:pt x="86" y="15"/>
                  </a:lnTo>
                  <a:lnTo>
                    <a:pt x="83" y="9"/>
                  </a:lnTo>
                  <a:lnTo>
                    <a:pt x="77" y="6"/>
                  </a:lnTo>
                  <a:lnTo>
                    <a:pt x="71" y="3"/>
                  </a:lnTo>
                  <a:lnTo>
                    <a:pt x="65" y="1"/>
                  </a:lnTo>
                  <a:lnTo>
                    <a:pt x="57" y="0"/>
                  </a:lnTo>
                  <a:lnTo>
                    <a:pt x="50" y="0"/>
                  </a:lnTo>
                  <a:lnTo>
                    <a:pt x="0" y="0"/>
                  </a:lnTo>
                  <a:lnTo>
                    <a:pt x="0" y="115"/>
                  </a:lnTo>
                  <a:lnTo>
                    <a:pt x="26" y="115"/>
                  </a:lnTo>
                  <a:lnTo>
                    <a:pt x="26" y="6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60" name="Freeform 1200"/>
            <xdr:cNvSpPr>
              <a:spLocks noEditPoints="1"/>
            </xdr:cNvSpPr>
          </xdr:nvSpPr>
          <xdr:spPr bwMode="auto">
            <a:xfrm>
              <a:off x="4257" y="874"/>
              <a:ext cx="110" cy="121"/>
            </a:xfrm>
            <a:custGeom>
              <a:avLst/>
              <a:gdLst>
                <a:gd name="T0" fmla="*/ 62 w 110"/>
                <a:gd name="T1" fmla="*/ 120 h 121"/>
                <a:gd name="T2" fmla="*/ 74 w 110"/>
                <a:gd name="T3" fmla="*/ 118 h 121"/>
                <a:gd name="T4" fmla="*/ 85 w 110"/>
                <a:gd name="T5" fmla="*/ 113 h 121"/>
                <a:gd name="T6" fmla="*/ 93 w 110"/>
                <a:gd name="T7" fmla="*/ 107 h 121"/>
                <a:gd name="T8" fmla="*/ 100 w 110"/>
                <a:gd name="T9" fmla="*/ 99 h 121"/>
                <a:gd name="T10" fmla="*/ 105 w 110"/>
                <a:gd name="T11" fmla="*/ 89 h 121"/>
                <a:gd name="T12" fmla="*/ 109 w 110"/>
                <a:gd name="T13" fmla="*/ 72 h 121"/>
                <a:gd name="T14" fmla="*/ 109 w 110"/>
                <a:gd name="T15" fmla="*/ 48 h 121"/>
                <a:gd name="T16" fmla="*/ 105 w 110"/>
                <a:gd name="T17" fmla="*/ 31 h 121"/>
                <a:gd name="T18" fmla="*/ 100 w 110"/>
                <a:gd name="T19" fmla="*/ 22 h 121"/>
                <a:gd name="T20" fmla="*/ 93 w 110"/>
                <a:gd name="T21" fmla="*/ 13 h 121"/>
                <a:gd name="T22" fmla="*/ 85 w 110"/>
                <a:gd name="T23" fmla="*/ 7 h 121"/>
                <a:gd name="T24" fmla="*/ 74 w 110"/>
                <a:gd name="T25" fmla="*/ 3 h 121"/>
                <a:gd name="T26" fmla="*/ 62 w 110"/>
                <a:gd name="T27" fmla="*/ 1 h 121"/>
                <a:gd name="T28" fmla="*/ 48 w 110"/>
                <a:gd name="T29" fmla="*/ 1 h 121"/>
                <a:gd name="T30" fmla="*/ 35 w 110"/>
                <a:gd name="T31" fmla="*/ 3 h 121"/>
                <a:gd name="T32" fmla="*/ 25 w 110"/>
                <a:gd name="T33" fmla="*/ 7 h 121"/>
                <a:gd name="T34" fmla="*/ 16 w 110"/>
                <a:gd name="T35" fmla="*/ 13 h 121"/>
                <a:gd name="T36" fmla="*/ 9 w 110"/>
                <a:gd name="T37" fmla="*/ 22 h 121"/>
                <a:gd name="T38" fmla="*/ 5 w 110"/>
                <a:gd name="T39" fmla="*/ 31 h 121"/>
                <a:gd name="T40" fmla="*/ 0 w 110"/>
                <a:gd name="T41" fmla="*/ 48 h 121"/>
                <a:gd name="T42" fmla="*/ 0 w 110"/>
                <a:gd name="T43" fmla="*/ 72 h 121"/>
                <a:gd name="T44" fmla="*/ 5 w 110"/>
                <a:gd name="T45" fmla="*/ 89 h 121"/>
                <a:gd name="T46" fmla="*/ 9 w 110"/>
                <a:gd name="T47" fmla="*/ 99 h 121"/>
                <a:gd name="T48" fmla="*/ 16 w 110"/>
                <a:gd name="T49" fmla="*/ 107 h 121"/>
                <a:gd name="T50" fmla="*/ 25 w 110"/>
                <a:gd name="T51" fmla="*/ 113 h 121"/>
                <a:gd name="T52" fmla="*/ 35 w 110"/>
                <a:gd name="T53" fmla="*/ 118 h 121"/>
                <a:gd name="T54" fmla="*/ 48 w 110"/>
                <a:gd name="T55" fmla="*/ 120 h 121"/>
                <a:gd name="T56" fmla="*/ 54 w 110"/>
                <a:gd name="T57" fmla="*/ 18 h 121"/>
                <a:gd name="T58" fmla="*/ 63 w 110"/>
                <a:gd name="T59" fmla="*/ 19 h 121"/>
                <a:gd name="T60" fmla="*/ 69 w 110"/>
                <a:gd name="T61" fmla="*/ 22 h 121"/>
                <a:gd name="T62" fmla="*/ 79 w 110"/>
                <a:gd name="T63" fmla="*/ 31 h 121"/>
                <a:gd name="T64" fmla="*/ 83 w 110"/>
                <a:gd name="T65" fmla="*/ 45 h 121"/>
                <a:gd name="T66" fmla="*/ 84 w 110"/>
                <a:gd name="T67" fmla="*/ 61 h 121"/>
                <a:gd name="T68" fmla="*/ 83 w 110"/>
                <a:gd name="T69" fmla="*/ 76 h 121"/>
                <a:gd name="T70" fmla="*/ 79 w 110"/>
                <a:gd name="T71" fmla="*/ 89 h 121"/>
                <a:gd name="T72" fmla="*/ 69 w 110"/>
                <a:gd name="T73" fmla="*/ 99 h 121"/>
                <a:gd name="T74" fmla="*/ 63 w 110"/>
                <a:gd name="T75" fmla="*/ 102 h 121"/>
                <a:gd name="T76" fmla="*/ 54 w 110"/>
                <a:gd name="T77" fmla="*/ 103 h 121"/>
                <a:gd name="T78" fmla="*/ 46 w 110"/>
                <a:gd name="T79" fmla="*/ 102 h 121"/>
                <a:gd name="T80" fmla="*/ 40 w 110"/>
                <a:gd name="T81" fmla="*/ 99 h 121"/>
                <a:gd name="T82" fmla="*/ 31 w 110"/>
                <a:gd name="T83" fmla="*/ 89 h 121"/>
                <a:gd name="T84" fmla="*/ 27 w 110"/>
                <a:gd name="T85" fmla="*/ 76 h 121"/>
                <a:gd name="T86" fmla="*/ 26 w 110"/>
                <a:gd name="T87" fmla="*/ 61 h 121"/>
                <a:gd name="T88" fmla="*/ 27 w 110"/>
                <a:gd name="T89" fmla="*/ 45 h 121"/>
                <a:gd name="T90" fmla="*/ 31 w 110"/>
                <a:gd name="T91" fmla="*/ 31 h 121"/>
                <a:gd name="T92" fmla="*/ 40 w 110"/>
                <a:gd name="T93" fmla="*/ 22 h 121"/>
                <a:gd name="T94" fmla="*/ 46 w 110"/>
                <a:gd name="T95" fmla="*/ 19 h 121"/>
                <a:gd name="T96" fmla="*/ 54 w 110"/>
                <a:gd name="T97" fmla="*/ 18 h 121"/>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w 110"/>
                <a:gd name="T148" fmla="*/ 0 h 121"/>
                <a:gd name="T149" fmla="*/ 110 w 110"/>
                <a:gd name="T150" fmla="*/ 121 h 121"/>
              </a:gdLst>
              <a:ahLst/>
              <a:cxnLst>
                <a:cxn ang="T98">
                  <a:pos x="T0" y="T1"/>
                </a:cxn>
                <a:cxn ang="T99">
                  <a:pos x="T2" y="T3"/>
                </a:cxn>
                <a:cxn ang="T100">
                  <a:pos x="T4" y="T5"/>
                </a:cxn>
                <a:cxn ang="T101">
                  <a:pos x="T6" y="T7"/>
                </a:cxn>
                <a:cxn ang="T102">
                  <a:pos x="T8" y="T9"/>
                </a:cxn>
                <a:cxn ang="T103">
                  <a:pos x="T10" y="T11"/>
                </a:cxn>
                <a:cxn ang="T104">
                  <a:pos x="T12" y="T13"/>
                </a:cxn>
                <a:cxn ang="T105">
                  <a:pos x="T14" y="T15"/>
                </a:cxn>
                <a:cxn ang="T106">
                  <a:pos x="T16" y="T17"/>
                </a:cxn>
                <a:cxn ang="T107">
                  <a:pos x="T18" y="T19"/>
                </a:cxn>
                <a:cxn ang="T108">
                  <a:pos x="T20" y="T21"/>
                </a:cxn>
                <a:cxn ang="T109">
                  <a:pos x="T22" y="T23"/>
                </a:cxn>
                <a:cxn ang="T110">
                  <a:pos x="T24" y="T25"/>
                </a:cxn>
                <a:cxn ang="T111">
                  <a:pos x="T26" y="T27"/>
                </a:cxn>
                <a:cxn ang="T112">
                  <a:pos x="T28" y="T29"/>
                </a:cxn>
                <a:cxn ang="T113">
                  <a:pos x="T30" y="T31"/>
                </a:cxn>
                <a:cxn ang="T114">
                  <a:pos x="T32" y="T33"/>
                </a:cxn>
                <a:cxn ang="T115">
                  <a:pos x="T34" y="T35"/>
                </a:cxn>
                <a:cxn ang="T116">
                  <a:pos x="T36" y="T37"/>
                </a:cxn>
                <a:cxn ang="T117">
                  <a:pos x="T38" y="T39"/>
                </a:cxn>
                <a:cxn ang="T118">
                  <a:pos x="T40" y="T41"/>
                </a:cxn>
                <a:cxn ang="T119">
                  <a:pos x="T42" y="T43"/>
                </a:cxn>
                <a:cxn ang="T120">
                  <a:pos x="T44" y="T45"/>
                </a:cxn>
                <a:cxn ang="T121">
                  <a:pos x="T46" y="T47"/>
                </a:cxn>
                <a:cxn ang="T122">
                  <a:pos x="T48" y="T49"/>
                </a:cxn>
                <a:cxn ang="T123">
                  <a:pos x="T50" y="T51"/>
                </a:cxn>
                <a:cxn ang="T124">
                  <a:pos x="T52" y="T53"/>
                </a:cxn>
                <a:cxn ang="T125">
                  <a:pos x="T54" y="T55"/>
                </a:cxn>
                <a:cxn ang="T126">
                  <a:pos x="T56" y="T57"/>
                </a:cxn>
                <a:cxn ang="T127">
                  <a:pos x="T58" y="T59"/>
                </a:cxn>
                <a:cxn ang="T128">
                  <a:pos x="T60" y="T61"/>
                </a:cxn>
                <a:cxn ang="T129">
                  <a:pos x="T62" y="T63"/>
                </a:cxn>
                <a:cxn ang="T130">
                  <a:pos x="T64" y="T65"/>
                </a:cxn>
                <a:cxn ang="T131">
                  <a:pos x="T66" y="T67"/>
                </a:cxn>
                <a:cxn ang="T132">
                  <a:pos x="T68" y="T69"/>
                </a:cxn>
                <a:cxn ang="T133">
                  <a:pos x="T70" y="T71"/>
                </a:cxn>
                <a:cxn ang="T134">
                  <a:pos x="T72" y="T73"/>
                </a:cxn>
                <a:cxn ang="T135">
                  <a:pos x="T74" y="T75"/>
                </a:cxn>
                <a:cxn ang="T136">
                  <a:pos x="T76" y="T77"/>
                </a:cxn>
                <a:cxn ang="T137">
                  <a:pos x="T78" y="T79"/>
                </a:cxn>
                <a:cxn ang="T138">
                  <a:pos x="T80" y="T81"/>
                </a:cxn>
                <a:cxn ang="T139">
                  <a:pos x="T82" y="T83"/>
                </a:cxn>
                <a:cxn ang="T140">
                  <a:pos x="T84" y="T85"/>
                </a:cxn>
                <a:cxn ang="T141">
                  <a:pos x="T86" y="T87"/>
                </a:cxn>
                <a:cxn ang="T142">
                  <a:pos x="T88" y="T89"/>
                </a:cxn>
                <a:cxn ang="T143">
                  <a:pos x="T90" y="T91"/>
                </a:cxn>
                <a:cxn ang="T144">
                  <a:pos x="T92" y="T93"/>
                </a:cxn>
                <a:cxn ang="T145">
                  <a:pos x="T94" y="T95"/>
                </a:cxn>
                <a:cxn ang="T146">
                  <a:pos x="T96" y="T97"/>
                </a:cxn>
              </a:cxnLst>
              <a:rect l="T147" t="T148" r="T149" b="T150"/>
              <a:pathLst>
                <a:path w="110" h="121">
                  <a:moveTo>
                    <a:pt x="54" y="121"/>
                  </a:moveTo>
                  <a:lnTo>
                    <a:pt x="62" y="120"/>
                  </a:lnTo>
                  <a:lnTo>
                    <a:pt x="68" y="120"/>
                  </a:lnTo>
                  <a:lnTo>
                    <a:pt x="74" y="118"/>
                  </a:lnTo>
                  <a:lnTo>
                    <a:pt x="80" y="116"/>
                  </a:lnTo>
                  <a:lnTo>
                    <a:pt x="85" y="113"/>
                  </a:lnTo>
                  <a:lnTo>
                    <a:pt x="89" y="110"/>
                  </a:lnTo>
                  <a:lnTo>
                    <a:pt x="93" y="107"/>
                  </a:lnTo>
                  <a:lnTo>
                    <a:pt x="96" y="103"/>
                  </a:lnTo>
                  <a:lnTo>
                    <a:pt x="100" y="99"/>
                  </a:lnTo>
                  <a:lnTo>
                    <a:pt x="103" y="94"/>
                  </a:lnTo>
                  <a:lnTo>
                    <a:pt x="105" y="89"/>
                  </a:lnTo>
                  <a:lnTo>
                    <a:pt x="107" y="84"/>
                  </a:lnTo>
                  <a:lnTo>
                    <a:pt x="109" y="72"/>
                  </a:lnTo>
                  <a:lnTo>
                    <a:pt x="110" y="61"/>
                  </a:lnTo>
                  <a:lnTo>
                    <a:pt x="109" y="48"/>
                  </a:lnTo>
                  <a:lnTo>
                    <a:pt x="107" y="37"/>
                  </a:lnTo>
                  <a:lnTo>
                    <a:pt x="105" y="31"/>
                  </a:lnTo>
                  <a:lnTo>
                    <a:pt x="103" y="26"/>
                  </a:lnTo>
                  <a:lnTo>
                    <a:pt x="100" y="22"/>
                  </a:lnTo>
                  <a:lnTo>
                    <a:pt x="96" y="18"/>
                  </a:lnTo>
                  <a:lnTo>
                    <a:pt x="93" y="13"/>
                  </a:lnTo>
                  <a:lnTo>
                    <a:pt x="89" y="10"/>
                  </a:lnTo>
                  <a:lnTo>
                    <a:pt x="85" y="7"/>
                  </a:lnTo>
                  <a:lnTo>
                    <a:pt x="80" y="5"/>
                  </a:lnTo>
                  <a:lnTo>
                    <a:pt x="74" y="3"/>
                  </a:lnTo>
                  <a:lnTo>
                    <a:pt x="68" y="2"/>
                  </a:lnTo>
                  <a:lnTo>
                    <a:pt x="62" y="1"/>
                  </a:lnTo>
                  <a:lnTo>
                    <a:pt x="54" y="0"/>
                  </a:lnTo>
                  <a:lnTo>
                    <a:pt x="48" y="1"/>
                  </a:lnTo>
                  <a:lnTo>
                    <a:pt x="42" y="2"/>
                  </a:lnTo>
                  <a:lnTo>
                    <a:pt x="35" y="3"/>
                  </a:lnTo>
                  <a:lnTo>
                    <a:pt x="30" y="5"/>
                  </a:lnTo>
                  <a:lnTo>
                    <a:pt x="25" y="7"/>
                  </a:lnTo>
                  <a:lnTo>
                    <a:pt x="21" y="10"/>
                  </a:lnTo>
                  <a:lnTo>
                    <a:pt x="16" y="13"/>
                  </a:lnTo>
                  <a:lnTo>
                    <a:pt x="12" y="18"/>
                  </a:lnTo>
                  <a:lnTo>
                    <a:pt x="9" y="22"/>
                  </a:lnTo>
                  <a:lnTo>
                    <a:pt x="7" y="26"/>
                  </a:lnTo>
                  <a:lnTo>
                    <a:pt x="5" y="31"/>
                  </a:lnTo>
                  <a:lnTo>
                    <a:pt x="3" y="37"/>
                  </a:lnTo>
                  <a:lnTo>
                    <a:pt x="0" y="48"/>
                  </a:lnTo>
                  <a:lnTo>
                    <a:pt x="0" y="61"/>
                  </a:lnTo>
                  <a:lnTo>
                    <a:pt x="0" y="72"/>
                  </a:lnTo>
                  <a:lnTo>
                    <a:pt x="3" y="84"/>
                  </a:lnTo>
                  <a:lnTo>
                    <a:pt x="5" y="89"/>
                  </a:lnTo>
                  <a:lnTo>
                    <a:pt x="7" y="94"/>
                  </a:lnTo>
                  <a:lnTo>
                    <a:pt x="9" y="99"/>
                  </a:lnTo>
                  <a:lnTo>
                    <a:pt x="12" y="103"/>
                  </a:lnTo>
                  <a:lnTo>
                    <a:pt x="16" y="107"/>
                  </a:lnTo>
                  <a:lnTo>
                    <a:pt x="21" y="110"/>
                  </a:lnTo>
                  <a:lnTo>
                    <a:pt x="25" y="113"/>
                  </a:lnTo>
                  <a:lnTo>
                    <a:pt x="30" y="116"/>
                  </a:lnTo>
                  <a:lnTo>
                    <a:pt x="35" y="118"/>
                  </a:lnTo>
                  <a:lnTo>
                    <a:pt x="42" y="120"/>
                  </a:lnTo>
                  <a:lnTo>
                    <a:pt x="48" y="120"/>
                  </a:lnTo>
                  <a:lnTo>
                    <a:pt x="54" y="121"/>
                  </a:lnTo>
                  <a:close/>
                  <a:moveTo>
                    <a:pt x="54" y="18"/>
                  </a:moveTo>
                  <a:lnTo>
                    <a:pt x="59" y="19"/>
                  </a:lnTo>
                  <a:lnTo>
                    <a:pt x="63" y="19"/>
                  </a:lnTo>
                  <a:lnTo>
                    <a:pt x="67" y="21"/>
                  </a:lnTo>
                  <a:lnTo>
                    <a:pt x="69" y="22"/>
                  </a:lnTo>
                  <a:lnTo>
                    <a:pt x="74" y="26"/>
                  </a:lnTo>
                  <a:lnTo>
                    <a:pt x="79" y="31"/>
                  </a:lnTo>
                  <a:lnTo>
                    <a:pt x="81" y="39"/>
                  </a:lnTo>
                  <a:lnTo>
                    <a:pt x="83" y="45"/>
                  </a:lnTo>
                  <a:lnTo>
                    <a:pt x="84" y="52"/>
                  </a:lnTo>
                  <a:lnTo>
                    <a:pt x="84" y="61"/>
                  </a:lnTo>
                  <a:lnTo>
                    <a:pt x="84" y="68"/>
                  </a:lnTo>
                  <a:lnTo>
                    <a:pt x="83" y="76"/>
                  </a:lnTo>
                  <a:lnTo>
                    <a:pt x="81" y="83"/>
                  </a:lnTo>
                  <a:lnTo>
                    <a:pt x="79" y="89"/>
                  </a:lnTo>
                  <a:lnTo>
                    <a:pt x="74" y="94"/>
                  </a:lnTo>
                  <a:lnTo>
                    <a:pt x="69" y="99"/>
                  </a:lnTo>
                  <a:lnTo>
                    <a:pt x="67" y="101"/>
                  </a:lnTo>
                  <a:lnTo>
                    <a:pt x="63" y="102"/>
                  </a:lnTo>
                  <a:lnTo>
                    <a:pt x="59" y="102"/>
                  </a:lnTo>
                  <a:lnTo>
                    <a:pt x="54" y="103"/>
                  </a:lnTo>
                  <a:lnTo>
                    <a:pt x="50" y="102"/>
                  </a:lnTo>
                  <a:lnTo>
                    <a:pt x="46" y="102"/>
                  </a:lnTo>
                  <a:lnTo>
                    <a:pt x="43" y="101"/>
                  </a:lnTo>
                  <a:lnTo>
                    <a:pt x="40" y="99"/>
                  </a:lnTo>
                  <a:lnTo>
                    <a:pt x="34" y="94"/>
                  </a:lnTo>
                  <a:lnTo>
                    <a:pt x="31" y="89"/>
                  </a:lnTo>
                  <a:lnTo>
                    <a:pt x="28" y="83"/>
                  </a:lnTo>
                  <a:lnTo>
                    <a:pt x="27" y="76"/>
                  </a:lnTo>
                  <a:lnTo>
                    <a:pt x="26" y="68"/>
                  </a:lnTo>
                  <a:lnTo>
                    <a:pt x="26" y="61"/>
                  </a:lnTo>
                  <a:lnTo>
                    <a:pt x="26" y="52"/>
                  </a:lnTo>
                  <a:lnTo>
                    <a:pt x="27" y="45"/>
                  </a:lnTo>
                  <a:lnTo>
                    <a:pt x="28" y="39"/>
                  </a:lnTo>
                  <a:lnTo>
                    <a:pt x="31" y="31"/>
                  </a:lnTo>
                  <a:lnTo>
                    <a:pt x="34" y="26"/>
                  </a:lnTo>
                  <a:lnTo>
                    <a:pt x="40" y="22"/>
                  </a:lnTo>
                  <a:lnTo>
                    <a:pt x="43" y="21"/>
                  </a:lnTo>
                  <a:lnTo>
                    <a:pt x="46" y="19"/>
                  </a:lnTo>
                  <a:lnTo>
                    <a:pt x="50" y="19"/>
                  </a:lnTo>
                  <a:lnTo>
                    <a:pt x="54" y="1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61" name="Freeform 1201"/>
            <xdr:cNvSpPr>
              <a:spLocks noEditPoints="1"/>
            </xdr:cNvSpPr>
          </xdr:nvSpPr>
          <xdr:spPr bwMode="auto">
            <a:xfrm>
              <a:off x="4425" y="877"/>
              <a:ext cx="84" cy="118"/>
            </a:xfrm>
            <a:custGeom>
              <a:avLst/>
              <a:gdLst>
                <a:gd name="T0" fmla="*/ 24 w 84"/>
                <a:gd name="T1" fmla="*/ 75 h 118"/>
                <a:gd name="T2" fmla="*/ 25 w 84"/>
                <a:gd name="T3" fmla="*/ 65 h 118"/>
                <a:gd name="T4" fmla="*/ 27 w 84"/>
                <a:gd name="T5" fmla="*/ 57 h 118"/>
                <a:gd name="T6" fmla="*/ 30 w 84"/>
                <a:gd name="T7" fmla="*/ 54 h 118"/>
                <a:gd name="T8" fmla="*/ 33 w 84"/>
                <a:gd name="T9" fmla="*/ 50 h 118"/>
                <a:gd name="T10" fmla="*/ 37 w 84"/>
                <a:gd name="T11" fmla="*/ 49 h 118"/>
                <a:gd name="T12" fmla="*/ 42 w 84"/>
                <a:gd name="T13" fmla="*/ 48 h 118"/>
                <a:gd name="T14" fmla="*/ 46 w 84"/>
                <a:gd name="T15" fmla="*/ 49 h 118"/>
                <a:gd name="T16" fmla="*/ 50 w 84"/>
                <a:gd name="T17" fmla="*/ 51 h 118"/>
                <a:gd name="T18" fmla="*/ 53 w 84"/>
                <a:gd name="T19" fmla="*/ 54 h 118"/>
                <a:gd name="T20" fmla="*/ 56 w 84"/>
                <a:gd name="T21" fmla="*/ 58 h 118"/>
                <a:gd name="T22" fmla="*/ 58 w 84"/>
                <a:gd name="T23" fmla="*/ 66 h 118"/>
                <a:gd name="T24" fmla="*/ 59 w 84"/>
                <a:gd name="T25" fmla="*/ 75 h 118"/>
                <a:gd name="T26" fmla="*/ 58 w 84"/>
                <a:gd name="T27" fmla="*/ 84 h 118"/>
                <a:gd name="T28" fmla="*/ 56 w 84"/>
                <a:gd name="T29" fmla="*/ 93 h 118"/>
                <a:gd name="T30" fmla="*/ 53 w 84"/>
                <a:gd name="T31" fmla="*/ 96 h 118"/>
                <a:gd name="T32" fmla="*/ 50 w 84"/>
                <a:gd name="T33" fmla="*/ 99 h 118"/>
                <a:gd name="T34" fmla="*/ 46 w 84"/>
                <a:gd name="T35" fmla="*/ 101 h 118"/>
                <a:gd name="T36" fmla="*/ 42 w 84"/>
                <a:gd name="T37" fmla="*/ 102 h 118"/>
                <a:gd name="T38" fmla="*/ 37 w 84"/>
                <a:gd name="T39" fmla="*/ 101 h 118"/>
                <a:gd name="T40" fmla="*/ 33 w 84"/>
                <a:gd name="T41" fmla="*/ 99 h 118"/>
                <a:gd name="T42" fmla="*/ 30 w 84"/>
                <a:gd name="T43" fmla="*/ 97 h 118"/>
                <a:gd name="T44" fmla="*/ 27 w 84"/>
                <a:gd name="T45" fmla="*/ 93 h 118"/>
                <a:gd name="T46" fmla="*/ 25 w 84"/>
                <a:gd name="T47" fmla="*/ 84 h 118"/>
                <a:gd name="T48" fmla="*/ 24 w 84"/>
                <a:gd name="T49" fmla="*/ 75 h 118"/>
                <a:gd name="T50" fmla="*/ 59 w 84"/>
                <a:gd name="T51" fmla="*/ 44 h 118"/>
                <a:gd name="T52" fmla="*/ 59 w 84"/>
                <a:gd name="T53" fmla="*/ 44 h 118"/>
                <a:gd name="T54" fmla="*/ 55 w 84"/>
                <a:gd name="T55" fmla="*/ 40 h 118"/>
                <a:gd name="T56" fmla="*/ 50 w 84"/>
                <a:gd name="T57" fmla="*/ 36 h 118"/>
                <a:gd name="T58" fmla="*/ 43 w 84"/>
                <a:gd name="T59" fmla="*/ 34 h 118"/>
                <a:gd name="T60" fmla="*/ 37 w 84"/>
                <a:gd name="T61" fmla="*/ 33 h 118"/>
                <a:gd name="T62" fmla="*/ 28 w 84"/>
                <a:gd name="T63" fmla="*/ 34 h 118"/>
                <a:gd name="T64" fmla="*/ 21 w 84"/>
                <a:gd name="T65" fmla="*/ 36 h 118"/>
                <a:gd name="T66" fmla="*/ 15 w 84"/>
                <a:gd name="T67" fmla="*/ 40 h 118"/>
                <a:gd name="T68" fmla="*/ 10 w 84"/>
                <a:gd name="T69" fmla="*/ 45 h 118"/>
                <a:gd name="T70" fmla="*/ 5 w 84"/>
                <a:gd name="T71" fmla="*/ 53 h 118"/>
                <a:gd name="T72" fmla="*/ 2 w 84"/>
                <a:gd name="T73" fmla="*/ 59 h 118"/>
                <a:gd name="T74" fmla="*/ 0 w 84"/>
                <a:gd name="T75" fmla="*/ 67 h 118"/>
                <a:gd name="T76" fmla="*/ 0 w 84"/>
                <a:gd name="T77" fmla="*/ 75 h 118"/>
                <a:gd name="T78" fmla="*/ 0 w 84"/>
                <a:gd name="T79" fmla="*/ 83 h 118"/>
                <a:gd name="T80" fmla="*/ 2 w 84"/>
                <a:gd name="T81" fmla="*/ 90 h 118"/>
                <a:gd name="T82" fmla="*/ 4 w 84"/>
                <a:gd name="T83" fmla="*/ 98 h 118"/>
                <a:gd name="T84" fmla="*/ 8 w 84"/>
                <a:gd name="T85" fmla="*/ 104 h 118"/>
                <a:gd name="T86" fmla="*/ 13 w 84"/>
                <a:gd name="T87" fmla="*/ 109 h 118"/>
                <a:gd name="T88" fmla="*/ 19 w 84"/>
                <a:gd name="T89" fmla="*/ 114 h 118"/>
                <a:gd name="T90" fmla="*/ 26 w 84"/>
                <a:gd name="T91" fmla="*/ 117 h 118"/>
                <a:gd name="T92" fmla="*/ 35 w 84"/>
                <a:gd name="T93" fmla="*/ 118 h 118"/>
                <a:gd name="T94" fmla="*/ 42 w 84"/>
                <a:gd name="T95" fmla="*/ 117 h 118"/>
                <a:gd name="T96" fmla="*/ 48 w 84"/>
                <a:gd name="T97" fmla="*/ 115 h 118"/>
                <a:gd name="T98" fmla="*/ 52 w 84"/>
                <a:gd name="T99" fmla="*/ 113 h 118"/>
                <a:gd name="T100" fmla="*/ 55 w 84"/>
                <a:gd name="T101" fmla="*/ 110 h 118"/>
                <a:gd name="T102" fmla="*/ 57 w 84"/>
                <a:gd name="T103" fmla="*/ 107 h 118"/>
                <a:gd name="T104" fmla="*/ 59 w 84"/>
                <a:gd name="T105" fmla="*/ 104 h 118"/>
                <a:gd name="T106" fmla="*/ 59 w 84"/>
                <a:gd name="T107" fmla="*/ 104 h 118"/>
                <a:gd name="T108" fmla="*/ 60 w 84"/>
                <a:gd name="T109" fmla="*/ 109 h 118"/>
                <a:gd name="T110" fmla="*/ 60 w 84"/>
                <a:gd name="T111" fmla="*/ 115 h 118"/>
                <a:gd name="T112" fmla="*/ 84 w 84"/>
                <a:gd name="T113" fmla="*/ 115 h 118"/>
                <a:gd name="T114" fmla="*/ 83 w 84"/>
                <a:gd name="T115" fmla="*/ 107 h 118"/>
                <a:gd name="T116" fmla="*/ 83 w 84"/>
                <a:gd name="T117" fmla="*/ 99 h 118"/>
                <a:gd name="T118" fmla="*/ 83 w 84"/>
                <a:gd name="T119" fmla="*/ 0 h 118"/>
                <a:gd name="T120" fmla="*/ 59 w 84"/>
                <a:gd name="T121" fmla="*/ 0 h 118"/>
                <a:gd name="T122" fmla="*/ 59 w 84"/>
                <a:gd name="T123" fmla="*/ 44 h 11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84"/>
                <a:gd name="T187" fmla="*/ 0 h 118"/>
                <a:gd name="T188" fmla="*/ 84 w 84"/>
                <a:gd name="T189" fmla="*/ 118 h 11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84" h="118">
                  <a:moveTo>
                    <a:pt x="24" y="75"/>
                  </a:moveTo>
                  <a:lnTo>
                    <a:pt x="25" y="65"/>
                  </a:lnTo>
                  <a:lnTo>
                    <a:pt x="27" y="57"/>
                  </a:lnTo>
                  <a:lnTo>
                    <a:pt x="30" y="54"/>
                  </a:lnTo>
                  <a:lnTo>
                    <a:pt x="33" y="50"/>
                  </a:lnTo>
                  <a:lnTo>
                    <a:pt x="37" y="49"/>
                  </a:lnTo>
                  <a:lnTo>
                    <a:pt x="42" y="48"/>
                  </a:lnTo>
                  <a:lnTo>
                    <a:pt x="46" y="49"/>
                  </a:lnTo>
                  <a:lnTo>
                    <a:pt x="50" y="51"/>
                  </a:lnTo>
                  <a:lnTo>
                    <a:pt x="53" y="54"/>
                  </a:lnTo>
                  <a:lnTo>
                    <a:pt x="56" y="58"/>
                  </a:lnTo>
                  <a:lnTo>
                    <a:pt x="58" y="66"/>
                  </a:lnTo>
                  <a:lnTo>
                    <a:pt x="59" y="75"/>
                  </a:lnTo>
                  <a:lnTo>
                    <a:pt x="58" y="84"/>
                  </a:lnTo>
                  <a:lnTo>
                    <a:pt x="56" y="93"/>
                  </a:lnTo>
                  <a:lnTo>
                    <a:pt x="53" y="96"/>
                  </a:lnTo>
                  <a:lnTo>
                    <a:pt x="50" y="99"/>
                  </a:lnTo>
                  <a:lnTo>
                    <a:pt x="46" y="101"/>
                  </a:lnTo>
                  <a:lnTo>
                    <a:pt x="42" y="102"/>
                  </a:lnTo>
                  <a:lnTo>
                    <a:pt x="37" y="101"/>
                  </a:lnTo>
                  <a:lnTo>
                    <a:pt x="33" y="99"/>
                  </a:lnTo>
                  <a:lnTo>
                    <a:pt x="30" y="97"/>
                  </a:lnTo>
                  <a:lnTo>
                    <a:pt x="27" y="93"/>
                  </a:lnTo>
                  <a:lnTo>
                    <a:pt x="25" y="84"/>
                  </a:lnTo>
                  <a:lnTo>
                    <a:pt x="24" y="75"/>
                  </a:lnTo>
                  <a:close/>
                  <a:moveTo>
                    <a:pt x="59" y="44"/>
                  </a:moveTo>
                  <a:lnTo>
                    <a:pt x="59" y="44"/>
                  </a:lnTo>
                  <a:lnTo>
                    <a:pt x="55" y="40"/>
                  </a:lnTo>
                  <a:lnTo>
                    <a:pt x="50" y="36"/>
                  </a:lnTo>
                  <a:lnTo>
                    <a:pt x="43" y="34"/>
                  </a:lnTo>
                  <a:lnTo>
                    <a:pt x="37" y="33"/>
                  </a:lnTo>
                  <a:lnTo>
                    <a:pt x="28" y="34"/>
                  </a:lnTo>
                  <a:lnTo>
                    <a:pt x="21" y="36"/>
                  </a:lnTo>
                  <a:lnTo>
                    <a:pt x="15" y="40"/>
                  </a:lnTo>
                  <a:lnTo>
                    <a:pt x="10" y="45"/>
                  </a:lnTo>
                  <a:lnTo>
                    <a:pt x="5" y="53"/>
                  </a:lnTo>
                  <a:lnTo>
                    <a:pt x="2" y="59"/>
                  </a:lnTo>
                  <a:lnTo>
                    <a:pt x="0" y="67"/>
                  </a:lnTo>
                  <a:lnTo>
                    <a:pt x="0" y="75"/>
                  </a:lnTo>
                  <a:lnTo>
                    <a:pt x="0" y="83"/>
                  </a:lnTo>
                  <a:lnTo>
                    <a:pt x="2" y="90"/>
                  </a:lnTo>
                  <a:lnTo>
                    <a:pt x="4" y="98"/>
                  </a:lnTo>
                  <a:lnTo>
                    <a:pt x="8" y="104"/>
                  </a:lnTo>
                  <a:lnTo>
                    <a:pt x="13" y="109"/>
                  </a:lnTo>
                  <a:lnTo>
                    <a:pt x="19" y="114"/>
                  </a:lnTo>
                  <a:lnTo>
                    <a:pt x="26" y="117"/>
                  </a:lnTo>
                  <a:lnTo>
                    <a:pt x="35" y="118"/>
                  </a:lnTo>
                  <a:lnTo>
                    <a:pt x="42" y="117"/>
                  </a:lnTo>
                  <a:lnTo>
                    <a:pt x="48" y="115"/>
                  </a:lnTo>
                  <a:lnTo>
                    <a:pt x="52" y="113"/>
                  </a:lnTo>
                  <a:lnTo>
                    <a:pt x="55" y="110"/>
                  </a:lnTo>
                  <a:lnTo>
                    <a:pt x="57" y="107"/>
                  </a:lnTo>
                  <a:lnTo>
                    <a:pt x="59" y="104"/>
                  </a:lnTo>
                  <a:lnTo>
                    <a:pt x="60" y="109"/>
                  </a:lnTo>
                  <a:lnTo>
                    <a:pt x="60" y="115"/>
                  </a:lnTo>
                  <a:lnTo>
                    <a:pt x="84" y="115"/>
                  </a:lnTo>
                  <a:lnTo>
                    <a:pt x="83" y="107"/>
                  </a:lnTo>
                  <a:lnTo>
                    <a:pt x="83" y="99"/>
                  </a:lnTo>
                  <a:lnTo>
                    <a:pt x="83" y="0"/>
                  </a:lnTo>
                  <a:lnTo>
                    <a:pt x="59" y="0"/>
                  </a:lnTo>
                  <a:lnTo>
                    <a:pt x="59" y="4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62" name="Rectangle 1202"/>
            <xdr:cNvSpPr>
              <a:spLocks noChangeArrowheads="1"/>
            </xdr:cNvSpPr>
          </xdr:nvSpPr>
          <xdr:spPr bwMode="auto">
            <a:xfrm>
              <a:off x="4528" y="971"/>
              <a:ext cx="20" cy="2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63" name="Freeform 1203"/>
            <xdr:cNvSpPr>
              <a:spLocks noEditPoints="1"/>
            </xdr:cNvSpPr>
          </xdr:nvSpPr>
          <xdr:spPr bwMode="auto">
            <a:xfrm>
              <a:off x="4567" y="877"/>
              <a:ext cx="84" cy="118"/>
            </a:xfrm>
            <a:custGeom>
              <a:avLst/>
              <a:gdLst>
                <a:gd name="T0" fmla="*/ 24 w 84"/>
                <a:gd name="T1" fmla="*/ 75 h 118"/>
                <a:gd name="T2" fmla="*/ 25 w 84"/>
                <a:gd name="T3" fmla="*/ 65 h 118"/>
                <a:gd name="T4" fmla="*/ 28 w 84"/>
                <a:gd name="T5" fmla="*/ 57 h 118"/>
                <a:gd name="T6" fmla="*/ 30 w 84"/>
                <a:gd name="T7" fmla="*/ 54 h 118"/>
                <a:gd name="T8" fmla="*/ 33 w 84"/>
                <a:gd name="T9" fmla="*/ 50 h 118"/>
                <a:gd name="T10" fmla="*/ 37 w 84"/>
                <a:gd name="T11" fmla="*/ 49 h 118"/>
                <a:gd name="T12" fmla="*/ 42 w 84"/>
                <a:gd name="T13" fmla="*/ 48 h 118"/>
                <a:gd name="T14" fmla="*/ 46 w 84"/>
                <a:gd name="T15" fmla="*/ 49 h 118"/>
                <a:gd name="T16" fmla="*/ 51 w 84"/>
                <a:gd name="T17" fmla="*/ 51 h 118"/>
                <a:gd name="T18" fmla="*/ 53 w 84"/>
                <a:gd name="T19" fmla="*/ 54 h 118"/>
                <a:gd name="T20" fmla="*/ 56 w 84"/>
                <a:gd name="T21" fmla="*/ 58 h 118"/>
                <a:gd name="T22" fmla="*/ 58 w 84"/>
                <a:gd name="T23" fmla="*/ 66 h 118"/>
                <a:gd name="T24" fmla="*/ 59 w 84"/>
                <a:gd name="T25" fmla="*/ 75 h 118"/>
                <a:gd name="T26" fmla="*/ 58 w 84"/>
                <a:gd name="T27" fmla="*/ 84 h 118"/>
                <a:gd name="T28" fmla="*/ 56 w 84"/>
                <a:gd name="T29" fmla="*/ 93 h 118"/>
                <a:gd name="T30" fmla="*/ 53 w 84"/>
                <a:gd name="T31" fmla="*/ 96 h 118"/>
                <a:gd name="T32" fmla="*/ 51 w 84"/>
                <a:gd name="T33" fmla="*/ 99 h 118"/>
                <a:gd name="T34" fmla="*/ 46 w 84"/>
                <a:gd name="T35" fmla="*/ 101 h 118"/>
                <a:gd name="T36" fmla="*/ 42 w 84"/>
                <a:gd name="T37" fmla="*/ 102 h 118"/>
                <a:gd name="T38" fmla="*/ 37 w 84"/>
                <a:gd name="T39" fmla="*/ 101 h 118"/>
                <a:gd name="T40" fmla="*/ 33 w 84"/>
                <a:gd name="T41" fmla="*/ 99 h 118"/>
                <a:gd name="T42" fmla="*/ 30 w 84"/>
                <a:gd name="T43" fmla="*/ 97 h 118"/>
                <a:gd name="T44" fmla="*/ 28 w 84"/>
                <a:gd name="T45" fmla="*/ 93 h 118"/>
                <a:gd name="T46" fmla="*/ 25 w 84"/>
                <a:gd name="T47" fmla="*/ 84 h 118"/>
                <a:gd name="T48" fmla="*/ 24 w 84"/>
                <a:gd name="T49" fmla="*/ 75 h 118"/>
                <a:gd name="T50" fmla="*/ 59 w 84"/>
                <a:gd name="T51" fmla="*/ 44 h 118"/>
                <a:gd name="T52" fmla="*/ 59 w 84"/>
                <a:gd name="T53" fmla="*/ 44 h 118"/>
                <a:gd name="T54" fmla="*/ 55 w 84"/>
                <a:gd name="T55" fmla="*/ 40 h 118"/>
                <a:gd name="T56" fmla="*/ 50 w 84"/>
                <a:gd name="T57" fmla="*/ 36 h 118"/>
                <a:gd name="T58" fmla="*/ 43 w 84"/>
                <a:gd name="T59" fmla="*/ 34 h 118"/>
                <a:gd name="T60" fmla="*/ 38 w 84"/>
                <a:gd name="T61" fmla="*/ 33 h 118"/>
                <a:gd name="T62" fmla="*/ 29 w 84"/>
                <a:gd name="T63" fmla="*/ 34 h 118"/>
                <a:gd name="T64" fmla="*/ 21 w 84"/>
                <a:gd name="T65" fmla="*/ 36 h 118"/>
                <a:gd name="T66" fmla="*/ 15 w 84"/>
                <a:gd name="T67" fmla="*/ 40 h 118"/>
                <a:gd name="T68" fmla="*/ 10 w 84"/>
                <a:gd name="T69" fmla="*/ 45 h 118"/>
                <a:gd name="T70" fmla="*/ 5 w 84"/>
                <a:gd name="T71" fmla="*/ 53 h 118"/>
                <a:gd name="T72" fmla="*/ 2 w 84"/>
                <a:gd name="T73" fmla="*/ 59 h 118"/>
                <a:gd name="T74" fmla="*/ 0 w 84"/>
                <a:gd name="T75" fmla="*/ 67 h 118"/>
                <a:gd name="T76" fmla="*/ 0 w 84"/>
                <a:gd name="T77" fmla="*/ 75 h 118"/>
                <a:gd name="T78" fmla="*/ 0 w 84"/>
                <a:gd name="T79" fmla="*/ 83 h 118"/>
                <a:gd name="T80" fmla="*/ 2 w 84"/>
                <a:gd name="T81" fmla="*/ 90 h 118"/>
                <a:gd name="T82" fmla="*/ 4 w 84"/>
                <a:gd name="T83" fmla="*/ 98 h 118"/>
                <a:gd name="T84" fmla="*/ 9 w 84"/>
                <a:gd name="T85" fmla="*/ 104 h 118"/>
                <a:gd name="T86" fmla="*/ 13 w 84"/>
                <a:gd name="T87" fmla="*/ 109 h 118"/>
                <a:gd name="T88" fmla="*/ 19 w 84"/>
                <a:gd name="T89" fmla="*/ 114 h 118"/>
                <a:gd name="T90" fmla="*/ 26 w 84"/>
                <a:gd name="T91" fmla="*/ 117 h 118"/>
                <a:gd name="T92" fmla="*/ 35 w 84"/>
                <a:gd name="T93" fmla="*/ 118 h 118"/>
                <a:gd name="T94" fmla="*/ 42 w 84"/>
                <a:gd name="T95" fmla="*/ 117 h 118"/>
                <a:gd name="T96" fmla="*/ 49 w 84"/>
                <a:gd name="T97" fmla="*/ 115 h 118"/>
                <a:gd name="T98" fmla="*/ 52 w 84"/>
                <a:gd name="T99" fmla="*/ 113 h 118"/>
                <a:gd name="T100" fmla="*/ 55 w 84"/>
                <a:gd name="T101" fmla="*/ 110 h 118"/>
                <a:gd name="T102" fmla="*/ 57 w 84"/>
                <a:gd name="T103" fmla="*/ 107 h 118"/>
                <a:gd name="T104" fmla="*/ 59 w 84"/>
                <a:gd name="T105" fmla="*/ 104 h 118"/>
                <a:gd name="T106" fmla="*/ 59 w 84"/>
                <a:gd name="T107" fmla="*/ 104 h 118"/>
                <a:gd name="T108" fmla="*/ 60 w 84"/>
                <a:gd name="T109" fmla="*/ 109 h 118"/>
                <a:gd name="T110" fmla="*/ 60 w 84"/>
                <a:gd name="T111" fmla="*/ 115 h 118"/>
                <a:gd name="T112" fmla="*/ 84 w 84"/>
                <a:gd name="T113" fmla="*/ 115 h 118"/>
                <a:gd name="T114" fmla="*/ 83 w 84"/>
                <a:gd name="T115" fmla="*/ 107 h 118"/>
                <a:gd name="T116" fmla="*/ 83 w 84"/>
                <a:gd name="T117" fmla="*/ 99 h 118"/>
                <a:gd name="T118" fmla="*/ 83 w 84"/>
                <a:gd name="T119" fmla="*/ 0 h 118"/>
                <a:gd name="T120" fmla="*/ 59 w 84"/>
                <a:gd name="T121" fmla="*/ 0 h 118"/>
                <a:gd name="T122" fmla="*/ 59 w 84"/>
                <a:gd name="T123" fmla="*/ 44 h 11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84"/>
                <a:gd name="T187" fmla="*/ 0 h 118"/>
                <a:gd name="T188" fmla="*/ 84 w 84"/>
                <a:gd name="T189" fmla="*/ 118 h 11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84" h="118">
                  <a:moveTo>
                    <a:pt x="24" y="75"/>
                  </a:moveTo>
                  <a:lnTo>
                    <a:pt x="25" y="65"/>
                  </a:lnTo>
                  <a:lnTo>
                    <a:pt x="28" y="57"/>
                  </a:lnTo>
                  <a:lnTo>
                    <a:pt x="30" y="54"/>
                  </a:lnTo>
                  <a:lnTo>
                    <a:pt x="33" y="50"/>
                  </a:lnTo>
                  <a:lnTo>
                    <a:pt x="37" y="49"/>
                  </a:lnTo>
                  <a:lnTo>
                    <a:pt x="42" y="48"/>
                  </a:lnTo>
                  <a:lnTo>
                    <a:pt x="46" y="49"/>
                  </a:lnTo>
                  <a:lnTo>
                    <a:pt x="51" y="51"/>
                  </a:lnTo>
                  <a:lnTo>
                    <a:pt x="53" y="54"/>
                  </a:lnTo>
                  <a:lnTo>
                    <a:pt x="56" y="58"/>
                  </a:lnTo>
                  <a:lnTo>
                    <a:pt x="58" y="66"/>
                  </a:lnTo>
                  <a:lnTo>
                    <a:pt x="59" y="75"/>
                  </a:lnTo>
                  <a:lnTo>
                    <a:pt x="58" y="84"/>
                  </a:lnTo>
                  <a:lnTo>
                    <a:pt x="56" y="93"/>
                  </a:lnTo>
                  <a:lnTo>
                    <a:pt x="53" y="96"/>
                  </a:lnTo>
                  <a:lnTo>
                    <a:pt x="51" y="99"/>
                  </a:lnTo>
                  <a:lnTo>
                    <a:pt x="46" y="101"/>
                  </a:lnTo>
                  <a:lnTo>
                    <a:pt x="42" y="102"/>
                  </a:lnTo>
                  <a:lnTo>
                    <a:pt x="37" y="101"/>
                  </a:lnTo>
                  <a:lnTo>
                    <a:pt x="33" y="99"/>
                  </a:lnTo>
                  <a:lnTo>
                    <a:pt x="30" y="97"/>
                  </a:lnTo>
                  <a:lnTo>
                    <a:pt x="28" y="93"/>
                  </a:lnTo>
                  <a:lnTo>
                    <a:pt x="25" y="84"/>
                  </a:lnTo>
                  <a:lnTo>
                    <a:pt x="24" y="75"/>
                  </a:lnTo>
                  <a:close/>
                  <a:moveTo>
                    <a:pt x="59" y="44"/>
                  </a:moveTo>
                  <a:lnTo>
                    <a:pt x="59" y="44"/>
                  </a:lnTo>
                  <a:lnTo>
                    <a:pt x="55" y="40"/>
                  </a:lnTo>
                  <a:lnTo>
                    <a:pt x="50" y="36"/>
                  </a:lnTo>
                  <a:lnTo>
                    <a:pt x="43" y="34"/>
                  </a:lnTo>
                  <a:lnTo>
                    <a:pt x="38" y="33"/>
                  </a:lnTo>
                  <a:lnTo>
                    <a:pt x="29" y="34"/>
                  </a:lnTo>
                  <a:lnTo>
                    <a:pt x="21" y="36"/>
                  </a:lnTo>
                  <a:lnTo>
                    <a:pt x="15" y="40"/>
                  </a:lnTo>
                  <a:lnTo>
                    <a:pt x="10" y="45"/>
                  </a:lnTo>
                  <a:lnTo>
                    <a:pt x="5" y="53"/>
                  </a:lnTo>
                  <a:lnTo>
                    <a:pt x="2" y="59"/>
                  </a:lnTo>
                  <a:lnTo>
                    <a:pt x="0" y="67"/>
                  </a:lnTo>
                  <a:lnTo>
                    <a:pt x="0" y="75"/>
                  </a:lnTo>
                  <a:lnTo>
                    <a:pt x="0" y="83"/>
                  </a:lnTo>
                  <a:lnTo>
                    <a:pt x="2" y="90"/>
                  </a:lnTo>
                  <a:lnTo>
                    <a:pt x="4" y="98"/>
                  </a:lnTo>
                  <a:lnTo>
                    <a:pt x="9" y="104"/>
                  </a:lnTo>
                  <a:lnTo>
                    <a:pt x="13" y="109"/>
                  </a:lnTo>
                  <a:lnTo>
                    <a:pt x="19" y="114"/>
                  </a:lnTo>
                  <a:lnTo>
                    <a:pt x="26" y="117"/>
                  </a:lnTo>
                  <a:lnTo>
                    <a:pt x="35" y="118"/>
                  </a:lnTo>
                  <a:lnTo>
                    <a:pt x="42" y="117"/>
                  </a:lnTo>
                  <a:lnTo>
                    <a:pt x="49" y="115"/>
                  </a:lnTo>
                  <a:lnTo>
                    <a:pt x="52" y="113"/>
                  </a:lnTo>
                  <a:lnTo>
                    <a:pt x="55" y="110"/>
                  </a:lnTo>
                  <a:lnTo>
                    <a:pt x="57" y="107"/>
                  </a:lnTo>
                  <a:lnTo>
                    <a:pt x="59" y="104"/>
                  </a:lnTo>
                  <a:lnTo>
                    <a:pt x="60" y="109"/>
                  </a:lnTo>
                  <a:lnTo>
                    <a:pt x="60" y="115"/>
                  </a:lnTo>
                  <a:lnTo>
                    <a:pt x="84" y="115"/>
                  </a:lnTo>
                  <a:lnTo>
                    <a:pt x="83" y="107"/>
                  </a:lnTo>
                  <a:lnTo>
                    <a:pt x="83" y="99"/>
                  </a:lnTo>
                  <a:lnTo>
                    <a:pt x="83" y="0"/>
                  </a:lnTo>
                  <a:lnTo>
                    <a:pt x="59" y="0"/>
                  </a:lnTo>
                  <a:lnTo>
                    <a:pt x="59" y="44"/>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864" name="Rectangle 1204"/>
            <xdr:cNvSpPr>
              <a:spLocks noChangeArrowheads="1"/>
            </xdr:cNvSpPr>
          </xdr:nvSpPr>
          <xdr:spPr bwMode="auto">
            <a:xfrm>
              <a:off x="4670" y="971"/>
              <a:ext cx="20" cy="2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865" name="Freeform 1205"/>
            <xdr:cNvSpPr>
              <a:spLocks/>
            </xdr:cNvSpPr>
          </xdr:nvSpPr>
          <xdr:spPr bwMode="auto">
            <a:xfrm>
              <a:off x="4707" y="971"/>
              <a:ext cx="36" cy="39"/>
            </a:xfrm>
            <a:custGeom>
              <a:avLst/>
              <a:gdLst>
                <a:gd name="T0" fmla="*/ 0 w 36"/>
                <a:gd name="T1" fmla="*/ 39 h 39"/>
                <a:gd name="T2" fmla="*/ 17 w 36"/>
                <a:gd name="T3" fmla="*/ 39 h 39"/>
                <a:gd name="T4" fmla="*/ 36 w 36"/>
                <a:gd name="T5" fmla="*/ 0 h 39"/>
                <a:gd name="T6" fmla="*/ 12 w 36"/>
                <a:gd name="T7" fmla="*/ 0 h 39"/>
                <a:gd name="T8" fmla="*/ 0 w 36"/>
                <a:gd name="T9" fmla="*/ 39 h 39"/>
                <a:gd name="T10" fmla="*/ 0 60000 65536"/>
                <a:gd name="T11" fmla="*/ 0 60000 65536"/>
                <a:gd name="T12" fmla="*/ 0 60000 65536"/>
                <a:gd name="T13" fmla="*/ 0 60000 65536"/>
                <a:gd name="T14" fmla="*/ 0 60000 65536"/>
                <a:gd name="T15" fmla="*/ 0 w 36"/>
                <a:gd name="T16" fmla="*/ 0 h 39"/>
                <a:gd name="T17" fmla="*/ 36 w 36"/>
                <a:gd name="T18" fmla="*/ 39 h 39"/>
              </a:gdLst>
              <a:ahLst/>
              <a:cxnLst>
                <a:cxn ang="T10">
                  <a:pos x="T0" y="T1"/>
                </a:cxn>
                <a:cxn ang="T11">
                  <a:pos x="T2" y="T3"/>
                </a:cxn>
                <a:cxn ang="T12">
                  <a:pos x="T4" y="T5"/>
                </a:cxn>
                <a:cxn ang="T13">
                  <a:pos x="T6" y="T7"/>
                </a:cxn>
                <a:cxn ang="T14">
                  <a:pos x="T8" y="T9"/>
                </a:cxn>
              </a:cxnLst>
              <a:rect l="T15" t="T16" r="T17" b="T18"/>
              <a:pathLst>
                <a:path w="36" h="39">
                  <a:moveTo>
                    <a:pt x="0" y="39"/>
                  </a:moveTo>
                  <a:lnTo>
                    <a:pt x="17" y="39"/>
                  </a:lnTo>
                  <a:lnTo>
                    <a:pt x="36" y="0"/>
                  </a:lnTo>
                  <a:lnTo>
                    <a:pt x="12" y="0"/>
                  </a:lnTo>
                  <a:lnTo>
                    <a:pt x="0" y="39"/>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20734" name="Group 1206"/>
          <xdr:cNvGrpSpPr>
            <a:grpSpLocks/>
          </xdr:cNvGrpSpPr>
        </xdr:nvGrpSpPr>
        <xdr:grpSpPr bwMode="auto">
          <a:xfrm>
            <a:off x="1741" y="320"/>
            <a:ext cx="722" cy="777"/>
            <a:chOff x="1741" y="320"/>
            <a:chExt cx="722" cy="777"/>
          </a:xfrm>
        </xdr:grpSpPr>
        <xdr:sp macro="" textlink="">
          <xdr:nvSpPr>
            <xdr:cNvPr id="20735" name="Freeform 1207"/>
            <xdr:cNvSpPr>
              <a:spLocks/>
            </xdr:cNvSpPr>
          </xdr:nvSpPr>
          <xdr:spPr bwMode="auto">
            <a:xfrm>
              <a:off x="1741" y="320"/>
              <a:ext cx="722" cy="777"/>
            </a:xfrm>
            <a:custGeom>
              <a:avLst/>
              <a:gdLst>
                <a:gd name="T0" fmla="*/ 53 w 722"/>
                <a:gd name="T1" fmla="*/ 257 h 777"/>
                <a:gd name="T2" fmla="*/ 7 w 722"/>
                <a:gd name="T3" fmla="*/ 257 h 777"/>
                <a:gd name="T4" fmla="*/ 1 w 722"/>
                <a:gd name="T5" fmla="*/ 251 h 777"/>
                <a:gd name="T6" fmla="*/ 0 w 722"/>
                <a:gd name="T7" fmla="*/ 176 h 777"/>
                <a:gd name="T8" fmla="*/ 2 w 722"/>
                <a:gd name="T9" fmla="*/ 169 h 777"/>
                <a:gd name="T10" fmla="*/ 3 w 722"/>
                <a:gd name="T11" fmla="*/ 168 h 777"/>
                <a:gd name="T12" fmla="*/ 113 w 722"/>
                <a:gd name="T13" fmla="*/ 4 h 777"/>
                <a:gd name="T14" fmla="*/ 118 w 722"/>
                <a:gd name="T15" fmla="*/ 1 h 777"/>
                <a:gd name="T16" fmla="*/ 164 w 722"/>
                <a:gd name="T17" fmla="*/ 0 h 777"/>
                <a:gd name="T18" fmla="*/ 172 w 722"/>
                <a:gd name="T19" fmla="*/ 4 h 777"/>
                <a:gd name="T20" fmla="*/ 176 w 722"/>
                <a:gd name="T21" fmla="*/ 12 h 777"/>
                <a:gd name="T22" fmla="*/ 175 w 722"/>
                <a:gd name="T23" fmla="*/ 85 h 777"/>
                <a:gd name="T24" fmla="*/ 174 w 722"/>
                <a:gd name="T25" fmla="*/ 88 h 777"/>
                <a:gd name="T26" fmla="*/ 123 w 722"/>
                <a:gd name="T27" fmla="*/ 164 h 777"/>
                <a:gd name="T28" fmla="*/ 168 w 722"/>
                <a:gd name="T29" fmla="*/ 165 h 777"/>
                <a:gd name="T30" fmla="*/ 175 w 722"/>
                <a:gd name="T31" fmla="*/ 172 h 777"/>
                <a:gd name="T32" fmla="*/ 176 w 722"/>
                <a:gd name="T33" fmla="*/ 238 h 777"/>
                <a:gd name="T34" fmla="*/ 222 w 722"/>
                <a:gd name="T35" fmla="*/ 167 h 777"/>
                <a:gd name="T36" fmla="*/ 227 w 722"/>
                <a:gd name="T37" fmla="*/ 165 h 777"/>
                <a:gd name="T38" fmla="*/ 274 w 722"/>
                <a:gd name="T39" fmla="*/ 164 h 777"/>
                <a:gd name="T40" fmla="*/ 383 w 722"/>
                <a:gd name="T41" fmla="*/ 164 h 777"/>
                <a:gd name="T42" fmla="*/ 488 w 722"/>
                <a:gd name="T43" fmla="*/ 164 h 777"/>
                <a:gd name="T44" fmla="*/ 497 w 722"/>
                <a:gd name="T45" fmla="*/ 165 h 777"/>
                <a:gd name="T46" fmla="*/ 502 w 722"/>
                <a:gd name="T47" fmla="*/ 172 h 777"/>
                <a:gd name="T48" fmla="*/ 503 w 722"/>
                <a:gd name="T49" fmla="*/ 238 h 777"/>
                <a:gd name="T50" fmla="*/ 550 w 722"/>
                <a:gd name="T51" fmla="*/ 167 h 777"/>
                <a:gd name="T52" fmla="*/ 555 w 722"/>
                <a:gd name="T53" fmla="*/ 165 h 777"/>
                <a:gd name="T54" fmla="*/ 601 w 722"/>
                <a:gd name="T55" fmla="*/ 164 h 777"/>
                <a:gd name="T56" fmla="*/ 710 w 722"/>
                <a:gd name="T57" fmla="*/ 164 h 777"/>
                <a:gd name="T58" fmla="*/ 719 w 722"/>
                <a:gd name="T59" fmla="*/ 167 h 777"/>
                <a:gd name="T60" fmla="*/ 722 w 722"/>
                <a:gd name="T61" fmla="*/ 176 h 777"/>
                <a:gd name="T62" fmla="*/ 722 w 722"/>
                <a:gd name="T63" fmla="*/ 394 h 777"/>
                <a:gd name="T64" fmla="*/ 721 w 722"/>
                <a:gd name="T65" fmla="*/ 441 h 777"/>
                <a:gd name="T66" fmla="*/ 720 w 722"/>
                <a:gd name="T67" fmla="*/ 444 h 777"/>
                <a:gd name="T68" fmla="*/ 610 w 722"/>
                <a:gd name="T69" fmla="*/ 607 h 777"/>
                <a:gd name="T70" fmla="*/ 610 w 722"/>
                <a:gd name="T71" fmla="*/ 608 h 777"/>
                <a:gd name="T72" fmla="*/ 500 w 722"/>
                <a:gd name="T73" fmla="*/ 774 h 777"/>
                <a:gd name="T74" fmla="*/ 495 w 722"/>
                <a:gd name="T75" fmla="*/ 776 h 777"/>
                <a:gd name="T76" fmla="*/ 448 w 722"/>
                <a:gd name="T77" fmla="*/ 777 h 777"/>
                <a:gd name="T78" fmla="*/ 441 w 722"/>
                <a:gd name="T79" fmla="*/ 774 h 777"/>
                <a:gd name="T80" fmla="*/ 438 w 722"/>
                <a:gd name="T81" fmla="*/ 765 h 777"/>
                <a:gd name="T82" fmla="*/ 383 w 722"/>
                <a:gd name="T83" fmla="*/ 613 h 777"/>
                <a:gd name="T84" fmla="*/ 335 w 722"/>
                <a:gd name="T85" fmla="*/ 612 h 777"/>
                <a:gd name="T86" fmla="*/ 329 w 722"/>
                <a:gd name="T87" fmla="*/ 606 h 777"/>
                <a:gd name="T88" fmla="*/ 328 w 722"/>
                <a:gd name="T89" fmla="*/ 558 h 777"/>
                <a:gd name="T90" fmla="*/ 283 w 722"/>
                <a:gd name="T91" fmla="*/ 607 h 777"/>
                <a:gd name="T92" fmla="*/ 279 w 722"/>
                <a:gd name="T93" fmla="*/ 611 h 777"/>
                <a:gd name="T94" fmla="*/ 274 w 722"/>
                <a:gd name="T95" fmla="*/ 613 h 777"/>
                <a:gd name="T96" fmla="*/ 225 w 722"/>
                <a:gd name="T97" fmla="*/ 612 h 777"/>
                <a:gd name="T98" fmla="*/ 220 w 722"/>
                <a:gd name="T99" fmla="*/ 606 h 777"/>
                <a:gd name="T100" fmla="*/ 219 w 722"/>
                <a:gd name="T101" fmla="*/ 539 h 777"/>
                <a:gd name="T102" fmla="*/ 173 w 722"/>
                <a:gd name="T103" fmla="*/ 610 h 777"/>
                <a:gd name="T104" fmla="*/ 167 w 722"/>
                <a:gd name="T105" fmla="*/ 613 h 777"/>
                <a:gd name="T106" fmla="*/ 121 w 722"/>
                <a:gd name="T107" fmla="*/ 613 h 777"/>
                <a:gd name="T108" fmla="*/ 12 w 722"/>
                <a:gd name="T109" fmla="*/ 613 h 777"/>
                <a:gd name="T110" fmla="*/ 3 w 722"/>
                <a:gd name="T111" fmla="*/ 610 h 777"/>
                <a:gd name="T112" fmla="*/ 0 w 722"/>
                <a:gd name="T113" fmla="*/ 602 h 777"/>
                <a:gd name="T114" fmla="*/ 0 w 722"/>
                <a:gd name="T115" fmla="*/ 339 h 777"/>
                <a:gd name="T116" fmla="*/ 2 w 722"/>
                <a:gd name="T117" fmla="*/ 334 h 777"/>
                <a:gd name="T118" fmla="*/ 2 w 722"/>
                <a:gd name="T119" fmla="*/ 333 h 777"/>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w 722"/>
                <a:gd name="T181" fmla="*/ 0 h 777"/>
                <a:gd name="T182" fmla="*/ 722 w 722"/>
                <a:gd name="T183" fmla="*/ 777 h 777"/>
              </a:gdLst>
              <a:ahLst/>
              <a:cxnLst>
                <a:cxn ang="T120">
                  <a:pos x="T0" y="T1"/>
                </a:cxn>
                <a:cxn ang="T121">
                  <a:pos x="T2" y="T3"/>
                </a:cxn>
                <a:cxn ang="T122">
                  <a:pos x="T4" y="T5"/>
                </a:cxn>
                <a:cxn ang="T123">
                  <a:pos x="T6" y="T7"/>
                </a:cxn>
                <a:cxn ang="T124">
                  <a:pos x="T8" y="T9"/>
                </a:cxn>
                <a:cxn ang="T125">
                  <a:pos x="T10" y="T11"/>
                </a:cxn>
                <a:cxn ang="T126">
                  <a:pos x="T12" y="T13"/>
                </a:cxn>
                <a:cxn ang="T127">
                  <a:pos x="T14" y="T15"/>
                </a:cxn>
                <a:cxn ang="T128">
                  <a:pos x="T16" y="T17"/>
                </a:cxn>
                <a:cxn ang="T129">
                  <a:pos x="T18" y="T19"/>
                </a:cxn>
                <a:cxn ang="T130">
                  <a:pos x="T20" y="T21"/>
                </a:cxn>
                <a:cxn ang="T131">
                  <a:pos x="T22" y="T23"/>
                </a:cxn>
                <a:cxn ang="T132">
                  <a:pos x="T24" y="T25"/>
                </a:cxn>
                <a:cxn ang="T133">
                  <a:pos x="T26" y="T27"/>
                </a:cxn>
                <a:cxn ang="T134">
                  <a:pos x="T28" y="T29"/>
                </a:cxn>
                <a:cxn ang="T135">
                  <a:pos x="T30" y="T31"/>
                </a:cxn>
                <a:cxn ang="T136">
                  <a:pos x="T32" y="T33"/>
                </a:cxn>
                <a:cxn ang="T137">
                  <a:pos x="T34" y="T35"/>
                </a:cxn>
                <a:cxn ang="T138">
                  <a:pos x="T36" y="T37"/>
                </a:cxn>
                <a:cxn ang="T139">
                  <a:pos x="T38" y="T39"/>
                </a:cxn>
                <a:cxn ang="T140">
                  <a:pos x="T40" y="T41"/>
                </a:cxn>
                <a:cxn ang="T141">
                  <a:pos x="T42" y="T43"/>
                </a:cxn>
                <a:cxn ang="T142">
                  <a:pos x="T44" y="T45"/>
                </a:cxn>
                <a:cxn ang="T143">
                  <a:pos x="T46" y="T47"/>
                </a:cxn>
                <a:cxn ang="T144">
                  <a:pos x="T48" y="T49"/>
                </a:cxn>
                <a:cxn ang="T145">
                  <a:pos x="T50" y="T51"/>
                </a:cxn>
                <a:cxn ang="T146">
                  <a:pos x="T52" y="T53"/>
                </a:cxn>
                <a:cxn ang="T147">
                  <a:pos x="T54" y="T55"/>
                </a:cxn>
                <a:cxn ang="T148">
                  <a:pos x="T56" y="T57"/>
                </a:cxn>
                <a:cxn ang="T149">
                  <a:pos x="T58" y="T59"/>
                </a:cxn>
                <a:cxn ang="T150">
                  <a:pos x="T60" y="T61"/>
                </a:cxn>
                <a:cxn ang="T151">
                  <a:pos x="T62" y="T63"/>
                </a:cxn>
                <a:cxn ang="T152">
                  <a:pos x="T64" y="T65"/>
                </a:cxn>
                <a:cxn ang="T153">
                  <a:pos x="T66" y="T67"/>
                </a:cxn>
                <a:cxn ang="T154">
                  <a:pos x="T68" y="T69"/>
                </a:cxn>
                <a:cxn ang="T155">
                  <a:pos x="T70" y="T71"/>
                </a:cxn>
                <a:cxn ang="T156">
                  <a:pos x="T72" y="T73"/>
                </a:cxn>
                <a:cxn ang="T157">
                  <a:pos x="T74" y="T75"/>
                </a:cxn>
                <a:cxn ang="T158">
                  <a:pos x="T76" y="T77"/>
                </a:cxn>
                <a:cxn ang="T159">
                  <a:pos x="T78" y="T79"/>
                </a:cxn>
                <a:cxn ang="T160">
                  <a:pos x="T80" y="T81"/>
                </a:cxn>
                <a:cxn ang="T161">
                  <a:pos x="T82" y="T83"/>
                </a:cxn>
                <a:cxn ang="T162">
                  <a:pos x="T84" y="T85"/>
                </a:cxn>
                <a:cxn ang="T163">
                  <a:pos x="T86" y="T87"/>
                </a:cxn>
                <a:cxn ang="T164">
                  <a:pos x="T88" y="T89"/>
                </a:cxn>
                <a:cxn ang="T165">
                  <a:pos x="T90" y="T91"/>
                </a:cxn>
                <a:cxn ang="T166">
                  <a:pos x="T92" y="T93"/>
                </a:cxn>
                <a:cxn ang="T167">
                  <a:pos x="T94" y="T95"/>
                </a:cxn>
                <a:cxn ang="T168">
                  <a:pos x="T96" y="T97"/>
                </a:cxn>
                <a:cxn ang="T169">
                  <a:pos x="T98" y="T99"/>
                </a:cxn>
                <a:cxn ang="T170">
                  <a:pos x="T100" y="T101"/>
                </a:cxn>
                <a:cxn ang="T171">
                  <a:pos x="T102" y="T103"/>
                </a:cxn>
                <a:cxn ang="T172">
                  <a:pos x="T104" y="T105"/>
                </a:cxn>
                <a:cxn ang="T173">
                  <a:pos x="T106" y="T107"/>
                </a:cxn>
                <a:cxn ang="T174">
                  <a:pos x="T108" y="T109"/>
                </a:cxn>
                <a:cxn ang="T175">
                  <a:pos x="T110" y="T111"/>
                </a:cxn>
                <a:cxn ang="T176">
                  <a:pos x="T112" y="T113"/>
                </a:cxn>
                <a:cxn ang="T177">
                  <a:pos x="T114" y="T115"/>
                </a:cxn>
                <a:cxn ang="T178">
                  <a:pos x="T116" y="T117"/>
                </a:cxn>
                <a:cxn ang="T179">
                  <a:pos x="T118" y="T119"/>
                </a:cxn>
              </a:cxnLst>
              <a:rect l="T180" t="T181" r="T182" b="T183"/>
              <a:pathLst>
                <a:path w="722" h="777">
                  <a:moveTo>
                    <a:pt x="2" y="333"/>
                  </a:moveTo>
                  <a:lnTo>
                    <a:pt x="53" y="257"/>
                  </a:lnTo>
                  <a:lnTo>
                    <a:pt x="12" y="257"/>
                  </a:lnTo>
                  <a:lnTo>
                    <a:pt x="7" y="257"/>
                  </a:lnTo>
                  <a:lnTo>
                    <a:pt x="3" y="254"/>
                  </a:lnTo>
                  <a:lnTo>
                    <a:pt x="1" y="251"/>
                  </a:lnTo>
                  <a:lnTo>
                    <a:pt x="0" y="246"/>
                  </a:lnTo>
                  <a:lnTo>
                    <a:pt x="0" y="176"/>
                  </a:lnTo>
                  <a:lnTo>
                    <a:pt x="1" y="173"/>
                  </a:lnTo>
                  <a:lnTo>
                    <a:pt x="2" y="169"/>
                  </a:lnTo>
                  <a:lnTo>
                    <a:pt x="3" y="168"/>
                  </a:lnTo>
                  <a:lnTo>
                    <a:pt x="112" y="6"/>
                  </a:lnTo>
                  <a:lnTo>
                    <a:pt x="113" y="4"/>
                  </a:lnTo>
                  <a:lnTo>
                    <a:pt x="115" y="2"/>
                  </a:lnTo>
                  <a:lnTo>
                    <a:pt x="118" y="1"/>
                  </a:lnTo>
                  <a:lnTo>
                    <a:pt x="121" y="0"/>
                  </a:lnTo>
                  <a:lnTo>
                    <a:pt x="164" y="0"/>
                  </a:lnTo>
                  <a:lnTo>
                    <a:pt x="168" y="1"/>
                  </a:lnTo>
                  <a:lnTo>
                    <a:pt x="172" y="4"/>
                  </a:lnTo>
                  <a:lnTo>
                    <a:pt x="175" y="7"/>
                  </a:lnTo>
                  <a:lnTo>
                    <a:pt x="176" y="12"/>
                  </a:lnTo>
                  <a:lnTo>
                    <a:pt x="176" y="82"/>
                  </a:lnTo>
                  <a:lnTo>
                    <a:pt x="175" y="85"/>
                  </a:lnTo>
                  <a:lnTo>
                    <a:pt x="174" y="88"/>
                  </a:lnTo>
                  <a:lnTo>
                    <a:pt x="123" y="164"/>
                  </a:lnTo>
                  <a:lnTo>
                    <a:pt x="164" y="164"/>
                  </a:lnTo>
                  <a:lnTo>
                    <a:pt x="168" y="165"/>
                  </a:lnTo>
                  <a:lnTo>
                    <a:pt x="172" y="167"/>
                  </a:lnTo>
                  <a:lnTo>
                    <a:pt x="175" y="172"/>
                  </a:lnTo>
                  <a:lnTo>
                    <a:pt x="176" y="176"/>
                  </a:lnTo>
                  <a:lnTo>
                    <a:pt x="176" y="238"/>
                  </a:lnTo>
                  <a:lnTo>
                    <a:pt x="220" y="169"/>
                  </a:lnTo>
                  <a:lnTo>
                    <a:pt x="222" y="167"/>
                  </a:lnTo>
                  <a:lnTo>
                    <a:pt x="224" y="166"/>
                  </a:lnTo>
                  <a:lnTo>
                    <a:pt x="227" y="165"/>
                  </a:lnTo>
                  <a:lnTo>
                    <a:pt x="229" y="164"/>
                  </a:lnTo>
                  <a:lnTo>
                    <a:pt x="274" y="164"/>
                  </a:lnTo>
                  <a:lnTo>
                    <a:pt x="339" y="164"/>
                  </a:lnTo>
                  <a:lnTo>
                    <a:pt x="383" y="164"/>
                  </a:lnTo>
                  <a:lnTo>
                    <a:pt x="448" y="164"/>
                  </a:lnTo>
                  <a:lnTo>
                    <a:pt x="488" y="164"/>
                  </a:lnTo>
                  <a:lnTo>
                    <a:pt x="493" y="164"/>
                  </a:lnTo>
                  <a:lnTo>
                    <a:pt x="497" y="165"/>
                  </a:lnTo>
                  <a:lnTo>
                    <a:pt x="500" y="167"/>
                  </a:lnTo>
                  <a:lnTo>
                    <a:pt x="502" y="172"/>
                  </a:lnTo>
                  <a:lnTo>
                    <a:pt x="503" y="176"/>
                  </a:lnTo>
                  <a:lnTo>
                    <a:pt x="503" y="238"/>
                  </a:lnTo>
                  <a:lnTo>
                    <a:pt x="548" y="169"/>
                  </a:lnTo>
                  <a:lnTo>
                    <a:pt x="550" y="167"/>
                  </a:lnTo>
                  <a:lnTo>
                    <a:pt x="553" y="166"/>
                  </a:lnTo>
                  <a:lnTo>
                    <a:pt x="555" y="165"/>
                  </a:lnTo>
                  <a:lnTo>
                    <a:pt x="558" y="164"/>
                  </a:lnTo>
                  <a:lnTo>
                    <a:pt x="601" y="164"/>
                  </a:lnTo>
                  <a:lnTo>
                    <a:pt x="667" y="164"/>
                  </a:lnTo>
                  <a:lnTo>
                    <a:pt x="710" y="164"/>
                  </a:lnTo>
                  <a:lnTo>
                    <a:pt x="715" y="165"/>
                  </a:lnTo>
                  <a:lnTo>
                    <a:pt x="719" y="167"/>
                  </a:lnTo>
                  <a:lnTo>
                    <a:pt x="721" y="172"/>
                  </a:lnTo>
                  <a:lnTo>
                    <a:pt x="722" y="176"/>
                  </a:lnTo>
                  <a:lnTo>
                    <a:pt x="722" y="219"/>
                  </a:lnTo>
                  <a:lnTo>
                    <a:pt x="722" y="394"/>
                  </a:lnTo>
                  <a:lnTo>
                    <a:pt x="722" y="438"/>
                  </a:lnTo>
                  <a:lnTo>
                    <a:pt x="721" y="441"/>
                  </a:lnTo>
                  <a:lnTo>
                    <a:pt x="720" y="443"/>
                  </a:lnTo>
                  <a:lnTo>
                    <a:pt x="720" y="444"/>
                  </a:lnTo>
                  <a:lnTo>
                    <a:pt x="610" y="607"/>
                  </a:lnTo>
                  <a:lnTo>
                    <a:pt x="610" y="608"/>
                  </a:lnTo>
                  <a:lnTo>
                    <a:pt x="502" y="771"/>
                  </a:lnTo>
                  <a:lnTo>
                    <a:pt x="500" y="774"/>
                  </a:lnTo>
                  <a:lnTo>
                    <a:pt x="498" y="775"/>
                  </a:lnTo>
                  <a:lnTo>
                    <a:pt x="495" y="776"/>
                  </a:lnTo>
                  <a:lnTo>
                    <a:pt x="493" y="777"/>
                  </a:lnTo>
                  <a:lnTo>
                    <a:pt x="448" y="777"/>
                  </a:lnTo>
                  <a:lnTo>
                    <a:pt x="444" y="776"/>
                  </a:lnTo>
                  <a:lnTo>
                    <a:pt x="441" y="774"/>
                  </a:lnTo>
                  <a:lnTo>
                    <a:pt x="439" y="770"/>
                  </a:lnTo>
                  <a:lnTo>
                    <a:pt x="438" y="765"/>
                  </a:lnTo>
                  <a:lnTo>
                    <a:pt x="438" y="613"/>
                  </a:lnTo>
                  <a:lnTo>
                    <a:pt x="383" y="613"/>
                  </a:lnTo>
                  <a:lnTo>
                    <a:pt x="339" y="613"/>
                  </a:lnTo>
                  <a:lnTo>
                    <a:pt x="335" y="612"/>
                  </a:lnTo>
                  <a:lnTo>
                    <a:pt x="332" y="610"/>
                  </a:lnTo>
                  <a:lnTo>
                    <a:pt x="329" y="606"/>
                  </a:lnTo>
                  <a:lnTo>
                    <a:pt x="328" y="602"/>
                  </a:lnTo>
                  <a:lnTo>
                    <a:pt x="328" y="558"/>
                  </a:lnTo>
                  <a:lnTo>
                    <a:pt x="328" y="539"/>
                  </a:lnTo>
                  <a:lnTo>
                    <a:pt x="283" y="607"/>
                  </a:lnTo>
                  <a:lnTo>
                    <a:pt x="281" y="610"/>
                  </a:lnTo>
                  <a:lnTo>
                    <a:pt x="279" y="611"/>
                  </a:lnTo>
                  <a:lnTo>
                    <a:pt x="277" y="613"/>
                  </a:lnTo>
                  <a:lnTo>
                    <a:pt x="274" y="613"/>
                  </a:lnTo>
                  <a:lnTo>
                    <a:pt x="229" y="613"/>
                  </a:lnTo>
                  <a:lnTo>
                    <a:pt x="225" y="612"/>
                  </a:lnTo>
                  <a:lnTo>
                    <a:pt x="222" y="610"/>
                  </a:lnTo>
                  <a:lnTo>
                    <a:pt x="220" y="606"/>
                  </a:lnTo>
                  <a:lnTo>
                    <a:pt x="219" y="602"/>
                  </a:lnTo>
                  <a:lnTo>
                    <a:pt x="219" y="539"/>
                  </a:lnTo>
                  <a:lnTo>
                    <a:pt x="174" y="607"/>
                  </a:lnTo>
                  <a:lnTo>
                    <a:pt x="173" y="610"/>
                  </a:lnTo>
                  <a:lnTo>
                    <a:pt x="169" y="611"/>
                  </a:lnTo>
                  <a:lnTo>
                    <a:pt x="167" y="613"/>
                  </a:lnTo>
                  <a:lnTo>
                    <a:pt x="164" y="613"/>
                  </a:lnTo>
                  <a:lnTo>
                    <a:pt x="121" y="613"/>
                  </a:lnTo>
                  <a:lnTo>
                    <a:pt x="55" y="613"/>
                  </a:lnTo>
                  <a:lnTo>
                    <a:pt x="12" y="613"/>
                  </a:lnTo>
                  <a:lnTo>
                    <a:pt x="7" y="612"/>
                  </a:lnTo>
                  <a:lnTo>
                    <a:pt x="3" y="610"/>
                  </a:lnTo>
                  <a:lnTo>
                    <a:pt x="1" y="606"/>
                  </a:lnTo>
                  <a:lnTo>
                    <a:pt x="0" y="602"/>
                  </a:lnTo>
                  <a:lnTo>
                    <a:pt x="0" y="558"/>
                  </a:lnTo>
                  <a:lnTo>
                    <a:pt x="0" y="339"/>
                  </a:lnTo>
                  <a:lnTo>
                    <a:pt x="1" y="337"/>
                  </a:lnTo>
                  <a:lnTo>
                    <a:pt x="2" y="334"/>
                  </a:lnTo>
                  <a:lnTo>
                    <a:pt x="2" y="333"/>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36" name="Freeform 1208"/>
            <xdr:cNvSpPr>
              <a:spLocks/>
            </xdr:cNvSpPr>
          </xdr:nvSpPr>
          <xdr:spPr bwMode="auto">
            <a:xfrm>
              <a:off x="1960" y="484"/>
              <a:ext cx="65" cy="284"/>
            </a:xfrm>
            <a:custGeom>
              <a:avLst/>
              <a:gdLst>
                <a:gd name="T0" fmla="*/ 0 w 65"/>
                <a:gd name="T1" fmla="*/ 12 h 284"/>
                <a:gd name="T2" fmla="*/ 1 w 65"/>
                <a:gd name="T3" fmla="*/ 8 h 284"/>
                <a:gd name="T4" fmla="*/ 3 w 65"/>
                <a:gd name="T5" fmla="*/ 3 h 284"/>
                <a:gd name="T6" fmla="*/ 6 w 65"/>
                <a:gd name="T7" fmla="*/ 1 h 284"/>
                <a:gd name="T8" fmla="*/ 10 w 65"/>
                <a:gd name="T9" fmla="*/ 0 h 284"/>
                <a:gd name="T10" fmla="*/ 55 w 65"/>
                <a:gd name="T11" fmla="*/ 0 h 284"/>
                <a:gd name="T12" fmla="*/ 59 w 65"/>
                <a:gd name="T13" fmla="*/ 1 h 284"/>
                <a:gd name="T14" fmla="*/ 62 w 65"/>
                <a:gd name="T15" fmla="*/ 3 h 284"/>
                <a:gd name="T16" fmla="*/ 65 w 65"/>
                <a:gd name="T17" fmla="*/ 8 h 284"/>
                <a:gd name="T18" fmla="*/ 65 w 65"/>
                <a:gd name="T19" fmla="*/ 12 h 284"/>
                <a:gd name="T20" fmla="*/ 65 w 65"/>
                <a:gd name="T21" fmla="*/ 274 h 284"/>
                <a:gd name="T22" fmla="*/ 65 w 65"/>
                <a:gd name="T23" fmla="*/ 278 h 284"/>
                <a:gd name="T24" fmla="*/ 62 w 65"/>
                <a:gd name="T25" fmla="*/ 281 h 284"/>
                <a:gd name="T26" fmla="*/ 59 w 65"/>
                <a:gd name="T27" fmla="*/ 283 h 284"/>
                <a:gd name="T28" fmla="*/ 55 w 65"/>
                <a:gd name="T29" fmla="*/ 284 h 284"/>
                <a:gd name="T30" fmla="*/ 10 w 65"/>
                <a:gd name="T31" fmla="*/ 284 h 284"/>
                <a:gd name="T32" fmla="*/ 6 w 65"/>
                <a:gd name="T33" fmla="*/ 283 h 284"/>
                <a:gd name="T34" fmla="*/ 3 w 65"/>
                <a:gd name="T35" fmla="*/ 281 h 284"/>
                <a:gd name="T36" fmla="*/ 1 w 65"/>
                <a:gd name="T37" fmla="*/ 278 h 284"/>
                <a:gd name="T38" fmla="*/ 0 w 65"/>
                <a:gd name="T39" fmla="*/ 274 h 284"/>
                <a:gd name="T40" fmla="*/ 0 w 65"/>
                <a:gd name="T41" fmla="*/ 12 h 284"/>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5"/>
                <a:gd name="T64" fmla="*/ 0 h 284"/>
                <a:gd name="T65" fmla="*/ 65 w 65"/>
                <a:gd name="T66" fmla="*/ 284 h 284"/>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5" h="284">
                  <a:moveTo>
                    <a:pt x="0" y="12"/>
                  </a:moveTo>
                  <a:lnTo>
                    <a:pt x="1" y="8"/>
                  </a:lnTo>
                  <a:lnTo>
                    <a:pt x="3" y="3"/>
                  </a:lnTo>
                  <a:lnTo>
                    <a:pt x="6" y="1"/>
                  </a:lnTo>
                  <a:lnTo>
                    <a:pt x="10" y="0"/>
                  </a:lnTo>
                  <a:lnTo>
                    <a:pt x="55" y="0"/>
                  </a:lnTo>
                  <a:lnTo>
                    <a:pt x="59" y="1"/>
                  </a:lnTo>
                  <a:lnTo>
                    <a:pt x="62" y="3"/>
                  </a:lnTo>
                  <a:lnTo>
                    <a:pt x="65" y="8"/>
                  </a:lnTo>
                  <a:lnTo>
                    <a:pt x="65" y="12"/>
                  </a:lnTo>
                  <a:lnTo>
                    <a:pt x="65" y="274"/>
                  </a:lnTo>
                  <a:lnTo>
                    <a:pt x="65" y="278"/>
                  </a:lnTo>
                  <a:lnTo>
                    <a:pt x="62" y="281"/>
                  </a:lnTo>
                  <a:lnTo>
                    <a:pt x="59" y="283"/>
                  </a:lnTo>
                  <a:lnTo>
                    <a:pt x="55" y="284"/>
                  </a:lnTo>
                  <a:lnTo>
                    <a:pt x="10" y="284"/>
                  </a:lnTo>
                  <a:lnTo>
                    <a:pt x="6" y="283"/>
                  </a:lnTo>
                  <a:lnTo>
                    <a:pt x="3" y="281"/>
                  </a:lnTo>
                  <a:lnTo>
                    <a:pt x="1" y="278"/>
                  </a:lnTo>
                  <a:lnTo>
                    <a:pt x="0" y="274"/>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37" name="Freeform 1209"/>
            <xdr:cNvSpPr>
              <a:spLocks/>
            </xdr:cNvSpPr>
          </xdr:nvSpPr>
          <xdr:spPr bwMode="auto">
            <a:xfrm>
              <a:off x="1850" y="484"/>
              <a:ext cx="67" cy="284"/>
            </a:xfrm>
            <a:custGeom>
              <a:avLst/>
              <a:gdLst>
                <a:gd name="T0" fmla="*/ 0 w 67"/>
                <a:gd name="T1" fmla="*/ 12 h 284"/>
                <a:gd name="T2" fmla="*/ 1 w 67"/>
                <a:gd name="T3" fmla="*/ 8 h 284"/>
                <a:gd name="T4" fmla="*/ 4 w 67"/>
                <a:gd name="T5" fmla="*/ 3 h 284"/>
                <a:gd name="T6" fmla="*/ 8 w 67"/>
                <a:gd name="T7" fmla="*/ 1 h 284"/>
                <a:gd name="T8" fmla="*/ 12 w 67"/>
                <a:gd name="T9" fmla="*/ 0 h 284"/>
                <a:gd name="T10" fmla="*/ 55 w 67"/>
                <a:gd name="T11" fmla="*/ 0 h 284"/>
                <a:gd name="T12" fmla="*/ 59 w 67"/>
                <a:gd name="T13" fmla="*/ 1 h 284"/>
                <a:gd name="T14" fmla="*/ 63 w 67"/>
                <a:gd name="T15" fmla="*/ 3 h 284"/>
                <a:gd name="T16" fmla="*/ 66 w 67"/>
                <a:gd name="T17" fmla="*/ 8 h 284"/>
                <a:gd name="T18" fmla="*/ 67 w 67"/>
                <a:gd name="T19" fmla="*/ 12 h 284"/>
                <a:gd name="T20" fmla="*/ 67 w 67"/>
                <a:gd name="T21" fmla="*/ 274 h 284"/>
                <a:gd name="T22" fmla="*/ 66 w 67"/>
                <a:gd name="T23" fmla="*/ 278 h 284"/>
                <a:gd name="T24" fmla="*/ 63 w 67"/>
                <a:gd name="T25" fmla="*/ 281 h 284"/>
                <a:gd name="T26" fmla="*/ 59 w 67"/>
                <a:gd name="T27" fmla="*/ 283 h 284"/>
                <a:gd name="T28" fmla="*/ 55 w 67"/>
                <a:gd name="T29" fmla="*/ 284 h 284"/>
                <a:gd name="T30" fmla="*/ 12 w 67"/>
                <a:gd name="T31" fmla="*/ 284 h 284"/>
                <a:gd name="T32" fmla="*/ 8 w 67"/>
                <a:gd name="T33" fmla="*/ 283 h 284"/>
                <a:gd name="T34" fmla="*/ 4 w 67"/>
                <a:gd name="T35" fmla="*/ 281 h 284"/>
                <a:gd name="T36" fmla="*/ 1 w 67"/>
                <a:gd name="T37" fmla="*/ 278 h 284"/>
                <a:gd name="T38" fmla="*/ 0 w 67"/>
                <a:gd name="T39" fmla="*/ 274 h 284"/>
                <a:gd name="T40" fmla="*/ 0 w 67"/>
                <a:gd name="T41" fmla="*/ 12 h 284"/>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7"/>
                <a:gd name="T64" fmla="*/ 0 h 284"/>
                <a:gd name="T65" fmla="*/ 67 w 67"/>
                <a:gd name="T66" fmla="*/ 284 h 284"/>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7" h="284">
                  <a:moveTo>
                    <a:pt x="0" y="12"/>
                  </a:moveTo>
                  <a:lnTo>
                    <a:pt x="1" y="8"/>
                  </a:lnTo>
                  <a:lnTo>
                    <a:pt x="4" y="3"/>
                  </a:lnTo>
                  <a:lnTo>
                    <a:pt x="8" y="1"/>
                  </a:lnTo>
                  <a:lnTo>
                    <a:pt x="12" y="0"/>
                  </a:lnTo>
                  <a:lnTo>
                    <a:pt x="55" y="0"/>
                  </a:lnTo>
                  <a:lnTo>
                    <a:pt x="59" y="1"/>
                  </a:lnTo>
                  <a:lnTo>
                    <a:pt x="63" y="3"/>
                  </a:lnTo>
                  <a:lnTo>
                    <a:pt x="66" y="8"/>
                  </a:lnTo>
                  <a:lnTo>
                    <a:pt x="67" y="12"/>
                  </a:lnTo>
                  <a:lnTo>
                    <a:pt x="67" y="274"/>
                  </a:lnTo>
                  <a:lnTo>
                    <a:pt x="66" y="278"/>
                  </a:lnTo>
                  <a:lnTo>
                    <a:pt x="63" y="281"/>
                  </a:lnTo>
                  <a:lnTo>
                    <a:pt x="59" y="283"/>
                  </a:lnTo>
                  <a:lnTo>
                    <a:pt x="55" y="284"/>
                  </a:lnTo>
                  <a:lnTo>
                    <a:pt x="12" y="284"/>
                  </a:lnTo>
                  <a:lnTo>
                    <a:pt x="8" y="283"/>
                  </a:lnTo>
                  <a:lnTo>
                    <a:pt x="4" y="281"/>
                  </a:lnTo>
                  <a:lnTo>
                    <a:pt x="1" y="278"/>
                  </a:lnTo>
                  <a:lnTo>
                    <a:pt x="0" y="274"/>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38" name="Freeform 1210"/>
            <xdr:cNvSpPr>
              <a:spLocks/>
            </xdr:cNvSpPr>
          </xdr:nvSpPr>
          <xdr:spPr bwMode="auto">
            <a:xfrm>
              <a:off x="2069" y="484"/>
              <a:ext cx="66" cy="284"/>
            </a:xfrm>
            <a:custGeom>
              <a:avLst/>
              <a:gdLst>
                <a:gd name="T0" fmla="*/ 0 w 66"/>
                <a:gd name="T1" fmla="*/ 12 h 284"/>
                <a:gd name="T2" fmla="*/ 1 w 66"/>
                <a:gd name="T3" fmla="*/ 8 h 284"/>
                <a:gd name="T4" fmla="*/ 4 w 66"/>
                <a:gd name="T5" fmla="*/ 3 h 284"/>
                <a:gd name="T6" fmla="*/ 7 w 66"/>
                <a:gd name="T7" fmla="*/ 1 h 284"/>
                <a:gd name="T8" fmla="*/ 11 w 66"/>
                <a:gd name="T9" fmla="*/ 0 h 284"/>
                <a:gd name="T10" fmla="*/ 55 w 66"/>
                <a:gd name="T11" fmla="*/ 0 h 284"/>
                <a:gd name="T12" fmla="*/ 59 w 66"/>
                <a:gd name="T13" fmla="*/ 1 h 284"/>
                <a:gd name="T14" fmla="*/ 62 w 66"/>
                <a:gd name="T15" fmla="*/ 3 h 284"/>
                <a:gd name="T16" fmla="*/ 65 w 66"/>
                <a:gd name="T17" fmla="*/ 8 h 284"/>
                <a:gd name="T18" fmla="*/ 66 w 66"/>
                <a:gd name="T19" fmla="*/ 12 h 284"/>
                <a:gd name="T20" fmla="*/ 66 w 66"/>
                <a:gd name="T21" fmla="*/ 274 h 284"/>
                <a:gd name="T22" fmla="*/ 65 w 66"/>
                <a:gd name="T23" fmla="*/ 278 h 284"/>
                <a:gd name="T24" fmla="*/ 62 w 66"/>
                <a:gd name="T25" fmla="*/ 281 h 284"/>
                <a:gd name="T26" fmla="*/ 59 w 66"/>
                <a:gd name="T27" fmla="*/ 283 h 284"/>
                <a:gd name="T28" fmla="*/ 55 w 66"/>
                <a:gd name="T29" fmla="*/ 284 h 284"/>
                <a:gd name="T30" fmla="*/ 11 w 66"/>
                <a:gd name="T31" fmla="*/ 284 h 284"/>
                <a:gd name="T32" fmla="*/ 7 w 66"/>
                <a:gd name="T33" fmla="*/ 283 h 284"/>
                <a:gd name="T34" fmla="*/ 4 w 66"/>
                <a:gd name="T35" fmla="*/ 281 h 284"/>
                <a:gd name="T36" fmla="*/ 1 w 66"/>
                <a:gd name="T37" fmla="*/ 278 h 284"/>
                <a:gd name="T38" fmla="*/ 0 w 66"/>
                <a:gd name="T39" fmla="*/ 274 h 284"/>
                <a:gd name="T40" fmla="*/ 0 w 66"/>
                <a:gd name="T41" fmla="*/ 12 h 284"/>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6"/>
                <a:gd name="T64" fmla="*/ 0 h 284"/>
                <a:gd name="T65" fmla="*/ 66 w 66"/>
                <a:gd name="T66" fmla="*/ 284 h 284"/>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6" h="284">
                  <a:moveTo>
                    <a:pt x="0" y="12"/>
                  </a:moveTo>
                  <a:lnTo>
                    <a:pt x="1" y="8"/>
                  </a:lnTo>
                  <a:lnTo>
                    <a:pt x="4" y="3"/>
                  </a:lnTo>
                  <a:lnTo>
                    <a:pt x="7" y="1"/>
                  </a:lnTo>
                  <a:lnTo>
                    <a:pt x="11" y="0"/>
                  </a:lnTo>
                  <a:lnTo>
                    <a:pt x="55" y="0"/>
                  </a:lnTo>
                  <a:lnTo>
                    <a:pt x="59" y="1"/>
                  </a:lnTo>
                  <a:lnTo>
                    <a:pt x="62" y="3"/>
                  </a:lnTo>
                  <a:lnTo>
                    <a:pt x="65" y="8"/>
                  </a:lnTo>
                  <a:lnTo>
                    <a:pt x="66" y="12"/>
                  </a:lnTo>
                  <a:lnTo>
                    <a:pt x="66" y="274"/>
                  </a:lnTo>
                  <a:lnTo>
                    <a:pt x="65" y="278"/>
                  </a:lnTo>
                  <a:lnTo>
                    <a:pt x="62" y="281"/>
                  </a:lnTo>
                  <a:lnTo>
                    <a:pt x="59" y="283"/>
                  </a:lnTo>
                  <a:lnTo>
                    <a:pt x="55" y="284"/>
                  </a:lnTo>
                  <a:lnTo>
                    <a:pt x="11" y="284"/>
                  </a:lnTo>
                  <a:lnTo>
                    <a:pt x="7" y="283"/>
                  </a:lnTo>
                  <a:lnTo>
                    <a:pt x="4" y="281"/>
                  </a:lnTo>
                  <a:lnTo>
                    <a:pt x="1" y="278"/>
                  </a:lnTo>
                  <a:lnTo>
                    <a:pt x="0" y="274"/>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39" name="Freeform 1211"/>
            <xdr:cNvSpPr>
              <a:spLocks/>
            </xdr:cNvSpPr>
          </xdr:nvSpPr>
          <xdr:spPr bwMode="auto">
            <a:xfrm>
              <a:off x="2179" y="484"/>
              <a:ext cx="65" cy="284"/>
            </a:xfrm>
            <a:custGeom>
              <a:avLst/>
              <a:gdLst>
                <a:gd name="T0" fmla="*/ 0 w 65"/>
                <a:gd name="T1" fmla="*/ 12 h 284"/>
                <a:gd name="T2" fmla="*/ 1 w 65"/>
                <a:gd name="T3" fmla="*/ 8 h 284"/>
                <a:gd name="T4" fmla="*/ 3 w 65"/>
                <a:gd name="T5" fmla="*/ 3 h 284"/>
                <a:gd name="T6" fmla="*/ 6 w 65"/>
                <a:gd name="T7" fmla="*/ 1 h 284"/>
                <a:gd name="T8" fmla="*/ 10 w 65"/>
                <a:gd name="T9" fmla="*/ 0 h 284"/>
                <a:gd name="T10" fmla="*/ 55 w 65"/>
                <a:gd name="T11" fmla="*/ 0 h 284"/>
                <a:gd name="T12" fmla="*/ 59 w 65"/>
                <a:gd name="T13" fmla="*/ 1 h 284"/>
                <a:gd name="T14" fmla="*/ 62 w 65"/>
                <a:gd name="T15" fmla="*/ 3 h 284"/>
                <a:gd name="T16" fmla="*/ 64 w 65"/>
                <a:gd name="T17" fmla="*/ 8 h 284"/>
                <a:gd name="T18" fmla="*/ 65 w 65"/>
                <a:gd name="T19" fmla="*/ 12 h 284"/>
                <a:gd name="T20" fmla="*/ 65 w 65"/>
                <a:gd name="T21" fmla="*/ 274 h 284"/>
                <a:gd name="T22" fmla="*/ 64 w 65"/>
                <a:gd name="T23" fmla="*/ 278 h 284"/>
                <a:gd name="T24" fmla="*/ 62 w 65"/>
                <a:gd name="T25" fmla="*/ 281 h 284"/>
                <a:gd name="T26" fmla="*/ 59 w 65"/>
                <a:gd name="T27" fmla="*/ 283 h 284"/>
                <a:gd name="T28" fmla="*/ 55 w 65"/>
                <a:gd name="T29" fmla="*/ 284 h 284"/>
                <a:gd name="T30" fmla="*/ 10 w 65"/>
                <a:gd name="T31" fmla="*/ 284 h 284"/>
                <a:gd name="T32" fmla="*/ 6 w 65"/>
                <a:gd name="T33" fmla="*/ 283 h 284"/>
                <a:gd name="T34" fmla="*/ 3 w 65"/>
                <a:gd name="T35" fmla="*/ 281 h 284"/>
                <a:gd name="T36" fmla="*/ 1 w 65"/>
                <a:gd name="T37" fmla="*/ 278 h 284"/>
                <a:gd name="T38" fmla="*/ 0 w 65"/>
                <a:gd name="T39" fmla="*/ 274 h 284"/>
                <a:gd name="T40" fmla="*/ 0 w 65"/>
                <a:gd name="T41" fmla="*/ 12 h 284"/>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5"/>
                <a:gd name="T64" fmla="*/ 0 h 284"/>
                <a:gd name="T65" fmla="*/ 65 w 65"/>
                <a:gd name="T66" fmla="*/ 284 h 284"/>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5" h="284">
                  <a:moveTo>
                    <a:pt x="0" y="12"/>
                  </a:moveTo>
                  <a:lnTo>
                    <a:pt x="1" y="8"/>
                  </a:lnTo>
                  <a:lnTo>
                    <a:pt x="3" y="3"/>
                  </a:lnTo>
                  <a:lnTo>
                    <a:pt x="6" y="1"/>
                  </a:lnTo>
                  <a:lnTo>
                    <a:pt x="10" y="0"/>
                  </a:lnTo>
                  <a:lnTo>
                    <a:pt x="55" y="0"/>
                  </a:lnTo>
                  <a:lnTo>
                    <a:pt x="59" y="1"/>
                  </a:lnTo>
                  <a:lnTo>
                    <a:pt x="62" y="3"/>
                  </a:lnTo>
                  <a:lnTo>
                    <a:pt x="64" y="8"/>
                  </a:lnTo>
                  <a:lnTo>
                    <a:pt x="65" y="12"/>
                  </a:lnTo>
                  <a:lnTo>
                    <a:pt x="65" y="274"/>
                  </a:lnTo>
                  <a:lnTo>
                    <a:pt x="64" y="278"/>
                  </a:lnTo>
                  <a:lnTo>
                    <a:pt x="62" y="281"/>
                  </a:lnTo>
                  <a:lnTo>
                    <a:pt x="59" y="283"/>
                  </a:lnTo>
                  <a:lnTo>
                    <a:pt x="55" y="284"/>
                  </a:lnTo>
                  <a:lnTo>
                    <a:pt x="10" y="284"/>
                  </a:lnTo>
                  <a:lnTo>
                    <a:pt x="6" y="283"/>
                  </a:lnTo>
                  <a:lnTo>
                    <a:pt x="3" y="281"/>
                  </a:lnTo>
                  <a:lnTo>
                    <a:pt x="1" y="278"/>
                  </a:lnTo>
                  <a:lnTo>
                    <a:pt x="0" y="274"/>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0" name="Freeform 1212"/>
            <xdr:cNvSpPr>
              <a:spLocks/>
            </xdr:cNvSpPr>
          </xdr:nvSpPr>
          <xdr:spPr bwMode="auto">
            <a:xfrm>
              <a:off x="2397" y="484"/>
              <a:ext cx="66" cy="284"/>
            </a:xfrm>
            <a:custGeom>
              <a:avLst/>
              <a:gdLst>
                <a:gd name="T0" fmla="*/ 0 w 66"/>
                <a:gd name="T1" fmla="*/ 12 h 284"/>
                <a:gd name="T2" fmla="*/ 1 w 66"/>
                <a:gd name="T3" fmla="*/ 8 h 284"/>
                <a:gd name="T4" fmla="*/ 3 w 66"/>
                <a:gd name="T5" fmla="*/ 3 h 284"/>
                <a:gd name="T6" fmla="*/ 7 w 66"/>
                <a:gd name="T7" fmla="*/ 1 h 284"/>
                <a:gd name="T8" fmla="*/ 11 w 66"/>
                <a:gd name="T9" fmla="*/ 0 h 284"/>
                <a:gd name="T10" fmla="*/ 54 w 66"/>
                <a:gd name="T11" fmla="*/ 0 h 284"/>
                <a:gd name="T12" fmla="*/ 59 w 66"/>
                <a:gd name="T13" fmla="*/ 1 h 284"/>
                <a:gd name="T14" fmla="*/ 63 w 66"/>
                <a:gd name="T15" fmla="*/ 3 h 284"/>
                <a:gd name="T16" fmla="*/ 65 w 66"/>
                <a:gd name="T17" fmla="*/ 8 h 284"/>
                <a:gd name="T18" fmla="*/ 66 w 66"/>
                <a:gd name="T19" fmla="*/ 12 h 284"/>
                <a:gd name="T20" fmla="*/ 66 w 66"/>
                <a:gd name="T21" fmla="*/ 274 h 284"/>
                <a:gd name="T22" fmla="*/ 65 w 66"/>
                <a:gd name="T23" fmla="*/ 278 h 284"/>
                <a:gd name="T24" fmla="*/ 63 w 66"/>
                <a:gd name="T25" fmla="*/ 281 h 284"/>
                <a:gd name="T26" fmla="*/ 59 w 66"/>
                <a:gd name="T27" fmla="*/ 283 h 284"/>
                <a:gd name="T28" fmla="*/ 54 w 66"/>
                <a:gd name="T29" fmla="*/ 284 h 284"/>
                <a:gd name="T30" fmla="*/ 11 w 66"/>
                <a:gd name="T31" fmla="*/ 284 h 284"/>
                <a:gd name="T32" fmla="*/ 7 w 66"/>
                <a:gd name="T33" fmla="*/ 283 h 284"/>
                <a:gd name="T34" fmla="*/ 3 w 66"/>
                <a:gd name="T35" fmla="*/ 281 h 284"/>
                <a:gd name="T36" fmla="*/ 1 w 66"/>
                <a:gd name="T37" fmla="*/ 278 h 284"/>
                <a:gd name="T38" fmla="*/ 0 w 66"/>
                <a:gd name="T39" fmla="*/ 274 h 284"/>
                <a:gd name="T40" fmla="*/ 0 w 66"/>
                <a:gd name="T41" fmla="*/ 12 h 284"/>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6"/>
                <a:gd name="T64" fmla="*/ 0 h 284"/>
                <a:gd name="T65" fmla="*/ 66 w 66"/>
                <a:gd name="T66" fmla="*/ 284 h 284"/>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6" h="284">
                  <a:moveTo>
                    <a:pt x="0" y="12"/>
                  </a:moveTo>
                  <a:lnTo>
                    <a:pt x="1" y="8"/>
                  </a:lnTo>
                  <a:lnTo>
                    <a:pt x="3" y="3"/>
                  </a:lnTo>
                  <a:lnTo>
                    <a:pt x="7" y="1"/>
                  </a:lnTo>
                  <a:lnTo>
                    <a:pt x="11" y="0"/>
                  </a:lnTo>
                  <a:lnTo>
                    <a:pt x="54" y="0"/>
                  </a:lnTo>
                  <a:lnTo>
                    <a:pt x="59" y="1"/>
                  </a:lnTo>
                  <a:lnTo>
                    <a:pt x="63" y="3"/>
                  </a:lnTo>
                  <a:lnTo>
                    <a:pt x="65" y="8"/>
                  </a:lnTo>
                  <a:lnTo>
                    <a:pt x="66" y="12"/>
                  </a:lnTo>
                  <a:lnTo>
                    <a:pt x="66" y="274"/>
                  </a:lnTo>
                  <a:lnTo>
                    <a:pt x="65" y="278"/>
                  </a:lnTo>
                  <a:lnTo>
                    <a:pt x="63" y="281"/>
                  </a:lnTo>
                  <a:lnTo>
                    <a:pt x="59" y="283"/>
                  </a:lnTo>
                  <a:lnTo>
                    <a:pt x="54" y="284"/>
                  </a:lnTo>
                  <a:lnTo>
                    <a:pt x="11" y="284"/>
                  </a:lnTo>
                  <a:lnTo>
                    <a:pt x="7" y="283"/>
                  </a:lnTo>
                  <a:lnTo>
                    <a:pt x="3" y="281"/>
                  </a:lnTo>
                  <a:lnTo>
                    <a:pt x="1" y="278"/>
                  </a:lnTo>
                  <a:lnTo>
                    <a:pt x="0" y="274"/>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1" name="Freeform 1213"/>
            <xdr:cNvSpPr>
              <a:spLocks/>
            </xdr:cNvSpPr>
          </xdr:nvSpPr>
          <xdr:spPr bwMode="auto">
            <a:xfrm>
              <a:off x="2288" y="484"/>
              <a:ext cx="66" cy="449"/>
            </a:xfrm>
            <a:custGeom>
              <a:avLst/>
              <a:gdLst>
                <a:gd name="T0" fmla="*/ 0 w 66"/>
                <a:gd name="T1" fmla="*/ 12 h 449"/>
                <a:gd name="T2" fmla="*/ 0 w 66"/>
                <a:gd name="T3" fmla="*/ 8 h 449"/>
                <a:gd name="T4" fmla="*/ 3 w 66"/>
                <a:gd name="T5" fmla="*/ 3 h 449"/>
                <a:gd name="T6" fmla="*/ 7 w 66"/>
                <a:gd name="T7" fmla="*/ 1 h 449"/>
                <a:gd name="T8" fmla="*/ 11 w 66"/>
                <a:gd name="T9" fmla="*/ 0 h 449"/>
                <a:gd name="T10" fmla="*/ 54 w 66"/>
                <a:gd name="T11" fmla="*/ 0 h 449"/>
                <a:gd name="T12" fmla="*/ 59 w 66"/>
                <a:gd name="T13" fmla="*/ 1 h 449"/>
                <a:gd name="T14" fmla="*/ 62 w 66"/>
                <a:gd name="T15" fmla="*/ 3 h 449"/>
                <a:gd name="T16" fmla="*/ 65 w 66"/>
                <a:gd name="T17" fmla="*/ 8 h 449"/>
                <a:gd name="T18" fmla="*/ 66 w 66"/>
                <a:gd name="T19" fmla="*/ 12 h 449"/>
                <a:gd name="T20" fmla="*/ 66 w 66"/>
                <a:gd name="T21" fmla="*/ 438 h 449"/>
                <a:gd name="T22" fmla="*/ 65 w 66"/>
                <a:gd name="T23" fmla="*/ 442 h 449"/>
                <a:gd name="T24" fmla="*/ 62 w 66"/>
                <a:gd name="T25" fmla="*/ 446 h 449"/>
                <a:gd name="T26" fmla="*/ 59 w 66"/>
                <a:gd name="T27" fmla="*/ 448 h 449"/>
                <a:gd name="T28" fmla="*/ 54 w 66"/>
                <a:gd name="T29" fmla="*/ 449 h 449"/>
                <a:gd name="T30" fmla="*/ 11 w 66"/>
                <a:gd name="T31" fmla="*/ 449 h 449"/>
                <a:gd name="T32" fmla="*/ 7 w 66"/>
                <a:gd name="T33" fmla="*/ 448 h 449"/>
                <a:gd name="T34" fmla="*/ 3 w 66"/>
                <a:gd name="T35" fmla="*/ 446 h 449"/>
                <a:gd name="T36" fmla="*/ 0 w 66"/>
                <a:gd name="T37" fmla="*/ 442 h 449"/>
                <a:gd name="T38" fmla="*/ 0 w 66"/>
                <a:gd name="T39" fmla="*/ 438 h 449"/>
                <a:gd name="T40" fmla="*/ 0 w 66"/>
                <a:gd name="T41" fmla="*/ 12 h 449"/>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6"/>
                <a:gd name="T64" fmla="*/ 0 h 449"/>
                <a:gd name="T65" fmla="*/ 66 w 66"/>
                <a:gd name="T66" fmla="*/ 449 h 449"/>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6" h="449">
                  <a:moveTo>
                    <a:pt x="0" y="12"/>
                  </a:moveTo>
                  <a:lnTo>
                    <a:pt x="0" y="8"/>
                  </a:lnTo>
                  <a:lnTo>
                    <a:pt x="3" y="3"/>
                  </a:lnTo>
                  <a:lnTo>
                    <a:pt x="7" y="1"/>
                  </a:lnTo>
                  <a:lnTo>
                    <a:pt x="11" y="0"/>
                  </a:lnTo>
                  <a:lnTo>
                    <a:pt x="54" y="0"/>
                  </a:lnTo>
                  <a:lnTo>
                    <a:pt x="59" y="1"/>
                  </a:lnTo>
                  <a:lnTo>
                    <a:pt x="62" y="3"/>
                  </a:lnTo>
                  <a:lnTo>
                    <a:pt x="65" y="8"/>
                  </a:lnTo>
                  <a:lnTo>
                    <a:pt x="66" y="12"/>
                  </a:lnTo>
                  <a:lnTo>
                    <a:pt x="66" y="438"/>
                  </a:lnTo>
                  <a:lnTo>
                    <a:pt x="65" y="442"/>
                  </a:lnTo>
                  <a:lnTo>
                    <a:pt x="62" y="446"/>
                  </a:lnTo>
                  <a:lnTo>
                    <a:pt x="59" y="448"/>
                  </a:lnTo>
                  <a:lnTo>
                    <a:pt x="54" y="449"/>
                  </a:lnTo>
                  <a:lnTo>
                    <a:pt x="11" y="449"/>
                  </a:lnTo>
                  <a:lnTo>
                    <a:pt x="7" y="448"/>
                  </a:lnTo>
                  <a:lnTo>
                    <a:pt x="3" y="446"/>
                  </a:lnTo>
                  <a:lnTo>
                    <a:pt x="0" y="442"/>
                  </a:lnTo>
                  <a:lnTo>
                    <a:pt x="0" y="438"/>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2" name="Freeform 1214"/>
            <xdr:cNvSpPr>
              <a:spLocks/>
            </xdr:cNvSpPr>
          </xdr:nvSpPr>
          <xdr:spPr bwMode="auto">
            <a:xfrm>
              <a:off x="2179" y="703"/>
              <a:ext cx="284" cy="65"/>
            </a:xfrm>
            <a:custGeom>
              <a:avLst/>
              <a:gdLst>
                <a:gd name="T0" fmla="*/ 0 w 284"/>
                <a:gd name="T1" fmla="*/ 11 h 65"/>
                <a:gd name="T2" fmla="*/ 1 w 284"/>
                <a:gd name="T3" fmla="*/ 7 h 65"/>
                <a:gd name="T4" fmla="*/ 3 w 284"/>
                <a:gd name="T5" fmla="*/ 3 h 65"/>
                <a:gd name="T6" fmla="*/ 6 w 284"/>
                <a:gd name="T7" fmla="*/ 1 h 65"/>
                <a:gd name="T8" fmla="*/ 10 w 284"/>
                <a:gd name="T9" fmla="*/ 0 h 65"/>
                <a:gd name="T10" fmla="*/ 272 w 284"/>
                <a:gd name="T11" fmla="*/ 0 h 65"/>
                <a:gd name="T12" fmla="*/ 277 w 284"/>
                <a:gd name="T13" fmla="*/ 1 h 65"/>
                <a:gd name="T14" fmla="*/ 281 w 284"/>
                <a:gd name="T15" fmla="*/ 3 h 65"/>
                <a:gd name="T16" fmla="*/ 283 w 284"/>
                <a:gd name="T17" fmla="*/ 7 h 65"/>
                <a:gd name="T18" fmla="*/ 284 w 284"/>
                <a:gd name="T19" fmla="*/ 11 h 65"/>
                <a:gd name="T20" fmla="*/ 284 w 284"/>
                <a:gd name="T21" fmla="*/ 55 h 65"/>
                <a:gd name="T22" fmla="*/ 283 w 284"/>
                <a:gd name="T23" fmla="*/ 59 h 65"/>
                <a:gd name="T24" fmla="*/ 281 w 284"/>
                <a:gd name="T25" fmla="*/ 62 h 65"/>
                <a:gd name="T26" fmla="*/ 277 w 284"/>
                <a:gd name="T27" fmla="*/ 64 h 65"/>
                <a:gd name="T28" fmla="*/ 272 w 284"/>
                <a:gd name="T29" fmla="*/ 65 h 65"/>
                <a:gd name="T30" fmla="*/ 10 w 284"/>
                <a:gd name="T31" fmla="*/ 65 h 65"/>
                <a:gd name="T32" fmla="*/ 6 w 284"/>
                <a:gd name="T33" fmla="*/ 64 h 65"/>
                <a:gd name="T34" fmla="*/ 3 w 284"/>
                <a:gd name="T35" fmla="*/ 62 h 65"/>
                <a:gd name="T36" fmla="*/ 1 w 284"/>
                <a:gd name="T37" fmla="*/ 59 h 65"/>
                <a:gd name="T38" fmla="*/ 0 w 284"/>
                <a:gd name="T39" fmla="*/ 55 h 65"/>
                <a:gd name="T40" fmla="*/ 0 w 284"/>
                <a:gd name="T41" fmla="*/ 11 h 65"/>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284"/>
                <a:gd name="T64" fmla="*/ 0 h 65"/>
                <a:gd name="T65" fmla="*/ 284 w 284"/>
                <a:gd name="T66" fmla="*/ 65 h 65"/>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284" h="65">
                  <a:moveTo>
                    <a:pt x="0" y="11"/>
                  </a:moveTo>
                  <a:lnTo>
                    <a:pt x="1" y="7"/>
                  </a:lnTo>
                  <a:lnTo>
                    <a:pt x="3" y="3"/>
                  </a:lnTo>
                  <a:lnTo>
                    <a:pt x="6" y="1"/>
                  </a:lnTo>
                  <a:lnTo>
                    <a:pt x="10" y="0"/>
                  </a:lnTo>
                  <a:lnTo>
                    <a:pt x="272" y="0"/>
                  </a:lnTo>
                  <a:lnTo>
                    <a:pt x="277" y="1"/>
                  </a:lnTo>
                  <a:lnTo>
                    <a:pt x="281" y="3"/>
                  </a:lnTo>
                  <a:lnTo>
                    <a:pt x="283" y="7"/>
                  </a:lnTo>
                  <a:lnTo>
                    <a:pt x="284" y="11"/>
                  </a:lnTo>
                  <a:lnTo>
                    <a:pt x="284" y="55"/>
                  </a:lnTo>
                  <a:lnTo>
                    <a:pt x="283" y="59"/>
                  </a:lnTo>
                  <a:lnTo>
                    <a:pt x="281" y="62"/>
                  </a:lnTo>
                  <a:lnTo>
                    <a:pt x="277" y="64"/>
                  </a:lnTo>
                  <a:lnTo>
                    <a:pt x="272" y="65"/>
                  </a:lnTo>
                  <a:lnTo>
                    <a:pt x="10" y="65"/>
                  </a:lnTo>
                  <a:lnTo>
                    <a:pt x="6" y="64"/>
                  </a:lnTo>
                  <a:lnTo>
                    <a:pt x="3" y="62"/>
                  </a:lnTo>
                  <a:lnTo>
                    <a:pt x="1" y="59"/>
                  </a:lnTo>
                  <a:lnTo>
                    <a:pt x="0" y="55"/>
                  </a:lnTo>
                  <a:lnTo>
                    <a:pt x="0" y="11"/>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3" name="Freeform 1215"/>
            <xdr:cNvSpPr>
              <a:spLocks/>
            </xdr:cNvSpPr>
          </xdr:nvSpPr>
          <xdr:spPr bwMode="auto">
            <a:xfrm>
              <a:off x="1850" y="320"/>
              <a:ext cx="67" cy="94"/>
            </a:xfrm>
            <a:custGeom>
              <a:avLst/>
              <a:gdLst>
                <a:gd name="T0" fmla="*/ 0 w 67"/>
                <a:gd name="T1" fmla="*/ 12 h 94"/>
                <a:gd name="T2" fmla="*/ 1 w 67"/>
                <a:gd name="T3" fmla="*/ 7 h 94"/>
                <a:gd name="T4" fmla="*/ 4 w 67"/>
                <a:gd name="T5" fmla="*/ 4 h 94"/>
                <a:gd name="T6" fmla="*/ 8 w 67"/>
                <a:gd name="T7" fmla="*/ 1 h 94"/>
                <a:gd name="T8" fmla="*/ 12 w 67"/>
                <a:gd name="T9" fmla="*/ 0 h 94"/>
                <a:gd name="T10" fmla="*/ 55 w 67"/>
                <a:gd name="T11" fmla="*/ 0 h 94"/>
                <a:gd name="T12" fmla="*/ 59 w 67"/>
                <a:gd name="T13" fmla="*/ 1 h 94"/>
                <a:gd name="T14" fmla="*/ 63 w 67"/>
                <a:gd name="T15" fmla="*/ 4 h 94"/>
                <a:gd name="T16" fmla="*/ 66 w 67"/>
                <a:gd name="T17" fmla="*/ 7 h 94"/>
                <a:gd name="T18" fmla="*/ 67 w 67"/>
                <a:gd name="T19" fmla="*/ 12 h 94"/>
                <a:gd name="T20" fmla="*/ 67 w 67"/>
                <a:gd name="T21" fmla="*/ 82 h 94"/>
                <a:gd name="T22" fmla="*/ 66 w 67"/>
                <a:gd name="T23" fmla="*/ 86 h 94"/>
                <a:gd name="T24" fmla="*/ 63 w 67"/>
                <a:gd name="T25" fmla="*/ 91 h 94"/>
                <a:gd name="T26" fmla="*/ 59 w 67"/>
                <a:gd name="T27" fmla="*/ 93 h 94"/>
                <a:gd name="T28" fmla="*/ 55 w 67"/>
                <a:gd name="T29" fmla="*/ 94 h 94"/>
                <a:gd name="T30" fmla="*/ 12 w 67"/>
                <a:gd name="T31" fmla="*/ 94 h 94"/>
                <a:gd name="T32" fmla="*/ 8 w 67"/>
                <a:gd name="T33" fmla="*/ 93 h 94"/>
                <a:gd name="T34" fmla="*/ 4 w 67"/>
                <a:gd name="T35" fmla="*/ 91 h 94"/>
                <a:gd name="T36" fmla="*/ 1 w 67"/>
                <a:gd name="T37" fmla="*/ 86 h 94"/>
                <a:gd name="T38" fmla="*/ 0 w 67"/>
                <a:gd name="T39" fmla="*/ 82 h 94"/>
                <a:gd name="T40" fmla="*/ 0 w 67"/>
                <a:gd name="T41" fmla="*/ 12 h 94"/>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67"/>
                <a:gd name="T64" fmla="*/ 0 h 94"/>
                <a:gd name="T65" fmla="*/ 67 w 67"/>
                <a:gd name="T66" fmla="*/ 94 h 94"/>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67" h="94">
                  <a:moveTo>
                    <a:pt x="0" y="12"/>
                  </a:moveTo>
                  <a:lnTo>
                    <a:pt x="1" y="7"/>
                  </a:lnTo>
                  <a:lnTo>
                    <a:pt x="4" y="4"/>
                  </a:lnTo>
                  <a:lnTo>
                    <a:pt x="8" y="1"/>
                  </a:lnTo>
                  <a:lnTo>
                    <a:pt x="12" y="0"/>
                  </a:lnTo>
                  <a:lnTo>
                    <a:pt x="55" y="0"/>
                  </a:lnTo>
                  <a:lnTo>
                    <a:pt x="59" y="1"/>
                  </a:lnTo>
                  <a:lnTo>
                    <a:pt x="63" y="4"/>
                  </a:lnTo>
                  <a:lnTo>
                    <a:pt x="66" y="7"/>
                  </a:lnTo>
                  <a:lnTo>
                    <a:pt x="67" y="12"/>
                  </a:lnTo>
                  <a:lnTo>
                    <a:pt x="67" y="82"/>
                  </a:lnTo>
                  <a:lnTo>
                    <a:pt x="66" y="86"/>
                  </a:lnTo>
                  <a:lnTo>
                    <a:pt x="63" y="91"/>
                  </a:lnTo>
                  <a:lnTo>
                    <a:pt x="59" y="93"/>
                  </a:lnTo>
                  <a:lnTo>
                    <a:pt x="55" y="94"/>
                  </a:lnTo>
                  <a:lnTo>
                    <a:pt x="12" y="94"/>
                  </a:lnTo>
                  <a:lnTo>
                    <a:pt x="8" y="93"/>
                  </a:lnTo>
                  <a:lnTo>
                    <a:pt x="4" y="91"/>
                  </a:lnTo>
                  <a:lnTo>
                    <a:pt x="1" y="86"/>
                  </a:lnTo>
                  <a:lnTo>
                    <a:pt x="0" y="82"/>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4" name="Freeform 1216"/>
            <xdr:cNvSpPr>
              <a:spLocks/>
            </xdr:cNvSpPr>
          </xdr:nvSpPr>
          <xdr:spPr bwMode="auto">
            <a:xfrm>
              <a:off x="1850" y="703"/>
              <a:ext cx="175" cy="65"/>
            </a:xfrm>
            <a:custGeom>
              <a:avLst/>
              <a:gdLst>
                <a:gd name="T0" fmla="*/ 0 w 175"/>
                <a:gd name="T1" fmla="*/ 11 h 65"/>
                <a:gd name="T2" fmla="*/ 1 w 175"/>
                <a:gd name="T3" fmla="*/ 7 h 65"/>
                <a:gd name="T4" fmla="*/ 4 w 175"/>
                <a:gd name="T5" fmla="*/ 3 h 65"/>
                <a:gd name="T6" fmla="*/ 8 w 175"/>
                <a:gd name="T7" fmla="*/ 1 h 65"/>
                <a:gd name="T8" fmla="*/ 12 w 175"/>
                <a:gd name="T9" fmla="*/ 0 h 65"/>
                <a:gd name="T10" fmla="*/ 165 w 175"/>
                <a:gd name="T11" fmla="*/ 0 h 65"/>
                <a:gd name="T12" fmla="*/ 169 w 175"/>
                <a:gd name="T13" fmla="*/ 1 h 65"/>
                <a:gd name="T14" fmla="*/ 172 w 175"/>
                <a:gd name="T15" fmla="*/ 3 h 65"/>
                <a:gd name="T16" fmla="*/ 175 w 175"/>
                <a:gd name="T17" fmla="*/ 7 h 65"/>
                <a:gd name="T18" fmla="*/ 175 w 175"/>
                <a:gd name="T19" fmla="*/ 11 h 65"/>
                <a:gd name="T20" fmla="*/ 175 w 175"/>
                <a:gd name="T21" fmla="*/ 55 h 65"/>
                <a:gd name="T22" fmla="*/ 175 w 175"/>
                <a:gd name="T23" fmla="*/ 59 h 65"/>
                <a:gd name="T24" fmla="*/ 172 w 175"/>
                <a:gd name="T25" fmla="*/ 62 h 65"/>
                <a:gd name="T26" fmla="*/ 169 w 175"/>
                <a:gd name="T27" fmla="*/ 64 h 65"/>
                <a:gd name="T28" fmla="*/ 165 w 175"/>
                <a:gd name="T29" fmla="*/ 65 h 65"/>
                <a:gd name="T30" fmla="*/ 12 w 175"/>
                <a:gd name="T31" fmla="*/ 65 h 65"/>
                <a:gd name="T32" fmla="*/ 8 w 175"/>
                <a:gd name="T33" fmla="*/ 64 h 65"/>
                <a:gd name="T34" fmla="*/ 4 w 175"/>
                <a:gd name="T35" fmla="*/ 62 h 65"/>
                <a:gd name="T36" fmla="*/ 1 w 175"/>
                <a:gd name="T37" fmla="*/ 59 h 65"/>
                <a:gd name="T38" fmla="*/ 0 w 175"/>
                <a:gd name="T39" fmla="*/ 55 h 65"/>
                <a:gd name="T40" fmla="*/ 0 w 175"/>
                <a:gd name="T41" fmla="*/ 11 h 65"/>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175"/>
                <a:gd name="T64" fmla="*/ 0 h 65"/>
                <a:gd name="T65" fmla="*/ 175 w 175"/>
                <a:gd name="T66" fmla="*/ 65 h 65"/>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175" h="65">
                  <a:moveTo>
                    <a:pt x="0" y="11"/>
                  </a:moveTo>
                  <a:lnTo>
                    <a:pt x="1" y="7"/>
                  </a:lnTo>
                  <a:lnTo>
                    <a:pt x="4" y="3"/>
                  </a:lnTo>
                  <a:lnTo>
                    <a:pt x="8" y="1"/>
                  </a:lnTo>
                  <a:lnTo>
                    <a:pt x="12" y="0"/>
                  </a:lnTo>
                  <a:lnTo>
                    <a:pt x="165" y="0"/>
                  </a:lnTo>
                  <a:lnTo>
                    <a:pt x="169" y="1"/>
                  </a:lnTo>
                  <a:lnTo>
                    <a:pt x="172" y="3"/>
                  </a:lnTo>
                  <a:lnTo>
                    <a:pt x="175" y="7"/>
                  </a:lnTo>
                  <a:lnTo>
                    <a:pt x="175" y="11"/>
                  </a:lnTo>
                  <a:lnTo>
                    <a:pt x="175" y="55"/>
                  </a:lnTo>
                  <a:lnTo>
                    <a:pt x="175" y="59"/>
                  </a:lnTo>
                  <a:lnTo>
                    <a:pt x="172" y="62"/>
                  </a:lnTo>
                  <a:lnTo>
                    <a:pt x="169" y="64"/>
                  </a:lnTo>
                  <a:lnTo>
                    <a:pt x="165" y="65"/>
                  </a:lnTo>
                  <a:lnTo>
                    <a:pt x="12" y="65"/>
                  </a:lnTo>
                  <a:lnTo>
                    <a:pt x="8" y="64"/>
                  </a:lnTo>
                  <a:lnTo>
                    <a:pt x="4" y="62"/>
                  </a:lnTo>
                  <a:lnTo>
                    <a:pt x="1" y="59"/>
                  </a:lnTo>
                  <a:lnTo>
                    <a:pt x="0" y="55"/>
                  </a:lnTo>
                  <a:lnTo>
                    <a:pt x="0" y="11"/>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5" name="Freeform 1217"/>
            <xdr:cNvSpPr>
              <a:spLocks/>
            </xdr:cNvSpPr>
          </xdr:nvSpPr>
          <xdr:spPr bwMode="auto">
            <a:xfrm>
              <a:off x="1960" y="484"/>
              <a:ext cx="281" cy="67"/>
            </a:xfrm>
            <a:custGeom>
              <a:avLst/>
              <a:gdLst>
                <a:gd name="T0" fmla="*/ 0 w 281"/>
                <a:gd name="T1" fmla="*/ 12 h 67"/>
                <a:gd name="T2" fmla="*/ 1 w 281"/>
                <a:gd name="T3" fmla="*/ 8 h 67"/>
                <a:gd name="T4" fmla="*/ 3 w 281"/>
                <a:gd name="T5" fmla="*/ 3 h 67"/>
                <a:gd name="T6" fmla="*/ 6 w 281"/>
                <a:gd name="T7" fmla="*/ 1 h 67"/>
                <a:gd name="T8" fmla="*/ 10 w 281"/>
                <a:gd name="T9" fmla="*/ 0 h 67"/>
                <a:gd name="T10" fmla="*/ 269 w 281"/>
                <a:gd name="T11" fmla="*/ 0 h 67"/>
                <a:gd name="T12" fmla="*/ 274 w 281"/>
                <a:gd name="T13" fmla="*/ 1 h 67"/>
                <a:gd name="T14" fmla="*/ 278 w 281"/>
                <a:gd name="T15" fmla="*/ 3 h 67"/>
                <a:gd name="T16" fmla="*/ 280 w 281"/>
                <a:gd name="T17" fmla="*/ 8 h 67"/>
                <a:gd name="T18" fmla="*/ 281 w 281"/>
                <a:gd name="T19" fmla="*/ 12 h 67"/>
                <a:gd name="T20" fmla="*/ 281 w 281"/>
                <a:gd name="T21" fmla="*/ 55 h 67"/>
                <a:gd name="T22" fmla="*/ 280 w 281"/>
                <a:gd name="T23" fmla="*/ 59 h 67"/>
                <a:gd name="T24" fmla="*/ 278 w 281"/>
                <a:gd name="T25" fmla="*/ 63 h 67"/>
                <a:gd name="T26" fmla="*/ 274 w 281"/>
                <a:gd name="T27" fmla="*/ 66 h 67"/>
                <a:gd name="T28" fmla="*/ 269 w 281"/>
                <a:gd name="T29" fmla="*/ 67 h 67"/>
                <a:gd name="T30" fmla="*/ 10 w 281"/>
                <a:gd name="T31" fmla="*/ 67 h 67"/>
                <a:gd name="T32" fmla="*/ 6 w 281"/>
                <a:gd name="T33" fmla="*/ 66 h 67"/>
                <a:gd name="T34" fmla="*/ 3 w 281"/>
                <a:gd name="T35" fmla="*/ 63 h 67"/>
                <a:gd name="T36" fmla="*/ 1 w 281"/>
                <a:gd name="T37" fmla="*/ 59 h 67"/>
                <a:gd name="T38" fmla="*/ 0 w 281"/>
                <a:gd name="T39" fmla="*/ 55 h 67"/>
                <a:gd name="T40" fmla="*/ 0 w 281"/>
                <a:gd name="T41" fmla="*/ 12 h 67"/>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281"/>
                <a:gd name="T64" fmla="*/ 0 h 67"/>
                <a:gd name="T65" fmla="*/ 281 w 281"/>
                <a:gd name="T66" fmla="*/ 67 h 67"/>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281" h="67">
                  <a:moveTo>
                    <a:pt x="0" y="12"/>
                  </a:moveTo>
                  <a:lnTo>
                    <a:pt x="1" y="8"/>
                  </a:lnTo>
                  <a:lnTo>
                    <a:pt x="3" y="3"/>
                  </a:lnTo>
                  <a:lnTo>
                    <a:pt x="6" y="1"/>
                  </a:lnTo>
                  <a:lnTo>
                    <a:pt x="10" y="0"/>
                  </a:lnTo>
                  <a:lnTo>
                    <a:pt x="269" y="0"/>
                  </a:lnTo>
                  <a:lnTo>
                    <a:pt x="274" y="1"/>
                  </a:lnTo>
                  <a:lnTo>
                    <a:pt x="278" y="3"/>
                  </a:lnTo>
                  <a:lnTo>
                    <a:pt x="280" y="8"/>
                  </a:lnTo>
                  <a:lnTo>
                    <a:pt x="281" y="12"/>
                  </a:lnTo>
                  <a:lnTo>
                    <a:pt x="281" y="55"/>
                  </a:lnTo>
                  <a:lnTo>
                    <a:pt x="280" y="59"/>
                  </a:lnTo>
                  <a:lnTo>
                    <a:pt x="278" y="63"/>
                  </a:lnTo>
                  <a:lnTo>
                    <a:pt x="274" y="66"/>
                  </a:lnTo>
                  <a:lnTo>
                    <a:pt x="269" y="67"/>
                  </a:lnTo>
                  <a:lnTo>
                    <a:pt x="10" y="67"/>
                  </a:lnTo>
                  <a:lnTo>
                    <a:pt x="6" y="66"/>
                  </a:lnTo>
                  <a:lnTo>
                    <a:pt x="3" y="63"/>
                  </a:lnTo>
                  <a:lnTo>
                    <a:pt x="1" y="59"/>
                  </a:lnTo>
                  <a:lnTo>
                    <a:pt x="0" y="55"/>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6" name="Freeform 1218"/>
            <xdr:cNvSpPr>
              <a:spLocks/>
            </xdr:cNvSpPr>
          </xdr:nvSpPr>
          <xdr:spPr bwMode="auto">
            <a:xfrm>
              <a:off x="2288" y="484"/>
              <a:ext cx="175" cy="67"/>
            </a:xfrm>
            <a:custGeom>
              <a:avLst/>
              <a:gdLst>
                <a:gd name="T0" fmla="*/ 0 w 175"/>
                <a:gd name="T1" fmla="*/ 12 h 67"/>
                <a:gd name="T2" fmla="*/ 0 w 175"/>
                <a:gd name="T3" fmla="*/ 8 h 67"/>
                <a:gd name="T4" fmla="*/ 3 w 175"/>
                <a:gd name="T5" fmla="*/ 3 h 67"/>
                <a:gd name="T6" fmla="*/ 7 w 175"/>
                <a:gd name="T7" fmla="*/ 1 h 67"/>
                <a:gd name="T8" fmla="*/ 11 w 175"/>
                <a:gd name="T9" fmla="*/ 0 h 67"/>
                <a:gd name="T10" fmla="*/ 163 w 175"/>
                <a:gd name="T11" fmla="*/ 0 h 67"/>
                <a:gd name="T12" fmla="*/ 168 w 175"/>
                <a:gd name="T13" fmla="*/ 1 h 67"/>
                <a:gd name="T14" fmla="*/ 172 w 175"/>
                <a:gd name="T15" fmla="*/ 3 h 67"/>
                <a:gd name="T16" fmla="*/ 174 w 175"/>
                <a:gd name="T17" fmla="*/ 8 h 67"/>
                <a:gd name="T18" fmla="*/ 175 w 175"/>
                <a:gd name="T19" fmla="*/ 12 h 67"/>
                <a:gd name="T20" fmla="*/ 175 w 175"/>
                <a:gd name="T21" fmla="*/ 55 h 67"/>
                <a:gd name="T22" fmla="*/ 174 w 175"/>
                <a:gd name="T23" fmla="*/ 59 h 67"/>
                <a:gd name="T24" fmla="*/ 172 w 175"/>
                <a:gd name="T25" fmla="*/ 62 h 67"/>
                <a:gd name="T26" fmla="*/ 168 w 175"/>
                <a:gd name="T27" fmla="*/ 66 h 67"/>
                <a:gd name="T28" fmla="*/ 163 w 175"/>
                <a:gd name="T29" fmla="*/ 67 h 67"/>
                <a:gd name="T30" fmla="*/ 11 w 175"/>
                <a:gd name="T31" fmla="*/ 67 h 67"/>
                <a:gd name="T32" fmla="*/ 7 w 175"/>
                <a:gd name="T33" fmla="*/ 66 h 67"/>
                <a:gd name="T34" fmla="*/ 3 w 175"/>
                <a:gd name="T35" fmla="*/ 62 h 67"/>
                <a:gd name="T36" fmla="*/ 0 w 175"/>
                <a:gd name="T37" fmla="*/ 59 h 67"/>
                <a:gd name="T38" fmla="*/ 0 w 175"/>
                <a:gd name="T39" fmla="*/ 55 h 67"/>
                <a:gd name="T40" fmla="*/ 0 w 175"/>
                <a:gd name="T41" fmla="*/ 12 h 67"/>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w 175"/>
                <a:gd name="T64" fmla="*/ 0 h 67"/>
                <a:gd name="T65" fmla="*/ 175 w 175"/>
                <a:gd name="T66" fmla="*/ 67 h 67"/>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T63" t="T64" r="T65" b="T66"/>
              <a:pathLst>
                <a:path w="175" h="67">
                  <a:moveTo>
                    <a:pt x="0" y="12"/>
                  </a:moveTo>
                  <a:lnTo>
                    <a:pt x="0" y="8"/>
                  </a:lnTo>
                  <a:lnTo>
                    <a:pt x="3" y="3"/>
                  </a:lnTo>
                  <a:lnTo>
                    <a:pt x="7" y="1"/>
                  </a:lnTo>
                  <a:lnTo>
                    <a:pt x="11" y="0"/>
                  </a:lnTo>
                  <a:lnTo>
                    <a:pt x="163" y="0"/>
                  </a:lnTo>
                  <a:lnTo>
                    <a:pt x="168" y="1"/>
                  </a:lnTo>
                  <a:lnTo>
                    <a:pt x="172" y="3"/>
                  </a:lnTo>
                  <a:lnTo>
                    <a:pt x="174" y="8"/>
                  </a:lnTo>
                  <a:lnTo>
                    <a:pt x="175" y="12"/>
                  </a:lnTo>
                  <a:lnTo>
                    <a:pt x="175" y="55"/>
                  </a:lnTo>
                  <a:lnTo>
                    <a:pt x="174" y="59"/>
                  </a:lnTo>
                  <a:lnTo>
                    <a:pt x="172" y="62"/>
                  </a:lnTo>
                  <a:lnTo>
                    <a:pt x="168" y="66"/>
                  </a:lnTo>
                  <a:lnTo>
                    <a:pt x="163" y="67"/>
                  </a:lnTo>
                  <a:lnTo>
                    <a:pt x="11" y="67"/>
                  </a:lnTo>
                  <a:lnTo>
                    <a:pt x="7" y="66"/>
                  </a:lnTo>
                  <a:lnTo>
                    <a:pt x="3" y="62"/>
                  </a:lnTo>
                  <a:lnTo>
                    <a:pt x="0" y="59"/>
                  </a:lnTo>
                  <a:lnTo>
                    <a:pt x="0" y="55"/>
                  </a:lnTo>
                  <a:lnTo>
                    <a:pt x="0" y="12"/>
                  </a:lnTo>
                  <a:close/>
                </a:path>
              </a:pathLst>
            </a:custGeom>
            <a:solidFill>
              <a:srgbClr val="1C3D8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747" name="Rectangle 1219"/>
            <xdr:cNvSpPr>
              <a:spLocks noChangeArrowheads="1"/>
            </xdr:cNvSpPr>
          </xdr:nvSpPr>
          <xdr:spPr bwMode="auto">
            <a:xfrm>
              <a:off x="1862" y="332"/>
              <a:ext cx="43" cy="7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48" name="Rectangle 1220"/>
            <xdr:cNvSpPr>
              <a:spLocks noChangeArrowheads="1"/>
            </xdr:cNvSpPr>
          </xdr:nvSpPr>
          <xdr:spPr bwMode="auto">
            <a:xfrm>
              <a:off x="1862" y="714"/>
              <a:ext cx="153" cy="4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49" name="Rectangle 1221"/>
            <xdr:cNvSpPr>
              <a:spLocks noChangeArrowheads="1"/>
            </xdr:cNvSpPr>
          </xdr:nvSpPr>
          <xdr:spPr bwMode="auto">
            <a:xfrm>
              <a:off x="1970" y="496"/>
              <a:ext cx="45" cy="2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0" name="Rectangle 1222"/>
            <xdr:cNvSpPr>
              <a:spLocks noChangeArrowheads="1"/>
            </xdr:cNvSpPr>
          </xdr:nvSpPr>
          <xdr:spPr bwMode="auto">
            <a:xfrm>
              <a:off x="2080" y="496"/>
              <a:ext cx="44" cy="2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1" name="Rectangle 1223"/>
            <xdr:cNvSpPr>
              <a:spLocks noChangeArrowheads="1"/>
            </xdr:cNvSpPr>
          </xdr:nvSpPr>
          <xdr:spPr bwMode="auto">
            <a:xfrm>
              <a:off x="1973" y="496"/>
              <a:ext cx="261" cy="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2" name="Rectangle 1224"/>
            <xdr:cNvSpPr>
              <a:spLocks noChangeArrowheads="1"/>
            </xdr:cNvSpPr>
          </xdr:nvSpPr>
          <xdr:spPr bwMode="auto">
            <a:xfrm>
              <a:off x="2189" y="496"/>
              <a:ext cx="45" cy="2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3" name="Rectangle 1225"/>
            <xdr:cNvSpPr>
              <a:spLocks noChangeArrowheads="1"/>
            </xdr:cNvSpPr>
          </xdr:nvSpPr>
          <xdr:spPr bwMode="auto">
            <a:xfrm>
              <a:off x="2189" y="715"/>
              <a:ext cx="262" cy="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4" name="Rectangle 1226"/>
            <xdr:cNvSpPr>
              <a:spLocks noChangeArrowheads="1"/>
            </xdr:cNvSpPr>
          </xdr:nvSpPr>
          <xdr:spPr bwMode="auto">
            <a:xfrm>
              <a:off x="2299" y="496"/>
              <a:ext cx="43" cy="42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5" name="Rectangle 1227"/>
            <xdr:cNvSpPr>
              <a:spLocks noChangeArrowheads="1"/>
            </xdr:cNvSpPr>
          </xdr:nvSpPr>
          <xdr:spPr bwMode="auto">
            <a:xfrm>
              <a:off x="2408" y="496"/>
              <a:ext cx="43" cy="2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6" name="Rectangle 1228"/>
            <xdr:cNvSpPr>
              <a:spLocks noChangeArrowheads="1"/>
            </xdr:cNvSpPr>
          </xdr:nvSpPr>
          <xdr:spPr bwMode="auto">
            <a:xfrm>
              <a:off x="2299" y="496"/>
              <a:ext cx="152" cy="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757" name="Rectangle 1229"/>
            <xdr:cNvSpPr>
              <a:spLocks noChangeArrowheads="1"/>
            </xdr:cNvSpPr>
          </xdr:nvSpPr>
          <xdr:spPr bwMode="auto">
            <a:xfrm>
              <a:off x="1862" y="496"/>
              <a:ext cx="43" cy="2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grpSp>
    </xdr:grp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drawing" Target="../drawings/drawing1.xml"/><Relationship Id="rId7" Type="http://schemas.openxmlformats.org/officeDocument/2006/relationships/oleObject" Target="../embeddings/oleObject2.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image" Target="../media/image1.png"/><Relationship Id="rId5" Type="http://schemas.openxmlformats.org/officeDocument/2006/relationships/oleObject" Target="../embeddings/oleObject1.bin"/><Relationship Id="rId4" Type="http://schemas.openxmlformats.org/officeDocument/2006/relationships/vmlDrawing" Target="../drawings/vmlDrawing1.vml"/><Relationship Id="rId9"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5:H47"/>
  <sheetViews>
    <sheetView view="pageLayout" topLeftCell="A13" zoomScaleNormal="100" workbookViewId="0">
      <selection activeCell="G15" sqref="G15"/>
    </sheetView>
  </sheetViews>
  <sheetFormatPr defaultColWidth="1.77734375" defaultRowHeight="13.2"/>
  <cols>
    <col min="1" max="1" width="4.44140625" style="79" customWidth="1"/>
    <col min="2" max="2" width="18.44140625" style="79" customWidth="1"/>
    <col min="3" max="3" width="18.77734375" style="79" customWidth="1"/>
    <col min="4" max="4" width="6.21875" style="79" customWidth="1"/>
    <col min="5" max="5" width="8.5546875" style="79" customWidth="1"/>
    <col min="6" max="6" width="2.77734375" style="79" customWidth="1"/>
    <col min="7" max="7" width="15.88671875" style="79" customWidth="1"/>
    <col min="8" max="8" width="1.77734375" style="79"/>
    <col min="9" max="9" width="2.44140625" style="79" customWidth="1"/>
    <col min="10" max="16384" width="1.77734375" style="79"/>
  </cols>
  <sheetData>
    <row r="15" spans="2:7" ht="22.8">
      <c r="B15" s="78" t="s">
        <v>106</v>
      </c>
      <c r="F15" s="80" t="s">
        <v>107</v>
      </c>
      <c r="G15" s="609"/>
    </row>
    <row r="16" spans="2:7" ht="17.25" customHeight="1"/>
    <row r="17" spans="2:8" ht="17.25" customHeight="1"/>
    <row r="18" spans="2:8" ht="17.25" customHeight="1"/>
    <row r="19" spans="2:8" ht="17.25" customHeight="1">
      <c r="B19" s="81" t="s">
        <v>108</v>
      </c>
    </row>
    <row r="20" spans="2:8" ht="14.25" customHeight="1">
      <c r="B20" s="514" t="s">
        <v>431</v>
      </c>
    </row>
    <row r="21" spans="2:8" ht="17.25" customHeight="1">
      <c r="B21" s="515" t="s">
        <v>433</v>
      </c>
    </row>
    <row r="22" spans="2:8" ht="17.25" customHeight="1">
      <c r="B22" s="81"/>
    </row>
    <row r="23" spans="2:8" ht="17.25" customHeight="1">
      <c r="B23" s="81"/>
    </row>
    <row r="24" spans="2:8" ht="17.25" customHeight="1">
      <c r="B24" s="81"/>
    </row>
    <row r="25" spans="2:8" ht="17.25" customHeight="1">
      <c r="B25" s="81"/>
    </row>
    <row r="26" spans="2:8" ht="17.25" customHeight="1">
      <c r="B26" s="81" t="s">
        <v>109</v>
      </c>
    </row>
    <row r="27" spans="2:8" ht="17.25" customHeight="1">
      <c r="B27" s="82"/>
    </row>
    <row r="28" spans="2:8" ht="33.75" customHeight="1">
      <c r="B28" s="605" t="s">
        <v>2187</v>
      </c>
      <c r="C28" s="606"/>
      <c r="D28" s="606"/>
      <c r="E28" s="606"/>
      <c r="F28" s="606"/>
      <c r="G28" s="606"/>
      <c r="H28" s="606"/>
    </row>
    <row r="29" spans="2:8" ht="17.25" customHeight="1">
      <c r="B29" s="82"/>
    </row>
    <row r="30" spans="2:8" ht="17.25" customHeight="1"/>
    <row r="31" spans="2:8" ht="17.25" customHeight="1">
      <c r="B31" s="83"/>
    </row>
    <row r="32" spans="2:8" ht="17.25" customHeight="1"/>
    <row r="33" spans="2:4" ht="17.25" customHeight="1"/>
    <row r="34" spans="2:4" ht="17.25" customHeight="1"/>
    <row r="35" spans="2:4" ht="17.25" customHeight="1"/>
    <row r="36" spans="2:4" ht="17.25" customHeight="1"/>
    <row r="37" spans="2:4" ht="17.25" customHeight="1"/>
    <row r="38" spans="2:4" ht="17.25" customHeight="1"/>
    <row r="39" spans="2:4" ht="17.25" customHeight="1">
      <c r="B39" s="81" t="s">
        <v>1119</v>
      </c>
      <c r="D39" s="84"/>
    </row>
    <row r="40" spans="2:4" ht="17.25" customHeight="1"/>
    <row r="41" spans="2:4" ht="17.25" customHeight="1"/>
    <row r="42" spans="2:4" ht="17.25" customHeight="1"/>
    <row r="43" spans="2:4" ht="17.25" customHeight="1"/>
    <row r="44" spans="2:4" ht="17.25" customHeight="1"/>
    <row r="45" spans="2:4" ht="17.25" customHeight="1"/>
    <row r="46" spans="2:4" ht="17.25" customHeight="1"/>
    <row r="47" spans="2:4" ht="17.25" customHeight="1"/>
  </sheetData>
  <sheetProtection password="C738" sheet="1" objects="1" scenarios="1"/>
  <customSheetViews>
    <customSheetView guid="{E8A32660-5375-432E-8311-6462C80F3B10}" topLeftCell="A16">
      <selection activeCell="E26" sqref="E26"/>
      <pageMargins left="0.75" right="0.75" top="1" bottom="1" header="0" footer="0"/>
      <pageSetup paperSize="9" orientation="portrait" horizontalDpi="4294967293" verticalDpi="300" r:id="rId1"/>
      <headerFooter alignWithMargins="0"/>
    </customSheetView>
  </customSheetViews>
  <mergeCells count="1">
    <mergeCell ref="B28:H28"/>
  </mergeCells>
  <phoneticPr fontId="1" type="noConversion"/>
  <pageMargins left="0.75" right="0.75" top="1" bottom="1" header="0" footer="0"/>
  <pageSetup paperSize="9" orientation="portrait" horizontalDpi="4294967293" verticalDpi="300" r:id="rId2"/>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90"/>
  <sheetViews>
    <sheetView tabSelected="1" view="pageLayout" topLeftCell="A77" zoomScaleNormal="100" workbookViewId="0">
      <selection activeCell="F93" sqref="F93:F95"/>
    </sheetView>
  </sheetViews>
  <sheetFormatPr defaultRowHeight="13.2" outlineLevelRow="1"/>
  <cols>
    <col min="1" max="1" width="4.44140625" customWidth="1"/>
    <col min="2" max="2" width="36.5546875" style="572" customWidth="1"/>
    <col min="3" max="3" width="5.109375" style="572" customWidth="1"/>
    <col min="4" max="4" width="7.88671875" style="572" customWidth="1"/>
    <col min="5" max="5" width="11.88671875" style="831" customWidth="1"/>
    <col min="6" max="6" width="17.88671875" style="572" customWidth="1"/>
  </cols>
  <sheetData>
    <row r="1" spans="1:11" s="160" customFormat="1" ht="13.8">
      <c r="A1" s="159"/>
      <c r="C1" s="161"/>
      <c r="D1" s="161"/>
      <c r="E1" s="974"/>
      <c r="F1" s="396"/>
    </row>
    <row r="2" spans="1:11" s="160" customFormat="1" ht="13.8">
      <c r="A2" s="159"/>
      <c r="C2" s="161"/>
      <c r="D2" s="161"/>
      <c r="E2" s="974"/>
      <c r="F2" s="396"/>
    </row>
    <row r="3" spans="1:11" s="160" customFormat="1" ht="13.8">
      <c r="A3" s="162"/>
      <c r="B3" s="163"/>
      <c r="C3" s="161"/>
      <c r="D3" s="161"/>
      <c r="E3" s="974"/>
      <c r="F3" s="396"/>
    </row>
    <row r="4" spans="1:11" s="160" customFormat="1" ht="13.8">
      <c r="A4" s="162"/>
      <c r="B4" s="164"/>
      <c r="C4" s="161"/>
      <c r="D4" s="161"/>
      <c r="E4" s="974"/>
      <c r="F4" s="396"/>
    </row>
    <row r="5" spans="1:11" s="160" customFormat="1" ht="15">
      <c r="A5" s="394" t="s">
        <v>1199</v>
      </c>
      <c r="B5" s="884"/>
      <c r="C5" s="884"/>
      <c r="D5" s="884"/>
      <c r="E5" s="975"/>
      <c r="F5" s="884"/>
      <c r="G5" s="165"/>
    </row>
    <row r="6" spans="1:11" s="160" customFormat="1" ht="15">
      <c r="A6" s="166"/>
      <c r="B6" s="885"/>
      <c r="C6" s="885"/>
      <c r="D6" s="885"/>
      <c r="E6" s="976"/>
      <c r="F6" s="885"/>
      <c r="G6" s="165"/>
    </row>
    <row r="7" spans="1:11" s="160" customFormat="1" ht="17.399999999999999">
      <c r="A7" s="166"/>
      <c r="B7" s="409" t="s">
        <v>1536</v>
      </c>
      <c r="C7" s="885"/>
      <c r="D7" s="885"/>
      <c r="E7" s="976"/>
      <c r="F7" s="885"/>
      <c r="G7" s="165"/>
    </row>
    <row r="8" spans="1:11" s="160" customFormat="1" ht="15">
      <c r="A8" s="166"/>
      <c r="B8" s="885"/>
      <c r="C8" s="885"/>
      <c r="D8" s="886"/>
      <c r="E8" s="977"/>
      <c r="F8" s="1049"/>
      <c r="G8" s="165"/>
    </row>
    <row r="9" spans="1:11" s="170" customFormat="1" ht="17.399999999999999">
      <c r="A9" s="167"/>
      <c r="B9" s="409" t="s">
        <v>1200</v>
      </c>
      <c r="C9" s="887"/>
      <c r="D9" s="887"/>
      <c r="E9" s="978"/>
      <c r="F9" s="397"/>
      <c r="G9" s="169"/>
      <c r="H9" s="169"/>
      <c r="K9" s="171"/>
    </row>
    <row r="10" spans="1:11" s="180" customFormat="1" ht="13.8">
      <c r="A10" s="174"/>
      <c r="B10" s="175"/>
      <c r="C10" s="176"/>
      <c r="D10" s="177"/>
      <c r="E10" s="979"/>
      <c r="F10" s="399"/>
      <c r="G10" s="179"/>
      <c r="H10" s="179"/>
    </row>
    <row r="11" spans="1:11" s="278" customFormat="1" ht="13.8">
      <c r="A11" s="167"/>
      <c r="B11" s="184" t="s">
        <v>1201</v>
      </c>
      <c r="C11" s="311"/>
      <c r="D11" s="287"/>
      <c r="E11" s="980"/>
      <c r="F11" s="399"/>
    </row>
    <row r="12" spans="1:11" s="278" customFormat="1" ht="13.8">
      <c r="A12" s="167"/>
      <c r="B12" s="382"/>
      <c r="C12" s="306"/>
      <c r="D12" s="302"/>
      <c r="E12" s="980"/>
      <c r="F12" s="399"/>
    </row>
    <row r="13" spans="1:11" s="278" customFormat="1" ht="13.8">
      <c r="A13" s="167"/>
      <c r="B13" s="888" t="s">
        <v>1203</v>
      </c>
      <c r="C13" s="311" t="s">
        <v>1325</v>
      </c>
      <c r="D13" s="889"/>
      <c r="E13" s="980"/>
      <c r="F13" s="399">
        <f>F231</f>
        <v>0</v>
      </c>
    </row>
    <row r="14" spans="1:11" s="278" customFormat="1" ht="13.8">
      <c r="A14" s="167"/>
      <c r="B14" s="888"/>
      <c r="C14" s="890"/>
      <c r="D14" s="889"/>
      <c r="E14" s="980"/>
      <c r="F14" s="399"/>
    </row>
    <row r="15" spans="1:11" s="278" customFormat="1" ht="13.8">
      <c r="A15" s="167"/>
      <c r="B15" s="891" t="s">
        <v>1326</v>
      </c>
      <c r="C15" s="311" t="s">
        <v>1325</v>
      </c>
      <c r="D15" s="892"/>
      <c r="E15" s="980"/>
      <c r="F15" s="399">
        <f>F276</f>
        <v>0</v>
      </c>
    </row>
    <row r="16" spans="1:11" s="278" customFormat="1" ht="13.8">
      <c r="A16" s="167"/>
      <c r="B16" s="192"/>
      <c r="C16" s="306"/>
      <c r="D16" s="302"/>
      <c r="E16" s="980"/>
      <c r="F16" s="399"/>
    </row>
    <row r="17" spans="1:9" s="278" customFormat="1" ht="13.8">
      <c r="A17" s="167"/>
      <c r="B17" s="192" t="s">
        <v>1357</v>
      </c>
      <c r="C17" s="311" t="s">
        <v>1325</v>
      </c>
      <c r="D17" s="302"/>
      <c r="E17" s="980"/>
      <c r="F17" s="399">
        <f>F446</f>
        <v>0</v>
      </c>
    </row>
    <row r="18" spans="1:9" s="278" customFormat="1" ht="13.8">
      <c r="A18" s="167"/>
      <c r="B18" s="888"/>
      <c r="C18" s="161"/>
      <c r="D18" s="161"/>
      <c r="E18" s="980"/>
      <c r="F18" s="399"/>
    </row>
    <row r="19" spans="1:9" s="278" customFormat="1" ht="13.8">
      <c r="A19" s="167"/>
      <c r="B19" s="888" t="s">
        <v>1523</v>
      </c>
      <c r="C19" s="311" t="s">
        <v>1325</v>
      </c>
      <c r="D19" s="889"/>
      <c r="E19" s="980"/>
      <c r="F19" s="399">
        <f>F474</f>
        <v>0</v>
      </c>
    </row>
    <row r="20" spans="1:9" s="278" customFormat="1" ht="13.8">
      <c r="A20" s="167"/>
      <c r="B20" s="285"/>
      <c r="C20" s="268"/>
      <c r="D20" s="189"/>
      <c r="E20" s="980"/>
      <c r="F20" s="399"/>
    </row>
    <row r="21" spans="1:9" s="278" customFormat="1" ht="13.8">
      <c r="A21" s="167"/>
      <c r="B21" s="352" t="s">
        <v>1524</v>
      </c>
      <c r="C21" s="311" t="s">
        <v>1325</v>
      </c>
      <c r="D21" s="189"/>
      <c r="E21" s="980"/>
      <c r="F21" s="399">
        <f>F539</f>
        <v>0</v>
      </c>
    </row>
    <row r="22" spans="1:9" s="278" customFormat="1" ht="13.8">
      <c r="A22" s="167"/>
      <c r="B22" s="407"/>
      <c r="C22" s="268"/>
      <c r="D22" s="189"/>
      <c r="E22" s="981"/>
      <c r="F22" s="399"/>
    </row>
    <row r="23" spans="1:9" s="278" customFormat="1" ht="13.8">
      <c r="A23" s="167"/>
      <c r="B23" s="407" t="s">
        <v>1476</v>
      </c>
      <c r="C23" s="268" t="s">
        <v>1325</v>
      </c>
      <c r="D23" s="189"/>
      <c r="E23" s="981"/>
      <c r="F23" s="399">
        <f>F597</f>
        <v>0</v>
      </c>
    </row>
    <row r="24" spans="1:9" s="278" customFormat="1" ht="13.8">
      <c r="A24" s="167"/>
      <c r="B24" s="407"/>
      <c r="C24" s="268"/>
      <c r="D24" s="189"/>
      <c r="E24" s="981"/>
      <c r="F24" s="399"/>
    </row>
    <row r="25" spans="1:9" s="278" customFormat="1" ht="13.8">
      <c r="A25" s="167"/>
      <c r="B25" s="893" t="s">
        <v>1503</v>
      </c>
      <c r="C25" s="311" t="s">
        <v>1325</v>
      </c>
      <c r="D25" s="189"/>
      <c r="E25" s="981"/>
      <c r="F25" s="399">
        <f>F635</f>
        <v>0</v>
      </c>
    </row>
    <row r="26" spans="1:9" s="278" customFormat="1" ht="13.8">
      <c r="A26" s="167"/>
      <c r="B26" s="893"/>
      <c r="C26" s="311"/>
      <c r="D26" s="189"/>
      <c r="E26" s="981"/>
      <c r="F26" s="399"/>
    </row>
    <row r="27" spans="1:9" s="224" customFormat="1" ht="41.4">
      <c r="A27" s="301"/>
      <c r="B27" s="292" t="s">
        <v>1521</v>
      </c>
      <c r="C27" s="401" t="s">
        <v>1325</v>
      </c>
      <c r="D27" s="402"/>
      <c r="E27" s="982"/>
      <c r="F27" s="403"/>
      <c r="H27" s="241"/>
      <c r="I27" s="241"/>
    </row>
    <row r="28" spans="1:9" s="224" customFormat="1" ht="13.8">
      <c r="A28" s="301"/>
      <c r="B28" s="404"/>
      <c r="C28" s="195"/>
      <c r="D28" s="402"/>
      <c r="E28" s="982"/>
      <c r="F28" s="403"/>
      <c r="H28" s="241"/>
      <c r="I28" s="241"/>
    </row>
    <row r="29" spans="1:9" s="224" customFormat="1" ht="13.8">
      <c r="A29" s="301"/>
      <c r="B29" s="404" t="s">
        <v>1522</v>
      </c>
      <c r="C29" s="401" t="s">
        <v>1325</v>
      </c>
      <c r="D29" s="402"/>
      <c r="E29" s="982"/>
      <c r="F29" s="399"/>
      <c r="H29" s="241"/>
      <c r="I29" s="241"/>
    </row>
    <row r="30" spans="1:9" s="224" customFormat="1" ht="13.8">
      <c r="A30" s="301"/>
      <c r="B30" s="404"/>
      <c r="C30" s="401"/>
      <c r="D30" s="402"/>
      <c r="E30" s="982"/>
      <c r="F30" s="399"/>
      <c r="H30" s="241"/>
      <c r="I30" s="241"/>
    </row>
    <row r="31" spans="1:9" s="278" customFormat="1" ht="13.8">
      <c r="B31" s="164" t="s">
        <v>1525</v>
      </c>
      <c r="C31" s="160"/>
      <c r="D31" s="161"/>
      <c r="E31" s="981"/>
      <c r="F31" s="1050">
        <f>SUM(F13:F29)</f>
        <v>0</v>
      </c>
    </row>
    <row r="32" spans="1:9" s="278" customFormat="1" ht="13.8">
      <c r="B32" s="164"/>
      <c r="C32" s="160"/>
      <c r="D32" s="161"/>
      <c r="E32" s="981"/>
      <c r="F32" s="1051"/>
    </row>
    <row r="33" spans="1:11" s="278" customFormat="1" ht="13.8">
      <c r="B33" s="160"/>
      <c r="C33" s="160"/>
      <c r="D33" s="161"/>
      <c r="E33" s="981"/>
      <c r="F33" s="1051"/>
    </row>
    <row r="34" spans="1:11" s="170" customFormat="1" ht="17.399999999999999">
      <c r="A34" s="167"/>
      <c r="B34" s="409" t="s">
        <v>1526</v>
      </c>
      <c r="C34" s="887"/>
      <c r="D34" s="887"/>
      <c r="E34" s="978"/>
      <c r="F34" s="397"/>
      <c r="G34" s="169"/>
      <c r="H34" s="169"/>
      <c r="K34" s="171"/>
    </row>
    <row r="35" spans="1:11" s="180" customFormat="1" ht="13.8">
      <c r="A35" s="174"/>
      <c r="B35" s="187"/>
      <c r="C35" s="189"/>
      <c r="D35" s="189"/>
      <c r="E35" s="983"/>
      <c r="F35" s="428"/>
      <c r="G35" s="210"/>
      <c r="H35" s="211"/>
      <c r="I35" s="179"/>
      <c r="J35" s="179"/>
    </row>
    <row r="36" spans="1:11" s="180" customFormat="1" ht="13.8">
      <c r="A36" s="174"/>
      <c r="B36" s="187"/>
      <c r="C36" s="189"/>
      <c r="D36" s="189"/>
      <c r="E36" s="983"/>
      <c r="F36" s="428"/>
      <c r="G36" s="210"/>
      <c r="H36" s="211"/>
      <c r="I36" s="179"/>
      <c r="J36" s="179"/>
    </row>
    <row r="37" spans="1:11" s="180" customFormat="1" ht="13.8">
      <c r="A37" s="174"/>
      <c r="B37" s="184" t="s">
        <v>1201</v>
      </c>
      <c r="C37" s="189"/>
      <c r="D37" s="189"/>
      <c r="E37" s="983"/>
      <c r="F37" s="428"/>
      <c r="G37" s="210"/>
      <c r="H37" s="211"/>
      <c r="I37" s="179"/>
      <c r="J37" s="179"/>
    </row>
    <row r="38" spans="1:11" s="180" customFormat="1" ht="13.8">
      <c r="A38" s="174"/>
      <c r="B38" s="184"/>
      <c r="C38" s="189"/>
      <c r="D38" s="189"/>
      <c r="E38" s="983"/>
      <c r="F38" s="428"/>
      <c r="G38" s="210"/>
      <c r="H38" s="211"/>
      <c r="I38" s="179"/>
      <c r="J38" s="179"/>
    </row>
    <row r="39" spans="1:11" s="180" customFormat="1" ht="27.6">
      <c r="A39" s="174"/>
      <c r="B39" s="187" t="s">
        <v>1529</v>
      </c>
      <c r="C39" s="189" t="s">
        <v>1325</v>
      </c>
      <c r="D39" s="189"/>
      <c r="E39" s="983"/>
      <c r="F39" s="399">
        <f>F698</f>
        <v>0</v>
      </c>
      <c r="G39" s="210"/>
      <c r="H39" s="211"/>
      <c r="I39" s="179"/>
      <c r="J39" s="179"/>
    </row>
    <row r="40" spans="1:11" s="180" customFormat="1" ht="13.8">
      <c r="A40" s="174"/>
      <c r="B40" s="187"/>
      <c r="C40" s="189"/>
      <c r="D40" s="189"/>
      <c r="E40" s="983"/>
      <c r="F40" s="399"/>
      <c r="G40" s="210"/>
      <c r="H40" s="211"/>
      <c r="I40" s="179"/>
      <c r="J40" s="179"/>
    </row>
    <row r="41" spans="1:11" s="180" customFormat="1" ht="13.8">
      <c r="A41" s="174"/>
      <c r="B41" s="187" t="s">
        <v>1530</v>
      </c>
      <c r="C41" s="189" t="s">
        <v>1325</v>
      </c>
      <c r="D41" s="189"/>
      <c r="E41" s="983"/>
      <c r="F41" s="428">
        <f>F727</f>
        <v>0</v>
      </c>
      <c r="G41" s="210"/>
      <c r="H41" s="211"/>
      <c r="I41" s="179"/>
      <c r="J41" s="179"/>
    </row>
    <row r="42" spans="1:11" s="180" customFormat="1" ht="13.8">
      <c r="A42" s="174"/>
      <c r="B42" s="187"/>
      <c r="C42" s="189"/>
      <c r="D42" s="189"/>
      <c r="E42" s="983"/>
      <c r="F42" s="428"/>
      <c r="G42" s="210"/>
      <c r="H42" s="211"/>
      <c r="I42" s="179"/>
      <c r="J42" s="179"/>
    </row>
    <row r="43" spans="1:11" s="180" customFormat="1" ht="13.8">
      <c r="A43" s="174"/>
      <c r="B43" s="187" t="s">
        <v>1531</v>
      </c>
      <c r="C43" s="189" t="s">
        <v>1325</v>
      </c>
      <c r="D43" s="189"/>
      <c r="E43" s="983"/>
      <c r="F43" s="428">
        <f>F767</f>
        <v>0</v>
      </c>
      <c r="G43" s="210"/>
      <c r="H43" s="211"/>
      <c r="I43" s="179"/>
      <c r="J43" s="179"/>
    </row>
    <row r="44" spans="1:11" s="180" customFormat="1" ht="13.8">
      <c r="A44" s="174"/>
      <c r="B44" s="187"/>
      <c r="C44" s="189"/>
      <c r="D44" s="189"/>
      <c r="E44" s="983"/>
      <c r="F44" s="428"/>
      <c r="G44" s="210"/>
      <c r="H44" s="211"/>
      <c r="I44" s="179"/>
      <c r="J44" s="179"/>
    </row>
    <row r="45" spans="1:11" s="180" customFormat="1" ht="13.8">
      <c r="A45" s="174"/>
      <c r="B45" s="187" t="s">
        <v>1532</v>
      </c>
      <c r="C45" s="189" t="s">
        <v>1325</v>
      </c>
      <c r="D45" s="189"/>
      <c r="E45" s="983"/>
      <c r="F45" s="399">
        <f>F826</f>
        <v>0</v>
      </c>
      <c r="G45" s="210"/>
      <c r="H45" s="211"/>
      <c r="I45" s="179"/>
      <c r="J45" s="179"/>
    </row>
    <row r="46" spans="1:11" s="180" customFormat="1" ht="13.8">
      <c r="A46" s="174"/>
      <c r="B46" s="187"/>
      <c r="C46" s="189"/>
      <c r="D46" s="189"/>
      <c r="E46" s="983"/>
      <c r="F46" s="399"/>
      <c r="G46" s="210"/>
      <c r="H46" s="211"/>
      <c r="I46" s="179"/>
      <c r="J46" s="179"/>
    </row>
    <row r="47" spans="1:11" s="180" customFormat="1" ht="13.8">
      <c r="A47" s="174"/>
      <c r="B47" s="187" t="s">
        <v>1533</v>
      </c>
      <c r="C47" s="189" t="s">
        <v>1325</v>
      </c>
      <c r="D47" s="189"/>
      <c r="E47" s="983"/>
      <c r="F47" s="428">
        <f>F871</f>
        <v>0</v>
      </c>
      <c r="G47" s="210"/>
      <c r="H47" s="211"/>
      <c r="I47" s="179"/>
      <c r="J47" s="179"/>
    </row>
    <row r="48" spans="1:11" s="180" customFormat="1" ht="13.8">
      <c r="A48" s="174"/>
      <c r="B48" s="187"/>
      <c r="C48" s="189"/>
      <c r="D48" s="189"/>
      <c r="E48" s="983"/>
      <c r="F48" s="428"/>
      <c r="G48" s="210"/>
      <c r="H48" s="211"/>
      <c r="I48" s="179"/>
      <c r="J48" s="179"/>
    </row>
    <row r="49" spans="1:11" s="180" customFormat="1" ht="13.8">
      <c r="A49" s="174"/>
      <c r="B49" s="187" t="s">
        <v>1534</v>
      </c>
      <c r="C49" s="189" t="s">
        <v>1325</v>
      </c>
      <c r="D49" s="189"/>
      <c r="E49" s="983"/>
      <c r="F49" s="428">
        <f>F914</f>
        <v>0</v>
      </c>
      <c r="G49" s="210"/>
      <c r="H49" s="211"/>
      <c r="I49" s="179"/>
      <c r="J49" s="179"/>
    </row>
    <row r="50" spans="1:11" s="180" customFormat="1" ht="13.8">
      <c r="A50" s="174"/>
      <c r="B50" s="187"/>
      <c r="C50" s="189"/>
      <c r="D50" s="189"/>
      <c r="E50" s="983"/>
      <c r="F50" s="428"/>
      <c r="G50" s="210"/>
      <c r="H50" s="211"/>
      <c r="I50" s="179"/>
      <c r="J50" s="179"/>
    </row>
    <row r="51" spans="1:11" s="180" customFormat="1" ht="27.6">
      <c r="A51" s="174"/>
      <c r="B51" s="187" t="s">
        <v>1528</v>
      </c>
      <c r="C51" s="189" t="s">
        <v>1325</v>
      </c>
      <c r="D51" s="189"/>
      <c r="E51" s="983"/>
      <c r="F51" s="428">
        <f>F990</f>
        <v>0</v>
      </c>
      <c r="G51" s="210"/>
      <c r="H51" s="211"/>
      <c r="I51" s="179"/>
      <c r="J51" s="179"/>
    </row>
    <row r="52" spans="1:11" s="224" customFormat="1" ht="41.4">
      <c r="A52" s="301"/>
      <c r="B52" s="292" t="s">
        <v>1521</v>
      </c>
      <c r="C52" s="401" t="s">
        <v>1325</v>
      </c>
      <c r="D52" s="402"/>
      <c r="E52" s="982"/>
      <c r="F52" s="403"/>
      <c r="H52" s="241"/>
      <c r="I52" s="241"/>
    </row>
    <row r="53" spans="1:11" s="224" customFormat="1" ht="13.8">
      <c r="A53" s="301"/>
      <c r="B53" s="404"/>
      <c r="C53" s="195"/>
      <c r="D53" s="402"/>
      <c r="E53" s="982"/>
      <c r="F53" s="403"/>
      <c r="H53" s="241"/>
      <c r="I53" s="241"/>
    </row>
    <row r="54" spans="1:11" s="224" customFormat="1" ht="13.8">
      <c r="A54" s="301"/>
      <c r="B54" s="404" t="s">
        <v>1522</v>
      </c>
      <c r="C54" s="401" t="s">
        <v>1325</v>
      </c>
      <c r="D54" s="402"/>
      <c r="E54" s="984"/>
      <c r="F54" s="403"/>
      <c r="H54" s="241"/>
      <c r="I54" s="241"/>
    </row>
    <row r="55" spans="1:11" s="224" customFormat="1" ht="13.8">
      <c r="A55" s="301"/>
      <c r="B55" s="404"/>
      <c r="C55" s="401"/>
      <c r="D55" s="402"/>
      <c r="E55" s="984"/>
      <c r="F55" s="403"/>
      <c r="H55" s="241"/>
      <c r="I55" s="241"/>
    </row>
    <row r="56" spans="1:11" s="278" customFormat="1" ht="13.8">
      <c r="B56" s="164" t="s">
        <v>1535</v>
      </c>
      <c r="C56" s="160"/>
      <c r="D56" s="161"/>
      <c r="E56" s="981"/>
      <c r="F56" s="1050">
        <f>SUM(F39:F54)</f>
        <v>0</v>
      </c>
    </row>
    <row r="57" spans="1:11" s="180" customFormat="1" ht="13.8">
      <c r="A57" s="174"/>
      <c r="B57" s="175"/>
      <c r="C57" s="177"/>
      <c r="D57" s="177"/>
      <c r="E57" s="985"/>
      <c r="F57" s="429"/>
      <c r="G57" s="210"/>
      <c r="H57" s="211"/>
      <c r="I57" s="179"/>
      <c r="J57" s="179"/>
    </row>
    <row r="58" spans="1:11" s="180" customFormat="1" ht="17.399999999999999">
      <c r="A58" s="174"/>
      <c r="B58" s="409" t="s">
        <v>1691</v>
      </c>
      <c r="C58" s="604"/>
      <c r="D58" s="604"/>
      <c r="E58" s="986"/>
      <c r="F58" s="1052">
        <f>F56+F31</f>
        <v>0</v>
      </c>
      <c r="G58" s="408"/>
      <c r="H58" s="408"/>
      <c r="I58" s="408"/>
      <c r="J58" s="179"/>
    </row>
    <row r="59" spans="1:11" s="180" customFormat="1" ht="13.8">
      <c r="A59" s="174"/>
      <c r="B59" s="175"/>
      <c r="C59" s="177"/>
      <c r="D59" s="177"/>
      <c r="E59" s="985"/>
      <c r="F59" s="429"/>
      <c r="G59" s="210"/>
      <c r="H59" s="211"/>
      <c r="I59" s="179"/>
      <c r="J59" s="179"/>
    </row>
    <row r="60" spans="1:11" s="180" customFormat="1" ht="13.8">
      <c r="A60" s="174"/>
      <c r="B60" s="175"/>
      <c r="C60" s="177"/>
      <c r="D60" s="177"/>
      <c r="E60" s="985"/>
      <c r="F60" s="429"/>
      <c r="G60" s="210"/>
      <c r="H60" s="211"/>
      <c r="I60" s="179"/>
      <c r="J60" s="179"/>
    </row>
    <row r="61" spans="1:11" s="180" customFormat="1" ht="13.8">
      <c r="A61" s="174"/>
      <c r="B61" s="175"/>
      <c r="C61" s="177"/>
      <c r="D61" s="177"/>
      <c r="E61" s="985"/>
      <c r="F61" s="1050"/>
      <c r="G61" s="210"/>
      <c r="H61" s="211"/>
      <c r="I61" s="179"/>
      <c r="J61" s="179"/>
    </row>
    <row r="62" spans="1:11" s="180" customFormat="1" ht="13.8">
      <c r="A62" s="174"/>
      <c r="B62" s="175"/>
      <c r="C62" s="177"/>
      <c r="D62" s="177"/>
      <c r="E62" s="985"/>
      <c r="F62" s="429"/>
      <c r="G62" s="210"/>
      <c r="H62" s="211"/>
      <c r="I62" s="179"/>
      <c r="J62" s="179"/>
    </row>
    <row r="63" spans="1:11" s="160" customFormat="1" ht="15">
      <c r="A63" s="166"/>
      <c r="B63" s="885"/>
      <c r="C63" s="886"/>
      <c r="D63" s="886"/>
      <c r="E63" s="987"/>
      <c r="F63" s="885"/>
      <c r="G63" s="165"/>
    </row>
    <row r="64" spans="1:11" s="170" customFormat="1" ht="17.399999999999999">
      <c r="A64" s="167"/>
      <c r="B64" s="409" t="s">
        <v>1200</v>
      </c>
      <c r="C64" s="604"/>
      <c r="D64" s="604"/>
      <c r="E64" s="986"/>
      <c r="F64" s="168"/>
      <c r="G64" s="169"/>
      <c r="H64" s="169"/>
      <c r="K64" s="171"/>
    </row>
    <row r="65" spans="1:11" s="170" customFormat="1" ht="17.399999999999999">
      <c r="A65" s="167"/>
      <c r="B65" s="604"/>
      <c r="C65" s="172"/>
      <c r="D65" s="173"/>
      <c r="E65" s="988"/>
      <c r="F65" s="168"/>
      <c r="G65" s="169"/>
      <c r="H65" s="169"/>
      <c r="K65" s="171"/>
    </row>
    <row r="66" spans="1:11" s="180" customFormat="1" ht="13.8">
      <c r="A66" s="174"/>
      <c r="B66" s="175"/>
      <c r="C66" s="176"/>
      <c r="D66" s="177"/>
      <c r="E66" s="212"/>
      <c r="F66" s="178"/>
      <c r="G66" s="179"/>
      <c r="H66" s="179"/>
    </row>
    <row r="67" spans="1:11" s="180" customFormat="1" ht="13.8">
      <c r="A67" s="181"/>
      <c r="B67" s="182" t="s">
        <v>1201</v>
      </c>
      <c r="C67" s="176"/>
      <c r="D67" s="177"/>
      <c r="E67" s="212"/>
      <c r="F67" s="178"/>
      <c r="G67" s="179"/>
      <c r="H67" s="179"/>
    </row>
    <row r="68" spans="1:11" s="180" customFormat="1" ht="13.8">
      <c r="A68" s="174"/>
      <c r="B68" s="175"/>
      <c r="C68" s="176"/>
      <c r="D68" s="177"/>
      <c r="E68" s="212"/>
      <c r="F68" s="178"/>
      <c r="G68" s="179"/>
      <c r="H68" s="179"/>
    </row>
    <row r="69" spans="1:11" s="170" customFormat="1" ht="13.8">
      <c r="A69" s="167"/>
      <c r="B69" s="175" t="s">
        <v>1202</v>
      </c>
      <c r="C69" s="183"/>
      <c r="D69" s="183"/>
      <c r="E69" s="989"/>
      <c r="F69" s="178"/>
      <c r="G69" s="169"/>
      <c r="H69" s="169"/>
    </row>
    <row r="70" spans="1:11" s="170" customFormat="1" ht="13.8">
      <c r="A70" s="167"/>
      <c r="B70" s="184"/>
      <c r="C70" s="185"/>
      <c r="D70" s="186"/>
      <c r="E70" s="212"/>
      <c r="F70" s="178"/>
      <c r="G70" s="169"/>
      <c r="H70" s="169"/>
    </row>
    <row r="71" spans="1:11" s="180" customFormat="1" ht="13.8">
      <c r="A71" s="167"/>
      <c r="B71" s="182" t="s">
        <v>1203</v>
      </c>
      <c r="C71" s="176" t="s">
        <v>762</v>
      </c>
      <c r="D71" s="177"/>
      <c r="E71" s="212"/>
      <c r="F71" s="178"/>
      <c r="G71" s="179"/>
      <c r="H71" s="179"/>
    </row>
    <row r="72" spans="1:11" s="180" customFormat="1" ht="13.8">
      <c r="A72" s="174"/>
      <c r="B72" s="175"/>
      <c r="C72" s="176"/>
      <c r="D72" s="177"/>
      <c r="E72" s="212"/>
      <c r="F72" s="178"/>
      <c r="G72" s="179"/>
      <c r="H72" s="179"/>
    </row>
    <row r="73" spans="1:11" s="180" customFormat="1" ht="55.2">
      <c r="A73" s="174" t="s">
        <v>572</v>
      </c>
      <c r="B73" s="187" t="s">
        <v>1204</v>
      </c>
      <c r="C73" s="188"/>
      <c r="D73" s="189"/>
      <c r="E73" s="989"/>
      <c r="F73" s="178"/>
      <c r="G73" s="179"/>
      <c r="H73" s="179"/>
    </row>
    <row r="74" spans="1:11" s="180" customFormat="1" ht="13.8">
      <c r="A74" s="174"/>
      <c r="B74" s="187" t="s">
        <v>1205</v>
      </c>
      <c r="C74" s="176" t="s">
        <v>1168</v>
      </c>
      <c r="D74" s="177">
        <v>348</v>
      </c>
      <c r="E74" s="212"/>
      <c r="F74" s="178">
        <f t="shared" ref="F74:F128" si="0">E74*D74</f>
        <v>0</v>
      </c>
      <c r="G74" s="179"/>
      <c r="H74" s="179"/>
    </row>
    <row r="75" spans="1:11" s="180" customFormat="1" ht="13.8">
      <c r="A75" s="174"/>
      <c r="B75" s="187" t="s">
        <v>1206</v>
      </c>
      <c r="C75" s="176" t="s">
        <v>1168</v>
      </c>
      <c r="D75" s="177">
        <v>2350</v>
      </c>
      <c r="E75" s="212"/>
      <c r="F75" s="178">
        <f t="shared" si="0"/>
        <v>0</v>
      </c>
      <c r="G75" s="179"/>
      <c r="H75" s="179"/>
    </row>
    <row r="76" spans="1:11" s="190" customFormat="1" ht="13.8">
      <c r="A76" s="174"/>
      <c r="B76" s="894" t="s">
        <v>1207</v>
      </c>
      <c r="C76" s="895" t="s">
        <v>1168</v>
      </c>
      <c r="D76" s="895">
        <v>580</v>
      </c>
      <c r="E76" s="990"/>
      <c r="F76" s="178">
        <f t="shared" si="0"/>
        <v>0</v>
      </c>
      <c r="H76" s="191"/>
      <c r="I76" s="191"/>
    </row>
    <row r="77" spans="1:11" s="180" customFormat="1" ht="13.8">
      <c r="A77" s="174"/>
      <c r="B77" s="192" t="s">
        <v>1208</v>
      </c>
      <c r="C77" s="176" t="s">
        <v>1168</v>
      </c>
      <c r="D77" s="177">
        <v>940</v>
      </c>
      <c r="E77" s="212"/>
      <c r="F77" s="178">
        <f t="shared" si="0"/>
        <v>0</v>
      </c>
      <c r="G77" s="179"/>
      <c r="H77" s="179"/>
    </row>
    <row r="78" spans="1:11" s="180" customFormat="1" ht="13.8">
      <c r="A78" s="174"/>
      <c r="B78" s="192" t="s">
        <v>1209</v>
      </c>
      <c r="C78" s="176" t="s">
        <v>1168</v>
      </c>
      <c r="D78" s="177">
        <v>490</v>
      </c>
      <c r="E78" s="212"/>
      <c r="F78" s="178">
        <f t="shared" si="0"/>
        <v>0</v>
      </c>
      <c r="G78" s="179"/>
      <c r="H78" s="179"/>
    </row>
    <row r="79" spans="1:11" s="180" customFormat="1" ht="13.8">
      <c r="A79" s="174"/>
      <c r="B79" s="192" t="s">
        <v>1210</v>
      </c>
      <c r="C79" s="176" t="s">
        <v>1168</v>
      </c>
      <c r="D79" s="177">
        <v>610</v>
      </c>
      <c r="E79" s="212"/>
      <c r="F79" s="178">
        <f t="shared" si="0"/>
        <v>0</v>
      </c>
      <c r="G79" s="179"/>
      <c r="H79" s="179"/>
    </row>
    <row r="80" spans="1:11" s="180" customFormat="1" ht="13.8">
      <c r="A80" s="174"/>
      <c r="B80" s="192" t="s">
        <v>1211</v>
      </c>
      <c r="C80" s="176" t="s">
        <v>1168</v>
      </c>
      <c r="D80" s="177">
        <v>420</v>
      </c>
      <c r="E80" s="212"/>
      <c r="F80" s="178">
        <f t="shared" si="0"/>
        <v>0</v>
      </c>
      <c r="G80" s="179"/>
      <c r="H80" s="179"/>
    </row>
    <row r="81" spans="1:9" s="180" customFormat="1" ht="13.8">
      <c r="A81" s="174"/>
      <c r="B81" s="175" t="s">
        <v>1212</v>
      </c>
      <c r="C81" s="176" t="s">
        <v>1168</v>
      </c>
      <c r="D81" s="177">
        <v>540</v>
      </c>
      <c r="E81" s="212"/>
      <c r="F81" s="178">
        <f t="shared" si="0"/>
        <v>0</v>
      </c>
      <c r="G81" s="179"/>
      <c r="H81" s="179"/>
    </row>
    <row r="82" spans="1:9" s="180" customFormat="1" ht="13.8">
      <c r="A82" s="174"/>
      <c r="B82" s="175" t="s">
        <v>1213</v>
      </c>
      <c r="C82" s="176" t="s">
        <v>1168</v>
      </c>
      <c r="D82" s="177">
        <v>3780</v>
      </c>
      <c r="E82" s="212"/>
      <c r="F82" s="178">
        <f t="shared" si="0"/>
        <v>0</v>
      </c>
      <c r="G82" s="179"/>
      <c r="H82" s="179"/>
    </row>
    <row r="83" spans="1:9" s="193" customFormat="1" ht="13.8">
      <c r="A83" s="174"/>
      <c r="B83" s="896" t="s">
        <v>1214</v>
      </c>
      <c r="C83" s="897" t="s">
        <v>1168</v>
      </c>
      <c r="D83" s="897">
        <v>290</v>
      </c>
      <c r="E83" s="990"/>
      <c r="F83" s="178">
        <f t="shared" si="0"/>
        <v>0</v>
      </c>
      <c r="H83" s="194"/>
      <c r="I83" s="194"/>
    </row>
    <row r="84" spans="1:9" s="193" customFormat="1" ht="13.8">
      <c r="A84" s="174"/>
      <c r="B84" s="896" t="s">
        <v>1215</v>
      </c>
      <c r="C84" s="897" t="s">
        <v>1168</v>
      </c>
      <c r="D84" s="897">
        <v>325</v>
      </c>
      <c r="E84" s="990"/>
      <c r="F84" s="178">
        <f t="shared" si="0"/>
        <v>0</v>
      </c>
      <c r="H84" s="194"/>
      <c r="I84" s="194"/>
    </row>
    <row r="85" spans="1:9" s="190" customFormat="1" ht="13.8">
      <c r="A85" s="174"/>
      <c r="B85" s="894"/>
      <c r="C85" s="895"/>
      <c r="D85" s="895"/>
      <c r="E85" s="990"/>
      <c r="F85" s="178"/>
      <c r="H85" s="191"/>
      <c r="I85" s="191"/>
    </row>
    <row r="86" spans="1:9" s="190" customFormat="1" ht="55.2">
      <c r="A86" s="174" t="s">
        <v>573</v>
      </c>
      <c r="B86" s="187" t="s">
        <v>1204</v>
      </c>
      <c r="C86" s="895"/>
      <c r="D86" s="895"/>
      <c r="E86" s="990"/>
      <c r="F86" s="178"/>
      <c r="H86" s="191"/>
      <c r="I86" s="191"/>
    </row>
    <row r="87" spans="1:9" s="171" customFormat="1" ht="13.8">
      <c r="A87" s="174"/>
      <c r="B87" s="285" t="s">
        <v>1216</v>
      </c>
      <c r="C87" s="195" t="s">
        <v>1168</v>
      </c>
      <c r="D87" s="177">
        <v>640</v>
      </c>
      <c r="E87" s="212"/>
      <c r="F87" s="178">
        <f t="shared" si="0"/>
        <v>0</v>
      </c>
      <c r="G87" s="196"/>
      <c r="H87" s="196"/>
    </row>
    <row r="88" spans="1:9" s="171" customFormat="1" ht="13.8">
      <c r="A88" s="174"/>
      <c r="B88" s="285" t="s">
        <v>1217</v>
      </c>
      <c r="C88" s="195" t="s">
        <v>1168</v>
      </c>
      <c r="D88" s="177">
        <v>370</v>
      </c>
      <c r="E88" s="212"/>
      <c r="F88" s="178">
        <f t="shared" si="0"/>
        <v>0</v>
      </c>
      <c r="G88" s="196"/>
      <c r="H88" s="196"/>
    </row>
    <row r="89" spans="1:9" s="171" customFormat="1" ht="13.8">
      <c r="A89" s="174"/>
      <c r="B89" s="285" t="s">
        <v>1218</v>
      </c>
      <c r="C89" s="195" t="s">
        <v>1168</v>
      </c>
      <c r="D89" s="177">
        <v>310</v>
      </c>
      <c r="E89" s="212"/>
      <c r="F89" s="178">
        <f t="shared" si="0"/>
        <v>0</v>
      </c>
      <c r="G89" s="196"/>
      <c r="H89" s="196"/>
    </row>
    <row r="90" spans="1:9" s="171" customFormat="1" ht="13.8">
      <c r="A90" s="174"/>
      <c r="B90" s="285" t="s">
        <v>1219</v>
      </c>
      <c r="C90" s="195" t="s">
        <v>1168</v>
      </c>
      <c r="D90" s="177">
        <v>610</v>
      </c>
      <c r="E90" s="212"/>
      <c r="F90" s="178">
        <f t="shared" si="0"/>
        <v>0</v>
      </c>
      <c r="G90" s="196"/>
      <c r="H90" s="196"/>
    </row>
    <row r="91" spans="1:9" s="171" customFormat="1" ht="13.8">
      <c r="A91" s="174"/>
      <c r="B91" s="285" t="s">
        <v>1220</v>
      </c>
      <c r="C91" s="195" t="s">
        <v>1168</v>
      </c>
      <c r="D91" s="177">
        <v>195</v>
      </c>
      <c r="E91" s="212"/>
      <c r="F91" s="178">
        <f t="shared" si="0"/>
        <v>0</v>
      </c>
      <c r="G91" s="196"/>
      <c r="H91" s="196"/>
    </row>
    <row r="92" spans="1:9" s="171" customFormat="1" ht="13.8">
      <c r="A92" s="174"/>
      <c r="B92" s="285" t="s">
        <v>1221</v>
      </c>
      <c r="C92" s="195" t="s">
        <v>1168</v>
      </c>
      <c r="D92" s="177">
        <v>285</v>
      </c>
      <c r="E92" s="212"/>
      <c r="F92" s="178">
        <f t="shared" si="0"/>
        <v>0</v>
      </c>
      <c r="G92" s="196"/>
      <c r="H92" s="196"/>
    </row>
    <row r="93" spans="1:9" s="190" customFormat="1" ht="13.8">
      <c r="A93" s="174"/>
      <c r="B93" s="894" t="s">
        <v>1222</v>
      </c>
      <c r="C93" s="895" t="s">
        <v>1168</v>
      </c>
      <c r="D93" s="895">
        <v>2980</v>
      </c>
      <c r="E93" s="990"/>
      <c r="F93" s="178">
        <f t="shared" si="0"/>
        <v>0</v>
      </c>
      <c r="H93" s="191"/>
      <c r="I93" s="191"/>
    </row>
    <row r="94" spans="1:9" s="171" customFormat="1" ht="13.8">
      <c r="A94" s="174"/>
      <c r="B94" s="285" t="s">
        <v>1223</v>
      </c>
      <c r="C94" s="195" t="s">
        <v>1168</v>
      </c>
      <c r="D94" s="177">
        <v>1480</v>
      </c>
      <c r="E94" s="212"/>
      <c r="F94" s="178">
        <f t="shared" si="0"/>
        <v>0</v>
      </c>
      <c r="G94" s="196"/>
      <c r="H94" s="196"/>
    </row>
    <row r="95" spans="1:9" s="171" customFormat="1" ht="13.8">
      <c r="A95" s="174"/>
      <c r="B95" s="285"/>
      <c r="C95" s="195"/>
      <c r="D95" s="177"/>
      <c r="E95" s="212"/>
      <c r="F95" s="178"/>
      <c r="G95" s="196"/>
      <c r="H95" s="196"/>
    </row>
    <row r="96" spans="1:9" s="202" customFormat="1" ht="55.2">
      <c r="A96" s="197" t="s">
        <v>574</v>
      </c>
      <c r="B96" s="198" t="s">
        <v>1224</v>
      </c>
      <c r="C96" s="199"/>
      <c r="D96" s="200"/>
      <c r="E96" s="991"/>
      <c r="F96" s="178"/>
      <c r="G96" s="201"/>
      <c r="H96" s="201"/>
    </row>
    <row r="97" spans="1:9" s="204" customFormat="1" ht="13.8">
      <c r="A97" s="203"/>
      <c r="B97" s="898" t="s">
        <v>1225</v>
      </c>
      <c r="C97" s="899" t="s">
        <v>1168</v>
      </c>
      <c r="D97" s="899">
        <v>260</v>
      </c>
      <c r="E97" s="991"/>
      <c r="F97" s="178">
        <f t="shared" si="0"/>
        <v>0</v>
      </c>
      <c r="H97" s="205"/>
      <c r="I97" s="205"/>
    </row>
    <row r="98" spans="1:9" s="204" customFormat="1" ht="13.8">
      <c r="A98" s="203"/>
      <c r="B98" s="898" t="s">
        <v>1226</v>
      </c>
      <c r="C98" s="899" t="s">
        <v>1168</v>
      </c>
      <c r="D98" s="899">
        <v>160</v>
      </c>
      <c r="E98" s="991"/>
      <c r="F98" s="178">
        <f t="shared" si="0"/>
        <v>0</v>
      </c>
      <c r="H98" s="205"/>
      <c r="I98" s="205"/>
    </row>
    <row r="99" spans="1:9" s="204" customFormat="1" ht="13.8">
      <c r="A99" s="203"/>
      <c r="B99" s="898" t="s">
        <v>1227</v>
      </c>
      <c r="C99" s="899" t="s">
        <v>1168</v>
      </c>
      <c r="D99" s="899">
        <v>610</v>
      </c>
      <c r="E99" s="991"/>
      <c r="F99" s="178">
        <f t="shared" si="0"/>
        <v>0</v>
      </c>
      <c r="H99" s="205"/>
      <c r="I99" s="205"/>
    </row>
    <row r="100" spans="1:9" s="204" customFormat="1" ht="13.8">
      <c r="A100" s="203"/>
      <c r="B100" s="898" t="s">
        <v>1228</v>
      </c>
      <c r="C100" s="899" t="s">
        <v>1168</v>
      </c>
      <c r="D100" s="899">
        <v>140</v>
      </c>
      <c r="E100" s="991"/>
      <c r="F100" s="178">
        <f t="shared" si="0"/>
        <v>0</v>
      </c>
      <c r="H100" s="205"/>
      <c r="I100" s="205"/>
    </row>
    <row r="101" spans="1:9" s="204" customFormat="1" ht="13.8">
      <c r="A101" s="203"/>
      <c r="B101" s="898" t="s">
        <v>1229</v>
      </c>
      <c r="C101" s="899" t="s">
        <v>1168</v>
      </c>
      <c r="D101" s="899">
        <v>170</v>
      </c>
      <c r="E101" s="991"/>
      <c r="F101" s="178">
        <f t="shared" si="0"/>
        <v>0</v>
      </c>
      <c r="H101" s="205"/>
      <c r="I101" s="205"/>
    </row>
    <row r="102" spans="1:9" s="204" customFormat="1" ht="13.8">
      <c r="A102" s="203"/>
      <c r="B102" s="898" t="s">
        <v>1230</v>
      </c>
      <c r="C102" s="899" t="s">
        <v>1168</v>
      </c>
      <c r="D102" s="899">
        <v>215</v>
      </c>
      <c r="E102" s="991"/>
      <c r="F102" s="178">
        <f t="shared" si="0"/>
        <v>0</v>
      </c>
      <c r="H102" s="205"/>
      <c r="I102" s="205"/>
    </row>
    <row r="103" spans="1:9" s="204" customFormat="1" ht="13.8">
      <c r="A103" s="203"/>
      <c r="B103" s="898" t="s">
        <v>1231</v>
      </c>
      <c r="C103" s="899" t="s">
        <v>1168</v>
      </c>
      <c r="D103" s="899">
        <v>140</v>
      </c>
      <c r="E103" s="991"/>
      <c r="F103" s="178">
        <f t="shared" si="0"/>
        <v>0</v>
      </c>
      <c r="H103" s="205"/>
      <c r="I103" s="205"/>
    </row>
    <row r="104" spans="1:9" s="204" customFormat="1" ht="13.8">
      <c r="A104" s="203"/>
      <c r="B104" s="898" t="s">
        <v>1232</v>
      </c>
      <c r="C104" s="899" t="s">
        <v>1168</v>
      </c>
      <c r="D104" s="899">
        <v>170</v>
      </c>
      <c r="E104" s="991"/>
      <c r="F104" s="178">
        <f t="shared" si="0"/>
        <v>0</v>
      </c>
      <c r="H104" s="205"/>
      <c r="I104" s="205"/>
    </row>
    <row r="105" spans="1:9" s="204" customFormat="1" ht="13.8">
      <c r="A105" s="203"/>
      <c r="B105" s="898"/>
      <c r="C105" s="899"/>
      <c r="D105" s="899"/>
      <c r="E105" s="991"/>
      <c r="F105" s="178"/>
      <c r="H105" s="205"/>
      <c r="I105" s="205"/>
    </row>
    <row r="106" spans="1:9" s="202" customFormat="1" ht="41.4">
      <c r="A106" s="197" t="s">
        <v>575</v>
      </c>
      <c r="B106" s="206" t="s">
        <v>1233</v>
      </c>
      <c r="C106" s="199"/>
      <c r="D106" s="200"/>
      <c r="E106" s="991"/>
      <c r="F106" s="178"/>
      <c r="G106" s="201"/>
      <c r="H106" s="201"/>
    </row>
    <row r="107" spans="1:9" s="204" customFormat="1" ht="27.6">
      <c r="A107" s="197"/>
      <c r="B107" s="900" t="s">
        <v>1234</v>
      </c>
      <c r="C107" s="899" t="s">
        <v>1168</v>
      </c>
      <c r="D107" s="899">
        <v>6850</v>
      </c>
      <c r="E107" s="991"/>
      <c r="F107" s="178">
        <f t="shared" si="0"/>
        <v>0</v>
      </c>
      <c r="H107" s="205"/>
      <c r="I107" s="205"/>
    </row>
    <row r="108" spans="1:9" s="204" customFormat="1" ht="27.6">
      <c r="A108" s="197"/>
      <c r="B108" s="900" t="s">
        <v>1235</v>
      </c>
      <c r="C108" s="899" t="s">
        <v>1168</v>
      </c>
      <c r="D108" s="899">
        <v>2840</v>
      </c>
      <c r="E108" s="991"/>
      <c r="F108" s="178">
        <f t="shared" si="0"/>
        <v>0</v>
      </c>
      <c r="H108" s="205"/>
      <c r="I108" s="205"/>
    </row>
    <row r="109" spans="1:9" s="204" customFormat="1" ht="27.6">
      <c r="A109" s="197"/>
      <c r="B109" s="900" t="s">
        <v>1236</v>
      </c>
      <c r="C109" s="899" t="s">
        <v>1168</v>
      </c>
      <c r="D109" s="899">
        <v>870</v>
      </c>
      <c r="E109" s="991"/>
      <c r="F109" s="178">
        <f t="shared" si="0"/>
        <v>0</v>
      </c>
      <c r="H109" s="205"/>
      <c r="I109" s="205"/>
    </row>
    <row r="110" spans="1:9" s="204" customFormat="1" ht="27.6">
      <c r="A110" s="197"/>
      <c r="B110" s="900" t="s">
        <v>1237</v>
      </c>
      <c r="C110" s="899" t="s">
        <v>1168</v>
      </c>
      <c r="D110" s="899">
        <v>410</v>
      </c>
      <c r="E110" s="991"/>
      <c r="F110" s="178">
        <f t="shared" si="0"/>
        <v>0</v>
      </c>
      <c r="H110" s="205"/>
      <c r="I110" s="205"/>
    </row>
    <row r="111" spans="1:9" s="204" customFormat="1" ht="27.6">
      <c r="A111" s="197"/>
      <c r="B111" s="900" t="s">
        <v>1238</v>
      </c>
      <c r="C111" s="899" t="s">
        <v>1168</v>
      </c>
      <c r="D111" s="899">
        <v>205</v>
      </c>
      <c r="E111" s="991"/>
      <c r="F111" s="178">
        <f t="shared" si="0"/>
        <v>0</v>
      </c>
      <c r="H111" s="205"/>
      <c r="I111" s="205"/>
    </row>
    <row r="112" spans="1:9" s="208" customFormat="1" ht="15">
      <c r="A112" s="207"/>
      <c r="B112" s="901"/>
      <c r="C112" s="902"/>
      <c r="D112" s="902"/>
      <c r="E112" s="992"/>
      <c r="F112" s="178"/>
    </row>
    <row r="113" spans="1:10" s="202" customFormat="1" ht="41.4">
      <c r="A113" s="197" t="s">
        <v>140</v>
      </c>
      <c r="B113" s="209" t="s">
        <v>1239</v>
      </c>
      <c r="C113" s="199"/>
      <c r="D113" s="200"/>
      <c r="E113" s="991"/>
      <c r="F113" s="178"/>
      <c r="G113" s="201"/>
      <c r="H113" s="201"/>
    </row>
    <row r="114" spans="1:10" s="204" customFormat="1" ht="27.6">
      <c r="A114" s="197" t="s">
        <v>762</v>
      </c>
      <c r="B114" s="900" t="s">
        <v>1240</v>
      </c>
      <c r="C114" s="899" t="s">
        <v>1168</v>
      </c>
      <c r="D114" s="899">
        <v>810</v>
      </c>
      <c r="E114" s="991"/>
      <c r="F114" s="178">
        <f t="shared" si="0"/>
        <v>0</v>
      </c>
      <c r="H114" s="205"/>
      <c r="I114" s="205"/>
    </row>
    <row r="115" spans="1:10" s="204" customFormat="1" ht="27.6">
      <c r="A115" s="197"/>
      <c r="B115" s="900" t="s">
        <v>1236</v>
      </c>
      <c r="C115" s="899" t="s">
        <v>1168</v>
      </c>
      <c r="D115" s="899">
        <v>240</v>
      </c>
      <c r="E115" s="991"/>
      <c r="F115" s="178">
        <f t="shared" si="0"/>
        <v>0</v>
      </c>
      <c r="H115" s="205"/>
      <c r="I115" s="205"/>
    </row>
    <row r="116" spans="1:10" s="204" customFormat="1" ht="27.6">
      <c r="A116" s="197"/>
      <c r="B116" s="900" t="s">
        <v>1238</v>
      </c>
      <c r="C116" s="899" t="s">
        <v>1168</v>
      </c>
      <c r="D116" s="899">
        <v>120</v>
      </c>
      <c r="E116" s="991"/>
      <c r="F116" s="178">
        <f t="shared" si="0"/>
        <v>0</v>
      </c>
      <c r="H116" s="205"/>
      <c r="I116" s="205"/>
    </row>
    <row r="117" spans="1:10" s="204" customFormat="1" ht="13.8">
      <c r="A117" s="197"/>
      <c r="B117" s="900"/>
      <c r="C117" s="899"/>
      <c r="D117" s="899"/>
      <c r="E117" s="991"/>
      <c r="F117" s="178">
        <f t="shared" si="0"/>
        <v>0</v>
      </c>
      <c r="H117" s="205"/>
      <c r="I117" s="205"/>
    </row>
    <row r="118" spans="1:10" s="204" customFormat="1" ht="27.6">
      <c r="A118" s="197"/>
      <c r="B118" s="900" t="s">
        <v>1241</v>
      </c>
      <c r="C118" s="899" t="s">
        <v>895</v>
      </c>
      <c r="D118" s="899">
        <v>310</v>
      </c>
      <c r="E118" s="991"/>
      <c r="F118" s="178">
        <f t="shared" si="0"/>
        <v>0</v>
      </c>
      <c r="H118" s="205"/>
      <c r="I118" s="205"/>
    </row>
    <row r="119" spans="1:10" s="204" customFormat="1" ht="13.8">
      <c r="A119" s="197"/>
      <c r="B119" s="900"/>
      <c r="C119" s="899"/>
      <c r="D119" s="899"/>
      <c r="E119" s="991"/>
      <c r="F119" s="178"/>
      <c r="H119" s="205"/>
      <c r="I119" s="205"/>
    </row>
    <row r="120" spans="1:10" s="171" customFormat="1" ht="41.4">
      <c r="A120" s="174" t="s">
        <v>141</v>
      </c>
      <c r="B120" s="285" t="s">
        <v>1242</v>
      </c>
      <c r="C120" s="195"/>
      <c r="D120" s="177"/>
      <c r="E120" s="212"/>
      <c r="F120" s="178"/>
      <c r="G120" s="196"/>
      <c r="H120" s="196"/>
    </row>
    <row r="121" spans="1:10" s="190" customFormat="1" ht="13.8">
      <c r="A121" s="174"/>
      <c r="B121" s="900" t="s">
        <v>1243</v>
      </c>
      <c r="C121" s="895" t="s">
        <v>1168</v>
      </c>
      <c r="D121" s="895">
        <v>45</v>
      </c>
      <c r="E121" s="990"/>
      <c r="F121" s="178">
        <f t="shared" si="0"/>
        <v>0</v>
      </c>
      <c r="H121" s="191"/>
      <c r="I121" s="191"/>
    </row>
    <row r="122" spans="1:10" s="190" customFormat="1" ht="13.8">
      <c r="A122" s="174"/>
      <c r="B122" s="900" t="s">
        <v>1244</v>
      </c>
      <c r="C122" s="895" t="s">
        <v>1168</v>
      </c>
      <c r="D122" s="895">
        <v>175</v>
      </c>
      <c r="E122" s="990"/>
      <c r="F122" s="178">
        <f t="shared" si="0"/>
        <v>0</v>
      </c>
      <c r="H122" s="191"/>
      <c r="I122" s="191"/>
    </row>
    <row r="123" spans="1:10" s="180" customFormat="1" ht="13.8">
      <c r="A123" s="174"/>
      <c r="B123" s="900" t="s">
        <v>1245</v>
      </c>
      <c r="C123" s="176" t="s">
        <v>1168</v>
      </c>
      <c r="D123" s="177">
        <v>130</v>
      </c>
      <c r="E123" s="212"/>
      <c r="F123" s="178">
        <f t="shared" si="0"/>
        <v>0</v>
      </c>
      <c r="G123" s="210"/>
      <c r="H123" s="211"/>
      <c r="I123" s="179"/>
      <c r="J123" s="179"/>
    </row>
    <row r="124" spans="1:10" s="180" customFormat="1" ht="13.8">
      <c r="A124" s="174"/>
      <c r="B124" s="900" t="s">
        <v>1246</v>
      </c>
      <c r="C124" s="176" t="s">
        <v>1168</v>
      </c>
      <c r="D124" s="177">
        <v>85</v>
      </c>
      <c r="E124" s="212"/>
      <c r="F124" s="178">
        <f t="shared" si="0"/>
        <v>0</v>
      </c>
      <c r="G124" s="210"/>
      <c r="H124" s="211"/>
      <c r="I124" s="179"/>
      <c r="J124" s="179"/>
    </row>
    <row r="125" spans="1:10" s="180" customFormat="1" ht="13.8">
      <c r="A125" s="174"/>
      <c r="B125" s="900"/>
      <c r="C125" s="176"/>
      <c r="D125" s="177"/>
      <c r="E125" s="212"/>
      <c r="F125" s="178"/>
      <c r="G125" s="210"/>
      <c r="H125" s="211"/>
      <c r="I125" s="179"/>
      <c r="J125" s="179"/>
    </row>
    <row r="126" spans="1:10" s="204" customFormat="1" ht="55.2">
      <c r="A126" s="197" t="s">
        <v>142</v>
      </c>
      <c r="B126" s="209" t="s">
        <v>1247</v>
      </c>
      <c r="C126" s="899"/>
      <c r="D126" s="899"/>
      <c r="E126" s="991"/>
      <c r="F126" s="178"/>
      <c r="H126" s="205"/>
      <c r="I126" s="205"/>
    </row>
    <row r="127" spans="1:10" s="204" customFormat="1" ht="13.8">
      <c r="A127" s="197"/>
      <c r="B127" s="900" t="s">
        <v>1243</v>
      </c>
      <c r="C127" s="899" t="s">
        <v>1168</v>
      </c>
      <c r="D127" s="899">
        <v>65</v>
      </c>
      <c r="E127" s="991"/>
      <c r="F127" s="178">
        <f t="shared" si="0"/>
        <v>0</v>
      </c>
      <c r="H127" s="205"/>
      <c r="I127" s="205"/>
    </row>
    <row r="128" spans="1:10" s="204" customFormat="1" ht="13.8">
      <c r="A128" s="197"/>
      <c r="B128" s="900" t="s">
        <v>1244</v>
      </c>
      <c r="C128" s="899" t="s">
        <v>1168</v>
      </c>
      <c r="D128" s="899">
        <v>95</v>
      </c>
      <c r="E128" s="991"/>
      <c r="F128" s="178">
        <f t="shared" si="0"/>
        <v>0</v>
      </c>
      <c r="H128" s="205"/>
      <c r="I128" s="205"/>
    </row>
    <row r="129" spans="1:10" s="204" customFormat="1" ht="13.8">
      <c r="A129" s="197"/>
      <c r="B129" s="900"/>
      <c r="C129" s="899"/>
      <c r="D129" s="899"/>
      <c r="E129" s="991"/>
      <c r="F129" s="178"/>
      <c r="H129" s="205"/>
      <c r="I129" s="205"/>
    </row>
    <row r="130" spans="1:10" s="180" customFormat="1" ht="13.8">
      <c r="A130" s="174" t="s">
        <v>143</v>
      </c>
      <c r="B130" s="285" t="s">
        <v>1248</v>
      </c>
      <c r="C130" s="176"/>
      <c r="D130" s="177"/>
      <c r="E130" s="212"/>
      <c r="F130" s="178"/>
      <c r="G130" s="179"/>
      <c r="H130" s="211"/>
    </row>
    <row r="131" spans="1:10" s="180" customFormat="1" ht="13.8">
      <c r="A131" s="174"/>
      <c r="B131" s="175" t="s">
        <v>1249</v>
      </c>
      <c r="C131" s="176" t="s">
        <v>895</v>
      </c>
      <c r="D131" s="177">
        <v>2</v>
      </c>
      <c r="E131" s="212"/>
      <c r="F131" s="178">
        <f t="shared" ref="F131:F193" si="1">E131*D131</f>
        <v>0</v>
      </c>
      <c r="G131" s="210"/>
      <c r="H131" s="211"/>
      <c r="I131" s="179"/>
      <c r="J131" s="179"/>
    </row>
    <row r="132" spans="1:10" s="204" customFormat="1" ht="13.8">
      <c r="A132" s="197"/>
      <c r="B132" s="900" t="s">
        <v>1250</v>
      </c>
      <c r="C132" s="176"/>
      <c r="D132" s="177"/>
      <c r="E132" s="991"/>
      <c r="F132" s="178"/>
      <c r="H132" s="205"/>
      <c r="I132" s="205"/>
    </row>
    <row r="133" spans="1:10" s="180" customFormat="1" ht="13.8">
      <c r="A133" s="174"/>
      <c r="B133" s="285"/>
      <c r="C133" s="176"/>
      <c r="D133" s="177"/>
      <c r="E133" s="212"/>
      <c r="F133" s="178"/>
      <c r="G133" s="179"/>
      <c r="H133" s="211"/>
    </row>
    <row r="134" spans="1:10" s="180" customFormat="1" ht="27.6">
      <c r="A134" s="174" t="s">
        <v>146</v>
      </c>
      <c r="B134" s="175" t="s">
        <v>1251</v>
      </c>
      <c r="C134" s="176"/>
      <c r="D134" s="177"/>
      <c r="E134" s="212"/>
      <c r="F134" s="178"/>
      <c r="G134" s="210"/>
      <c r="H134" s="211"/>
      <c r="I134" s="179"/>
      <c r="J134" s="179"/>
    </row>
    <row r="135" spans="1:10" s="204" customFormat="1" ht="13.8">
      <c r="A135" s="197"/>
      <c r="B135" s="900" t="s">
        <v>1250</v>
      </c>
      <c r="C135" s="176"/>
      <c r="D135" s="177"/>
      <c r="E135" s="991"/>
      <c r="F135" s="178"/>
      <c r="H135" s="205"/>
      <c r="I135" s="205"/>
    </row>
    <row r="136" spans="1:10" s="180" customFormat="1" ht="13.8">
      <c r="A136" s="174"/>
      <c r="B136" s="175" t="s">
        <v>1252</v>
      </c>
      <c r="C136" s="176" t="s">
        <v>895</v>
      </c>
      <c r="D136" s="177">
        <v>4</v>
      </c>
      <c r="E136" s="212"/>
      <c r="F136" s="178">
        <f t="shared" si="1"/>
        <v>0</v>
      </c>
      <c r="G136" s="210"/>
      <c r="H136" s="211"/>
      <c r="I136" s="179"/>
      <c r="J136" s="179"/>
    </row>
    <row r="137" spans="1:10" s="180" customFormat="1" ht="13.8">
      <c r="A137" s="174"/>
      <c r="B137" s="285" t="s">
        <v>1253</v>
      </c>
      <c r="C137" s="176" t="s">
        <v>895</v>
      </c>
      <c r="D137" s="177">
        <v>4</v>
      </c>
      <c r="E137" s="212"/>
      <c r="F137" s="178">
        <f t="shared" si="1"/>
        <v>0</v>
      </c>
      <c r="G137" s="179"/>
      <c r="H137" s="211"/>
    </row>
    <row r="138" spans="1:10" s="180" customFormat="1" ht="13.8">
      <c r="A138" s="174"/>
      <c r="B138" s="285" t="s">
        <v>1254</v>
      </c>
      <c r="C138" s="176" t="s">
        <v>895</v>
      </c>
      <c r="D138" s="177">
        <v>4</v>
      </c>
      <c r="E138" s="212"/>
      <c r="F138" s="178">
        <f t="shared" si="1"/>
        <v>0</v>
      </c>
      <c r="G138" s="179"/>
      <c r="H138" s="211"/>
    </row>
    <row r="139" spans="1:10" s="180" customFormat="1" ht="13.8">
      <c r="A139" s="174"/>
      <c r="B139" s="285" t="s">
        <v>1255</v>
      </c>
      <c r="C139" s="176" t="s">
        <v>895</v>
      </c>
      <c r="D139" s="177">
        <v>3</v>
      </c>
      <c r="E139" s="212"/>
      <c r="F139" s="178">
        <f t="shared" si="1"/>
        <v>0</v>
      </c>
      <c r="G139" s="179"/>
      <c r="H139" s="211"/>
    </row>
    <row r="140" spans="1:10" s="180" customFormat="1" ht="13.8">
      <c r="A140" s="174"/>
      <c r="B140" s="285"/>
      <c r="C140" s="176"/>
      <c r="D140" s="177"/>
      <c r="E140" s="212"/>
      <c r="F140" s="178"/>
      <c r="G140" s="179"/>
      <c r="H140" s="211"/>
    </row>
    <row r="141" spans="1:10" s="218" customFormat="1" ht="13.8">
      <c r="A141" s="213" t="s">
        <v>499</v>
      </c>
      <c r="B141" s="214" t="s">
        <v>1256</v>
      </c>
      <c r="C141" s="215"/>
      <c r="D141" s="216"/>
      <c r="E141" s="253"/>
      <c r="F141" s="178"/>
      <c r="G141" s="217"/>
    </row>
    <row r="142" spans="1:10" s="204" customFormat="1" ht="13.8">
      <c r="A142" s="197"/>
      <c r="B142" s="900" t="s">
        <v>1257</v>
      </c>
      <c r="C142" s="176"/>
      <c r="D142" s="177"/>
      <c r="E142" s="991"/>
      <c r="F142" s="178"/>
      <c r="H142" s="205"/>
      <c r="I142" s="205"/>
    </row>
    <row r="143" spans="1:10" s="218" customFormat="1" ht="13.8">
      <c r="A143" s="213"/>
      <c r="B143" s="894" t="s">
        <v>1258</v>
      </c>
      <c r="C143" s="215" t="s">
        <v>895</v>
      </c>
      <c r="D143" s="216">
        <v>5</v>
      </c>
      <c r="E143" s="253"/>
      <c r="F143" s="178">
        <f t="shared" si="1"/>
        <v>0</v>
      </c>
      <c r="G143" s="217"/>
    </row>
    <row r="144" spans="1:10" s="221" customFormat="1" ht="27.6">
      <c r="A144" s="203"/>
      <c r="B144" s="903" t="s">
        <v>1259</v>
      </c>
      <c r="C144" s="219" t="s">
        <v>895</v>
      </c>
      <c r="D144" s="216">
        <v>2</v>
      </c>
      <c r="E144" s="993"/>
      <c r="F144" s="178">
        <f t="shared" si="1"/>
        <v>0</v>
      </c>
      <c r="G144" s="220"/>
    </row>
    <row r="145" spans="1:9" s="180" customFormat="1" ht="13.8">
      <c r="A145" s="174"/>
      <c r="B145" s="175"/>
      <c r="C145" s="176"/>
      <c r="D145" s="177"/>
      <c r="E145" s="212"/>
      <c r="F145" s="178"/>
      <c r="G145" s="179"/>
      <c r="H145" s="179"/>
    </row>
    <row r="146" spans="1:9" s="202" customFormat="1" ht="27.6">
      <c r="A146" s="197" t="s">
        <v>147</v>
      </c>
      <c r="B146" s="209" t="s">
        <v>1260</v>
      </c>
      <c r="C146" s="199"/>
      <c r="D146" s="200"/>
      <c r="E146" s="991"/>
      <c r="F146" s="178"/>
      <c r="G146" s="201"/>
      <c r="H146" s="201"/>
    </row>
    <row r="147" spans="1:9" s="204" customFormat="1" ht="13.8">
      <c r="A147" s="197"/>
      <c r="B147" s="900" t="s">
        <v>1250</v>
      </c>
      <c r="C147" s="176"/>
      <c r="D147" s="177"/>
      <c r="E147" s="991"/>
      <c r="F147" s="178"/>
      <c r="H147" s="205"/>
      <c r="I147" s="205"/>
    </row>
    <row r="148" spans="1:9" s="204" customFormat="1" ht="13.8">
      <c r="A148" s="197"/>
      <c r="B148" s="904" t="s">
        <v>1261</v>
      </c>
      <c r="C148" s="176" t="s">
        <v>895</v>
      </c>
      <c r="D148" s="177">
        <v>5</v>
      </c>
      <c r="E148" s="991"/>
      <c r="F148" s="178">
        <f t="shared" si="1"/>
        <v>0</v>
      </c>
      <c r="H148" s="205"/>
      <c r="I148" s="205"/>
    </row>
    <row r="149" spans="1:9" s="204" customFormat="1" ht="13.8">
      <c r="A149" s="197"/>
      <c r="B149" s="904" t="s">
        <v>1262</v>
      </c>
      <c r="C149" s="176" t="s">
        <v>895</v>
      </c>
      <c r="D149" s="177">
        <v>16</v>
      </c>
      <c r="E149" s="991"/>
      <c r="F149" s="178">
        <f t="shared" si="1"/>
        <v>0</v>
      </c>
      <c r="H149" s="205"/>
      <c r="I149" s="205"/>
    </row>
    <row r="150" spans="1:9" s="224" customFormat="1" ht="27.6">
      <c r="A150" s="222"/>
      <c r="B150" s="223" t="s">
        <v>1263</v>
      </c>
      <c r="C150" s="195" t="s">
        <v>895</v>
      </c>
      <c r="D150" s="177">
        <v>6</v>
      </c>
      <c r="E150" s="253"/>
      <c r="F150" s="178">
        <f t="shared" si="1"/>
        <v>0</v>
      </c>
    </row>
    <row r="151" spans="1:9" s="204" customFormat="1" ht="13.8">
      <c r="A151" s="197"/>
      <c r="B151" s="904"/>
      <c r="C151" s="176"/>
      <c r="D151" s="177"/>
      <c r="E151" s="991"/>
      <c r="F151" s="178"/>
      <c r="H151" s="205"/>
      <c r="I151" s="205"/>
    </row>
    <row r="152" spans="1:9" s="202" customFormat="1" ht="27.6">
      <c r="A152" s="197" t="s">
        <v>258</v>
      </c>
      <c r="B152" s="209" t="s">
        <v>1264</v>
      </c>
      <c r="C152" s="199"/>
      <c r="D152" s="200"/>
      <c r="E152" s="991"/>
      <c r="F152" s="178"/>
      <c r="G152" s="201"/>
      <c r="H152" s="201"/>
    </row>
    <row r="153" spans="1:9" s="204" customFormat="1" ht="13.8">
      <c r="A153" s="197"/>
      <c r="B153" s="900" t="s">
        <v>1250</v>
      </c>
      <c r="C153" s="176"/>
      <c r="D153" s="177"/>
      <c r="E153" s="991"/>
      <c r="F153" s="178"/>
      <c r="H153" s="205"/>
      <c r="I153" s="205"/>
    </row>
    <row r="154" spans="1:9" s="204" customFormat="1" ht="13.8">
      <c r="A154" s="197"/>
      <c r="B154" s="904" t="s">
        <v>1262</v>
      </c>
      <c r="C154" s="176" t="s">
        <v>895</v>
      </c>
      <c r="D154" s="177">
        <v>8</v>
      </c>
      <c r="E154" s="991"/>
      <c r="F154" s="178">
        <f t="shared" si="1"/>
        <v>0</v>
      </c>
      <c r="H154" s="205"/>
      <c r="I154" s="205"/>
    </row>
    <row r="155" spans="1:9" s="180" customFormat="1" ht="13.8">
      <c r="A155" s="174"/>
      <c r="B155" s="175"/>
      <c r="C155" s="176"/>
      <c r="D155" s="177"/>
      <c r="E155" s="212"/>
      <c r="F155" s="178"/>
      <c r="G155" s="179"/>
      <c r="H155" s="179"/>
    </row>
    <row r="156" spans="1:9" s="202" customFormat="1" ht="41.4">
      <c r="A156" s="197" t="s">
        <v>259</v>
      </c>
      <c r="B156" s="209" t="s">
        <v>1265</v>
      </c>
      <c r="C156" s="199" t="s">
        <v>895</v>
      </c>
      <c r="D156" s="200">
        <v>48</v>
      </c>
      <c r="E156" s="991"/>
      <c r="F156" s="178">
        <f t="shared" si="1"/>
        <v>0</v>
      </c>
      <c r="G156" s="201"/>
      <c r="H156" s="201"/>
    </row>
    <row r="157" spans="1:9" s="204" customFormat="1" ht="13.8">
      <c r="A157" s="197"/>
      <c r="B157" s="900"/>
      <c r="C157" s="200"/>
      <c r="D157" s="200"/>
      <c r="E157" s="991"/>
      <c r="F157" s="178"/>
      <c r="H157" s="205"/>
      <c r="I157" s="205"/>
    </row>
    <row r="158" spans="1:9" s="202" customFormat="1" ht="41.4">
      <c r="A158" s="197" t="s">
        <v>260</v>
      </c>
      <c r="B158" s="209" t="s">
        <v>1266</v>
      </c>
      <c r="C158" s="199" t="s">
        <v>895</v>
      </c>
      <c r="D158" s="200">
        <v>12</v>
      </c>
      <c r="E158" s="991"/>
      <c r="F158" s="178">
        <f t="shared" si="1"/>
        <v>0</v>
      </c>
      <c r="G158" s="201"/>
      <c r="H158" s="201"/>
    </row>
    <row r="159" spans="1:9" s="202" customFormat="1" ht="13.8">
      <c r="A159" s="197"/>
      <c r="B159" s="209"/>
      <c r="C159" s="199"/>
      <c r="D159" s="200"/>
      <c r="E159" s="991"/>
      <c r="F159" s="178"/>
      <c r="G159" s="201"/>
      <c r="H159" s="201"/>
    </row>
    <row r="160" spans="1:9" s="202" customFormat="1" ht="41.4">
      <c r="A160" s="197" t="s">
        <v>262</v>
      </c>
      <c r="B160" s="209" t="s">
        <v>1267</v>
      </c>
      <c r="C160" s="199" t="s">
        <v>1268</v>
      </c>
      <c r="D160" s="200">
        <v>10</v>
      </c>
      <c r="E160" s="991"/>
      <c r="F160" s="178">
        <f t="shared" si="1"/>
        <v>0</v>
      </c>
      <c r="G160" s="201"/>
      <c r="H160" s="201"/>
    </row>
    <row r="161" spans="1:11" s="202" customFormat="1" ht="13.8">
      <c r="A161" s="197"/>
      <c r="B161" s="209"/>
      <c r="C161" s="199"/>
      <c r="D161" s="200"/>
      <c r="E161" s="991"/>
      <c r="F161" s="178"/>
      <c r="G161" s="201"/>
      <c r="H161" s="201"/>
    </row>
    <row r="162" spans="1:11" s="227" customFormat="1" ht="55.2">
      <c r="A162" s="197" t="s">
        <v>1</v>
      </c>
      <c r="B162" s="225" t="s">
        <v>1269</v>
      </c>
      <c r="C162" s="905"/>
      <c r="D162" s="906"/>
      <c r="E162" s="994"/>
      <c r="F162" s="178"/>
      <c r="G162" s="226"/>
    </row>
    <row r="163" spans="1:11" s="227" customFormat="1" ht="15.6">
      <c r="A163" s="228"/>
      <c r="B163" s="225" t="s">
        <v>1270</v>
      </c>
      <c r="C163" s="905"/>
      <c r="D163" s="906"/>
      <c r="E163" s="994"/>
      <c r="F163" s="178"/>
      <c r="G163" s="226"/>
    </row>
    <row r="164" spans="1:11" s="227" customFormat="1" ht="15.6">
      <c r="A164" s="228"/>
      <c r="B164" s="225" t="s">
        <v>1271</v>
      </c>
      <c r="C164" s="199" t="s">
        <v>1168</v>
      </c>
      <c r="D164" s="200">
        <v>325</v>
      </c>
      <c r="E164" s="994"/>
      <c r="F164" s="178">
        <f t="shared" si="1"/>
        <v>0</v>
      </c>
      <c r="G164" s="226"/>
    </row>
    <row r="165" spans="1:11" s="227" customFormat="1" ht="15.6">
      <c r="A165" s="228"/>
      <c r="B165" s="225"/>
      <c r="C165" s="905"/>
      <c r="D165" s="906"/>
      <c r="E165" s="994"/>
      <c r="F165" s="178"/>
      <c r="G165" s="226"/>
    </row>
    <row r="166" spans="1:11" s="227" customFormat="1" ht="55.2">
      <c r="A166" s="197" t="s">
        <v>3</v>
      </c>
      <c r="B166" s="225" t="s">
        <v>1272</v>
      </c>
      <c r="C166" s="199" t="s">
        <v>1268</v>
      </c>
      <c r="D166" s="200">
        <v>840</v>
      </c>
      <c r="E166" s="994"/>
      <c r="F166" s="178">
        <f t="shared" si="1"/>
        <v>0</v>
      </c>
      <c r="G166" s="226"/>
      <c r="H166" s="226"/>
      <c r="I166" s="226"/>
    </row>
    <row r="167" spans="1:11" s="227" customFormat="1" ht="15.6">
      <c r="A167" s="228"/>
      <c r="B167" s="225"/>
      <c r="C167" s="905"/>
      <c r="D167" s="906"/>
      <c r="E167" s="994"/>
      <c r="F167" s="178"/>
      <c r="G167" s="229"/>
      <c r="H167" s="226"/>
      <c r="I167" s="226"/>
      <c r="J167" s="230"/>
    </row>
    <row r="168" spans="1:11" s="227" customFormat="1" ht="55.2">
      <c r="A168" s="197" t="s">
        <v>4</v>
      </c>
      <c r="B168" s="225" t="s">
        <v>1273</v>
      </c>
      <c r="C168" s="199" t="s">
        <v>1268</v>
      </c>
      <c r="D168" s="200">
        <v>18</v>
      </c>
      <c r="E168" s="994"/>
      <c r="F168" s="178">
        <f t="shared" si="1"/>
        <v>0</v>
      </c>
      <c r="G168" s="229"/>
      <c r="H168" s="226"/>
      <c r="I168" s="226"/>
      <c r="J168" s="230"/>
    </row>
    <row r="169" spans="1:11" s="227" customFormat="1" ht="15.6">
      <c r="A169" s="228"/>
      <c r="B169" s="225"/>
      <c r="C169" s="905"/>
      <c r="D169" s="906"/>
      <c r="E169" s="994"/>
      <c r="F169" s="178"/>
      <c r="G169" s="229"/>
      <c r="H169" s="226"/>
      <c r="I169" s="226"/>
      <c r="J169" s="230"/>
    </row>
    <row r="170" spans="1:11" s="232" customFormat="1" ht="27.6">
      <c r="A170" s="197" t="s">
        <v>5</v>
      </c>
      <c r="B170" s="225" t="s">
        <v>1274</v>
      </c>
      <c r="C170" s="231"/>
      <c r="D170" s="907"/>
      <c r="E170" s="995"/>
      <c r="F170" s="178"/>
      <c r="K170" s="233"/>
    </row>
    <row r="171" spans="1:11" s="232" customFormat="1" ht="13.8">
      <c r="A171" s="234"/>
      <c r="B171" s="225" t="s">
        <v>1275</v>
      </c>
      <c r="C171" s="199" t="s">
        <v>1168</v>
      </c>
      <c r="D171" s="200">
        <v>65</v>
      </c>
      <c r="E171" s="996"/>
      <c r="F171" s="178">
        <f t="shared" si="1"/>
        <v>0</v>
      </c>
      <c r="K171" s="233"/>
    </row>
    <row r="172" spans="1:11" s="232" customFormat="1" ht="13.8">
      <c r="A172" s="234"/>
      <c r="B172" s="225" t="s">
        <v>1276</v>
      </c>
      <c r="C172" s="199" t="s">
        <v>1168</v>
      </c>
      <c r="D172" s="200">
        <v>28</v>
      </c>
      <c r="E172" s="996"/>
      <c r="F172" s="178">
        <f t="shared" si="1"/>
        <v>0</v>
      </c>
      <c r="K172" s="233"/>
    </row>
    <row r="173" spans="1:11" s="232" customFormat="1" ht="13.8">
      <c r="A173" s="234"/>
      <c r="B173" s="225"/>
      <c r="C173" s="231"/>
      <c r="D173" s="907"/>
      <c r="E173" s="995"/>
      <c r="F173" s="178"/>
      <c r="K173" s="233"/>
    </row>
    <row r="174" spans="1:11" s="232" customFormat="1" ht="27.6">
      <c r="A174" s="197" t="s">
        <v>6</v>
      </c>
      <c r="B174" s="225" t="s">
        <v>1277</v>
      </c>
      <c r="C174" s="908"/>
      <c r="D174" s="907"/>
      <c r="E174" s="997"/>
      <c r="F174" s="178"/>
    </row>
    <row r="175" spans="1:11" s="232" customFormat="1" ht="13.8">
      <c r="A175" s="235"/>
      <c r="B175" s="909" t="s">
        <v>1278</v>
      </c>
      <c r="C175" s="199" t="s">
        <v>895</v>
      </c>
      <c r="D175" s="200">
        <v>165</v>
      </c>
      <c r="E175" s="997"/>
      <c r="F175" s="178">
        <f t="shared" si="1"/>
        <v>0</v>
      </c>
    </row>
    <row r="176" spans="1:11" s="232" customFormat="1" ht="13.8">
      <c r="A176" s="235"/>
      <c r="B176" s="909" t="s">
        <v>1279</v>
      </c>
      <c r="C176" s="199" t="s">
        <v>895</v>
      </c>
      <c r="D176" s="200">
        <v>42</v>
      </c>
      <c r="E176" s="997"/>
      <c r="F176" s="178">
        <f t="shared" si="1"/>
        <v>0</v>
      </c>
    </row>
    <row r="177" spans="1:15" s="241" customFormat="1" ht="13.8">
      <c r="A177" s="236"/>
      <c r="B177" s="237"/>
      <c r="C177" s="238"/>
      <c r="D177" s="239"/>
      <c r="E177" s="998"/>
      <c r="F177" s="178"/>
      <c r="G177" s="240"/>
      <c r="H177" s="240"/>
    </row>
    <row r="178" spans="1:15" s="202" customFormat="1" ht="41.4">
      <c r="A178" s="197" t="s">
        <v>1280</v>
      </c>
      <c r="B178" s="209" t="s">
        <v>1281</v>
      </c>
      <c r="C178" s="242" t="s">
        <v>719</v>
      </c>
      <c r="D178" s="200" t="s">
        <v>1282</v>
      </c>
      <c r="E178" s="991"/>
      <c r="F178" s="178">
        <f t="shared" si="1"/>
        <v>0</v>
      </c>
      <c r="G178" s="201"/>
      <c r="H178" s="201"/>
    </row>
    <row r="179" spans="1:15" s="250" customFormat="1" ht="13.8">
      <c r="A179" s="197"/>
      <c r="B179" s="910"/>
      <c r="C179" s="899"/>
      <c r="D179" s="899"/>
      <c r="E179" s="991"/>
      <c r="F179" s="178">
        <f t="shared" si="1"/>
        <v>0</v>
      </c>
      <c r="G179" s="243"/>
      <c r="H179" s="244"/>
      <c r="I179" s="245"/>
      <c r="J179" s="246"/>
      <c r="K179" s="247"/>
      <c r="L179" s="248"/>
      <c r="M179" s="248"/>
      <c r="N179" s="249"/>
      <c r="O179" s="249"/>
    </row>
    <row r="180" spans="1:15" s="256" customFormat="1" ht="13.8">
      <c r="A180" s="197" t="s">
        <v>8</v>
      </c>
      <c r="B180" s="251" t="s">
        <v>1283</v>
      </c>
      <c r="C180" s="252"/>
      <c r="D180" s="216"/>
      <c r="E180" s="253"/>
      <c r="F180" s="178">
        <f t="shared" si="1"/>
        <v>0</v>
      </c>
      <c r="G180" s="254"/>
      <c r="H180" s="255"/>
      <c r="I180" s="255"/>
    </row>
    <row r="181" spans="1:15" s="256" customFormat="1" ht="13.8">
      <c r="A181" s="257"/>
      <c r="B181" s="258" t="s">
        <v>1284</v>
      </c>
      <c r="C181" s="252" t="s">
        <v>895</v>
      </c>
      <c r="D181" s="216">
        <v>16</v>
      </c>
      <c r="E181" s="253"/>
      <c r="F181" s="178">
        <f t="shared" si="1"/>
        <v>0</v>
      </c>
      <c r="G181" s="254"/>
      <c r="H181" s="255"/>
      <c r="I181" s="255"/>
    </row>
    <row r="182" spans="1:15" s="256" customFormat="1" ht="13.8">
      <c r="A182" s="257"/>
      <c r="B182" s="258" t="s">
        <v>1285</v>
      </c>
      <c r="C182" s="252" t="s">
        <v>895</v>
      </c>
      <c r="D182" s="216">
        <v>145</v>
      </c>
      <c r="E182" s="253"/>
      <c r="F182" s="178">
        <f t="shared" si="1"/>
        <v>0</v>
      </c>
      <c r="G182" s="254"/>
      <c r="H182" s="255"/>
      <c r="I182" s="255"/>
    </row>
    <row r="183" spans="1:15" s="256" customFormat="1" ht="13.8">
      <c r="A183" s="257"/>
      <c r="B183" s="258" t="s">
        <v>1286</v>
      </c>
      <c r="C183" s="252"/>
      <c r="D183" s="216"/>
      <c r="E183" s="253"/>
      <c r="F183" s="178"/>
      <c r="G183" s="254"/>
      <c r="H183" s="255"/>
      <c r="I183" s="255"/>
    </row>
    <row r="184" spans="1:15" s="256" customFormat="1" ht="15.6">
      <c r="A184" s="257"/>
      <c r="B184" s="251" t="s">
        <v>1287</v>
      </c>
      <c r="C184" s="252" t="s">
        <v>1168</v>
      </c>
      <c r="D184" s="216">
        <v>110</v>
      </c>
      <c r="E184" s="253"/>
      <c r="F184" s="178">
        <f t="shared" si="1"/>
        <v>0</v>
      </c>
      <c r="G184" s="254"/>
      <c r="H184" s="255"/>
      <c r="I184" s="255"/>
    </row>
    <row r="185" spans="1:15" s="256" customFormat="1" ht="15.6">
      <c r="A185" s="257"/>
      <c r="B185" s="251" t="s">
        <v>1288</v>
      </c>
      <c r="C185" s="252" t="s">
        <v>1168</v>
      </c>
      <c r="D185" s="216">
        <v>285</v>
      </c>
      <c r="E185" s="253"/>
      <c r="F185" s="178">
        <f t="shared" si="1"/>
        <v>0</v>
      </c>
      <c r="G185" s="254"/>
      <c r="H185" s="255"/>
      <c r="I185" s="255"/>
    </row>
    <row r="186" spans="1:15" s="256" customFormat="1" ht="15.6">
      <c r="A186" s="257"/>
      <c r="B186" s="251" t="s">
        <v>1289</v>
      </c>
      <c r="C186" s="252" t="s">
        <v>1168</v>
      </c>
      <c r="D186" s="216">
        <v>235</v>
      </c>
      <c r="E186" s="253"/>
      <c r="F186" s="178">
        <f t="shared" si="1"/>
        <v>0</v>
      </c>
      <c r="G186" s="254"/>
      <c r="H186" s="255"/>
      <c r="I186" s="255"/>
    </row>
    <row r="187" spans="1:15" s="256" customFormat="1" ht="15.6">
      <c r="A187" s="257"/>
      <c r="B187" s="251" t="s">
        <v>1290</v>
      </c>
      <c r="C187" s="252" t="s">
        <v>1168</v>
      </c>
      <c r="D187" s="216">
        <v>144</v>
      </c>
      <c r="E187" s="253"/>
      <c r="F187" s="178">
        <f t="shared" si="1"/>
        <v>0</v>
      </c>
      <c r="G187" s="254"/>
      <c r="H187" s="255"/>
      <c r="I187" s="255"/>
    </row>
    <row r="188" spans="1:15" s="256" customFormat="1" ht="15.6">
      <c r="A188" s="257"/>
      <c r="B188" s="251" t="s">
        <v>1291</v>
      </c>
      <c r="C188" s="252" t="s">
        <v>1168</v>
      </c>
      <c r="D188" s="216">
        <v>85</v>
      </c>
      <c r="E188" s="253"/>
      <c r="F188" s="178">
        <f t="shared" si="1"/>
        <v>0</v>
      </c>
      <c r="G188" s="254"/>
      <c r="H188" s="255"/>
      <c r="I188" s="255"/>
    </row>
    <row r="189" spans="1:15" s="256" customFormat="1" ht="13.8">
      <c r="A189" s="257"/>
      <c r="B189" s="251"/>
      <c r="C189" s="252"/>
      <c r="D189" s="216"/>
      <c r="E189" s="253"/>
      <c r="F189" s="178"/>
      <c r="G189" s="254"/>
      <c r="H189" s="255"/>
      <c r="I189" s="255"/>
    </row>
    <row r="190" spans="1:15" s="218" customFormat="1" ht="27.6">
      <c r="A190" s="197" t="s">
        <v>9</v>
      </c>
      <c r="B190" s="214" t="s">
        <v>1292</v>
      </c>
      <c r="C190" s="215"/>
      <c r="D190" s="216"/>
      <c r="E190" s="999"/>
      <c r="F190" s="178"/>
      <c r="G190" s="217"/>
    </row>
    <row r="191" spans="1:15" s="218" customFormat="1" ht="13.8">
      <c r="A191" s="259"/>
      <c r="B191" s="214" t="s">
        <v>1293</v>
      </c>
      <c r="C191" s="215" t="s">
        <v>1168</v>
      </c>
      <c r="D191" s="216">
        <v>75</v>
      </c>
      <c r="E191" s="999"/>
      <c r="F191" s="178">
        <f t="shared" si="1"/>
        <v>0</v>
      </c>
      <c r="G191" s="217"/>
    </row>
    <row r="192" spans="1:15" s="265" customFormat="1" ht="13.8">
      <c r="A192" s="260"/>
      <c r="B192" s="261"/>
      <c r="C192" s="262"/>
      <c r="D192" s="263"/>
      <c r="E192" s="1000"/>
      <c r="F192" s="178"/>
      <c r="G192" s="264"/>
    </row>
    <row r="193" spans="1:15" s="190" customFormat="1" ht="13.8">
      <c r="A193" s="197" t="s">
        <v>10</v>
      </c>
      <c r="B193" s="888" t="s">
        <v>1294</v>
      </c>
      <c r="C193" s="895" t="s">
        <v>895</v>
      </c>
      <c r="D193" s="895">
        <v>22</v>
      </c>
      <c r="E193" s="991"/>
      <c r="F193" s="178">
        <f t="shared" si="1"/>
        <v>0</v>
      </c>
      <c r="G193" s="191"/>
      <c r="H193" s="191"/>
    </row>
    <row r="194" spans="1:15" s="250" customFormat="1" ht="13.8">
      <c r="A194" s="197"/>
      <c r="B194" s="910"/>
      <c r="C194" s="899"/>
      <c r="D194" s="899"/>
      <c r="E194" s="991"/>
      <c r="F194" s="178"/>
      <c r="G194" s="243"/>
      <c r="H194" s="244"/>
      <c r="I194" s="245"/>
      <c r="J194" s="246"/>
      <c r="K194" s="247"/>
      <c r="L194" s="248"/>
      <c r="M194" s="248"/>
      <c r="N194" s="249"/>
      <c r="O194" s="249"/>
    </row>
    <row r="195" spans="1:15" s="224" customFormat="1" ht="13.8">
      <c r="A195" s="197" t="s">
        <v>12</v>
      </c>
      <c r="B195" s="266" t="s">
        <v>1295</v>
      </c>
      <c r="C195" s="195" t="s">
        <v>895</v>
      </c>
      <c r="D195" s="177">
        <v>8</v>
      </c>
      <c r="E195" s="253"/>
      <c r="F195" s="178">
        <f>E195*D195</f>
        <v>0</v>
      </c>
    </row>
    <row r="196" spans="1:15" s="271" customFormat="1" ht="13.8">
      <c r="A196" s="167"/>
      <c r="B196" s="267"/>
      <c r="C196" s="268"/>
      <c r="D196" s="189"/>
      <c r="E196" s="1001"/>
      <c r="F196" s="178"/>
      <c r="G196" s="269"/>
      <c r="H196" s="269"/>
      <c r="I196" s="270"/>
      <c r="J196" s="270"/>
    </row>
    <row r="197" spans="1:15" s="250" customFormat="1" ht="110.4">
      <c r="A197" s="197" t="s">
        <v>13</v>
      </c>
      <c r="B197" s="272" t="s">
        <v>1296</v>
      </c>
      <c r="C197" s="899" t="s">
        <v>719</v>
      </c>
      <c r="D197" s="899">
        <v>145</v>
      </c>
      <c r="E197" s="991"/>
      <c r="F197" s="178">
        <f>E197*D197</f>
        <v>0</v>
      </c>
      <c r="G197" s="243"/>
      <c r="H197" s="244"/>
      <c r="I197" s="245"/>
      <c r="J197" s="246"/>
      <c r="K197" s="247"/>
      <c r="L197" s="248"/>
      <c r="M197" s="248"/>
      <c r="N197" s="249"/>
      <c r="O197" s="249"/>
    </row>
    <row r="198" spans="1:15" s="250" customFormat="1" ht="13.8">
      <c r="A198" s="197"/>
      <c r="B198" s="272"/>
      <c r="C198" s="911"/>
      <c r="D198" s="912"/>
      <c r="E198" s="991"/>
      <c r="F198" s="178"/>
      <c r="G198" s="243"/>
      <c r="H198" s="244"/>
      <c r="I198" s="245"/>
      <c r="J198" s="246"/>
      <c r="K198" s="247"/>
      <c r="L198" s="248"/>
      <c r="M198" s="248"/>
      <c r="N198" s="249"/>
      <c r="O198" s="249"/>
    </row>
    <row r="199" spans="1:15" s="250" customFormat="1" ht="41.4">
      <c r="A199" s="197" t="s">
        <v>14</v>
      </c>
      <c r="B199" s="272" t="s">
        <v>1297</v>
      </c>
      <c r="C199" s="899" t="s">
        <v>1268</v>
      </c>
      <c r="D199" s="899">
        <v>18</v>
      </c>
      <c r="E199" s="991"/>
      <c r="F199" s="178">
        <f>E199*D199</f>
        <v>0</v>
      </c>
      <c r="G199" s="243"/>
      <c r="H199" s="244"/>
      <c r="I199" s="245"/>
      <c r="J199" s="246"/>
      <c r="K199" s="247"/>
      <c r="L199" s="248"/>
      <c r="M199" s="248"/>
      <c r="N199" s="249"/>
      <c r="O199" s="249"/>
    </row>
    <row r="200" spans="1:15" s="250" customFormat="1" ht="13.8">
      <c r="A200" s="197"/>
      <c r="B200" s="272"/>
      <c r="C200" s="899"/>
      <c r="D200" s="899"/>
      <c r="E200" s="991"/>
      <c r="F200" s="178"/>
      <c r="G200" s="243"/>
      <c r="H200" s="244"/>
      <c r="I200" s="245"/>
      <c r="J200" s="246"/>
      <c r="K200" s="247"/>
      <c r="L200" s="248"/>
      <c r="M200" s="248"/>
      <c r="N200" s="249"/>
      <c r="O200" s="249"/>
    </row>
    <row r="201" spans="1:15" s="250" customFormat="1" ht="82.8">
      <c r="A201" s="197" t="s">
        <v>15</v>
      </c>
      <c r="B201" s="272" t="s">
        <v>1298</v>
      </c>
      <c r="C201" s="913"/>
      <c r="D201" s="914"/>
      <c r="E201" s="991"/>
      <c r="F201" s="178"/>
      <c r="G201" s="243"/>
      <c r="H201" s="244"/>
      <c r="I201" s="245"/>
      <c r="J201" s="246"/>
      <c r="K201" s="247"/>
      <c r="L201" s="248"/>
      <c r="M201" s="248"/>
      <c r="N201" s="249"/>
      <c r="O201" s="249"/>
    </row>
    <row r="202" spans="1:15" s="250" customFormat="1" ht="13.8">
      <c r="A202" s="197"/>
      <c r="B202" s="273" t="s">
        <v>1299</v>
      </c>
      <c r="C202" s="899" t="s">
        <v>895</v>
      </c>
      <c r="D202" s="899">
        <v>8</v>
      </c>
      <c r="E202" s="991"/>
      <c r="F202" s="178">
        <f>E202*D202</f>
        <v>0</v>
      </c>
      <c r="G202" s="243"/>
      <c r="H202" s="244"/>
      <c r="I202" s="245"/>
      <c r="J202" s="246"/>
      <c r="K202" s="247"/>
      <c r="L202" s="248"/>
      <c r="M202" s="248"/>
      <c r="N202" s="249"/>
      <c r="O202" s="249"/>
    </row>
    <row r="203" spans="1:15" s="250" customFormat="1" ht="13.8">
      <c r="A203" s="197"/>
      <c r="B203" s="273" t="s">
        <v>1300</v>
      </c>
      <c r="C203" s="899" t="s">
        <v>895</v>
      </c>
      <c r="D203" s="899">
        <v>4</v>
      </c>
      <c r="E203" s="991"/>
      <c r="F203" s="178">
        <f>E203*D203</f>
        <v>0</v>
      </c>
      <c r="G203" s="243"/>
      <c r="H203" s="244"/>
      <c r="I203" s="245"/>
      <c r="J203" s="246"/>
      <c r="K203" s="247"/>
      <c r="L203" s="248"/>
      <c r="M203" s="248"/>
      <c r="N203" s="249"/>
      <c r="O203" s="249"/>
    </row>
    <row r="204" spans="1:15" s="250" customFormat="1" ht="13.8">
      <c r="A204" s="197"/>
      <c r="B204" s="272"/>
      <c r="C204" s="913"/>
      <c r="D204" s="914"/>
      <c r="E204" s="991"/>
      <c r="F204" s="178"/>
      <c r="G204" s="243"/>
      <c r="H204" s="244"/>
      <c r="I204" s="245"/>
      <c r="J204" s="246"/>
      <c r="K204" s="247"/>
      <c r="L204" s="248"/>
      <c r="M204" s="248"/>
      <c r="N204" s="249"/>
      <c r="O204" s="249"/>
    </row>
    <row r="205" spans="1:15" s="250" customFormat="1" ht="69">
      <c r="A205" s="197" t="s">
        <v>16</v>
      </c>
      <c r="B205" s="272" t="s">
        <v>1301</v>
      </c>
      <c r="C205" s="899" t="s">
        <v>895</v>
      </c>
      <c r="D205" s="899">
        <v>110</v>
      </c>
      <c r="E205" s="991"/>
      <c r="F205" s="178">
        <f>E205*D205</f>
        <v>0</v>
      </c>
      <c r="G205" s="243"/>
      <c r="H205" s="244"/>
      <c r="I205" s="245"/>
      <c r="J205" s="246"/>
      <c r="K205" s="247"/>
      <c r="L205" s="248"/>
      <c r="M205" s="248"/>
      <c r="N205" s="249"/>
      <c r="O205" s="249"/>
    </row>
    <row r="206" spans="1:15" s="250" customFormat="1" ht="13.8">
      <c r="A206" s="197"/>
      <c r="B206" s="272"/>
      <c r="C206" s="913"/>
      <c r="D206" s="914"/>
      <c r="E206" s="991"/>
      <c r="F206" s="178"/>
      <c r="G206" s="243"/>
      <c r="H206" s="244"/>
      <c r="I206" s="245"/>
      <c r="J206" s="246"/>
      <c r="K206" s="247"/>
      <c r="L206" s="248"/>
      <c r="M206" s="248"/>
      <c r="N206" s="249"/>
      <c r="O206" s="249"/>
    </row>
    <row r="207" spans="1:15" s="274" customFormat="1" ht="69">
      <c r="A207" s="197" t="s">
        <v>718</v>
      </c>
      <c r="B207" s="206" t="s">
        <v>1302</v>
      </c>
      <c r="C207" s="252" t="s">
        <v>895</v>
      </c>
      <c r="D207" s="216">
        <v>16</v>
      </c>
      <c r="E207" s="991"/>
      <c r="F207" s="178">
        <f>E207*D207</f>
        <v>0</v>
      </c>
    </row>
    <row r="208" spans="1:15" s="224" customFormat="1" ht="13.8">
      <c r="A208" s="197"/>
      <c r="B208" s="915"/>
      <c r="C208" s="383"/>
      <c r="D208" s="383"/>
      <c r="E208" s="991"/>
      <c r="F208" s="178"/>
    </row>
    <row r="209" spans="1:15" s="250" customFormat="1" ht="55.2">
      <c r="A209" s="197" t="s">
        <v>1303</v>
      </c>
      <c r="B209" s="206" t="s">
        <v>1304</v>
      </c>
      <c r="C209" s="899" t="s">
        <v>895</v>
      </c>
      <c r="D209" s="899">
        <v>14</v>
      </c>
      <c r="E209" s="991"/>
      <c r="F209" s="178">
        <f>E209*D209</f>
        <v>0</v>
      </c>
      <c r="G209" s="243"/>
      <c r="H209" s="244"/>
      <c r="I209" s="245"/>
      <c r="J209" s="246"/>
      <c r="K209" s="247"/>
      <c r="L209" s="248"/>
      <c r="M209" s="248"/>
      <c r="N209" s="249"/>
      <c r="O209" s="249"/>
    </row>
    <row r="210" spans="1:15" s="250" customFormat="1" ht="13.8">
      <c r="A210" s="197"/>
      <c r="B210" s="272"/>
      <c r="C210" s="899"/>
      <c r="D210" s="899"/>
      <c r="E210" s="991"/>
      <c r="F210" s="178"/>
      <c r="G210" s="243"/>
      <c r="H210" s="244"/>
      <c r="I210" s="245"/>
      <c r="J210" s="246"/>
      <c r="K210" s="247"/>
      <c r="L210" s="248"/>
      <c r="M210" s="248"/>
      <c r="N210" s="249"/>
      <c r="O210" s="249"/>
    </row>
    <row r="211" spans="1:15" s="274" customFormat="1" ht="27.6">
      <c r="A211" s="197" t="s">
        <v>179</v>
      </c>
      <c r="B211" s="206" t="s">
        <v>1305</v>
      </c>
      <c r="C211" s="252" t="s">
        <v>1268</v>
      </c>
      <c r="D211" s="216">
        <v>1</v>
      </c>
      <c r="E211" s="991"/>
      <c r="F211" s="178">
        <f>E211*D211</f>
        <v>0</v>
      </c>
    </row>
    <row r="212" spans="1:15" s="274" customFormat="1" ht="13.8">
      <c r="A212" s="197"/>
      <c r="B212" s="206"/>
      <c r="C212" s="252"/>
      <c r="D212" s="216"/>
      <c r="E212" s="991"/>
      <c r="F212" s="178"/>
    </row>
    <row r="213" spans="1:15" s="250" customFormat="1" ht="41.4">
      <c r="A213" s="197" t="s">
        <v>1306</v>
      </c>
      <c r="B213" s="279" t="s">
        <v>1307</v>
      </c>
      <c r="C213" s="899"/>
      <c r="D213" s="899"/>
      <c r="E213" s="991"/>
      <c r="F213" s="178"/>
      <c r="G213" s="243"/>
      <c r="H213" s="244"/>
      <c r="I213" s="275"/>
      <c r="J213" s="246"/>
      <c r="K213" s="247"/>
      <c r="L213" s="275"/>
      <c r="M213" s="275"/>
      <c r="N213" s="275"/>
      <c r="O213" s="275"/>
    </row>
    <row r="214" spans="1:15" s="250" customFormat="1" ht="27.6">
      <c r="A214" s="276"/>
      <c r="B214" s="279" t="s">
        <v>1308</v>
      </c>
      <c r="C214" s="899" t="s">
        <v>895</v>
      </c>
      <c r="D214" s="899">
        <v>5</v>
      </c>
      <c r="E214" s="991"/>
      <c r="F214" s="178">
        <f>E214*D214</f>
        <v>0</v>
      </c>
      <c r="G214" s="243"/>
      <c r="H214" s="244"/>
      <c r="I214" s="275"/>
      <c r="J214" s="246"/>
      <c r="K214" s="247"/>
      <c r="L214" s="275"/>
      <c r="M214" s="275"/>
      <c r="N214" s="275"/>
      <c r="O214" s="275"/>
    </row>
    <row r="215" spans="1:15" s="250" customFormat="1" ht="27.6">
      <c r="A215" s="276"/>
      <c r="B215" s="279" t="s">
        <v>1309</v>
      </c>
      <c r="C215" s="899" t="s">
        <v>895</v>
      </c>
      <c r="D215" s="899">
        <v>4</v>
      </c>
      <c r="E215" s="991"/>
      <c r="F215" s="178">
        <f>E215*D215</f>
        <v>0</v>
      </c>
      <c r="G215" s="243"/>
      <c r="H215" s="244"/>
      <c r="I215" s="275"/>
      <c r="J215" s="246"/>
      <c r="K215" s="247"/>
      <c r="L215" s="275"/>
      <c r="M215" s="275"/>
      <c r="N215" s="275"/>
      <c r="O215" s="275"/>
    </row>
    <row r="216" spans="1:15" s="250" customFormat="1" ht="27.6">
      <c r="A216" s="259"/>
      <c r="B216" s="279" t="s">
        <v>1310</v>
      </c>
      <c r="C216" s="899" t="s">
        <v>895</v>
      </c>
      <c r="D216" s="899">
        <v>3</v>
      </c>
      <c r="E216" s="991"/>
      <c r="F216" s="178">
        <f>E216*D216</f>
        <v>0</v>
      </c>
      <c r="G216" s="243"/>
      <c r="H216" s="244"/>
      <c r="I216" s="275"/>
      <c r="J216" s="246"/>
      <c r="K216" s="247"/>
      <c r="L216" s="275"/>
      <c r="M216" s="275"/>
      <c r="N216" s="275"/>
      <c r="O216" s="275"/>
    </row>
    <row r="217" spans="1:15" s="250" customFormat="1" ht="27.6">
      <c r="A217" s="259"/>
      <c r="B217" s="279" t="s">
        <v>1311</v>
      </c>
      <c r="C217" s="899" t="s">
        <v>895</v>
      </c>
      <c r="D217" s="899">
        <v>6</v>
      </c>
      <c r="E217" s="991"/>
      <c r="F217" s="178">
        <f>E217*D217</f>
        <v>0</v>
      </c>
      <c r="G217" s="243"/>
      <c r="H217" s="244"/>
      <c r="I217" s="275"/>
      <c r="J217" s="246"/>
      <c r="K217" s="247"/>
      <c r="L217" s="275"/>
      <c r="M217" s="275"/>
      <c r="N217" s="275"/>
      <c r="O217" s="275"/>
    </row>
    <row r="218" spans="1:15" s="278" customFormat="1" ht="13.8">
      <c r="A218" s="277"/>
      <c r="B218" s="916"/>
      <c r="C218" s="161"/>
      <c r="D218" s="161"/>
      <c r="E218" s="997"/>
      <c r="F218" s="178"/>
    </row>
    <row r="219" spans="1:15" s="280" customFormat="1" ht="82.8">
      <c r="A219" s="197" t="s">
        <v>1312</v>
      </c>
      <c r="B219" s="279" t="s">
        <v>1313</v>
      </c>
      <c r="C219" s="899" t="s">
        <v>1268</v>
      </c>
      <c r="D219" s="899">
        <v>18</v>
      </c>
      <c r="E219" s="991"/>
      <c r="F219" s="178">
        <f>E219*D219</f>
        <v>0</v>
      </c>
    </row>
    <row r="220" spans="1:15" s="278" customFormat="1" ht="13.8">
      <c r="A220" s="277"/>
      <c r="B220" s="916"/>
      <c r="C220" s="161"/>
      <c r="D220" s="161"/>
      <c r="E220" s="997"/>
      <c r="F220" s="178"/>
    </row>
    <row r="221" spans="1:15" s="278" customFormat="1" ht="13.8">
      <c r="A221" s="197" t="s">
        <v>1314</v>
      </c>
      <c r="B221" s="916" t="s">
        <v>1315</v>
      </c>
      <c r="C221" s="161"/>
      <c r="D221" s="161"/>
      <c r="E221" s="997"/>
      <c r="F221" s="178"/>
    </row>
    <row r="222" spans="1:15" s="218" customFormat="1" ht="41.4">
      <c r="A222" s="197"/>
      <c r="B222" s="214" t="s">
        <v>1316</v>
      </c>
      <c r="C222" s="215"/>
      <c r="D222" s="216"/>
      <c r="E222" s="999"/>
      <c r="F222" s="178"/>
      <c r="G222" s="217"/>
      <c r="H222" s="217"/>
    </row>
    <row r="223" spans="1:15" s="218" customFormat="1" ht="13.8">
      <c r="A223" s="213"/>
      <c r="B223" s="909" t="s">
        <v>1317</v>
      </c>
      <c r="C223" s="215" t="s">
        <v>895</v>
      </c>
      <c r="D223" s="216">
        <v>12</v>
      </c>
      <c r="E223" s="999"/>
      <c r="F223" s="178">
        <f>E223*D223</f>
        <v>0</v>
      </c>
      <c r="G223" s="217"/>
      <c r="H223" s="217"/>
    </row>
    <row r="224" spans="1:15" s="218" customFormat="1" ht="13.8">
      <c r="A224" s="213"/>
      <c r="B224" s="909" t="s">
        <v>1318</v>
      </c>
      <c r="C224" s="215" t="s">
        <v>895</v>
      </c>
      <c r="D224" s="216">
        <v>15</v>
      </c>
      <c r="E224" s="999"/>
      <c r="F224" s="178">
        <f>E224*D224</f>
        <v>0</v>
      </c>
      <c r="G224" s="217"/>
      <c r="H224" s="217"/>
    </row>
    <row r="225" spans="1:10" s="218" customFormat="1" ht="13.8">
      <c r="A225" s="213"/>
      <c r="B225" s="909" t="s">
        <v>1319</v>
      </c>
      <c r="C225" s="215" t="s">
        <v>1168</v>
      </c>
      <c r="D225" s="216">
        <v>55</v>
      </c>
      <c r="E225" s="999"/>
      <c r="F225" s="178">
        <f>E225*D225</f>
        <v>0</v>
      </c>
      <c r="G225" s="217"/>
      <c r="H225" s="217"/>
    </row>
    <row r="226" spans="1:10" s="283" customFormat="1" ht="13.8">
      <c r="A226" s="197"/>
      <c r="B226" s="272"/>
      <c r="C226" s="281"/>
      <c r="D226" s="200"/>
      <c r="E226" s="991"/>
      <c r="F226" s="178"/>
      <c r="G226" s="282"/>
      <c r="H226" s="282"/>
    </row>
    <row r="227" spans="1:10" s="283" customFormat="1" ht="41.4">
      <c r="A227" s="197" t="s">
        <v>1320</v>
      </c>
      <c r="B227" s="273" t="s">
        <v>1321</v>
      </c>
      <c r="C227" s="281"/>
      <c r="D227" s="200"/>
      <c r="E227" s="991"/>
      <c r="F227" s="178"/>
      <c r="G227" s="282"/>
      <c r="H227" s="282"/>
    </row>
    <row r="228" spans="1:10" s="283" customFormat="1" ht="13.8">
      <c r="A228" s="197"/>
      <c r="B228" s="273"/>
      <c r="C228" s="281"/>
      <c r="D228" s="200"/>
      <c r="E228" s="991"/>
      <c r="F228" s="178"/>
      <c r="G228" s="282"/>
      <c r="H228" s="282"/>
    </row>
    <row r="229" spans="1:10" s="283" customFormat="1" ht="27.6">
      <c r="A229" s="197" t="s">
        <v>1322</v>
      </c>
      <c r="B229" s="272" t="s">
        <v>1323</v>
      </c>
      <c r="C229" s="281" t="s">
        <v>1268</v>
      </c>
      <c r="D229" s="200">
        <v>1</v>
      </c>
      <c r="E229" s="991"/>
      <c r="F229" s="178">
        <f>E229*D229</f>
        <v>0</v>
      </c>
      <c r="G229" s="282"/>
      <c r="H229" s="282"/>
    </row>
    <row r="230" spans="1:10" s="283" customFormat="1" ht="13.8">
      <c r="A230" s="197"/>
      <c r="B230" s="272"/>
      <c r="C230" s="281"/>
      <c r="D230" s="200"/>
      <c r="E230" s="991"/>
      <c r="F230" s="178"/>
      <c r="G230" s="282"/>
      <c r="H230" s="282"/>
    </row>
    <row r="231" spans="1:10" s="180" customFormat="1" ht="13.8">
      <c r="A231" s="174"/>
      <c r="B231" s="182" t="s">
        <v>1324</v>
      </c>
      <c r="C231" s="284" t="s">
        <v>1325</v>
      </c>
      <c r="D231" s="177"/>
      <c r="E231" s="212"/>
      <c r="F231" s="393">
        <f>SUM(F74:F230)</f>
        <v>0</v>
      </c>
      <c r="G231" s="210"/>
      <c r="H231" s="211"/>
      <c r="I231" s="179"/>
      <c r="J231" s="179"/>
    </row>
    <row r="232" spans="1:10" s="271" customFormat="1" ht="13.8">
      <c r="A232" s="167"/>
      <c r="B232" s="285"/>
      <c r="C232" s="286"/>
      <c r="D232" s="287"/>
      <c r="E232" s="1001"/>
      <c r="F232" s="178"/>
      <c r="G232" s="269"/>
      <c r="H232" s="269"/>
      <c r="I232" s="270"/>
      <c r="J232" s="270"/>
    </row>
    <row r="233" spans="1:10" s="271" customFormat="1" ht="13.8">
      <c r="A233" s="167"/>
      <c r="B233" s="285"/>
      <c r="C233" s="286"/>
      <c r="D233" s="287"/>
      <c r="E233" s="1001"/>
      <c r="F233" s="178"/>
      <c r="G233" s="269"/>
      <c r="H233" s="269"/>
      <c r="I233" s="270"/>
      <c r="J233" s="270"/>
    </row>
    <row r="234" spans="1:10" s="180" customFormat="1" ht="13.8">
      <c r="A234" s="167"/>
      <c r="B234" s="182" t="s">
        <v>1326</v>
      </c>
      <c r="C234" s="176" t="s">
        <v>762</v>
      </c>
      <c r="D234" s="177"/>
      <c r="E234" s="212"/>
      <c r="F234" s="178"/>
      <c r="G234" s="179"/>
      <c r="H234" s="179"/>
    </row>
    <row r="235" spans="1:10" s="180" customFormat="1" ht="13.8">
      <c r="A235" s="167"/>
      <c r="B235" s="288"/>
      <c r="C235" s="176"/>
      <c r="D235" s="177"/>
      <c r="E235" s="212"/>
      <c r="F235" s="178"/>
      <c r="G235" s="179"/>
      <c r="H235" s="179"/>
    </row>
    <row r="236" spans="1:10" s="202" customFormat="1" ht="13.8">
      <c r="A236" s="197"/>
      <c r="B236" s="209" t="s">
        <v>1202</v>
      </c>
      <c r="C236" s="281"/>
      <c r="D236" s="200"/>
      <c r="E236" s="991"/>
      <c r="F236" s="178"/>
      <c r="G236" s="201"/>
      <c r="H236" s="201"/>
    </row>
    <row r="237" spans="1:10" s="202" customFormat="1" ht="13.8">
      <c r="A237" s="197"/>
      <c r="B237" s="209"/>
      <c r="C237" s="281"/>
      <c r="D237" s="200"/>
      <c r="E237" s="991"/>
      <c r="F237" s="178"/>
      <c r="G237" s="201"/>
      <c r="H237" s="201"/>
    </row>
    <row r="238" spans="1:10" s="291" customFormat="1" ht="69">
      <c r="A238" s="197"/>
      <c r="B238" s="900" t="s">
        <v>1327</v>
      </c>
      <c r="C238" s="899"/>
      <c r="D238" s="899"/>
      <c r="E238" s="991"/>
      <c r="F238" s="178"/>
      <c r="G238" s="289"/>
      <c r="H238" s="290"/>
      <c r="I238" s="289"/>
      <c r="J238" s="289"/>
    </row>
    <row r="239" spans="1:10" s="271" customFormat="1" ht="13.8">
      <c r="A239" s="167"/>
      <c r="B239" s="285"/>
      <c r="C239" s="286"/>
      <c r="D239" s="287"/>
      <c r="E239" s="1001"/>
      <c r="F239" s="178"/>
      <c r="G239" s="269"/>
      <c r="H239" s="269"/>
      <c r="I239" s="270"/>
      <c r="J239" s="270"/>
    </row>
    <row r="240" spans="1:10" s="271" customFormat="1" ht="69">
      <c r="A240" s="167" t="s">
        <v>572</v>
      </c>
      <c r="B240" s="285" t="s">
        <v>1328</v>
      </c>
      <c r="C240" s="286"/>
      <c r="D240" s="287"/>
      <c r="E240" s="1001"/>
      <c r="F240" s="178"/>
      <c r="G240" s="269"/>
      <c r="H240" s="269"/>
      <c r="I240" s="270"/>
      <c r="J240" s="270"/>
    </row>
    <row r="241" spans="1:10" s="202" customFormat="1" ht="13.8">
      <c r="A241" s="197"/>
      <c r="B241" s="209" t="s">
        <v>1329</v>
      </c>
      <c r="C241" s="281"/>
      <c r="D241" s="200"/>
      <c r="E241" s="991"/>
      <c r="F241" s="178"/>
      <c r="G241" s="201"/>
      <c r="H241" s="201"/>
    </row>
    <row r="242" spans="1:10" s="202" customFormat="1" ht="27.6">
      <c r="A242" s="197"/>
      <c r="B242" s="209" t="s">
        <v>1330</v>
      </c>
      <c r="C242" s="281" t="s">
        <v>895</v>
      </c>
      <c r="D242" s="200">
        <v>132</v>
      </c>
      <c r="E242" s="991"/>
      <c r="F242" s="178">
        <f>E242*D242</f>
        <v>0</v>
      </c>
      <c r="G242" s="201"/>
      <c r="H242" s="201"/>
    </row>
    <row r="243" spans="1:10" s="202" customFormat="1" ht="13.8">
      <c r="A243" s="197"/>
      <c r="B243" s="209" t="s">
        <v>1331</v>
      </c>
      <c r="C243" s="281"/>
      <c r="D243" s="200"/>
      <c r="E243" s="991"/>
      <c r="F243" s="178"/>
      <c r="G243" s="201"/>
      <c r="H243" s="201"/>
    </row>
    <row r="244" spans="1:10" s="202" customFormat="1" ht="27.6">
      <c r="A244" s="197"/>
      <c r="B244" s="209" t="s">
        <v>1332</v>
      </c>
      <c r="C244" s="281" t="s">
        <v>895</v>
      </c>
      <c r="D244" s="200">
        <v>3</v>
      </c>
      <c r="E244" s="991"/>
      <c r="F244" s="178">
        <f>E244*D244</f>
        <v>0</v>
      </c>
      <c r="G244" s="201"/>
      <c r="H244" s="201"/>
    </row>
    <row r="245" spans="1:10" s="171" customFormat="1" ht="13.8">
      <c r="A245" s="167"/>
      <c r="B245" s="292"/>
      <c r="C245" s="286"/>
      <c r="D245" s="287"/>
      <c r="E245" s="1001"/>
      <c r="F245" s="178"/>
      <c r="G245" s="196"/>
      <c r="H245" s="196"/>
    </row>
    <row r="246" spans="1:10" s="271" customFormat="1" ht="41.4">
      <c r="A246" s="167" t="s">
        <v>573</v>
      </c>
      <c r="B246" s="285" t="s">
        <v>1333</v>
      </c>
      <c r="C246" s="286"/>
      <c r="D246" s="287"/>
      <c r="E246" s="1001"/>
      <c r="F246" s="178"/>
      <c r="G246" s="269"/>
      <c r="H246" s="269"/>
      <c r="I246" s="270"/>
      <c r="J246" s="270"/>
    </row>
    <row r="247" spans="1:10" s="202" customFormat="1" ht="13.8">
      <c r="A247" s="197"/>
      <c r="B247" s="209" t="s">
        <v>1334</v>
      </c>
      <c r="C247" s="281"/>
      <c r="D247" s="200"/>
      <c r="E247" s="991"/>
      <c r="F247" s="178"/>
      <c r="G247" s="201"/>
      <c r="H247" s="201"/>
    </row>
    <row r="248" spans="1:10" s="202" customFormat="1" ht="27.6">
      <c r="A248" s="197"/>
      <c r="B248" s="209" t="s">
        <v>1335</v>
      </c>
      <c r="C248" s="281" t="s">
        <v>895</v>
      </c>
      <c r="D248" s="200">
        <v>4</v>
      </c>
      <c r="E248" s="991"/>
      <c r="F248" s="178">
        <f>E248*D248</f>
        <v>0</v>
      </c>
      <c r="G248" s="201"/>
      <c r="H248" s="201"/>
    </row>
    <row r="249" spans="1:10" s="171" customFormat="1" ht="13.8">
      <c r="A249" s="167"/>
      <c r="B249" s="292"/>
      <c r="C249" s="286"/>
      <c r="D249" s="287"/>
      <c r="E249" s="1001"/>
      <c r="F249" s="178"/>
      <c r="G249" s="196"/>
      <c r="H249" s="196"/>
    </row>
    <row r="250" spans="1:10" s="271" customFormat="1" ht="41.4">
      <c r="A250" s="167" t="s">
        <v>574</v>
      </c>
      <c r="B250" s="285" t="s">
        <v>1336</v>
      </c>
      <c r="C250" s="286"/>
      <c r="D250" s="287"/>
      <c r="E250" s="1001"/>
      <c r="F250" s="178"/>
      <c r="G250" s="269"/>
      <c r="H250" s="269"/>
      <c r="I250" s="270"/>
      <c r="J250" s="270"/>
    </row>
    <row r="251" spans="1:10" s="202" customFormat="1" ht="13.8">
      <c r="A251" s="197"/>
      <c r="B251" s="209" t="s">
        <v>1337</v>
      </c>
      <c r="C251" s="281"/>
      <c r="D251" s="200"/>
      <c r="E251" s="991"/>
      <c r="F251" s="178"/>
      <c r="G251" s="201"/>
      <c r="H251" s="201"/>
    </row>
    <row r="252" spans="1:10" s="202" customFormat="1" ht="27.6">
      <c r="A252" s="197"/>
      <c r="B252" s="209" t="s">
        <v>1338</v>
      </c>
      <c r="C252" s="281" t="s">
        <v>895</v>
      </c>
      <c r="D252" s="200">
        <v>3</v>
      </c>
      <c r="E252" s="991"/>
      <c r="F252" s="178">
        <f>E252*D252</f>
        <v>0</v>
      </c>
      <c r="G252" s="201"/>
      <c r="H252" s="201"/>
    </row>
    <row r="253" spans="1:10" s="171" customFormat="1" ht="13.8">
      <c r="A253" s="167"/>
      <c r="B253" s="292"/>
      <c r="C253" s="286"/>
      <c r="D253" s="287"/>
      <c r="E253" s="1001"/>
      <c r="F253" s="178"/>
      <c r="G253" s="196"/>
      <c r="H253" s="196"/>
    </row>
    <row r="254" spans="1:10" s="271" customFormat="1" ht="96.6">
      <c r="A254" s="167" t="s">
        <v>575</v>
      </c>
      <c r="B254" s="285" t="s">
        <v>1339</v>
      </c>
      <c r="C254" s="286"/>
      <c r="D254" s="287"/>
      <c r="E254" s="1001"/>
      <c r="F254" s="178"/>
      <c r="G254" s="269"/>
      <c r="H254" s="269"/>
      <c r="I254" s="270"/>
      <c r="J254" s="270"/>
    </row>
    <row r="255" spans="1:10" s="202" customFormat="1" ht="13.8">
      <c r="A255" s="197"/>
      <c r="B255" s="209" t="s">
        <v>1340</v>
      </c>
      <c r="C255" s="281"/>
      <c r="D255" s="200"/>
      <c r="E255" s="991"/>
      <c r="F255" s="178"/>
      <c r="G255" s="201"/>
      <c r="H255" s="201"/>
    </row>
    <row r="256" spans="1:10" s="202" customFormat="1" ht="27.6">
      <c r="A256" s="197"/>
      <c r="B256" s="209" t="s">
        <v>1341</v>
      </c>
      <c r="C256" s="281" t="s">
        <v>895</v>
      </c>
      <c r="D256" s="200">
        <v>81</v>
      </c>
      <c r="E256" s="991"/>
      <c r="F256" s="178">
        <f>E256*D256</f>
        <v>0</v>
      </c>
      <c r="G256" s="201"/>
      <c r="H256" s="201"/>
    </row>
    <row r="257" spans="1:10" s="202" customFormat="1" ht="13.8">
      <c r="A257" s="197"/>
      <c r="B257" s="209" t="s">
        <v>1342</v>
      </c>
      <c r="C257" s="281"/>
      <c r="D257" s="200"/>
      <c r="E257" s="991"/>
      <c r="F257" s="178"/>
      <c r="G257" s="201"/>
      <c r="H257" s="201"/>
    </row>
    <row r="258" spans="1:10" s="202" customFormat="1" ht="27.6">
      <c r="A258" s="197"/>
      <c r="B258" s="209" t="s">
        <v>1343</v>
      </c>
      <c r="C258" s="281" t="s">
        <v>895</v>
      </c>
      <c r="D258" s="200">
        <v>15</v>
      </c>
      <c r="E258" s="991"/>
      <c r="F258" s="178">
        <f>E258*D258</f>
        <v>0</v>
      </c>
      <c r="G258" s="201"/>
      <c r="H258" s="201"/>
    </row>
    <row r="259" spans="1:10" s="271" customFormat="1" ht="13.8">
      <c r="A259" s="167"/>
      <c r="B259" s="285"/>
      <c r="C259" s="286"/>
      <c r="D259" s="287"/>
      <c r="E259" s="1001"/>
      <c r="F259" s="178"/>
      <c r="G259" s="269"/>
      <c r="H259" s="269"/>
      <c r="I259" s="270"/>
      <c r="J259" s="270"/>
    </row>
    <row r="260" spans="1:10" s="271" customFormat="1" ht="69">
      <c r="A260" s="167" t="s">
        <v>140</v>
      </c>
      <c r="B260" s="285" t="s">
        <v>1344</v>
      </c>
      <c r="C260" s="286"/>
      <c r="D260" s="287"/>
      <c r="E260" s="1001"/>
      <c r="F260" s="178"/>
      <c r="G260" s="269"/>
      <c r="H260" s="269"/>
      <c r="I260" s="270"/>
      <c r="J260" s="270"/>
    </row>
    <row r="261" spans="1:10" s="202" customFormat="1" ht="13.8">
      <c r="A261" s="197"/>
      <c r="B261" s="209" t="s">
        <v>1345</v>
      </c>
      <c r="C261" s="281"/>
      <c r="D261" s="200"/>
      <c r="E261" s="991"/>
      <c r="F261" s="178"/>
      <c r="G261" s="201"/>
      <c r="H261" s="201"/>
    </row>
    <row r="262" spans="1:10" s="202" customFormat="1" ht="27.6">
      <c r="A262" s="197"/>
      <c r="B262" s="209" t="s">
        <v>1346</v>
      </c>
      <c r="C262" s="281" t="s">
        <v>895</v>
      </c>
      <c r="D262" s="200">
        <v>3</v>
      </c>
      <c r="E262" s="991"/>
      <c r="F262" s="178">
        <f>E262*D262</f>
        <v>0</v>
      </c>
      <c r="G262" s="201"/>
      <c r="H262" s="201"/>
    </row>
    <row r="263" spans="1:10" s="202" customFormat="1" ht="13.8">
      <c r="A263" s="197"/>
      <c r="B263" s="209"/>
      <c r="C263" s="281"/>
      <c r="D263" s="200"/>
      <c r="E263" s="991"/>
      <c r="F263" s="178"/>
      <c r="G263" s="201"/>
      <c r="H263" s="201"/>
    </row>
    <row r="264" spans="1:10" s="218" customFormat="1" ht="13.8">
      <c r="A264" s="259" t="s">
        <v>141</v>
      </c>
      <c r="B264" s="214" t="s">
        <v>1347</v>
      </c>
      <c r="C264" s="215"/>
      <c r="D264" s="216"/>
      <c r="E264" s="999"/>
      <c r="F264" s="178"/>
      <c r="G264" s="293"/>
      <c r="H264" s="254"/>
      <c r="I264" s="217"/>
      <c r="J264" s="217"/>
    </row>
    <row r="265" spans="1:10" s="218" customFormat="1" ht="41.4">
      <c r="A265" s="259"/>
      <c r="B265" s="214" t="s">
        <v>1348</v>
      </c>
      <c r="C265" s="215"/>
      <c r="D265" s="216"/>
      <c r="E265" s="999"/>
      <c r="F265" s="178"/>
      <c r="G265" s="293"/>
      <c r="H265" s="254"/>
      <c r="I265" s="217"/>
      <c r="J265" s="217"/>
    </row>
    <row r="266" spans="1:10" s="218" customFormat="1" ht="13.8">
      <c r="A266" s="259"/>
      <c r="B266" s="214" t="s">
        <v>1349</v>
      </c>
      <c r="C266" s="215"/>
      <c r="D266" s="216"/>
      <c r="E266" s="999"/>
      <c r="F266" s="178"/>
      <c r="G266" s="293"/>
      <c r="H266" s="254"/>
      <c r="I266" s="217"/>
      <c r="J266" s="217"/>
    </row>
    <row r="267" spans="1:10" s="218" customFormat="1" ht="27.6">
      <c r="A267" s="259"/>
      <c r="B267" s="285" t="s">
        <v>1350</v>
      </c>
      <c r="C267" s="215" t="s">
        <v>895</v>
      </c>
      <c r="D267" s="384">
        <v>30</v>
      </c>
      <c r="E267" s="253"/>
      <c r="F267" s="178">
        <f>E267*D267</f>
        <v>0</v>
      </c>
      <c r="G267" s="217"/>
      <c r="H267" s="254"/>
    </row>
    <row r="268" spans="1:10" s="218" customFormat="1" ht="13.8">
      <c r="A268" s="259"/>
      <c r="B268" s="214" t="s">
        <v>1351</v>
      </c>
      <c r="C268" s="215"/>
      <c r="D268" s="216"/>
      <c r="E268" s="999"/>
      <c r="F268" s="178"/>
      <c r="G268" s="293"/>
      <c r="H268" s="254"/>
      <c r="I268" s="217"/>
      <c r="J268" s="217"/>
    </row>
    <row r="269" spans="1:10" s="218" customFormat="1" ht="27.6">
      <c r="A269" s="259"/>
      <c r="B269" s="285" t="s">
        <v>1352</v>
      </c>
      <c r="C269" s="215" t="s">
        <v>895</v>
      </c>
      <c r="D269" s="384">
        <v>10</v>
      </c>
      <c r="E269" s="253"/>
      <c r="F269" s="178">
        <f>E269*D269</f>
        <v>0</v>
      </c>
      <c r="G269" s="217"/>
      <c r="H269" s="254"/>
    </row>
    <row r="270" spans="1:10" s="218" customFormat="1" ht="13.8">
      <c r="A270" s="259"/>
      <c r="B270" s="214" t="s">
        <v>1353</v>
      </c>
      <c r="C270" s="215"/>
      <c r="D270" s="216"/>
      <c r="E270" s="999"/>
      <c r="F270" s="178"/>
      <c r="G270" s="293"/>
      <c r="H270" s="254"/>
      <c r="I270" s="217"/>
      <c r="J270" s="217"/>
    </row>
    <row r="271" spans="1:10" s="218" customFormat="1" ht="13.8">
      <c r="A271" s="259"/>
      <c r="B271" s="214"/>
      <c r="C271" s="215"/>
      <c r="D271" s="216"/>
      <c r="E271" s="999"/>
      <c r="F271" s="178"/>
      <c r="G271" s="217"/>
      <c r="H271" s="217"/>
    </row>
    <row r="272" spans="1:10" s="283" customFormat="1" ht="27.6">
      <c r="A272" s="197" t="s">
        <v>142</v>
      </c>
      <c r="B272" s="272" t="s">
        <v>1354</v>
      </c>
      <c r="C272" s="281" t="s">
        <v>1268</v>
      </c>
      <c r="D272" s="200">
        <v>1</v>
      </c>
      <c r="E272" s="991"/>
      <c r="F272" s="178">
        <f>E272*D272</f>
        <v>0</v>
      </c>
      <c r="G272" s="282"/>
      <c r="H272" s="282"/>
    </row>
    <row r="273" spans="1:10" s="283" customFormat="1" ht="13.8">
      <c r="A273" s="197"/>
      <c r="B273" s="272"/>
      <c r="C273" s="281"/>
      <c r="D273" s="200"/>
      <c r="E273" s="991"/>
      <c r="F273" s="178"/>
      <c r="G273" s="282"/>
      <c r="H273" s="282"/>
    </row>
    <row r="274" spans="1:10" s="283" customFormat="1" ht="41.4">
      <c r="A274" s="197" t="s">
        <v>143</v>
      </c>
      <c r="B274" s="273" t="s">
        <v>1355</v>
      </c>
      <c r="C274" s="281" t="s">
        <v>1268</v>
      </c>
      <c r="D274" s="200">
        <v>1</v>
      </c>
      <c r="E274" s="991"/>
      <c r="F274" s="178">
        <f>E274*D274</f>
        <v>0</v>
      </c>
      <c r="G274" s="282"/>
      <c r="H274" s="282"/>
    </row>
    <row r="275" spans="1:10" s="218" customFormat="1" ht="13.8">
      <c r="A275" s="259"/>
      <c r="B275" s="214"/>
      <c r="C275" s="215"/>
      <c r="D275" s="216"/>
      <c r="E275" s="999"/>
      <c r="F275" s="178"/>
      <c r="G275" s="217"/>
      <c r="H275" s="217"/>
    </row>
    <row r="276" spans="1:10" s="299" customFormat="1" ht="13.8">
      <c r="A276" s="294"/>
      <c r="B276" s="295" t="s">
        <v>1356</v>
      </c>
      <c r="C276" s="296"/>
      <c r="D276" s="297"/>
      <c r="E276" s="1002"/>
      <c r="F276" s="410">
        <f>SUM(F239:F275)</f>
        <v>0</v>
      </c>
      <c r="G276" s="298"/>
      <c r="H276" s="298"/>
    </row>
    <row r="277" spans="1:10" s="202" customFormat="1" ht="13.8">
      <c r="A277" s="197"/>
      <c r="B277" s="209"/>
      <c r="C277" s="281"/>
      <c r="D277" s="200"/>
      <c r="E277" s="991"/>
      <c r="F277" s="410"/>
      <c r="G277" s="201"/>
      <c r="H277" s="201"/>
    </row>
    <row r="278" spans="1:10" s="271" customFormat="1" ht="13.8">
      <c r="A278" s="167"/>
      <c r="B278" s="285"/>
      <c r="C278" s="286"/>
      <c r="D278" s="287"/>
      <c r="E278" s="1001"/>
      <c r="F278" s="393"/>
      <c r="G278" s="269"/>
      <c r="H278" s="269"/>
      <c r="I278" s="270"/>
      <c r="J278" s="270"/>
    </row>
    <row r="279" spans="1:10" s="218" customFormat="1" ht="15.6">
      <c r="A279" s="197"/>
      <c r="B279" s="300" t="s">
        <v>1357</v>
      </c>
      <c r="C279" s="215"/>
      <c r="D279" s="216"/>
      <c r="E279" s="999"/>
      <c r="F279" s="178"/>
      <c r="G279" s="217"/>
      <c r="H279" s="217"/>
    </row>
    <row r="280" spans="1:10" s="190" customFormat="1" ht="13.8">
      <c r="A280" s="174"/>
      <c r="B280" s="894"/>
      <c r="C280" s="895"/>
      <c r="D280" s="895"/>
      <c r="E280" s="990"/>
      <c r="F280" s="178"/>
      <c r="H280" s="191"/>
      <c r="I280" s="191"/>
    </row>
    <row r="281" spans="1:10" s="202" customFormat="1" ht="13.8">
      <c r="A281" s="197"/>
      <c r="B281" s="209" t="s">
        <v>1202</v>
      </c>
      <c r="C281" s="281"/>
      <c r="D281" s="200"/>
      <c r="E281" s="991"/>
      <c r="F281" s="178"/>
      <c r="G281" s="201"/>
      <c r="H281" s="201"/>
    </row>
    <row r="282" spans="1:10" s="271" customFormat="1" ht="13.8">
      <c r="A282" s="167"/>
      <c r="B282" s="285"/>
      <c r="C282" s="286"/>
      <c r="D282" s="287"/>
      <c r="E282" s="1001"/>
      <c r="F282" s="178"/>
      <c r="G282" s="269"/>
      <c r="H282" s="269"/>
      <c r="I282" s="270"/>
      <c r="J282" s="270"/>
    </row>
    <row r="283" spans="1:10" s="271" customFormat="1" ht="82.8">
      <c r="A283" s="167" t="s">
        <v>572</v>
      </c>
      <c r="B283" s="285" t="s">
        <v>1358</v>
      </c>
      <c r="C283" s="286"/>
      <c r="D283" s="287"/>
      <c r="E283" s="1001"/>
      <c r="F283" s="178"/>
      <c r="G283" s="269"/>
      <c r="H283" s="269"/>
      <c r="I283" s="270"/>
      <c r="J283" s="270"/>
    </row>
    <row r="284" spans="1:10" s="171" customFormat="1" ht="13.8">
      <c r="A284" s="167"/>
      <c r="B284" s="292" t="s">
        <v>1359</v>
      </c>
      <c r="C284" s="286"/>
      <c r="D284" s="287"/>
      <c r="E284" s="1001"/>
      <c r="F284" s="178"/>
      <c r="G284" s="196"/>
      <c r="H284" s="196"/>
    </row>
    <row r="285" spans="1:10" s="171" customFormat="1" ht="13.8">
      <c r="A285" s="167"/>
      <c r="B285" s="292" t="s">
        <v>1360</v>
      </c>
      <c r="C285" s="301" t="s">
        <v>895</v>
      </c>
      <c r="D285" s="302">
        <v>2</v>
      </c>
      <c r="E285" s="1003"/>
      <c r="F285" s="178"/>
      <c r="G285" s="196"/>
      <c r="H285" s="196"/>
    </row>
    <row r="286" spans="1:10" s="271" customFormat="1" ht="13.8">
      <c r="A286" s="167"/>
      <c r="B286" s="292" t="s">
        <v>1361</v>
      </c>
      <c r="C286" s="286"/>
      <c r="D286" s="287"/>
      <c r="E286" s="1001"/>
      <c r="F286" s="178"/>
      <c r="G286" s="269"/>
      <c r="H286" s="269"/>
      <c r="I286" s="270"/>
      <c r="J286" s="270"/>
    </row>
    <row r="287" spans="1:10" s="271" customFormat="1" ht="13.8">
      <c r="A287" s="167"/>
      <c r="B287" s="292" t="s">
        <v>1362</v>
      </c>
      <c r="C287" s="286" t="s">
        <v>895</v>
      </c>
      <c r="D287" s="287">
        <v>2</v>
      </c>
      <c r="E287" s="1001"/>
      <c r="F287" s="178"/>
      <c r="G287" s="269"/>
      <c r="H287" s="269"/>
      <c r="I287" s="270"/>
      <c r="J287" s="270"/>
    </row>
    <row r="288" spans="1:10" s="271" customFormat="1" ht="13.8">
      <c r="A288" s="167"/>
      <c r="B288" s="292" t="s">
        <v>1363</v>
      </c>
      <c r="C288" s="907" t="s">
        <v>895</v>
      </c>
      <c r="D288" s="917">
        <v>14</v>
      </c>
      <c r="E288" s="1001"/>
      <c r="F288" s="178"/>
      <c r="G288" s="269"/>
      <c r="H288" s="269"/>
      <c r="I288" s="270"/>
      <c r="J288" s="270"/>
    </row>
    <row r="289" spans="1:10" s="171" customFormat="1" ht="13.8">
      <c r="A289" s="167"/>
      <c r="B289" s="292" t="s">
        <v>1364</v>
      </c>
      <c r="C289" s="301" t="s">
        <v>895</v>
      </c>
      <c r="D289" s="302">
        <v>10</v>
      </c>
      <c r="E289" s="1003"/>
      <c r="F289" s="178"/>
      <c r="G289" s="196"/>
      <c r="H289" s="196"/>
    </row>
    <row r="290" spans="1:10" s="171" customFormat="1" ht="13.8">
      <c r="A290" s="167"/>
      <c r="B290" s="292" t="s">
        <v>1365</v>
      </c>
      <c r="C290" s="907"/>
      <c r="D290" s="917"/>
      <c r="E290" s="1003"/>
      <c r="F290" s="178"/>
      <c r="G290" s="196"/>
      <c r="H290" s="196"/>
    </row>
    <row r="291" spans="1:10" s="190" customFormat="1" ht="13.8">
      <c r="A291" s="174"/>
      <c r="B291" s="292" t="s">
        <v>1364</v>
      </c>
      <c r="C291" s="176" t="s">
        <v>895</v>
      </c>
      <c r="D291" s="177">
        <v>3</v>
      </c>
      <c r="E291" s="1004"/>
      <c r="F291" s="178"/>
      <c r="H291" s="191"/>
      <c r="I291" s="191"/>
    </row>
    <row r="292" spans="1:10" s="190" customFormat="1" ht="13.8">
      <c r="A292" s="174"/>
      <c r="B292" s="888" t="s">
        <v>1366</v>
      </c>
      <c r="C292" s="286" t="s">
        <v>895</v>
      </c>
      <c r="D292" s="287">
        <v>9</v>
      </c>
      <c r="E292" s="1004"/>
      <c r="F292" s="178"/>
      <c r="H292" s="191"/>
      <c r="I292" s="191"/>
    </row>
    <row r="293" spans="1:10" s="304" customFormat="1" ht="27.6">
      <c r="A293" s="276"/>
      <c r="B293" s="303" t="s">
        <v>1367</v>
      </c>
      <c r="C293" s="899" t="s">
        <v>895</v>
      </c>
      <c r="D293" s="899">
        <v>25</v>
      </c>
      <c r="E293" s="1005"/>
      <c r="F293" s="178"/>
    </row>
    <row r="294" spans="1:10" s="304" customFormat="1" ht="27.6">
      <c r="A294" s="276"/>
      <c r="B294" s="303" t="s">
        <v>1368</v>
      </c>
      <c r="C294" s="899" t="s">
        <v>1268</v>
      </c>
      <c r="D294" s="899">
        <v>1</v>
      </c>
      <c r="E294" s="1005"/>
      <c r="F294" s="178"/>
    </row>
    <row r="295" spans="1:10" s="304" customFormat="1" ht="27.6">
      <c r="A295" s="276"/>
      <c r="B295" s="305" t="s">
        <v>1369</v>
      </c>
      <c r="C295" s="918" t="s">
        <v>1268</v>
      </c>
      <c r="D295" s="918">
        <v>1</v>
      </c>
      <c r="E295" s="1006"/>
      <c r="F295" s="178"/>
    </row>
    <row r="296" spans="1:10" s="271" customFormat="1" ht="13.8">
      <c r="A296" s="167"/>
      <c r="B296" s="285" t="s">
        <v>1370</v>
      </c>
      <c r="C296" s="286" t="s">
        <v>1268</v>
      </c>
      <c r="D296" s="287">
        <v>1</v>
      </c>
      <c r="E296" s="1001"/>
      <c r="F296" s="178">
        <f>E296*D296</f>
        <v>0</v>
      </c>
      <c r="G296" s="269"/>
      <c r="H296" s="269"/>
      <c r="I296" s="270"/>
      <c r="J296" s="270"/>
    </row>
    <row r="297" spans="1:10" s="171" customFormat="1" ht="13.8">
      <c r="A297" s="167"/>
      <c r="B297" s="292"/>
      <c r="C297" s="286"/>
      <c r="D297" s="287"/>
      <c r="E297" s="1001"/>
      <c r="F297" s="178"/>
      <c r="G297" s="196"/>
      <c r="H297" s="196"/>
    </row>
    <row r="298" spans="1:10" s="171" customFormat="1" ht="82.8">
      <c r="A298" s="167" t="s">
        <v>573</v>
      </c>
      <c r="B298" s="285" t="s">
        <v>1371</v>
      </c>
      <c r="C298" s="286"/>
      <c r="D298" s="287"/>
      <c r="E298" s="1001"/>
      <c r="F298" s="178"/>
      <c r="G298" s="196"/>
      <c r="H298" s="196"/>
    </row>
    <row r="299" spans="1:10" s="171" customFormat="1" ht="13.8">
      <c r="A299" s="167"/>
      <c r="B299" s="292" t="s">
        <v>1359</v>
      </c>
      <c r="C299" s="286"/>
      <c r="D299" s="287"/>
      <c r="E299" s="1001"/>
      <c r="F299" s="178"/>
      <c r="G299" s="196"/>
      <c r="H299" s="196"/>
    </row>
    <row r="300" spans="1:10" s="171" customFormat="1" ht="13.8">
      <c r="A300" s="167"/>
      <c r="B300" s="292" t="s">
        <v>1360</v>
      </c>
      <c r="C300" s="286" t="s">
        <v>895</v>
      </c>
      <c r="D300" s="287">
        <v>2</v>
      </c>
      <c r="E300" s="1001"/>
      <c r="F300" s="178"/>
      <c r="G300" s="196"/>
      <c r="H300" s="196"/>
    </row>
    <row r="301" spans="1:10" s="271" customFormat="1" ht="13.8">
      <c r="A301" s="167"/>
      <c r="B301" s="292" t="s">
        <v>1372</v>
      </c>
      <c r="C301" s="286"/>
      <c r="D301" s="287"/>
      <c r="E301" s="1001"/>
      <c r="F301" s="178"/>
      <c r="G301" s="269"/>
      <c r="H301" s="269"/>
      <c r="I301" s="270"/>
      <c r="J301" s="270"/>
    </row>
    <row r="302" spans="1:10" s="304" customFormat="1" ht="27.6">
      <c r="A302" s="276"/>
      <c r="B302" s="303" t="s">
        <v>1373</v>
      </c>
      <c r="C302" s="899"/>
      <c r="D302" s="899"/>
      <c r="E302" s="1005"/>
      <c r="F302" s="178"/>
    </row>
    <row r="303" spans="1:10" s="304" customFormat="1" ht="13.8">
      <c r="A303" s="276"/>
      <c r="B303" s="303" t="s">
        <v>1374</v>
      </c>
      <c r="C303" s="899" t="s">
        <v>895</v>
      </c>
      <c r="D303" s="287">
        <v>2</v>
      </c>
      <c r="E303" s="1005"/>
      <c r="F303" s="178"/>
    </row>
    <row r="304" spans="1:10" s="271" customFormat="1" ht="13.8">
      <c r="A304" s="167"/>
      <c r="B304" s="285" t="s">
        <v>1361</v>
      </c>
      <c r="C304" s="286"/>
      <c r="D304" s="287"/>
      <c r="E304" s="1001"/>
      <c r="F304" s="178"/>
      <c r="G304" s="269"/>
      <c r="H304" s="269"/>
      <c r="I304" s="270"/>
      <c r="J304" s="270"/>
    </row>
    <row r="305" spans="1:11" s="271" customFormat="1" ht="13.8">
      <c r="A305" s="167"/>
      <c r="B305" s="292" t="s">
        <v>1362</v>
      </c>
      <c r="C305" s="286" t="s">
        <v>895</v>
      </c>
      <c r="D305" s="287">
        <v>4</v>
      </c>
      <c r="E305" s="1001"/>
      <c r="F305" s="178"/>
      <c r="G305" s="269"/>
      <c r="H305" s="269"/>
      <c r="I305" s="270"/>
      <c r="J305" s="270"/>
    </row>
    <row r="306" spans="1:11" s="271" customFormat="1" ht="13.8">
      <c r="A306" s="167"/>
      <c r="B306" s="292" t="s">
        <v>1363</v>
      </c>
      <c r="C306" s="907" t="s">
        <v>895</v>
      </c>
      <c r="D306" s="287">
        <v>20</v>
      </c>
      <c r="E306" s="1001"/>
      <c r="F306" s="178"/>
      <c r="G306" s="269"/>
      <c r="H306" s="269"/>
      <c r="I306" s="270"/>
      <c r="J306" s="270"/>
    </row>
    <row r="307" spans="1:11" s="190" customFormat="1" ht="13.8">
      <c r="A307" s="174"/>
      <c r="B307" s="292" t="s">
        <v>1364</v>
      </c>
      <c r="C307" s="301" t="s">
        <v>895</v>
      </c>
      <c r="D307" s="177">
        <v>12</v>
      </c>
      <c r="E307" s="1004"/>
      <c r="F307" s="178"/>
      <c r="H307" s="191"/>
      <c r="I307" s="191"/>
    </row>
    <row r="308" spans="1:11" s="190" customFormat="1" ht="13.8">
      <c r="A308" s="174"/>
      <c r="B308" s="292" t="s">
        <v>1365</v>
      </c>
      <c r="C308" s="907"/>
      <c r="D308" s="177"/>
      <c r="E308" s="1004"/>
      <c r="F308" s="178"/>
      <c r="H308" s="191"/>
      <c r="I308" s="191"/>
    </row>
    <row r="309" spans="1:11" s="190" customFormat="1" ht="13.8">
      <c r="A309" s="174"/>
      <c r="B309" s="292" t="s">
        <v>1364</v>
      </c>
      <c r="C309" s="176" t="s">
        <v>895</v>
      </c>
      <c r="D309" s="177">
        <v>3</v>
      </c>
      <c r="E309" s="1004"/>
      <c r="F309" s="178"/>
      <c r="H309" s="191"/>
      <c r="I309" s="191"/>
    </row>
    <row r="310" spans="1:11" s="190" customFormat="1" ht="13.8">
      <c r="A310" s="174"/>
      <c r="B310" s="888" t="s">
        <v>1366</v>
      </c>
      <c r="C310" s="176" t="s">
        <v>895</v>
      </c>
      <c r="D310" s="177">
        <v>12</v>
      </c>
      <c r="E310" s="1004"/>
      <c r="F310" s="178"/>
      <c r="H310" s="191"/>
      <c r="I310" s="191"/>
    </row>
    <row r="311" spans="1:11" s="271" customFormat="1" ht="13.8">
      <c r="A311" s="167"/>
      <c r="B311" s="270" t="s">
        <v>1375</v>
      </c>
      <c r="C311" s="286" t="s">
        <v>895</v>
      </c>
      <c r="D311" s="287">
        <v>4</v>
      </c>
      <c r="E311" s="1001"/>
      <c r="F311" s="178"/>
      <c r="G311" s="269"/>
      <c r="H311" s="269"/>
      <c r="I311" s="270"/>
      <c r="J311" s="270"/>
    </row>
    <row r="312" spans="1:11" s="180" customFormat="1" ht="13.8">
      <c r="A312" s="167"/>
      <c r="B312" s="192" t="s">
        <v>1376</v>
      </c>
      <c r="C312" s="306" t="s">
        <v>895</v>
      </c>
      <c r="D312" s="302">
        <v>2</v>
      </c>
      <c r="E312" s="1003"/>
      <c r="F312" s="178"/>
      <c r="G312" s="307"/>
      <c r="H312" s="210"/>
      <c r="I312" s="211"/>
      <c r="J312" s="179"/>
      <c r="K312" s="179"/>
    </row>
    <row r="313" spans="1:11" s="190" customFormat="1" ht="13.8">
      <c r="A313" s="167"/>
      <c r="B313" s="888" t="s">
        <v>1377</v>
      </c>
      <c r="C313" s="895" t="s">
        <v>895</v>
      </c>
      <c r="D313" s="895">
        <v>8</v>
      </c>
      <c r="E313" s="1004"/>
      <c r="F313" s="178"/>
      <c r="H313" s="191"/>
      <c r="I313" s="191"/>
    </row>
    <row r="314" spans="1:11" s="190" customFormat="1" ht="13.8">
      <c r="A314" s="167"/>
      <c r="B314" s="888" t="s">
        <v>1378</v>
      </c>
      <c r="C314" s="889" t="s">
        <v>895</v>
      </c>
      <c r="D314" s="889">
        <v>2</v>
      </c>
      <c r="E314" s="1004"/>
      <c r="F314" s="178"/>
      <c r="H314" s="191"/>
      <c r="I314" s="191"/>
    </row>
    <row r="315" spans="1:11" s="304" customFormat="1" ht="27.6">
      <c r="A315" s="276"/>
      <c r="B315" s="303" t="s">
        <v>1367</v>
      </c>
      <c r="C315" s="899" t="s">
        <v>895</v>
      </c>
      <c r="D315" s="899">
        <v>25</v>
      </c>
      <c r="E315" s="1005"/>
      <c r="F315" s="178"/>
    </row>
    <row r="316" spans="1:11" s="304" customFormat="1" ht="27.6">
      <c r="A316" s="276"/>
      <c r="B316" s="303" t="s">
        <v>1368</v>
      </c>
      <c r="C316" s="899" t="s">
        <v>1268</v>
      </c>
      <c r="D316" s="899">
        <v>1</v>
      </c>
      <c r="E316" s="1005"/>
      <c r="F316" s="178"/>
    </row>
    <row r="317" spans="1:11" s="304" customFormat="1" ht="27.6">
      <c r="A317" s="276"/>
      <c r="B317" s="305" t="s">
        <v>1369</v>
      </c>
      <c r="C317" s="918" t="s">
        <v>1268</v>
      </c>
      <c r="D317" s="918">
        <v>1</v>
      </c>
      <c r="E317" s="1006"/>
      <c r="F317" s="178"/>
    </row>
    <row r="318" spans="1:11" s="271" customFormat="1" ht="13.8">
      <c r="A318" s="167"/>
      <c r="B318" s="292" t="s">
        <v>1379</v>
      </c>
      <c r="C318" s="286" t="s">
        <v>1268</v>
      </c>
      <c r="D318" s="287">
        <v>1</v>
      </c>
      <c r="E318" s="1001"/>
      <c r="F318" s="178">
        <f>E318*D318</f>
        <v>0</v>
      </c>
      <c r="G318" s="269"/>
      <c r="H318" s="269"/>
      <c r="I318" s="270"/>
      <c r="J318" s="270"/>
    </row>
    <row r="319" spans="1:11" s="171" customFormat="1" ht="13.8">
      <c r="A319" s="167"/>
      <c r="B319" s="285"/>
      <c r="C319" s="301"/>
      <c r="D319" s="302"/>
      <c r="E319" s="1003"/>
      <c r="F319" s="178"/>
      <c r="G319" s="196"/>
      <c r="H319" s="196"/>
    </row>
    <row r="320" spans="1:11" s="171" customFormat="1" ht="82.8">
      <c r="A320" s="167" t="s">
        <v>574</v>
      </c>
      <c r="B320" s="285" t="s">
        <v>1380</v>
      </c>
      <c r="C320" s="907"/>
      <c r="D320" s="917"/>
      <c r="E320" s="1003"/>
      <c r="F320" s="178"/>
      <c r="G320" s="196"/>
      <c r="H320" s="196"/>
    </row>
    <row r="321" spans="1:10" s="271" customFormat="1" ht="13.8">
      <c r="A321" s="167"/>
      <c r="B321" s="292" t="s">
        <v>1359</v>
      </c>
      <c r="C321" s="286"/>
      <c r="D321" s="287"/>
      <c r="E321" s="1001"/>
      <c r="F321" s="178"/>
      <c r="G321" s="269"/>
      <c r="H321" s="269"/>
      <c r="I321" s="270"/>
      <c r="J321" s="270"/>
    </row>
    <row r="322" spans="1:10" s="190" customFormat="1" ht="13.8">
      <c r="A322" s="174"/>
      <c r="B322" s="292" t="s">
        <v>1360</v>
      </c>
      <c r="C322" s="176" t="s">
        <v>895</v>
      </c>
      <c r="D322" s="177">
        <v>2</v>
      </c>
      <c r="E322" s="1004"/>
      <c r="F322" s="178"/>
      <c r="H322" s="191"/>
      <c r="I322" s="191"/>
    </row>
    <row r="323" spans="1:10" s="304" customFormat="1" ht="27.6">
      <c r="A323" s="276"/>
      <c r="B323" s="303" t="s">
        <v>1373</v>
      </c>
      <c r="C323" s="899"/>
      <c r="D323" s="899"/>
      <c r="E323" s="1005"/>
      <c r="F323" s="178"/>
    </row>
    <row r="324" spans="1:10" s="304" customFormat="1" ht="13.8">
      <c r="A324" s="276"/>
      <c r="B324" s="303" t="s">
        <v>1374</v>
      </c>
      <c r="C324" s="899" t="s">
        <v>895</v>
      </c>
      <c r="D324" s="287">
        <v>2</v>
      </c>
      <c r="E324" s="1005"/>
      <c r="F324" s="178"/>
    </row>
    <row r="325" spans="1:10" s="190" customFormat="1" ht="13.8">
      <c r="A325" s="174"/>
      <c r="B325" s="285" t="s">
        <v>1361</v>
      </c>
      <c r="C325" s="176"/>
      <c r="D325" s="177"/>
      <c r="E325" s="1004"/>
      <c r="F325" s="178"/>
      <c r="H325" s="191"/>
      <c r="I325" s="191"/>
    </row>
    <row r="326" spans="1:10" s="271" customFormat="1" ht="13.8">
      <c r="A326" s="167"/>
      <c r="B326" s="292" t="s">
        <v>1362</v>
      </c>
      <c r="C326" s="286" t="s">
        <v>895</v>
      </c>
      <c r="D326" s="287">
        <v>4</v>
      </c>
      <c r="E326" s="1001"/>
      <c r="F326" s="178"/>
      <c r="G326" s="269"/>
      <c r="H326" s="269"/>
      <c r="I326" s="270"/>
      <c r="J326" s="270"/>
    </row>
    <row r="327" spans="1:10" s="271" customFormat="1" ht="13.8">
      <c r="A327" s="167"/>
      <c r="B327" s="292" t="s">
        <v>1363</v>
      </c>
      <c r="C327" s="286" t="s">
        <v>895</v>
      </c>
      <c r="D327" s="287">
        <v>18</v>
      </c>
      <c r="E327" s="1001"/>
      <c r="F327" s="178"/>
      <c r="G327" s="269"/>
      <c r="H327" s="269"/>
      <c r="I327" s="270"/>
      <c r="J327" s="270"/>
    </row>
    <row r="328" spans="1:10" s="271" customFormat="1" ht="13.8">
      <c r="A328" s="167"/>
      <c r="B328" s="292" t="s">
        <v>1364</v>
      </c>
      <c r="C328" s="286" t="s">
        <v>895</v>
      </c>
      <c r="D328" s="287">
        <v>12</v>
      </c>
      <c r="E328" s="1001"/>
      <c r="F328" s="178"/>
      <c r="G328" s="269"/>
      <c r="H328" s="269"/>
      <c r="I328" s="270"/>
      <c r="J328" s="270"/>
    </row>
    <row r="329" spans="1:10" s="271" customFormat="1" ht="13.8">
      <c r="A329" s="167"/>
      <c r="B329" s="292" t="s">
        <v>1365</v>
      </c>
      <c r="C329" s="286"/>
      <c r="D329" s="287"/>
      <c r="E329" s="1001"/>
      <c r="F329" s="178"/>
      <c r="G329" s="269"/>
      <c r="H329" s="269"/>
      <c r="I329" s="270"/>
      <c r="J329" s="270"/>
    </row>
    <row r="330" spans="1:10" s="271" customFormat="1" ht="13.8">
      <c r="A330" s="167"/>
      <c r="B330" s="292" t="s">
        <v>1364</v>
      </c>
      <c r="C330" s="286" t="s">
        <v>895</v>
      </c>
      <c r="D330" s="287">
        <v>3</v>
      </c>
      <c r="E330" s="1001"/>
      <c r="F330" s="178"/>
      <c r="G330" s="269"/>
      <c r="H330" s="269"/>
      <c r="I330" s="270"/>
      <c r="J330" s="270"/>
    </row>
    <row r="331" spans="1:10" s="171" customFormat="1" ht="13.8">
      <c r="A331" s="167"/>
      <c r="B331" s="888" t="s">
        <v>1366</v>
      </c>
      <c r="C331" s="301" t="s">
        <v>895</v>
      </c>
      <c r="D331" s="302">
        <v>12</v>
      </c>
      <c r="E331" s="1001"/>
      <c r="F331" s="178"/>
      <c r="G331" s="196"/>
      <c r="H331" s="196"/>
    </row>
    <row r="332" spans="1:10" s="171" customFormat="1" ht="13.8">
      <c r="A332" s="167"/>
      <c r="B332" s="270" t="s">
        <v>1375</v>
      </c>
      <c r="C332" s="301" t="s">
        <v>895</v>
      </c>
      <c r="D332" s="302">
        <v>2</v>
      </c>
      <c r="E332" s="1003"/>
      <c r="F332" s="178"/>
      <c r="G332" s="196"/>
      <c r="H332" s="196"/>
    </row>
    <row r="333" spans="1:10" s="304" customFormat="1" ht="27.6">
      <c r="A333" s="276"/>
      <c r="B333" s="303" t="s">
        <v>1367</v>
      </c>
      <c r="C333" s="899" t="s">
        <v>895</v>
      </c>
      <c r="D333" s="899">
        <v>25</v>
      </c>
      <c r="E333" s="1005"/>
      <c r="F333" s="178"/>
    </row>
    <row r="334" spans="1:10" s="304" customFormat="1" ht="27.6">
      <c r="A334" s="276"/>
      <c r="B334" s="303" t="s">
        <v>1368</v>
      </c>
      <c r="C334" s="899" t="s">
        <v>1268</v>
      </c>
      <c r="D334" s="899">
        <v>1</v>
      </c>
      <c r="E334" s="1005"/>
      <c r="F334" s="178"/>
    </row>
    <row r="335" spans="1:10" s="304" customFormat="1" ht="27.6">
      <c r="A335" s="276"/>
      <c r="B335" s="305" t="s">
        <v>1369</v>
      </c>
      <c r="C335" s="918" t="s">
        <v>1268</v>
      </c>
      <c r="D335" s="918">
        <v>1</v>
      </c>
      <c r="E335" s="1006"/>
      <c r="F335" s="178"/>
    </row>
    <row r="336" spans="1:10" s="271" customFormat="1" ht="13.8">
      <c r="A336" s="167"/>
      <c r="B336" s="292" t="s">
        <v>1381</v>
      </c>
      <c r="C336" s="286" t="s">
        <v>1268</v>
      </c>
      <c r="D336" s="287">
        <v>1</v>
      </c>
      <c r="E336" s="1001"/>
      <c r="F336" s="178">
        <f>E336*D336</f>
        <v>0</v>
      </c>
      <c r="G336" s="269"/>
      <c r="H336" s="269"/>
      <c r="I336" s="270"/>
      <c r="J336" s="270"/>
    </row>
    <row r="337" spans="1:11" s="271" customFormat="1" ht="13.8">
      <c r="A337" s="167"/>
      <c r="B337" s="285"/>
      <c r="C337" s="286"/>
      <c r="D337" s="287"/>
      <c r="E337" s="1001"/>
      <c r="F337" s="178"/>
      <c r="G337" s="269"/>
      <c r="H337" s="269"/>
      <c r="I337" s="270"/>
      <c r="J337" s="270"/>
    </row>
    <row r="338" spans="1:11" s="271" customFormat="1" ht="13.8">
      <c r="A338" s="167"/>
      <c r="B338" s="285"/>
      <c r="C338" s="286"/>
      <c r="D338" s="287"/>
      <c r="E338" s="1001"/>
      <c r="F338" s="178"/>
      <c r="G338" s="269"/>
      <c r="H338" s="269"/>
      <c r="I338" s="270"/>
      <c r="J338" s="270"/>
    </row>
    <row r="339" spans="1:11" s="271" customFormat="1" ht="82.8">
      <c r="A339" s="167" t="s">
        <v>575</v>
      </c>
      <c r="B339" s="285" t="s">
        <v>1382</v>
      </c>
      <c r="C339" s="286"/>
      <c r="D339" s="287"/>
      <c r="E339" s="1001"/>
      <c r="F339" s="178"/>
      <c r="G339" s="269"/>
      <c r="H339" s="269"/>
      <c r="I339" s="270"/>
      <c r="J339" s="270"/>
    </row>
    <row r="340" spans="1:11" s="271" customFormat="1" ht="13.8">
      <c r="A340" s="167"/>
      <c r="B340" s="292" t="s">
        <v>1359</v>
      </c>
      <c r="C340" s="286"/>
      <c r="D340" s="287"/>
      <c r="E340" s="1001"/>
      <c r="F340" s="178"/>
      <c r="G340" s="269"/>
      <c r="H340" s="269"/>
      <c r="I340" s="270"/>
      <c r="J340" s="270"/>
    </row>
    <row r="341" spans="1:11" s="271" customFormat="1" ht="13.8">
      <c r="A341" s="167"/>
      <c r="B341" s="292" t="s">
        <v>1360</v>
      </c>
      <c r="C341" s="286" t="s">
        <v>895</v>
      </c>
      <c r="D341" s="287">
        <v>2</v>
      </c>
      <c r="E341" s="1001"/>
      <c r="F341" s="178"/>
      <c r="G341" s="269"/>
      <c r="H341" s="269"/>
      <c r="I341" s="270"/>
      <c r="J341" s="270"/>
    </row>
    <row r="342" spans="1:11" s="304" customFormat="1" ht="27.6">
      <c r="A342" s="276"/>
      <c r="B342" s="303" t="s">
        <v>1373</v>
      </c>
      <c r="C342" s="899"/>
      <c r="D342" s="899"/>
      <c r="E342" s="1005"/>
      <c r="F342" s="178"/>
    </row>
    <row r="343" spans="1:11" s="304" customFormat="1" ht="13.8">
      <c r="A343" s="276"/>
      <c r="B343" s="303" t="s">
        <v>1374</v>
      </c>
      <c r="C343" s="899" t="s">
        <v>895</v>
      </c>
      <c r="D343" s="287">
        <v>2</v>
      </c>
      <c r="E343" s="1005"/>
      <c r="F343" s="178"/>
    </row>
    <row r="344" spans="1:11" s="180" customFormat="1" ht="13.8">
      <c r="A344" s="167"/>
      <c r="B344" s="285" t="s">
        <v>1361</v>
      </c>
      <c r="C344" s="176"/>
      <c r="D344" s="302"/>
      <c r="E344" s="1003"/>
      <c r="F344" s="178"/>
      <c r="G344" s="210"/>
      <c r="H344" s="308"/>
    </row>
    <row r="345" spans="1:11" s="180" customFormat="1" ht="13.8">
      <c r="A345" s="167"/>
      <c r="B345" s="292" t="s">
        <v>1362</v>
      </c>
      <c r="C345" s="286" t="s">
        <v>895</v>
      </c>
      <c r="D345" s="302">
        <v>4</v>
      </c>
      <c r="E345" s="1003"/>
      <c r="F345" s="178"/>
      <c r="G345" s="307"/>
      <c r="H345" s="210"/>
      <c r="I345" s="211"/>
      <c r="J345" s="179"/>
      <c r="K345" s="179"/>
    </row>
    <row r="346" spans="1:11" s="180" customFormat="1" ht="13.8">
      <c r="A346" s="167"/>
      <c r="B346" s="292" t="s">
        <v>1363</v>
      </c>
      <c r="C346" s="286" t="s">
        <v>895</v>
      </c>
      <c r="D346" s="302">
        <v>18</v>
      </c>
      <c r="E346" s="1003"/>
      <c r="F346" s="178"/>
      <c r="G346" s="307"/>
      <c r="H346" s="210"/>
      <c r="I346" s="211"/>
      <c r="J346" s="179"/>
      <c r="K346" s="179"/>
    </row>
    <row r="347" spans="1:11" s="310" customFormat="1" ht="13.8">
      <c r="A347" s="167"/>
      <c r="B347" s="292" t="s">
        <v>1364</v>
      </c>
      <c r="C347" s="286" t="s">
        <v>895</v>
      </c>
      <c r="D347" s="287">
        <v>12</v>
      </c>
      <c r="E347" s="1001"/>
      <c r="F347" s="178"/>
      <c r="G347" s="269"/>
      <c r="H347" s="269"/>
      <c r="I347" s="309"/>
      <c r="J347" s="309"/>
    </row>
    <row r="348" spans="1:11" s="310" customFormat="1" ht="13.8">
      <c r="A348" s="167"/>
      <c r="B348" s="292" t="s">
        <v>1365</v>
      </c>
      <c r="C348" s="286"/>
      <c r="D348" s="287"/>
      <c r="E348" s="1001"/>
      <c r="F348" s="178"/>
      <c r="G348" s="269"/>
      <c r="H348" s="269"/>
      <c r="I348" s="309"/>
      <c r="J348" s="309"/>
    </row>
    <row r="349" spans="1:11" s="310" customFormat="1" ht="13.8">
      <c r="A349" s="167"/>
      <c r="B349" s="292" t="s">
        <v>1364</v>
      </c>
      <c r="C349" s="286" t="s">
        <v>895</v>
      </c>
      <c r="D349" s="287">
        <v>3</v>
      </c>
      <c r="E349" s="1001"/>
      <c r="F349" s="178"/>
      <c r="G349" s="269"/>
      <c r="H349" s="269"/>
      <c r="I349" s="309"/>
      <c r="J349" s="309"/>
    </row>
    <row r="350" spans="1:11" s="180" customFormat="1" ht="13.8">
      <c r="A350" s="167"/>
      <c r="B350" s="888" t="s">
        <v>1366</v>
      </c>
      <c r="C350" s="301" t="s">
        <v>895</v>
      </c>
      <c r="D350" s="889">
        <v>12</v>
      </c>
      <c r="E350" s="1003"/>
      <c r="F350" s="178"/>
      <c r="G350" s="307"/>
      <c r="H350" s="210"/>
      <c r="I350" s="211"/>
      <c r="J350" s="179"/>
      <c r="K350" s="179"/>
    </row>
    <row r="351" spans="1:11" s="190" customFormat="1" ht="13.8">
      <c r="A351" s="167"/>
      <c r="B351" s="270" t="s">
        <v>1375</v>
      </c>
      <c r="C351" s="301" t="s">
        <v>895</v>
      </c>
      <c r="D351" s="889">
        <v>14</v>
      </c>
      <c r="E351" s="1004"/>
      <c r="F351" s="178"/>
      <c r="H351" s="191"/>
      <c r="I351" s="191"/>
    </row>
    <row r="352" spans="1:11" s="180" customFormat="1" ht="13.8">
      <c r="A352" s="167"/>
      <c r="B352" s="192" t="s">
        <v>1383</v>
      </c>
      <c r="C352" s="306" t="s">
        <v>895</v>
      </c>
      <c r="D352" s="302">
        <v>2</v>
      </c>
      <c r="E352" s="1003"/>
      <c r="F352" s="178"/>
      <c r="G352" s="307"/>
      <c r="H352" s="210"/>
      <c r="I352" s="211"/>
      <c r="J352" s="179"/>
      <c r="K352" s="179"/>
    </row>
    <row r="353" spans="1:15" s="190" customFormat="1" ht="13.8">
      <c r="A353" s="167"/>
      <c r="B353" s="888" t="s">
        <v>1377</v>
      </c>
      <c r="C353" s="895" t="s">
        <v>895</v>
      </c>
      <c r="D353" s="895">
        <v>4</v>
      </c>
      <c r="E353" s="1004"/>
      <c r="F353" s="178"/>
      <c r="H353" s="191"/>
      <c r="I353" s="191"/>
    </row>
    <row r="354" spans="1:15" s="190" customFormat="1" ht="13.8">
      <c r="A354" s="167"/>
      <c r="B354" s="888" t="s">
        <v>1378</v>
      </c>
      <c r="C354" s="889" t="s">
        <v>895</v>
      </c>
      <c r="D354" s="889">
        <v>2</v>
      </c>
      <c r="E354" s="1004"/>
      <c r="F354" s="178"/>
      <c r="H354" s="191"/>
      <c r="I354" s="191"/>
    </row>
    <row r="355" spans="1:15" s="304" customFormat="1" ht="27.6">
      <c r="A355" s="276"/>
      <c r="B355" s="303" t="s">
        <v>1367</v>
      </c>
      <c r="C355" s="899" t="s">
        <v>895</v>
      </c>
      <c r="D355" s="899">
        <v>25</v>
      </c>
      <c r="E355" s="1005"/>
      <c r="F355" s="178"/>
    </row>
    <row r="356" spans="1:15" s="304" customFormat="1" ht="27.6">
      <c r="A356" s="276"/>
      <c r="B356" s="303" t="s">
        <v>1368</v>
      </c>
      <c r="C356" s="899" t="s">
        <v>1268</v>
      </c>
      <c r="D356" s="889">
        <v>1</v>
      </c>
      <c r="E356" s="1005"/>
      <c r="F356" s="178"/>
    </row>
    <row r="357" spans="1:15" s="304" customFormat="1" ht="27.6">
      <c r="A357" s="276"/>
      <c r="B357" s="305" t="s">
        <v>1369</v>
      </c>
      <c r="C357" s="918" t="s">
        <v>1268</v>
      </c>
      <c r="D357" s="919">
        <v>1</v>
      </c>
      <c r="E357" s="1006"/>
      <c r="F357" s="178"/>
    </row>
    <row r="358" spans="1:15" s="271" customFormat="1" ht="13.8">
      <c r="A358" s="167"/>
      <c r="B358" s="292" t="s">
        <v>1384</v>
      </c>
      <c r="C358" s="286" t="s">
        <v>1268</v>
      </c>
      <c r="D358" s="287">
        <v>1</v>
      </c>
      <c r="E358" s="1001"/>
      <c r="F358" s="178">
        <f>E358*D358</f>
        <v>0</v>
      </c>
      <c r="G358" s="269"/>
      <c r="H358" s="269"/>
      <c r="I358" s="270"/>
      <c r="J358" s="270"/>
    </row>
    <row r="359" spans="1:15" s="310" customFormat="1" ht="13.8">
      <c r="A359" s="167"/>
      <c r="B359" s="285"/>
      <c r="C359" s="311"/>
      <c r="D359" s="287"/>
      <c r="E359" s="1001"/>
      <c r="F359" s="178"/>
      <c r="G359" s="269"/>
      <c r="H359" s="269"/>
      <c r="I359" s="309"/>
      <c r="J359" s="309"/>
    </row>
    <row r="360" spans="1:15" s="180" customFormat="1" ht="13.8">
      <c r="A360" s="167"/>
      <c r="B360" s="187"/>
      <c r="C360" s="311"/>
      <c r="D360" s="287"/>
      <c r="E360" s="1001"/>
      <c r="F360" s="178"/>
      <c r="G360" s="179"/>
      <c r="H360" s="179"/>
    </row>
    <row r="361" spans="1:15" s="180" customFormat="1" ht="82.8">
      <c r="A361" s="167" t="s">
        <v>790</v>
      </c>
      <c r="B361" s="187" t="s">
        <v>1385</v>
      </c>
      <c r="C361" s="311"/>
      <c r="D361" s="287"/>
      <c r="E361" s="1001"/>
      <c r="F361" s="178"/>
      <c r="G361" s="179"/>
      <c r="H361" s="179"/>
    </row>
    <row r="362" spans="1:15" s="180" customFormat="1" ht="41.4">
      <c r="A362" s="167"/>
      <c r="B362" s="187" t="s">
        <v>1386</v>
      </c>
      <c r="C362" s="311" t="s">
        <v>895</v>
      </c>
      <c r="D362" s="287">
        <v>42</v>
      </c>
      <c r="E362" s="1001"/>
      <c r="F362" s="178"/>
      <c r="G362" s="179"/>
      <c r="H362" s="179"/>
    </row>
    <row r="363" spans="1:15" s="180" customFormat="1" ht="13.8">
      <c r="A363" s="167"/>
      <c r="B363" s="920" t="s">
        <v>1387</v>
      </c>
      <c r="C363" s="921"/>
      <c r="D363" s="922"/>
      <c r="E363" s="1007"/>
      <c r="F363" s="178"/>
      <c r="G363" s="179"/>
      <c r="H363" s="179"/>
    </row>
    <row r="364" spans="1:15" s="180" customFormat="1" ht="13.8">
      <c r="A364" s="167"/>
      <c r="B364" s="192" t="s">
        <v>1388</v>
      </c>
      <c r="C364" s="306" t="s">
        <v>1268</v>
      </c>
      <c r="D364" s="302">
        <v>1</v>
      </c>
      <c r="E364" s="1003"/>
      <c r="F364" s="178">
        <f>E364*D364</f>
        <v>0</v>
      </c>
      <c r="G364" s="179"/>
      <c r="H364" s="179"/>
    </row>
    <row r="365" spans="1:15" s="180" customFormat="1" ht="13.8">
      <c r="A365" s="167"/>
      <c r="B365" s="285"/>
      <c r="C365" s="311"/>
      <c r="D365" s="287"/>
      <c r="E365" s="1003"/>
      <c r="F365" s="178"/>
      <c r="G365" s="179"/>
      <c r="H365" s="179"/>
    </row>
    <row r="366" spans="1:15" s="319" customFormat="1" ht="13.8">
      <c r="A366" s="312" t="s">
        <v>972</v>
      </c>
      <c r="B366" s="923" t="s">
        <v>1389</v>
      </c>
      <c r="C366" s="924"/>
      <c r="D366" s="924"/>
      <c r="E366" s="313"/>
      <c r="F366" s="178"/>
      <c r="G366" s="314"/>
      <c r="H366" s="315"/>
      <c r="I366" s="316"/>
      <c r="J366" s="314"/>
      <c r="K366" s="317"/>
      <c r="L366" s="314"/>
      <c r="M366" s="314"/>
      <c r="N366" s="318"/>
      <c r="O366" s="314"/>
    </row>
    <row r="367" spans="1:15" s="319" customFormat="1" ht="13.8">
      <c r="A367" s="320"/>
      <c r="B367" s="923"/>
      <c r="C367" s="924"/>
      <c r="D367" s="924"/>
      <c r="E367" s="313"/>
      <c r="F367" s="178"/>
      <c r="G367" s="314"/>
      <c r="H367" s="315"/>
      <c r="I367" s="316"/>
      <c r="J367" s="314"/>
      <c r="K367" s="317"/>
      <c r="L367" s="314"/>
      <c r="M367" s="314"/>
      <c r="N367" s="318"/>
      <c r="O367" s="314"/>
    </row>
    <row r="368" spans="1:15" s="319" customFormat="1" ht="27.6">
      <c r="A368" s="167" t="s">
        <v>572</v>
      </c>
      <c r="B368" s="272" t="s">
        <v>1390</v>
      </c>
      <c r="C368" s="195" t="s">
        <v>1168</v>
      </c>
      <c r="D368" s="177">
        <v>120</v>
      </c>
      <c r="E368" s="313"/>
      <c r="F368" s="178"/>
      <c r="G368" s="314"/>
      <c r="H368" s="315"/>
      <c r="I368" s="316"/>
      <c r="J368" s="314"/>
      <c r="K368" s="317"/>
      <c r="L368" s="314"/>
      <c r="M368" s="314"/>
      <c r="N368" s="318"/>
      <c r="O368" s="314"/>
    </row>
    <row r="369" spans="1:15" s="319" customFormat="1" ht="13.8">
      <c r="A369" s="321"/>
      <c r="B369" s="925"/>
      <c r="C369" s="926"/>
      <c r="D369" s="924"/>
      <c r="E369" s="313"/>
      <c r="F369" s="178"/>
      <c r="G369" s="314"/>
      <c r="H369" s="315"/>
      <c r="I369" s="316"/>
      <c r="J369" s="314"/>
      <c r="K369" s="317"/>
      <c r="L369" s="314"/>
      <c r="M369" s="314"/>
      <c r="N369" s="318"/>
      <c r="O369" s="314"/>
    </row>
    <row r="370" spans="1:15" s="319" customFormat="1" ht="13.8">
      <c r="A370" s="167">
        <v>2</v>
      </c>
      <c r="B370" s="272" t="s">
        <v>1391</v>
      </c>
      <c r="C370" s="195" t="s">
        <v>1168</v>
      </c>
      <c r="D370" s="177">
        <v>145</v>
      </c>
      <c r="E370" s="313"/>
      <c r="F370" s="178"/>
      <c r="G370" s="314"/>
      <c r="H370" s="315"/>
      <c r="I370" s="322"/>
      <c r="J370" s="322"/>
      <c r="K370" s="322"/>
      <c r="L370" s="322"/>
      <c r="M370" s="322"/>
      <c r="N370" s="318"/>
      <c r="O370" s="322"/>
    </row>
    <row r="371" spans="1:15" s="319" customFormat="1" ht="13.8">
      <c r="A371" s="321"/>
      <c r="B371" s="925"/>
      <c r="C371" s="926"/>
      <c r="D371" s="924"/>
      <c r="E371" s="313"/>
      <c r="F371" s="178"/>
      <c r="G371" s="322"/>
      <c r="H371" s="315"/>
      <c r="I371" s="323"/>
      <c r="J371" s="322"/>
      <c r="K371" s="318"/>
      <c r="L371" s="322"/>
      <c r="M371" s="322"/>
      <c r="N371" s="324"/>
      <c r="O371" s="322"/>
    </row>
    <row r="372" spans="1:15" s="319" customFormat="1" ht="13.8">
      <c r="A372" s="167">
        <v>3</v>
      </c>
      <c r="B372" s="272" t="s">
        <v>1392</v>
      </c>
      <c r="C372" s="195" t="s">
        <v>895</v>
      </c>
      <c r="D372" s="177">
        <v>8</v>
      </c>
      <c r="E372" s="313"/>
      <c r="F372" s="178"/>
      <c r="G372" s="314"/>
      <c r="H372" s="315"/>
      <c r="I372" s="322"/>
      <c r="J372" s="322"/>
      <c r="K372" s="322"/>
      <c r="L372" s="322"/>
      <c r="M372" s="322"/>
      <c r="N372" s="318"/>
      <c r="O372" s="322"/>
    </row>
    <row r="373" spans="1:15" s="319" customFormat="1" ht="13.8">
      <c r="A373" s="321"/>
      <c r="B373" s="925"/>
      <c r="C373" s="926"/>
      <c r="D373" s="924"/>
      <c r="E373" s="313"/>
      <c r="F373" s="178"/>
      <c r="G373" s="322"/>
      <c r="H373" s="315"/>
      <c r="I373" s="323"/>
      <c r="J373" s="322"/>
      <c r="K373" s="318"/>
      <c r="L373" s="322"/>
      <c r="M373" s="322"/>
      <c r="N373" s="324"/>
      <c r="O373" s="322"/>
    </row>
    <row r="374" spans="1:15" s="319" customFormat="1" ht="13.8">
      <c r="A374" s="167">
        <v>4</v>
      </c>
      <c r="B374" s="272" t="s">
        <v>1393</v>
      </c>
      <c r="C374" s="195" t="s">
        <v>895</v>
      </c>
      <c r="D374" s="177">
        <v>8</v>
      </c>
      <c r="E374" s="313"/>
      <c r="F374" s="178"/>
      <c r="G374" s="314"/>
      <c r="H374" s="315"/>
      <c r="I374" s="322"/>
      <c r="J374" s="322"/>
      <c r="K374" s="322"/>
      <c r="L374" s="322"/>
      <c r="M374" s="322"/>
      <c r="N374" s="318"/>
      <c r="O374" s="322"/>
    </row>
    <row r="375" spans="1:15" s="319" customFormat="1" ht="13.8">
      <c r="A375" s="321"/>
      <c r="B375" s="925"/>
      <c r="C375" s="926"/>
      <c r="D375" s="927"/>
      <c r="E375" s="313"/>
      <c r="F375" s="178"/>
      <c r="G375" s="322"/>
      <c r="H375" s="315"/>
      <c r="I375" s="323"/>
      <c r="J375" s="322"/>
      <c r="K375" s="318"/>
      <c r="L375" s="322"/>
      <c r="M375" s="322"/>
      <c r="N375" s="324"/>
      <c r="O375" s="322"/>
    </row>
    <row r="376" spans="1:15" s="319" customFormat="1" ht="41.4">
      <c r="A376" s="167">
        <v>5</v>
      </c>
      <c r="B376" s="272" t="s">
        <v>1394</v>
      </c>
      <c r="C376" s="926"/>
      <c r="D376" s="927"/>
      <c r="E376" s="313"/>
      <c r="F376" s="178"/>
      <c r="G376" s="314"/>
      <c r="H376" s="315"/>
      <c r="I376" s="323"/>
      <c r="J376" s="322"/>
      <c r="K376" s="322"/>
      <c r="L376" s="322"/>
      <c r="M376" s="322"/>
      <c r="N376" s="318"/>
      <c r="O376" s="322"/>
    </row>
    <row r="377" spans="1:15" s="319" customFormat="1" ht="13.8">
      <c r="A377" s="301"/>
      <c r="B377" s="272"/>
      <c r="C377" s="926"/>
      <c r="D377" s="927"/>
      <c r="E377" s="313"/>
      <c r="F377" s="178"/>
      <c r="G377" s="322"/>
      <c r="H377" s="315"/>
      <c r="I377" s="323"/>
      <c r="J377" s="322"/>
      <c r="K377" s="318"/>
      <c r="L377" s="322"/>
      <c r="M377" s="322"/>
      <c r="N377" s="324"/>
      <c r="O377" s="322"/>
    </row>
    <row r="378" spans="1:15" s="319" customFormat="1" ht="13.8">
      <c r="A378" s="325"/>
      <c r="B378" s="326" t="s">
        <v>1395</v>
      </c>
      <c r="C378" s="926"/>
      <c r="D378" s="928"/>
      <c r="E378" s="313"/>
      <c r="F378" s="178"/>
      <c r="G378" s="322"/>
      <c r="H378" s="315"/>
      <c r="I378" s="323"/>
      <c r="J378" s="322"/>
      <c r="K378" s="318"/>
      <c r="L378" s="322"/>
      <c r="M378" s="322"/>
      <c r="N378" s="324"/>
      <c r="O378" s="322"/>
    </row>
    <row r="379" spans="1:15" s="319" customFormat="1" ht="27.6">
      <c r="A379" s="320"/>
      <c r="B379" s="272" t="s">
        <v>1396</v>
      </c>
      <c r="C379" s="926"/>
      <c r="D379" s="928"/>
      <c r="E379" s="313"/>
      <c r="F379" s="178"/>
      <c r="G379" s="314"/>
      <c r="H379" s="315"/>
      <c r="I379" s="323"/>
      <c r="J379" s="322"/>
      <c r="K379" s="322"/>
      <c r="L379" s="322"/>
      <c r="M379" s="322"/>
      <c r="N379" s="318"/>
      <c r="O379" s="322"/>
    </row>
    <row r="380" spans="1:15" s="319" customFormat="1" ht="27.6">
      <c r="A380" s="320"/>
      <c r="B380" s="272" t="s">
        <v>1397</v>
      </c>
      <c r="C380" s="926"/>
      <c r="D380" s="928"/>
      <c r="E380" s="313"/>
      <c r="F380" s="178"/>
      <c r="G380" s="314"/>
      <c r="H380" s="315"/>
      <c r="I380" s="323"/>
      <c r="J380" s="322"/>
      <c r="K380" s="322"/>
      <c r="L380" s="322"/>
      <c r="M380" s="322"/>
      <c r="N380" s="318"/>
      <c r="O380" s="322"/>
    </row>
    <row r="381" spans="1:15" s="319" customFormat="1" ht="13.8">
      <c r="A381" s="320"/>
      <c r="B381" s="272" t="s">
        <v>1398</v>
      </c>
      <c r="C381" s="195" t="s">
        <v>1168</v>
      </c>
      <c r="D381" s="177">
        <v>60</v>
      </c>
      <c r="E381" s="313"/>
      <c r="F381" s="178"/>
      <c r="G381" s="322"/>
      <c r="H381" s="315"/>
      <c r="I381" s="323"/>
      <c r="J381" s="322"/>
      <c r="K381" s="318"/>
      <c r="L381" s="322"/>
      <c r="M381" s="322"/>
      <c r="N381" s="324"/>
      <c r="O381" s="322"/>
    </row>
    <row r="382" spans="1:15" s="319" customFormat="1" ht="13.8">
      <c r="A382" s="327"/>
      <c r="B382" s="328" t="s">
        <v>1399</v>
      </c>
      <c r="C382" s="329" t="s">
        <v>1168</v>
      </c>
      <c r="D382" s="330">
        <v>35</v>
      </c>
      <c r="E382" s="331"/>
      <c r="F382" s="178"/>
      <c r="G382" s="314"/>
      <c r="H382" s="315"/>
      <c r="I382" s="314"/>
      <c r="J382" s="314"/>
      <c r="K382" s="314"/>
      <c r="L382" s="314"/>
      <c r="M382" s="314"/>
      <c r="N382" s="314"/>
      <c r="O382" s="314"/>
    </row>
    <row r="383" spans="1:15" s="319" customFormat="1" ht="13.8">
      <c r="A383" s="327"/>
      <c r="B383" s="332"/>
      <c r="C383" s="929"/>
      <c r="D383" s="929"/>
      <c r="E383" s="313"/>
      <c r="F383" s="178"/>
      <c r="G383" s="314"/>
      <c r="H383" s="315"/>
      <c r="I383" s="314"/>
      <c r="J383" s="314"/>
      <c r="K383" s="314"/>
      <c r="L383" s="314"/>
      <c r="M383" s="314"/>
      <c r="N383" s="314"/>
      <c r="O383" s="314"/>
    </row>
    <row r="384" spans="1:15" s="319" customFormat="1" ht="13.8">
      <c r="A384" s="320"/>
      <c r="B384" s="272" t="s">
        <v>1400</v>
      </c>
      <c r="C384" s="195" t="s">
        <v>1268</v>
      </c>
      <c r="D384" s="177">
        <v>2</v>
      </c>
      <c r="E384" s="1008"/>
      <c r="F384" s="178">
        <f>E384*D384</f>
        <v>0</v>
      </c>
      <c r="G384" s="322"/>
      <c r="H384" s="315"/>
      <c r="I384" s="322"/>
      <c r="J384" s="322"/>
      <c r="K384" s="322"/>
      <c r="L384" s="322"/>
      <c r="M384" s="322"/>
      <c r="N384" s="318"/>
      <c r="O384" s="322"/>
    </row>
    <row r="385" spans="1:16" s="319" customFormat="1" ht="13.8">
      <c r="A385" s="320"/>
      <c r="B385" s="930"/>
      <c r="C385" s="929"/>
      <c r="D385" s="929"/>
      <c r="E385" s="313"/>
      <c r="F385" s="178"/>
      <c r="G385" s="322"/>
      <c r="H385" s="315"/>
      <c r="I385" s="322"/>
      <c r="J385" s="322"/>
      <c r="K385" s="322"/>
      <c r="L385" s="322"/>
      <c r="M385" s="322"/>
      <c r="N385" s="318"/>
      <c r="O385" s="322"/>
    </row>
    <row r="386" spans="1:16" s="319" customFormat="1" ht="13.8">
      <c r="A386" s="312" t="s">
        <v>142</v>
      </c>
      <c r="B386" s="923" t="s">
        <v>1401</v>
      </c>
      <c r="C386" s="928"/>
      <c r="D386" s="928"/>
      <c r="E386" s="313"/>
      <c r="F386" s="178"/>
      <c r="G386" s="314"/>
      <c r="H386" s="315"/>
      <c r="I386" s="316"/>
      <c r="J386" s="314"/>
      <c r="K386" s="317"/>
      <c r="L386" s="314"/>
      <c r="M386" s="314"/>
      <c r="N386" s="314"/>
      <c r="O386" s="314"/>
    </row>
    <row r="387" spans="1:16" s="319" customFormat="1" ht="13.8">
      <c r="A387" s="320"/>
      <c r="B387" s="931"/>
      <c r="C387" s="928"/>
      <c r="D387" s="928"/>
      <c r="E387" s="313"/>
      <c r="F387" s="178"/>
      <c r="G387" s="314"/>
      <c r="H387" s="315"/>
      <c r="I387" s="316"/>
      <c r="J387" s="314"/>
      <c r="K387" s="317"/>
      <c r="L387" s="314"/>
      <c r="M387" s="314"/>
      <c r="N387" s="314"/>
      <c r="O387" s="314"/>
    </row>
    <row r="388" spans="1:16" s="319" customFormat="1" ht="55.2">
      <c r="A388" s="320"/>
      <c r="B388" s="272" t="s">
        <v>1402</v>
      </c>
      <c r="C388" s="928"/>
      <c r="D388" s="928"/>
      <c r="E388" s="313"/>
      <c r="F388" s="178"/>
      <c r="G388" s="333"/>
      <c r="H388" s="315"/>
      <c r="I388" s="316"/>
      <c r="J388" s="314"/>
      <c r="K388" s="317"/>
      <c r="L388" s="314"/>
      <c r="M388" s="314"/>
      <c r="N388" s="314"/>
      <c r="O388" s="314"/>
    </row>
    <row r="389" spans="1:16" s="335" customFormat="1" ht="13.8">
      <c r="A389" s="320"/>
      <c r="B389" s="932"/>
      <c r="C389" s="928"/>
      <c r="D389" s="928"/>
      <c r="E389" s="1009"/>
      <c r="F389" s="178"/>
      <c r="G389" s="333"/>
      <c r="H389" s="315"/>
      <c r="I389" s="316"/>
      <c r="J389" s="314"/>
      <c r="K389" s="317"/>
      <c r="L389" s="314"/>
      <c r="M389" s="314"/>
      <c r="N389" s="314"/>
      <c r="O389" s="314"/>
      <c r="P389" s="334"/>
    </row>
    <row r="390" spans="1:16" s="319" customFormat="1" ht="27.6">
      <c r="A390" s="167" t="s">
        <v>572</v>
      </c>
      <c r="B390" s="272" t="s">
        <v>1390</v>
      </c>
      <c r="C390" s="195" t="s">
        <v>1168</v>
      </c>
      <c r="D390" s="177">
        <v>110</v>
      </c>
      <c r="E390" s="1008"/>
      <c r="F390" s="178">
        <f>E390*D390</f>
        <v>0</v>
      </c>
      <c r="G390" s="314"/>
      <c r="H390" s="315"/>
      <c r="I390" s="316"/>
      <c r="J390" s="314"/>
      <c r="K390" s="317"/>
      <c r="L390" s="314"/>
      <c r="M390" s="314"/>
      <c r="N390" s="318"/>
      <c r="O390" s="314"/>
    </row>
    <row r="391" spans="1:16" s="319" customFormat="1" ht="13.8">
      <c r="A391" s="321"/>
      <c r="B391" s="925"/>
      <c r="C391" s="926"/>
      <c r="D391" s="924"/>
      <c r="E391" s="1008"/>
      <c r="F391" s="178"/>
      <c r="G391" s="314"/>
      <c r="H391" s="315"/>
      <c r="I391" s="316"/>
      <c r="J391" s="314"/>
      <c r="K391" s="317"/>
      <c r="L391" s="314"/>
      <c r="M391" s="314"/>
      <c r="N391" s="318"/>
      <c r="O391" s="314"/>
    </row>
    <row r="392" spans="1:16" s="319" customFormat="1" ht="13.8">
      <c r="A392" s="167" t="s">
        <v>573</v>
      </c>
      <c r="B392" s="272" t="s">
        <v>1391</v>
      </c>
      <c r="C392" s="195" t="s">
        <v>1168</v>
      </c>
      <c r="D392" s="177">
        <v>135</v>
      </c>
      <c r="E392" s="1008"/>
      <c r="F392" s="178">
        <f>E392*D392</f>
        <v>0</v>
      </c>
      <c r="G392" s="314"/>
      <c r="H392" s="315"/>
      <c r="I392" s="322"/>
      <c r="J392" s="322"/>
      <c r="K392" s="322"/>
      <c r="L392" s="322"/>
      <c r="M392" s="322"/>
      <c r="N392" s="318"/>
      <c r="O392" s="322"/>
    </row>
    <row r="393" spans="1:16" s="319" customFormat="1" ht="13.8">
      <c r="A393" s="321"/>
      <c r="B393" s="925"/>
      <c r="C393" s="926"/>
      <c r="D393" s="924"/>
      <c r="E393" s="1008"/>
      <c r="F393" s="178"/>
      <c r="G393" s="322"/>
      <c r="H393" s="315"/>
      <c r="I393" s="323"/>
      <c r="J393" s="322"/>
      <c r="K393" s="318"/>
      <c r="L393" s="322"/>
      <c r="M393" s="322"/>
      <c r="N393" s="324"/>
      <c r="O393" s="322"/>
    </row>
    <row r="394" spans="1:16" s="319" customFormat="1" ht="13.8">
      <c r="A394" s="167" t="s">
        <v>574</v>
      </c>
      <c r="B394" s="272" t="s">
        <v>1392</v>
      </c>
      <c r="C394" s="195" t="s">
        <v>895</v>
      </c>
      <c r="D394" s="177">
        <v>8</v>
      </c>
      <c r="E394" s="1008"/>
      <c r="F394" s="178">
        <f>E394*D394</f>
        <v>0</v>
      </c>
      <c r="G394" s="314"/>
      <c r="H394" s="315"/>
      <c r="I394" s="322"/>
      <c r="J394" s="322"/>
      <c r="K394" s="322"/>
      <c r="L394" s="322"/>
      <c r="M394" s="322"/>
      <c r="N394" s="318"/>
      <c r="O394" s="322"/>
    </row>
    <row r="395" spans="1:16" s="319" customFormat="1" ht="13.8">
      <c r="A395" s="321"/>
      <c r="B395" s="925"/>
      <c r="C395" s="926"/>
      <c r="D395" s="924"/>
      <c r="E395" s="1008"/>
      <c r="F395" s="178"/>
      <c r="G395" s="322"/>
      <c r="H395" s="315"/>
      <c r="I395" s="323"/>
      <c r="J395" s="322"/>
      <c r="K395" s="318"/>
      <c r="L395" s="322"/>
      <c r="M395" s="322"/>
      <c r="N395" s="324"/>
      <c r="O395" s="322"/>
    </row>
    <row r="396" spans="1:16" s="319" customFormat="1" ht="13.8">
      <c r="A396" s="167" t="s">
        <v>575</v>
      </c>
      <c r="B396" s="272" t="s">
        <v>1393</v>
      </c>
      <c r="C396" s="195" t="s">
        <v>895</v>
      </c>
      <c r="D396" s="177">
        <v>8</v>
      </c>
      <c r="E396" s="1008"/>
      <c r="F396" s="178">
        <f>E396*D396</f>
        <v>0</v>
      </c>
      <c r="G396" s="314"/>
      <c r="H396" s="315"/>
      <c r="I396" s="322"/>
      <c r="J396" s="322"/>
      <c r="K396" s="322"/>
      <c r="L396" s="322"/>
      <c r="M396" s="322"/>
      <c r="N396" s="318"/>
      <c r="O396" s="322"/>
    </row>
    <row r="397" spans="1:16" s="319" customFormat="1" ht="13.8">
      <c r="A397" s="321"/>
      <c r="B397" s="925"/>
      <c r="C397" s="926"/>
      <c r="D397" s="927"/>
      <c r="E397" s="1008"/>
      <c r="F397" s="178"/>
      <c r="G397" s="322"/>
      <c r="H397" s="315"/>
      <c r="I397" s="323"/>
      <c r="J397" s="322"/>
      <c r="K397" s="318"/>
      <c r="L397" s="322"/>
      <c r="M397" s="322"/>
      <c r="N397" s="324"/>
      <c r="O397" s="322"/>
    </row>
    <row r="398" spans="1:16" s="319" customFormat="1" ht="41.4">
      <c r="A398" s="167" t="s">
        <v>140</v>
      </c>
      <c r="B398" s="272" t="s">
        <v>1403</v>
      </c>
      <c r="C398" s="926"/>
      <c r="D398" s="927"/>
      <c r="E398" s="1008"/>
      <c r="F398" s="178">
        <f>E398</f>
        <v>0</v>
      </c>
      <c r="G398" s="314"/>
      <c r="H398" s="315"/>
      <c r="I398" s="323"/>
      <c r="J398" s="322"/>
      <c r="K398" s="322"/>
      <c r="L398" s="322"/>
      <c r="M398" s="322"/>
      <c r="N398" s="318"/>
      <c r="O398" s="322"/>
    </row>
    <row r="399" spans="1:16" s="335" customFormat="1" ht="13.8">
      <c r="A399" s="336"/>
      <c r="B399" s="932"/>
      <c r="C399" s="928"/>
      <c r="D399" s="924"/>
      <c r="E399" s="1009"/>
      <c r="F399" s="178"/>
      <c r="G399" s="333"/>
      <c r="H399" s="315"/>
      <c r="I399" s="316"/>
      <c r="J399" s="314"/>
      <c r="K399" s="317"/>
      <c r="L399" s="314"/>
      <c r="M399" s="314"/>
      <c r="N399" s="314"/>
      <c r="O399" s="314"/>
      <c r="P399" s="334"/>
    </row>
    <row r="400" spans="1:16" s="319" customFormat="1" ht="41.4">
      <c r="A400" s="167" t="s">
        <v>141</v>
      </c>
      <c r="B400" s="272" t="s">
        <v>1404</v>
      </c>
      <c r="C400" s="195" t="s">
        <v>1268</v>
      </c>
      <c r="D400" s="177">
        <v>1</v>
      </c>
      <c r="E400" s="1008"/>
      <c r="F400" s="178">
        <f>E400*D400</f>
        <v>0</v>
      </c>
      <c r="G400" s="337"/>
      <c r="H400" s="315"/>
      <c r="I400" s="314"/>
      <c r="J400" s="314"/>
      <c r="K400" s="314"/>
      <c r="L400" s="314"/>
      <c r="M400" s="314"/>
      <c r="N400" s="314"/>
      <c r="O400" s="338"/>
    </row>
    <row r="401" spans="1:15" s="319" customFormat="1" ht="13.8">
      <c r="A401" s="336"/>
      <c r="B401" s="272"/>
      <c r="C401" s="928"/>
      <c r="D401" s="928"/>
      <c r="E401" s="1008"/>
      <c r="F401" s="178"/>
      <c r="G401" s="337"/>
      <c r="H401" s="315"/>
      <c r="I401" s="314"/>
      <c r="J401" s="314"/>
      <c r="K401" s="314"/>
      <c r="L401" s="314"/>
      <c r="M401" s="314"/>
      <c r="N401" s="314"/>
      <c r="O401" s="338"/>
    </row>
    <row r="402" spans="1:15" s="319" customFormat="1" ht="13.8">
      <c r="A402" s="167" t="s">
        <v>142</v>
      </c>
      <c r="B402" s="326" t="s">
        <v>1395</v>
      </c>
      <c r="C402" s="926"/>
      <c r="D402" s="928"/>
      <c r="E402" s="1008"/>
      <c r="F402" s="178"/>
      <c r="G402" s="322"/>
      <c r="H402" s="315"/>
      <c r="I402" s="323"/>
      <c r="J402" s="322"/>
      <c r="K402" s="318"/>
      <c r="L402" s="322"/>
      <c r="M402" s="322"/>
      <c r="N402" s="324"/>
      <c r="O402" s="322"/>
    </row>
    <row r="403" spans="1:15" s="319" customFormat="1" ht="27.6">
      <c r="A403" s="320"/>
      <c r="B403" s="272" t="s">
        <v>1396</v>
      </c>
      <c r="C403" s="926"/>
      <c r="D403" s="928"/>
      <c r="E403" s="1008"/>
      <c r="F403" s="178"/>
      <c r="G403" s="314"/>
      <c r="H403" s="315"/>
      <c r="I403" s="323"/>
      <c r="J403" s="322"/>
      <c r="K403" s="322"/>
      <c r="L403" s="322"/>
      <c r="M403" s="322"/>
      <c r="N403" s="318"/>
      <c r="O403" s="322"/>
    </row>
    <row r="404" spans="1:15" s="319" customFormat="1" ht="27.6">
      <c r="A404" s="320"/>
      <c r="B404" s="272" t="s">
        <v>1405</v>
      </c>
      <c r="C404" s="926"/>
      <c r="D404" s="928"/>
      <c r="E404" s="1008"/>
      <c r="F404" s="178"/>
      <c r="G404" s="314"/>
      <c r="H404" s="315"/>
      <c r="I404" s="323"/>
      <c r="J404" s="322"/>
      <c r="K404" s="322"/>
      <c r="L404" s="322"/>
      <c r="M404" s="322"/>
      <c r="N404" s="318"/>
      <c r="O404" s="322"/>
    </row>
    <row r="405" spans="1:15" s="319" customFormat="1" ht="13.8">
      <c r="A405" s="320"/>
      <c r="B405" s="272" t="s">
        <v>1398</v>
      </c>
      <c r="C405" s="195" t="s">
        <v>1168</v>
      </c>
      <c r="D405" s="177">
        <v>50</v>
      </c>
      <c r="E405" s="1008"/>
      <c r="F405" s="178"/>
      <c r="G405" s="322"/>
      <c r="H405" s="315"/>
      <c r="I405" s="323"/>
      <c r="J405" s="322"/>
      <c r="K405" s="318"/>
      <c r="L405" s="322"/>
      <c r="M405" s="322"/>
      <c r="N405" s="324"/>
      <c r="O405" s="322"/>
    </row>
    <row r="406" spans="1:15" s="319" customFormat="1" ht="13.8">
      <c r="A406" s="327"/>
      <c r="B406" s="328" t="s">
        <v>1399</v>
      </c>
      <c r="C406" s="329" t="s">
        <v>1168</v>
      </c>
      <c r="D406" s="330">
        <v>35</v>
      </c>
      <c r="E406" s="1008"/>
      <c r="F406" s="178"/>
      <c r="G406" s="314"/>
      <c r="H406" s="315"/>
      <c r="I406" s="314"/>
      <c r="J406" s="314"/>
      <c r="K406" s="314"/>
      <c r="L406" s="314"/>
      <c r="M406" s="314"/>
      <c r="N406" s="314"/>
      <c r="O406" s="314"/>
    </row>
    <row r="407" spans="1:15" s="319" customFormat="1" ht="13.8">
      <c r="A407" s="327"/>
      <c r="B407" s="332"/>
      <c r="C407" s="929"/>
      <c r="D407" s="929"/>
      <c r="E407" s="1008"/>
      <c r="F407" s="178"/>
      <c r="G407" s="314"/>
      <c r="H407" s="315"/>
      <c r="I407" s="314"/>
      <c r="J407" s="314"/>
      <c r="K407" s="314"/>
      <c r="L407" s="314"/>
      <c r="M407" s="314"/>
      <c r="N407" s="314"/>
      <c r="O407" s="314"/>
    </row>
    <row r="408" spans="1:15" s="319" customFormat="1" ht="13.8">
      <c r="A408" s="320"/>
      <c r="B408" s="272" t="s">
        <v>1406</v>
      </c>
      <c r="C408" s="195" t="s">
        <v>1268</v>
      </c>
      <c r="D408" s="177">
        <v>1</v>
      </c>
      <c r="E408" s="1008"/>
      <c r="F408" s="178">
        <f>E408*D408</f>
        <v>0</v>
      </c>
      <c r="G408" s="322"/>
      <c r="H408" s="315"/>
      <c r="I408" s="322"/>
      <c r="J408" s="322"/>
      <c r="K408" s="322"/>
      <c r="L408" s="322"/>
      <c r="M408" s="322"/>
      <c r="N408" s="318"/>
      <c r="O408" s="322"/>
    </row>
    <row r="409" spans="1:15" s="319" customFormat="1" ht="13.8">
      <c r="A409" s="320"/>
      <c r="B409" s="272"/>
      <c r="C409" s="195"/>
      <c r="D409" s="177"/>
      <c r="E409" s="313"/>
      <c r="F409" s="178"/>
      <c r="G409" s="322"/>
      <c r="H409" s="315"/>
      <c r="I409" s="322"/>
      <c r="J409" s="322"/>
      <c r="K409" s="322"/>
      <c r="L409" s="322"/>
      <c r="M409" s="322"/>
      <c r="N409" s="318"/>
      <c r="O409" s="322"/>
    </row>
    <row r="410" spans="1:15" s="180" customFormat="1" ht="69">
      <c r="A410" s="167" t="s">
        <v>143</v>
      </c>
      <c r="B410" s="175" t="s">
        <v>1407</v>
      </c>
      <c r="C410" s="281" t="s">
        <v>1268</v>
      </c>
      <c r="D410" s="200">
        <v>1</v>
      </c>
      <c r="E410" s="212"/>
      <c r="F410" s="178">
        <f>E410*D410</f>
        <v>0</v>
      </c>
      <c r="G410" s="179"/>
      <c r="H410" s="179"/>
    </row>
    <row r="411" spans="1:15" s="180" customFormat="1" ht="13.8">
      <c r="A411" s="167"/>
      <c r="B411" s="285"/>
      <c r="C411" s="311"/>
      <c r="D411" s="287"/>
      <c r="E411" s="1003"/>
      <c r="F411" s="178"/>
      <c r="G411" s="179"/>
      <c r="H411" s="179"/>
    </row>
    <row r="412" spans="1:15" s="180" customFormat="1" ht="69">
      <c r="A412" s="167" t="s">
        <v>146</v>
      </c>
      <c r="B412" s="285" t="s">
        <v>1408</v>
      </c>
      <c r="C412" s="188" t="s">
        <v>1268</v>
      </c>
      <c r="D412" s="189">
        <v>3</v>
      </c>
      <c r="E412" s="212"/>
      <c r="F412" s="178">
        <f>E412*D412</f>
        <v>0</v>
      </c>
      <c r="G412" s="179"/>
      <c r="H412" s="179"/>
    </row>
    <row r="413" spans="1:15" s="180" customFormat="1" ht="13.8">
      <c r="A413" s="167"/>
      <c r="B413" s="285"/>
      <c r="C413" s="311"/>
      <c r="D413" s="287"/>
      <c r="E413" s="1003"/>
      <c r="F413" s="178"/>
      <c r="G413" s="179"/>
      <c r="H413" s="179"/>
    </row>
    <row r="414" spans="1:15" s="180" customFormat="1" ht="69">
      <c r="A414" s="167" t="s">
        <v>499</v>
      </c>
      <c r="B414" s="285" t="s">
        <v>1409</v>
      </c>
      <c r="C414" s="188" t="s">
        <v>1268</v>
      </c>
      <c r="D414" s="189">
        <v>1</v>
      </c>
      <c r="E414" s="212"/>
      <c r="F414" s="178">
        <f>E414*D414</f>
        <v>0</v>
      </c>
      <c r="G414" s="179"/>
      <c r="H414" s="179"/>
    </row>
    <row r="415" spans="1:15" s="180" customFormat="1" ht="13.8">
      <c r="A415" s="167"/>
      <c r="B415" s="285"/>
      <c r="C415" s="311"/>
      <c r="D415" s="287"/>
      <c r="E415" s="1003"/>
      <c r="F415" s="178"/>
      <c r="G415" s="179"/>
      <c r="H415" s="179"/>
    </row>
    <row r="416" spans="1:15" s="180" customFormat="1" ht="55.2">
      <c r="A416" s="167" t="s">
        <v>147</v>
      </c>
      <c r="B416" s="285" t="s">
        <v>1410</v>
      </c>
      <c r="C416" s="188" t="s">
        <v>1268</v>
      </c>
      <c r="D416" s="189">
        <v>1</v>
      </c>
      <c r="E416" s="212"/>
      <c r="F416" s="178">
        <f>E416*D416</f>
        <v>0</v>
      </c>
      <c r="G416" s="179"/>
      <c r="H416" s="179"/>
    </row>
    <row r="417" spans="1:10" s="180" customFormat="1" ht="13.8">
      <c r="A417" s="167"/>
      <c r="B417" s="285"/>
      <c r="C417" s="188"/>
      <c r="D417" s="189"/>
      <c r="E417" s="1003"/>
      <c r="F417" s="178"/>
      <c r="G417" s="179"/>
      <c r="H417" s="179"/>
    </row>
    <row r="418" spans="1:10" s="180" customFormat="1" ht="69">
      <c r="A418" s="167" t="s">
        <v>258</v>
      </c>
      <c r="B418" s="285" t="s">
        <v>1411</v>
      </c>
      <c r="C418" s="188" t="s">
        <v>1268</v>
      </c>
      <c r="D418" s="189">
        <v>2</v>
      </c>
      <c r="E418" s="212"/>
      <c r="F418" s="178">
        <f>E418*D418</f>
        <v>0</v>
      </c>
      <c r="G418" s="179"/>
      <c r="H418" s="179"/>
    </row>
    <row r="419" spans="1:10" s="180" customFormat="1" ht="13.8">
      <c r="A419" s="167"/>
      <c r="B419" s="285"/>
      <c r="C419" s="188"/>
      <c r="D419" s="189"/>
      <c r="E419" s="1003"/>
      <c r="F419" s="178"/>
      <c r="G419" s="179"/>
      <c r="H419" s="179"/>
    </row>
    <row r="420" spans="1:10" s="180" customFormat="1" ht="69">
      <c r="A420" s="167" t="s">
        <v>259</v>
      </c>
      <c r="B420" s="285" t="s">
        <v>1412</v>
      </c>
      <c r="C420" s="188" t="s">
        <v>1268</v>
      </c>
      <c r="D420" s="189">
        <v>1</v>
      </c>
      <c r="E420" s="212"/>
      <c r="F420" s="178">
        <f>E420*D420</f>
        <v>0</v>
      </c>
      <c r="G420" s="179"/>
      <c r="H420" s="179"/>
    </row>
    <row r="421" spans="1:10" s="180" customFormat="1" ht="13.8">
      <c r="A421" s="167"/>
      <c r="B421" s="285"/>
      <c r="C421" s="311"/>
      <c r="D421" s="287"/>
      <c r="E421" s="1003"/>
      <c r="F421" s="178">
        <f>E421*D421</f>
        <v>0</v>
      </c>
      <c r="G421" s="179"/>
      <c r="H421" s="179"/>
    </row>
    <row r="422" spans="1:10" s="180" customFormat="1" ht="69">
      <c r="A422" s="167" t="s">
        <v>260</v>
      </c>
      <c r="B422" s="285" t="s">
        <v>1413</v>
      </c>
      <c r="C422" s="188" t="s">
        <v>1268</v>
      </c>
      <c r="D422" s="189">
        <v>1</v>
      </c>
      <c r="E422" s="212"/>
      <c r="F422" s="178">
        <f>E422*D422</f>
        <v>0</v>
      </c>
      <c r="G422" s="179"/>
      <c r="H422" s="179"/>
    </row>
    <row r="423" spans="1:10" s="180" customFormat="1" ht="13.8">
      <c r="A423" s="167"/>
      <c r="B423" s="285"/>
      <c r="C423" s="311"/>
      <c r="D423" s="287"/>
      <c r="E423" s="1003"/>
      <c r="F423" s="178">
        <f>E423*D423</f>
        <v>0</v>
      </c>
      <c r="G423" s="179"/>
      <c r="H423" s="179"/>
    </row>
    <row r="424" spans="1:10" s="180" customFormat="1" ht="69">
      <c r="A424" s="167" t="s">
        <v>262</v>
      </c>
      <c r="B424" s="285" t="s">
        <v>1414</v>
      </c>
      <c r="C424" s="188" t="s">
        <v>1268</v>
      </c>
      <c r="D424" s="189">
        <v>10</v>
      </c>
      <c r="E424" s="212"/>
      <c r="F424" s="178">
        <f>E424*D424</f>
        <v>0</v>
      </c>
      <c r="G424" s="179"/>
      <c r="H424" s="179"/>
    </row>
    <row r="425" spans="1:10" s="180" customFormat="1" ht="13.8">
      <c r="A425" s="167"/>
      <c r="B425" s="285"/>
      <c r="C425" s="188"/>
      <c r="D425" s="189"/>
      <c r="E425" s="1003"/>
      <c r="F425" s="178"/>
      <c r="G425" s="179"/>
      <c r="H425" s="179"/>
    </row>
    <row r="426" spans="1:10" s="180" customFormat="1" ht="41.4">
      <c r="A426" s="167" t="s">
        <v>1</v>
      </c>
      <c r="B426" s="285" t="s">
        <v>2385</v>
      </c>
      <c r="C426" s="188"/>
      <c r="D426" s="189"/>
      <c r="E426" s="1003"/>
      <c r="F426" s="178"/>
      <c r="G426" s="179"/>
      <c r="H426" s="179"/>
    </row>
    <row r="427" spans="1:10" s="180" customFormat="1" ht="13.8">
      <c r="A427" s="167"/>
      <c r="B427" s="285" t="s">
        <v>2384</v>
      </c>
      <c r="C427" s="188" t="s">
        <v>1268</v>
      </c>
      <c r="D427" s="189">
        <v>0</v>
      </c>
      <c r="E427" s="1003"/>
      <c r="F427" s="178">
        <f>E427*D427</f>
        <v>0</v>
      </c>
      <c r="G427" s="179"/>
      <c r="H427" s="179"/>
    </row>
    <row r="428" spans="1:10" s="180" customFormat="1" ht="13.8">
      <c r="A428" s="167"/>
      <c r="B428" s="285"/>
      <c r="C428" s="188"/>
      <c r="D428" s="189"/>
      <c r="E428" s="1003"/>
      <c r="F428" s="178"/>
      <c r="G428" s="179"/>
      <c r="H428" s="179"/>
    </row>
    <row r="429" spans="1:10" s="271" customFormat="1" ht="82.8">
      <c r="A429" s="167" t="s">
        <v>3</v>
      </c>
      <c r="B429" s="285" t="s">
        <v>1415</v>
      </c>
      <c r="C429" s="286"/>
      <c r="D429" s="287"/>
      <c r="E429" s="1001"/>
      <c r="F429" s="178"/>
      <c r="G429" s="269"/>
      <c r="H429" s="269"/>
      <c r="I429" s="270"/>
      <c r="J429" s="270"/>
    </row>
    <row r="430" spans="1:10" s="271" customFormat="1" ht="13.8">
      <c r="A430" s="167"/>
      <c r="B430" s="292" t="s">
        <v>1359</v>
      </c>
      <c r="C430" s="286"/>
      <c r="D430" s="287"/>
      <c r="E430" s="1001"/>
      <c r="F430" s="178"/>
      <c r="G430" s="269"/>
      <c r="H430" s="269"/>
      <c r="I430" s="270"/>
      <c r="J430" s="270"/>
    </row>
    <row r="431" spans="1:10" s="271" customFormat="1" ht="13.8">
      <c r="A431" s="167"/>
      <c r="B431" s="292" t="s">
        <v>1416</v>
      </c>
      <c r="C431" s="286" t="s">
        <v>895</v>
      </c>
      <c r="D431" s="287">
        <v>1</v>
      </c>
      <c r="E431" s="1001"/>
      <c r="F431" s="178"/>
      <c r="G431" s="269"/>
      <c r="H431" s="269"/>
      <c r="I431" s="270"/>
      <c r="J431" s="270"/>
    </row>
    <row r="432" spans="1:10" s="340" customFormat="1" ht="27.6">
      <c r="A432" s="339"/>
      <c r="B432" s="933" t="s">
        <v>1417</v>
      </c>
      <c r="C432" s="934" t="s">
        <v>895</v>
      </c>
      <c r="D432" s="935">
        <v>1</v>
      </c>
      <c r="E432" s="1010"/>
      <c r="F432" s="178"/>
      <c r="H432" s="341"/>
      <c r="I432" s="341"/>
    </row>
    <row r="433" spans="1:10" s="19" customFormat="1" ht="27.6">
      <c r="A433" s="342"/>
      <c r="B433" s="936" t="s">
        <v>1418</v>
      </c>
      <c r="C433" s="937" t="s">
        <v>895</v>
      </c>
      <c r="D433" s="938">
        <v>4</v>
      </c>
      <c r="E433" s="1011"/>
      <c r="F433" s="178"/>
    </row>
    <row r="434" spans="1:10" s="180" customFormat="1" ht="13.8">
      <c r="A434" s="167"/>
      <c r="B434" s="285" t="s">
        <v>1361</v>
      </c>
      <c r="C434" s="176"/>
      <c r="D434" s="302"/>
      <c r="E434" s="1003"/>
      <c r="F434" s="178"/>
      <c r="G434" s="210"/>
      <c r="H434" s="308"/>
    </row>
    <row r="435" spans="1:10" s="310" customFormat="1" ht="13.8">
      <c r="A435" s="167"/>
      <c r="B435" s="292" t="s">
        <v>1419</v>
      </c>
      <c r="C435" s="286" t="s">
        <v>895</v>
      </c>
      <c r="D435" s="287">
        <v>10</v>
      </c>
      <c r="E435" s="1001"/>
      <c r="F435" s="178"/>
      <c r="G435" s="269"/>
      <c r="H435" s="269"/>
      <c r="I435" s="309"/>
      <c r="J435" s="309"/>
    </row>
    <row r="436" spans="1:10" s="190" customFormat="1" ht="13.8">
      <c r="A436" s="167"/>
      <c r="B436" s="888" t="s">
        <v>1420</v>
      </c>
      <c r="C436" s="895" t="s">
        <v>895</v>
      </c>
      <c r="D436" s="895">
        <v>4</v>
      </c>
      <c r="E436" s="1004"/>
      <c r="F436" s="178"/>
      <c r="H436" s="191"/>
      <c r="I436" s="191"/>
    </row>
    <row r="437" spans="1:10" s="304" customFormat="1" ht="27.6">
      <c r="A437" s="276"/>
      <c r="B437" s="303" t="s">
        <v>1367</v>
      </c>
      <c r="C437" s="899" t="s">
        <v>895</v>
      </c>
      <c r="D437" s="899">
        <v>25</v>
      </c>
      <c r="E437" s="1005"/>
      <c r="F437" s="178"/>
    </row>
    <row r="438" spans="1:10" s="304" customFormat="1" ht="27.6">
      <c r="A438" s="276"/>
      <c r="B438" s="303" t="s">
        <v>1368</v>
      </c>
      <c r="C438" s="899" t="s">
        <v>1268</v>
      </c>
      <c r="D438" s="889">
        <v>1</v>
      </c>
      <c r="E438" s="1005"/>
      <c r="F438" s="178"/>
    </row>
    <row r="439" spans="1:10" s="304" customFormat="1" ht="27.6">
      <c r="A439" s="276"/>
      <c r="B439" s="305" t="s">
        <v>1369</v>
      </c>
      <c r="C439" s="918" t="s">
        <v>1268</v>
      </c>
      <c r="D439" s="919">
        <v>1</v>
      </c>
      <c r="E439" s="1006"/>
      <c r="F439" s="178"/>
    </row>
    <row r="440" spans="1:10" s="271" customFormat="1" ht="13.8">
      <c r="A440" s="167"/>
      <c r="B440" s="292" t="s">
        <v>1384</v>
      </c>
      <c r="C440" s="286" t="s">
        <v>1268</v>
      </c>
      <c r="D440" s="287">
        <v>1</v>
      </c>
      <c r="E440" s="1001"/>
      <c r="F440" s="178">
        <f>E440*D440</f>
        <v>0</v>
      </c>
      <c r="G440" s="269"/>
      <c r="H440" s="269"/>
      <c r="I440" s="270"/>
      <c r="J440" s="270"/>
    </row>
    <row r="441" spans="1:10" s="349" customFormat="1" ht="13.8">
      <c r="A441" s="343"/>
      <c r="B441" s="344"/>
      <c r="C441" s="345"/>
      <c r="D441" s="346"/>
      <c r="E441" s="1012"/>
      <c r="F441" s="178"/>
      <c r="G441" s="347"/>
      <c r="H441" s="347"/>
      <c r="I441" s="348"/>
      <c r="J441" s="348"/>
    </row>
    <row r="442" spans="1:10" s="180" customFormat="1" ht="69">
      <c r="A442" s="167" t="s">
        <v>4</v>
      </c>
      <c r="B442" s="285" t="s">
        <v>1421</v>
      </c>
      <c r="C442" s="188" t="s">
        <v>1268</v>
      </c>
      <c r="D442" s="189">
        <v>1</v>
      </c>
      <c r="E442" s="212"/>
      <c r="F442" s="178">
        <f>E442*D442</f>
        <v>0</v>
      </c>
      <c r="G442" s="179"/>
      <c r="H442" s="179"/>
    </row>
    <row r="443" spans="1:10" s="349" customFormat="1" ht="13.8">
      <c r="A443" s="343"/>
      <c r="B443" s="344"/>
      <c r="C443" s="345"/>
      <c r="D443" s="346"/>
      <c r="E443" s="1012"/>
      <c r="F443" s="178"/>
      <c r="G443" s="347"/>
      <c r="H443" s="347"/>
      <c r="I443" s="348"/>
      <c r="J443" s="348"/>
    </row>
    <row r="444" spans="1:10" s="180" customFormat="1" ht="82.8">
      <c r="A444" s="167" t="s">
        <v>5</v>
      </c>
      <c r="B444" s="285" t="s">
        <v>1422</v>
      </c>
      <c r="C444" s="188" t="s">
        <v>1268</v>
      </c>
      <c r="D444" s="189">
        <v>1</v>
      </c>
      <c r="E444" s="212"/>
      <c r="F444" s="178">
        <f>E444*D444</f>
        <v>0</v>
      </c>
      <c r="G444" s="179"/>
      <c r="H444" s="179"/>
    </row>
    <row r="445" spans="1:10" s="190" customFormat="1" ht="14.4" thickBot="1">
      <c r="A445" s="350"/>
      <c r="B445" s="939"/>
      <c r="C445" s="940"/>
      <c r="D445" s="940"/>
      <c r="E445" s="1013"/>
      <c r="F445" s="178"/>
      <c r="H445" s="191"/>
      <c r="I445" s="191"/>
    </row>
    <row r="446" spans="1:10" s="180" customFormat="1" ht="14.4" thickTop="1">
      <c r="A446" s="174"/>
      <c r="B446" s="182" t="s">
        <v>1423</v>
      </c>
      <c r="C446" s="284" t="s">
        <v>1325</v>
      </c>
      <c r="D446" s="177"/>
      <c r="E446" s="212"/>
      <c r="F446" s="393">
        <f>SUM(F281:F445)</f>
        <v>0</v>
      </c>
      <c r="G446" s="210"/>
      <c r="H446" s="211"/>
      <c r="I446" s="179"/>
      <c r="J446" s="179"/>
    </row>
    <row r="447" spans="1:10" s="180" customFormat="1" ht="13.8">
      <c r="A447" s="174"/>
      <c r="B447" s="182"/>
      <c r="C447" s="284"/>
      <c r="D447" s="177"/>
      <c r="E447" s="212"/>
      <c r="F447" s="178"/>
      <c r="G447" s="210"/>
      <c r="H447" s="211"/>
      <c r="I447" s="179"/>
      <c r="J447" s="179"/>
    </row>
    <row r="448" spans="1:10" s="180" customFormat="1" ht="13.8">
      <c r="A448" s="174"/>
      <c r="B448" s="182"/>
      <c r="C448" s="284"/>
      <c r="D448" s="177"/>
      <c r="E448" s="212"/>
      <c r="F448" s="178"/>
      <c r="G448" s="210"/>
      <c r="H448" s="211"/>
      <c r="I448" s="179"/>
      <c r="J448" s="179"/>
    </row>
    <row r="449" spans="1:10" s="218" customFormat="1" ht="15.6">
      <c r="A449" s="197"/>
      <c r="B449" s="300" t="s">
        <v>1424</v>
      </c>
      <c r="C449" s="215"/>
      <c r="D449" s="216"/>
      <c r="E449" s="999"/>
      <c r="F449" s="178"/>
      <c r="G449" s="217"/>
      <c r="H449" s="217"/>
    </row>
    <row r="450" spans="1:10" s="190" customFormat="1" ht="13.8">
      <c r="A450" s="174"/>
      <c r="B450" s="894"/>
      <c r="C450" s="895"/>
      <c r="D450" s="895"/>
      <c r="E450" s="990"/>
      <c r="F450" s="178"/>
      <c r="H450" s="191"/>
      <c r="I450" s="191"/>
    </row>
    <row r="451" spans="1:10" s="202" customFormat="1" ht="13.8">
      <c r="A451" s="197"/>
      <c r="B451" s="209" t="s">
        <v>1425</v>
      </c>
      <c r="C451" s="281"/>
      <c r="D451" s="200"/>
      <c r="E451" s="991"/>
      <c r="F451" s="178"/>
      <c r="G451" s="201"/>
      <c r="H451" s="201"/>
    </row>
    <row r="452" spans="1:10" s="351" customFormat="1" ht="13.8">
      <c r="A452" s="167"/>
      <c r="B452" s="891"/>
      <c r="C452" s="892"/>
      <c r="D452" s="892"/>
      <c r="E452" s="1014"/>
      <c r="F452" s="178"/>
    </row>
    <row r="453" spans="1:10" s="271" customFormat="1" ht="55.2">
      <c r="A453" s="167"/>
      <c r="B453" s="285" t="s">
        <v>1426</v>
      </c>
      <c r="C453" s="286"/>
      <c r="D453" s="287"/>
      <c r="E453" s="1001"/>
      <c r="F453" s="178"/>
      <c r="G453" s="269"/>
      <c r="H453" s="269"/>
      <c r="I453" s="270"/>
      <c r="J453" s="270"/>
    </row>
    <row r="454" spans="1:10" s="271" customFormat="1" ht="13.8">
      <c r="A454" s="167"/>
      <c r="B454" s="292" t="s">
        <v>1427</v>
      </c>
      <c r="C454" s="286"/>
      <c r="D454" s="287"/>
      <c r="E454" s="1001"/>
      <c r="F454" s="178"/>
      <c r="G454" s="269"/>
      <c r="H454" s="269"/>
      <c r="I454" s="270"/>
      <c r="J454" s="270"/>
    </row>
    <row r="455" spans="1:10" s="271" customFormat="1" ht="13.8">
      <c r="A455" s="167"/>
      <c r="B455" s="292" t="s">
        <v>1428</v>
      </c>
      <c r="C455" s="286" t="s">
        <v>895</v>
      </c>
      <c r="D455" s="287">
        <v>2</v>
      </c>
      <c r="E455" s="1001"/>
      <c r="F455" s="178"/>
      <c r="G455" s="269"/>
      <c r="H455" s="269"/>
      <c r="I455" s="270"/>
      <c r="J455" s="270"/>
    </row>
    <row r="456" spans="1:10" s="351" customFormat="1" ht="13.8">
      <c r="A456" s="167"/>
      <c r="B456" s="285" t="s">
        <v>1429</v>
      </c>
      <c r="C456" s="268"/>
      <c r="D456" s="189"/>
      <c r="E456" s="1014"/>
      <c r="F456" s="178"/>
    </row>
    <row r="457" spans="1:10" s="351" customFormat="1" ht="13.8">
      <c r="A457" s="167"/>
      <c r="B457" s="352" t="s">
        <v>1430</v>
      </c>
      <c r="C457" s="268" t="s">
        <v>895</v>
      </c>
      <c r="D457" s="189">
        <v>1</v>
      </c>
      <c r="E457" s="1014"/>
      <c r="F457" s="178"/>
    </row>
    <row r="458" spans="1:10" s="304" customFormat="1" ht="27.6">
      <c r="A458" s="276"/>
      <c r="B458" s="303" t="s">
        <v>1373</v>
      </c>
      <c r="C458" s="899"/>
      <c r="D458" s="899"/>
      <c r="E458" s="1005"/>
      <c r="F458" s="178"/>
    </row>
    <row r="459" spans="1:10" s="304" customFormat="1" ht="13.8">
      <c r="A459" s="276"/>
      <c r="B459" s="303" t="s">
        <v>1374</v>
      </c>
      <c r="C459" s="899" t="s">
        <v>895</v>
      </c>
      <c r="D459" s="287">
        <v>4</v>
      </c>
      <c r="E459" s="1005"/>
      <c r="F459" s="178"/>
    </row>
    <row r="460" spans="1:10" s="278" customFormat="1" ht="13.8">
      <c r="A460" s="167"/>
      <c r="B460" s="285" t="s">
        <v>1431</v>
      </c>
      <c r="C460" s="311" t="s">
        <v>895</v>
      </c>
      <c r="D460" s="287">
        <v>2</v>
      </c>
      <c r="E460" s="1015"/>
      <c r="F460" s="178"/>
    </row>
    <row r="461" spans="1:10" s="278" customFormat="1" ht="13.8">
      <c r="A461" s="167"/>
      <c r="B461" s="187" t="s">
        <v>1432</v>
      </c>
      <c r="C461" s="311" t="s">
        <v>895</v>
      </c>
      <c r="D461" s="287">
        <v>2</v>
      </c>
      <c r="E461" s="1001"/>
      <c r="F461" s="178"/>
    </row>
    <row r="462" spans="1:10" s="278" customFormat="1" ht="13.8">
      <c r="A462" s="167"/>
      <c r="B462" s="187" t="s">
        <v>1433</v>
      </c>
      <c r="C462" s="311" t="s">
        <v>895</v>
      </c>
      <c r="D462" s="287">
        <v>2</v>
      </c>
      <c r="E462" s="1016"/>
      <c r="F462" s="178"/>
    </row>
    <row r="463" spans="1:10" s="278" customFormat="1" ht="27.6">
      <c r="A463" s="167"/>
      <c r="B463" s="941" t="s">
        <v>1434</v>
      </c>
      <c r="C463" s="306" t="s">
        <v>895</v>
      </c>
      <c r="D463" s="302">
        <v>2</v>
      </c>
      <c r="E463" s="1016"/>
      <c r="F463" s="178"/>
    </row>
    <row r="464" spans="1:10" s="278" customFormat="1" ht="13.8">
      <c r="A464" s="167"/>
      <c r="B464" s="285" t="s">
        <v>1435</v>
      </c>
      <c r="C464" s="311" t="s">
        <v>895</v>
      </c>
      <c r="D464" s="302">
        <v>1</v>
      </c>
      <c r="E464" s="1015"/>
      <c r="F464" s="178"/>
    </row>
    <row r="465" spans="1:10" s="278" customFormat="1" ht="13.8">
      <c r="A465" s="167"/>
      <c r="B465" s="285" t="s">
        <v>1436</v>
      </c>
      <c r="C465" s="311" t="s">
        <v>895</v>
      </c>
      <c r="D465" s="302">
        <v>1</v>
      </c>
      <c r="E465" s="1015"/>
      <c r="F465" s="178"/>
    </row>
    <row r="466" spans="1:10" s="278" customFormat="1" ht="13.8">
      <c r="A466" s="167"/>
      <c r="B466" s="160" t="s">
        <v>1437</v>
      </c>
      <c r="C466" s="161" t="s">
        <v>895</v>
      </c>
      <c r="D466" s="302">
        <v>2</v>
      </c>
      <c r="E466" s="1015"/>
      <c r="F466" s="178"/>
    </row>
    <row r="467" spans="1:10" s="278" customFormat="1" ht="13.8">
      <c r="B467" s="160" t="s">
        <v>1438</v>
      </c>
      <c r="C467" s="161"/>
      <c r="D467" s="287"/>
      <c r="E467" s="1015"/>
      <c r="F467" s="178"/>
    </row>
    <row r="468" spans="1:10" s="278" customFormat="1" ht="13.8">
      <c r="B468" s="160" t="s">
        <v>1439</v>
      </c>
      <c r="C468" s="161" t="s">
        <v>895</v>
      </c>
      <c r="D468" s="287">
        <v>2</v>
      </c>
      <c r="E468" s="1015"/>
      <c r="F468" s="178"/>
    </row>
    <row r="469" spans="1:10" s="278" customFormat="1" ht="13.8">
      <c r="A469" s="167"/>
      <c r="B469" s="285" t="s">
        <v>1440</v>
      </c>
      <c r="C469" s="311" t="s">
        <v>895</v>
      </c>
      <c r="D469" s="287">
        <v>2</v>
      </c>
      <c r="E469" s="1015"/>
      <c r="F469" s="178"/>
    </row>
    <row r="470" spans="1:10" s="304" customFormat="1" ht="27.6">
      <c r="A470" s="276"/>
      <c r="B470" s="303" t="s">
        <v>1368</v>
      </c>
      <c r="C470" s="899" t="s">
        <v>1268</v>
      </c>
      <c r="D470" s="889">
        <v>1</v>
      </c>
      <c r="E470" s="1005"/>
      <c r="F470" s="178"/>
    </row>
    <row r="471" spans="1:10" s="304" customFormat="1" ht="27.6">
      <c r="A471" s="276"/>
      <c r="B471" s="305" t="s">
        <v>1369</v>
      </c>
      <c r="C471" s="918" t="s">
        <v>1268</v>
      </c>
      <c r="D471" s="919">
        <v>1</v>
      </c>
      <c r="E471" s="1006"/>
      <c r="F471" s="178"/>
    </row>
    <row r="472" spans="1:10" s="271" customFormat="1" ht="13.8">
      <c r="A472" s="167"/>
      <c r="B472" s="292" t="s">
        <v>1441</v>
      </c>
      <c r="C472" s="286" t="s">
        <v>1268</v>
      </c>
      <c r="D472" s="287">
        <v>1</v>
      </c>
      <c r="E472" s="1001"/>
      <c r="F472" s="178">
        <f>E472*D472</f>
        <v>0</v>
      </c>
      <c r="G472" s="269"/>
      <c r="H472" s="269"/>
      <c r="I472" s="270"/>
      <c r="J472" s="270"/>
    </row>
    <row r="473" spans="1:10" s="190" customFormat="1" ht="14.4" thickBot="1">
      <c r="A473" s="174"/>
      <c r="B473" s="939"/>
      <c r="C473" s="940"/>
      <c r="D473" s="940"/>
      <c r="E473" s="1013"/>
      <c r="F473" s="178"/>
      <c r="H473" s="191"/>
      <c r="I473" s="191"/>
    </row>
    <row r="474" spans="1:10" s="180" customFormat="1" ht="14.4" thickTop="1">
      <c r="A474" s="174"/>
      <c r="B474" s="182" t="s">
        <v>1442</v>
      </c>
      <c r="C474" s="284" t="s">
        <v>1325</v>
      </c>
      <c r="D474" s="177"/>
      <c r="E474" s="212"/>
      <c r="F474" s="393">
        <f>SUM(F447:F473)</f>
        <v>0</v>
      </c>
      <c r="G474" s="210"/>
      <c r="H474" s="211"/>
      <c r="I474" s="179"/>
      <c r="J474" s="179"/>
    </row>
    <row r="475" spans="1:10" s="278" customFormat="1" ht="13.8">
      <c r="A475" s="167"/>
      <c r="B475" s="285"/>
      <c r="C475" s="311"/>
      <c r="D475" s="287"/>
      <c r="E475" s="1016"/>
      <c r="F475" s="178"/>
    </row>
    <row r="476" spans="1:10" s="278" customFormat="1" ht="13.8">
      <c r="A476" s="167"/>
      <c r="B476" s="192"/>
      <c r="C476" s="306"/>
      <c r="D476" s="302"/>
      <c r="E476" s="1015"/>
      <c r="F476" s="178"/>
    </row>
    <row r="477" spans="1:10" s="218" customFormat="1" ht="31.2">
      <c r="A477" s="197"/>
      <c r="B477" s="300" t="s">
        <v>1443</v>
      </c>
      <c r="C477" s="215"/>
      <c r="D477" s="216"/>
      <c r="E477" s="999"/>
      <c r="F477" s="178"/>
      <c r="G477" s="217"/>
      <c r="H477" s="217"/>
    </row>
    <row r="478" spans="1:10" s="278" customFormat="1" ht="13.8">
      <c r="A478" s="167"/>
      <c r="B478" s="285"/>
      <c r="C478" s="311"/>
      <c r="D478" s="287"/>
      <c r="E478" s="1016"/>
      <c r="F478" s="178"/>
    </row>
    <row r="479" spans="1:10" s="202" customFormat="1" ht="13.8">
      <c r="A479" s="197"/>
      <c r="B479" s="209" t="s">
        <v>1202</v>
      </c>
      <c r="C479" s="281"/>
      <c r="D479" s="200"/>
      <c r="E479" s="991"/>
      <c r="F479" s="178"/>
      <c r="G479" s="201"/>
      <c r="H479" s="201"/>
    </row>
    <row r="480" spans="1:10" s="202" customFormat="1" ht="13.8">
      <c r="A480" s="197"/>
      <c r="B480" s="209"/>
      <c r="C480" s="281"/>
      <c r="D480" s="200"/>
      <c r="E480" s="991"/>
      <c r="F480" s="178"/>
      <c r="G480" s="201"/>
      <c r="H480" s="201"/>
    </row>
    <row r="481" spans="1:12" s="202" customFormat="1" ht="13.8">
      <c r="A481" s="197" t="s">
        <v>572</v>
      </c>
      <c r="B481" s="209" t="s">
        <v>1444</v>
      </c>
      <c r="C481" s="281"/>
      <c r="D481" s="200"/>
      <c r="E481" s="991"/>
      <c r="F481" s="178"/>
      <c r="G481" s="201"/>
      <c r="H481" s="201"/>
    </row>
    <row r="482" spans="1:12" s="90" customFormat="1" ht="15">
      <c r="A482" s="353"/>
      <c r="B482" s="942"/>
      <c r="C482" s="943"/>
      <c r="D482" s="944"/>
      <c r="E482" s="1017"/>
      <c r="F482" s="178"/>
      <c r="H482" s="354"/>
      <c r="I482" s="354"/>
    </row>
    <row r="483" spans="1:12" s="357" customFormat="1" ht="82.8">
      <c r="A483" s="355"/>
      <c r="B483" s="223" t="s">
        <v>1445</v>
      </c>
      <c r="C483" s="945"/>
      <c r="D483" s="945"/>
      <c r="E483" s="1017"/>
      <c r="F483" s="178"/>
      <c r="G483" s="356"/>
      <c r="H483" s="356"/>
      <c r="I483" s="356"/>
    </row>
    <row r="484" spans="1:12" s="357" customFormat="1" ht="15">
      <c r="A484" s="355"/>
      <c r="B484" s="223" t="s">
        <v>1446</v>
      </c>
      <c r="C484" s="195" t="s">
        <v>895</v>
      </c>
      <c r="D484" s="177">
        <v>1</v>
      </c>
      <c r="E484" s="1017"/>
      <c r="F484" s="178"/>
      <c r="G484" s="356"/>
      <c r="H484" s="356"/>
      <c r="I484" s="356"/>
    </row>
    <row r="485" spans="1:12" s="357" customFormat="1" ht="15">
      <c r="A485" s="355"/>
      <c r="B485" s="358"/>
      <c r="C485" s="945"/>
      <c r="D485" s="177"/>
      <c r="E485" s="1017"/>
      <c r="F485" s="178"/>
      <c r="G485" s="356"/>
      <c r="H485" s="356"/>
      <c r="I485" s="356"/>
    </row>
    <row r="486" spans="1:12" s="357" customFormat="1" ht="96.6">
      <c r="A486" s="355"/>
      <c r="B486" s="223" t="s">
        <v>1447</v>
      </c>
      <c r="C486" s="945"/>
      <c r="D486" s="177"/>
      <c r="E486" s="1017"/>
      <c r="F486" s="178"/>
      <c r="G486" s="356"/>
      <c r="H486" s="356"/>
      <c r="I486" s="356"/>
    </row>
    <row r="487" spans="1:12" s="359" customFormat="1" ht="15">
      <c r="A487" s="355"/>
      <c r="B487" s="223" t="s">
        <v>1448</v>
      </c>
      <c r="C487" s="195" t="s">
        <v>895</v>
      </c>
      <c r="D487" s="177">
        <v>1</v>
      </c>
      <c r="E487" s="1017"/>
      <c r="F487" s="178"/>
      <c r="G487" s="356"/>
      <c r="H487" s="356"/>
      <c r="I487" s="356"/>
    </row>
    <row r="488" spans="1:12" s="357" customFormat="1" ht="15">
      <c r="A488" s="355"/>
      <c r="B488" s="358"/>
      <c r="C488" s="945"/>
      <c r="D488" s="177"/>
      <c r="E488" s="1017"/>
      <c r="F488" s="178"/>
      <c r="G488" s="356"/>
      <c r="H488" s="356"/>
      <c r="I488" s="356"/>
    </row>
    <row r="489" spans="1:12" s="90" customFormat="1" ht="69">
      <c r="A489" s="353"/>
      <c r="B489" s="223" t="s">
        <v>1449</v>
      </c>
      <c r="C489" s="195" t="s">
        <v>1268</v>
      </c>
      <c r="D489" s="177">
        <v>1</v>
      </c>
      <c r="E489" s="1017"/>
      <c r="F489" s="178"/>
      <c r="H489" s="354"/>
      <c r="I489" s="354"/>
    </row>
    <row r="490" spans="1:12" s="90" customFormat="1" ht="15">
      <c r="A490" s="353"/>
      <c r="B490" s="946"/>
      <c r="C490" s="360"/>
      <c r="D490" s="360"/>
      <c r="E490" s="1018"/>
      <c r="F490" s="178"/>
      <c r="H490" s="354"/>
      <c r="I490" s="354"/>
    </row>
    <row r="491" spans="1:12" s="366" customFormat="1" ht="27.6">
      <c r="A491" s="361"/>
      <c r="B491" s="272" t="s">
        <v>1450</v>
      </c>
      <c r="C491" s="362" t="s">
        <v>1268</v>
      </c>
      <c r="D491" s="363">
        <v>1</v>
      </c>
      <c r="E491" s="1019"/>
      <c r="F491" s="178">
        <f>E491*D491</f>
        <v>0</v>
      </c>
      <c r="G491" s="364"/>
      <c r="H491" s="365"/>
      <c r="I491" s="365"/>
      <c r="J491" s="365"/>
      <c r="K491" s="365"/>
      <c r="L491" s="365"/>
    </row>
    <row r="492" spans="1:12" s="90" customFormat="1" ht="15">
      <c r="A492" s="353"/>
      <c r="B492" s="947"/>
      <c r="C492" s="943"/>
      <c r="D492" s="177"/>
      <c r="E492" s="1017"/>
      <c r="F492" s="178"/>
      <c r="H492" s="354"/>
      <c r="I492" s="354"/>
    </row>
    <row r="493" spans="1:12" s="367" customFormat="1" ht="13.8">
      <c r="A493" s="197" t="s">
        <v>573</v>
      </c>
      <c r="B493" s="209" t="s">
        <v>1451</v>
      </c>
      <c r="C493" s="363"/>
      <c r="D493" s="177"/>
      <c r="E493" s="1020"/>
      <c r="F493" s="178"/>
    </row>
    <row r="494" spans="1:12" s="371" customFormat="1" ht="13.8">
      <c r="A494" s="368"/>
      <c r="B494" s="948"/>
      <c r="C494" s="949"/>
      <c r="D494" s="177"/>
      <c r="E494" s="1021"/>
      <c r="F494" s="178"/>
      <c r="G494" s="369"/>
      <c r="H494" s="370"/>
      <c r="I494" s="370"/>
    </row>
    <row r="495" spans="1:12" s="371" customFormat="1" ht="82.8">
      <c r="A495" s="372"/>
      <c r="B495" s="223" t="s">
        <v>1452</v>
      </c>
      <c r="C495" s="949"/>
      <c r="D495" s="177"/>
      <c r="E495" s="1021"/>
      <c r="F495" s="178"/>
      <c r="G495" s="369"/>
      <c r="H495" s="370"/>
      <c r="I495" s="370"/>
    </row>
    <row r="496" spans="1:12" s="371" customFormat="1" ht="55.2">
      <c r="A496" s="355"/>
      <c r="B496" s="223" t="s">
        <v>1453</v>
      </c>
      <c r="C496" s="195" t="s">
        <v>895</v>
      </c>
      <c r="D496" s="177">
        <v>1</v>
      </c>
      <c r="E496" s="1017"/>
      <c r="F496" s="178"/>
      <c r="G496" s="370"/>
      <c r="H496" s="370"/>
      <c r="I496" s="370"/>
    </row>
    <row r="497" spans="1:9" s="371" customFormat="1" ht="27.6">
      <c r="A497" s="355"/>
      <c r="B497" s="223" t="s">
        <v>1454</v>
      </c>
      <c r="C497" s="195" t="s">
        <v>895</v>
      </c>
      <c r="D497" s="177">
        <v>4</v>
      </c>
      <c r="E497" s="1017"/>
      <c r="F497" s="178"/>
      <c r="G497" s="370"/>
      <c r="H497" s="370"/>
      <c r="I497" s="370"/>
    </row>
    <row r="498" spans="1:9" s="371" customFormat="1" ht="27.6">
      <c r="A498" s="355"/>
      <c r="B498" s="223" t="s">
        <v>1455</v>
      </c>
      <c r="C498" s="195" t="s">
        <v>895</v>
      </c>
      <c r="D498" s="177">
        <v>3</v>
      </c>
      <c r="E498" s="1017"/>
      <c r="F498" s="178"/>
      <c r="G498" s="370"/>
      <c r="H498" s="370"/>
      <c r="I498" s="370"/>
    </row>
    <row r="499" spans="1:9" s="371" customFormat="1" ht="27.6">
      <c r="A499" s="372"/>
      <c r="B499" s="223" t="s">
        <v>1456</v>
      </c>
      <c r="C499" s="195" t="s">
        <v>895</v>
      </c>
      <c r="D499" s="177">
        <v>11</v>
      </c>
      <c r="E499" s="1017"/>
      <c r="F499" s="178"/>
      <c r="G499" s="370"/>
      <c r="H499" s="370"/>
      <c r="I499" s="370"/>
    </row>
    <row r="500" spans="1:9" s="371" customFormat="1" ht="27.6">
      <c r="A500" s="372"/>
      <c r="B500" s="223" t="s">
        <v>1457</v>
      </c>
      <c r="C500" s="195" t="s">
        <v>895</v>
      </c>
      <c r="D500" s="177">
        <v>1</v>
      </c>
      <c r="E500" s="1017"/>
      <c r="F500" s="178"/>
      <c r="G500" s="370"/>
      <c r="H500" s="370"/>
      <c r="I500" s="370"/>
    </row>
    <row r="501" spans="1:9" s="371" customFormat="1" ht="27.6">
      <c r="A501" s="355"/>
      <c r="B501" s="223" t="s">
        <v>1458</v>
      </c>
      <c r="C501" s="373" t="s">
        <v>1268</v>
      </c>
      <c r="D501" s="177">
        <v>3</v>
      </c>
      <c r="E501" s="1017"/>
      <c r="F501" s="178"/>
      <c r="G501" s="370"/>
      <c r="H501" s="370"/>
      <c r="I501" s="370"/>
    </row>
    <row r="502" spans="1:9" s="371" customFormat="1" ht="55.2">
      <c r="A502" s="355"/>
      <c r="B502" s="223" t="s">
        <v>1459</v>
      </c>
      <c r="C502" s="373" t="s">
        <v>1268</v>
      </c>
      <c r="D502" s="177">
        <v>11</v>
      </c>
      <c r="E502" s="1017"/>
      <c r="F502" s="178"/>
      <c r="G502" s="370"/>
      <c r="H502" s="370"/>
      <c r="I502" s="370"/>
    </row>
    <row r="503" spans="1:9" s="371" customFormat="1" ht="69">
      <c r="A503" s="355"/>
      <c r="B503" s="223" t="s">
        <v>1460</v>
      </c>
      <c r="C503" s="195" t="s">
        <v>895</v>
      </c>
      <c r="D503" s="177">
        <v>2</v>
      </c>
      <c r="E503" s="1017"/>
      <c r="F503" s="178"/>
      <c r="G503" s="370"/>
      <c r="H503" s="370"/>
      <c r="I503" s="370"/>
    </row>
    <row r="504" spans="1:9" s="371" customFormat="1" ht="69">
      <c r="A504" s="355"/>
      <c r="B504" s="223" t="s">
        <v>1461</v>
      </c>
      <c r="C504" s="195" t="s">
        <v>895</v>
      </c>
      <c r="D504" s="177">
        <v>1</v>
      </c>
      <c r="E504" s="1017"/>
      <c r="F504" s="178"/>
      <c r="G504" s="370"/>
      <c r="H504" s="370"/>
      <c r="I504" s="370"/>
    </row>
    <row r="505" spans="1:9" s="371" customFormat="1" ht="41.4">
      <c r="A505" s="355"/>
      <c r="B505" s="223" t="s">
        <v>1462</v>
      </c>
      <c r="C505" s="195" t="s">
        <v>895</v>
      </c>
      <c r="D505" s="177">
        <v>1</v>
      </c>
      <c r="E505" s="1017"/>
      <c r="F505" s="178"/>
      <c r="G505" s="370"/>
      <c r="H505" s="370"/>
      <c r="I505" s="370"/>
    </row>
    <row r="506" spans="1:9" s="371" customFormat="1" ht="55.2">
      <c r="A506" s="355"/>
      <c r="B506" s="223" t="s">
        <v>1463</v>
      </c>
      <c r="C506" s="195" t="s">
        <v>895</v>
      </c>
      <c r="D506" s="177">
        <v>1</v>
      </c>
      <c r="E506" s="1017"/>
      <c r="F506" s="178"/>
      <c r="G506" s="370"/>
      <c r="H506" s="370"/>
      <c r="I506" s="370"/>
    </row>
    <row r="507" spans="1:9" s="371" customFormat="1" ht="96.6">
      <c r="A507" s="355"/>
      <c r="B507" s="223" t="s">
        <v>1464</v>
      </c>
      <c r="C507" s="195" t="s">
        <v>895</v>
      </c>
      <c r="D507" s="177">
        <v>1</v>
      </c>
      <c r="E507" s="1017"/>
      <c r="F507" s="178"/>
      <c r="G507" s="370"/>
      <c r="H507" s="370"/>
      <c r="I507" s="370"/>
    </row>
    <row r="508" spans="1:9" s="371" customFormat="1" ht="96.6">
      <c r="A508" s="355"/>
      <c r="B508" s="223" t="s">
        <v>1465</v>
      </c>
      <c r="C508" s="195" t="s">
        <v>895</v>
      </c>
      <c r="D508" s="177">
        <v>1</v>
      </c>
      <c r="E508" s="1017"/>
      <c r="F508" s="178"/>
      <c r="G508" s="370"/>
      <c r="H508" s="370"/>
      <c r="I508" s="370"/>
    </row>
    <row r="509" spans="1:9" s="371" customFormat="1" ht="27.6">
      <c r="A509" s="355"/>
      <c r="B509" s="223" t="s">
        <v>1466</v>
      </c>
      <c r="C509" s="195" t="s">
        <v>895</v>
      </c>
      <c r="D509" s="177">
        <v>21</v>
      </c>
      <c r="E509" s="1017"/>
      <c r="F509" s="178"/>
      <c r="G509" s="370"/>
      <c r="H509" s="370"/>
      <c r="I509" s="370"/>
    </row>
    <row r="510" spans="1:9" s="371" customFormat="1" ht="27.6">
      <c r="A510" s="355"/>
      <c r="B510" s="223" t="s">
        <v>1467</v>
      </c>
      <c r="C510" s="373" t="s">
        <v>1268</v>
      </c>
      <c r="D510" s="177">
        <v>1</v>
      </c>
      <c r="E510" s="1017"/>
      <c r="F510" s="178"/>
      <c r="G510" s="370"/>
      <c r="H510" s="370"/>
      <c r="I510" s="370"/>
    </row>
    <row r="511" spans="1:9" s="371" customFormat="1" ht="27.6">
      <c r="A511" s="355"/>
      <c r="B511" s="223" t="s">
        <v>1468</v>
      </c>
      <c r="C511" s="373" t="s">
        <v>1268</v>
      </c>
      <c r="D511" s="177">
        <v>1</v>
      </c>
      <c r="E511" s="1017"/>
      <c r="F511" s="178"/>
      <c r="G511" s="370"/>
      <c r="H511" s="370"/>
      <c r="I511" s="370"/>
    </row>
    <row r="512" spans="1:9" s="371" customFormat="1" ht="82.8">
      <c r="A512" s="355"/>
      <c r="B512" s="223" t="s">
        <v>1469</v>
      </c>
      <c r="C512" s="373" t="s">
        <v>1268</v>
      </c>
      <c r="D512" s="177">
        <v>1</v>
      </c>
      <c r="E512" s="1017"/>
      <c r="F512" s="178"/>
      <c r="G512" s="370"/>
      <c r="H512" s="370"/>
      <c r="I512" s="370"/>
    </row>
    <row r="513" spans="1:12" s="90" customFormat="1" ht="15">
      <c r="A513" s="353"/>
      <c r="B513" s="946"/>
      <c r="C513" s="360"/>
      <c r="D513" s="360"/>
      <c r="E513" s="1018"/>
      <c r="F513" s="178"/>
      <c r="H513" s="354"/>
      <c r="I513" s="354"/>
    </row>
    <row r="514" spans="1:12" s="366" customFormat="1" ht="27.6">
      <c r="A514" s="361"/>
      <c r="B514" s="272" t="s">
        <v>1470</v>
      </c>
      <c r="C514" s="362" t="s">
        <v>1268</v>
      </c>
      <c r="D514" s="363">
        <v>1</v>
      </c>
      <c r="E514" s="1019"/>
      <c r="F514" s="178">
        <f>E514*D514</f>
        <v>0</v>
      </c>
      <c r="G514" s="364"/>
      <c r="H514" s="365"/>
      <c r="I514" s="365"/>
      <c r="J514" s="365"/>
      <c r="K514" s="365"/>
      <c r="L514" s="365"/>
    </row>
    <row r="515" spans="1:12" s="371" customFormat="1" ht="13.8">
      <c r="A515" s="355"/>
      <c r="B515" s="374"/>
      <c r="C515" s="195"/>
      <c r="D515" s="177"/>
      <c r="E515" s="1017"/>
      <c r="F515" s="178"/>
      <c r="G515" s="370"/>
      <c r="H515" s="370"/>
      <c r="I515" s="370"/>
    </row>
    <row r="516" spans="1:12" s="366" customFormat="1" ht="13.8">
      <c r="A516" s="361"/>
      <c r="B516" s="950"/>
      <c r="C516" s="195"/>
      <c r="D516" s="177"/>
      <c r="E516" s="1019"/>
      <c r="F516" s="178"/>
      <c r="G516" s="364"/>
      <c r="H516" s="365"/>
      <c r="I516" s="365"/>
      <c r="J516" s="365"/>
      <c r="K516" s="365"/>
      <c r="L516" s="365"/>
    </row>
    <row r="517" spans="1:12" s="367" customFormat="1" ht="13.8">
      <c r="A517" s="197" t="s">
        <v>574</v>
      </c>
      <c r="B517" s="209" t="s">
        <v>1471</v>
      </c>
      <c r="C517" s="195"/>
      <c r="D517" s="177"/>
      <c r="E517" s="1020"/>
      <c r="F517" s="178"/>
    </row>
    <row r="518" spans="1:12" s="371" customFormat="1" ht="13.8">
      <c r="A518" s="368"/>
      <c r="B518" s="948"/>
      <c r="C518" s="195"/>
      <c r="D518" s="177"/>
      <c r="E518" s="1021"/>
      <c r="F518" s="178"/>
      <c r="G518" s="369"/>
      <c r="H518" s="370"/>
      <c r="I518" s="370"/>
    </row>
    <row r="519" spans="1:12" s="371" customFormat="1" ht="82.8">
      <c r="A519" s="372"/>
      <c r="B519" s="223" t="s">
        <v>1452</v>
      </c>
      <c r="C519" s="195"/>
      <c r="D519" s="177"/>
      <c r="E519" s="1021"/>
      <c r="F519" s="178"/>
      <c r="G519" s="369"/>
      <c r="H519" s="370"/>
      <c r="I519" s="370"/>
    </row>
    <row r="520" spans="1:12" s="371" customFormat="1" ht="55.2">
      <c r="A520" s="355"/>
      <c r="B520" s="223" t="s">
        <v>1472</v>
      </c>
      <c r="C520" s="195" t="s">
        <v>895</v>
      </c>
      <c r="D520" s="177">
        <v>1</v>
      </c>
      <c r="E520" s="1017"/>
      <c r="F520" s="178"/>
      <c r="G520" s="370"/>
      <c r="H520" s="370"/>
      <c r="I520" s="370"/>
    </row>
    <row r="521" spans="1:12" s="371" customFormat="1" ht="27.6">
      <c r="A521" s="355"/>
      <c r="B521" s="223" t="s">
        <v>1454</v>
      </c>
      <c r="C521" s="195" t="s">
        <v>895</v>
      </c>
      <c r="D521" s="177">
        <v>4</v>
      </c>
      <c r="E521" s="1017"/>
      <c r="F521" s="178"/>
      <c r="G521" s="370"/>
      <c r="H521" s="370"/>
      <c r="I521" s="370"/>
    </row>
    <row r="522" spans="1:12" s="371" customFormat="1" ht="27.6">
      <c r="A522" s="355"/>
      <c r="B522" s="223" t="s">
        <v>1455</v>
      </c>
      <c r="C522" s="195" t="s">
        <v>895</v>
      </c>
      <c r="D522" s="177">
        <v>1</v>
      </c>
      <c r="E522" s="1017"/>
      <c r="F522" s="178"/>
      <c r="G522" s="370"/>
      <c r="H522" s="370"/>
      <c r="I522" s="370"/>
    </row>
    <row r="523" spans="1:12" s="371" customFormat="1" ht="27.6">
      <c r="A523" s="372"/>
      <c r="B523" s="223" t="s">
        <v>1456</v>
      </c>
      <c r="C523" s="195" t="s">
        <v>895</v>
      </c>
      <c r="D523" s="177">
        <v>9</v>
      </c>
      <c r="E523" s="1017"/>
      <c r="F523" s="178"/>
      <c r="G523" s="370"/>
      <c r="H523" s="370"/>
      <c r="I523" s="370"/>
    </row>
    <row r="524" spans="1:12" s="371" customFormat="1" ht="27.6">
      <c r="A524" s="372"/>
      <c r="B524" s="223" t="s">
        <v>1457</v>
      </c>
      <c r="C524" s="195" t="s">
        <v>895</v>
      </c>
      <c r="D524" s="177">
        <v>1</v>
      </c>
      <c r="E524" s="1017"/>
      <c r="F524" s="178"/>
      <c r="G524" s="370"/>
      <c r="H524" s="370"/>
      <c r="I524" s="370"/>
    </row>
    <row r="525" spans="1:12" s="371" customFormat="1" ht="27.6">
      <c r="A525" s="355"/>
      <c r="B525" s="223" t="s">
        <v>1458</v>
      </c>
      <c r="C525" s="373" t="s">
        <v>1268</v>
      </c>
      <c r="D525" s="177">
        <v>1</v>
      </c>
      <c r="E525" s="1017"/>
      <c r="F525" s="178"/>
      <c r="G525" s="370"/>
      <c r="H525" s="370"/>
      <c r="I525" s="370"/>
    </row>
    <row r="526" spans="1:12" s="371" customFormat="1" ht="55.2">
      <c r="A526" s="355"/>
      <c r="B526" s="223" t="s">
        <v>1459</v>
      </c>
      <c r="C526" s="195" t="s">
        <v>894</v>
      </c>
      <c r="D526" s="177">
        <v>6</v>
      </c>
      <c r="E526" s="1017"/>
      <c r="F526" s="178"/>
      <c r="G526" s="370"/>
      <c r="H526" s="370"/>
      <c r="I526" s="370"/>
    </row>
    <row r="527" spans="1:12" s="371" customFormat="1" ht="69">
      <c r="A527" s="355"/>
      <c r="B527" s="223" t="s">
        <v>1461</v>
      </c>
      <c r="C527" s="195" t="s">
        <v>895</v>
      </c>
      <c r="D527" s="177">
        <v>1</v>
      </c>
      <c r="E527" s="1017"/>
      <c r="F527" s="178"/>
      <c r="G527" s="370"/>
      <c r="H527" s="370"/>
      <c r="I527" s="370"/>
    </row>
    <row r="528" spans="1:12" s="371" customFormat="1" ht="41.4">
      <c r="A528" s="355"/>
      <c r="B528" s="223" t="s">
        <v>1462</v>
      </c>
      <c r="C528" s="195" t="s">
        <v>895</v>
      </c>
      <c r="D528" s="177">
        <v>1</v>
      </c>
      <c r="E528" s="1017"/>
      <c r="F528" s="178"/>
      <c r="G528" s="370"/>
      <c r="H528" s="370"/>
      <c r="I528" s="370"/>
    </row>
    <row r="529" spans="1:12" s="371" customFormat="1" ht="55.2">
      <c r="A529" s="355"/>
      <c r="B529" s="223" t="s">
        <v>1463</v>
      </c>
      <c r="C529" s="195" t="s">
        <v>895</v>
      </c>
      <c r="D529" s="177">
        <v>1</v>
      </c>
      <c r="E529" s="1017"/>
      <c r="F529" s="178"/>
      <c r="G529" s="370"/>
      <c r="H529" s="370"/>
      <c r="I529" s="370"/>
    </row>
    <row r="530" spans="1:12" s="371" customFormat="1" ht="96.6">
      <c r="A530" s="355"/>
      <c r="B530" s="223" t="s">
        <v>1464</v>
      </c>
      <c r="C530" s="195" t="s">
        <v>895</v>
      </c>
      <c r="D530" s="177">
        <v>1</v>
      </c>
      <c r="E530" s="1017"/>
      <c r="F530" s="178"/>
      <c r="G530" s="370"/>
      <c r="H530" s="370"/>
      <c r="I530" s="370"/>
    </row>
    <row r="531" spans="1:12" s="371" customFormat="1" ht="96.6">
      <c r="A531" s="355"/>
      <c r="B531" s="223" t="s">
        <v>1465</v>
      </c>
      <c r="C531" s="195" t="s">
        <v>895</v>
      </c>
      <c r="D531" s="177">
        <v>1</v>
      </c>
      <c r="E531" s="1017"/>
      <c r="F531" s="178"/>
      <c r="G531" s="370"/>
      <c r="H531" s="370"/>
      <c r="I531" s="370"/>
    </row>
    <row r="532" spans="1:12" s="371" customFormat="1" ht="27.6">
      <c r="A532" s="355"/>
      <c r="B532" s="223" t="s">
        <v>1466</v>
      </c>
      <c r="C532" s="195" t="s">
        <v>895</v>
      </c>
      <c r="D532" s="177">
        <v>15</v>
      </c>
      <c r="E532" s="1017"/>
      <c r="F532" s="178"/>
      <c r="G532" s="370"/>
      <c r="H532" s="370"/>
      <c r="I532" s="370"/>
    </row>
    <row r="533" spans="1:12" s="371" customFormat="1" ht="27.6">
      <c r="A533" s="355"/>
      <c r="B533" s="223" t="s">
        <v>1467</v>
      </c>
      <c r="C533" s="373" t="s">
        <v>1268</v>
      </c>
      <c r="D533" s="177">
        <v>1</v>
      </c>
      <c r="E533" s="1017"/>
      <c r="F533" s="178"/>
      <c r="G533" s="370"/>
      <c r="H533" s="370"/>
      <c r="I533" s="370"/>
    </row>
    <row r="534" spans="1:12" s="371" customFormat="1" ht="27.6">
      <c r="A534" s="355"/>
      <c r="B534" s="223" t="s">
        <v>1468</v>
      </c>
      <c r="C534" s="373" t="s">
        <v>1268</v>
      </c>
      <c r="D534" s="177">
        <v>1</v>
      </c>
      <c r="E534" s="1017"/>
      <c r="F534" s="178"/>
      <c r="G534" s="370"/>
      <c r="H534" s="370"/>
      <c r="I534" s="370"/>
    </row>
    <row r="535" spans="1:12" s="371" customFormat="1" ht="82.8">
      <c r="A535" s="355"/>
      <c r="B535" s="375" t="s">
        <v>1469</v>
      </c>
      <c r="C535" s="329" t="s">
        <v>1268</v>
      </c>
      <c r="D535" s="330">
        <v>1</v>
      </c>
      <c r="E535" s="1018"/>
      <c r="F535" s="178"/>
      <c r="G535" s="370"/>
      <c r="H535" s="370"/>
      <c r="I535" s="370"/>
    </row>
    <row r="536" spans="1:12" s="371" customFormat="1" ht="13.8">
      <c r="A536" s="355"/>
      <c r="B536" s="223"/>
      <c r="C536" s="195"/>
      <c r="D536" s="177"/>
      <c r="E536" s="1017"/>
      <c r="F536" s="178"/>
      <c r="G536" s="370"/>
      <c r="H536" s="370"/>
      <c r="I536" s="370"/>
    </row>
    <row r="537" spans="1:12" s="366" customFormat="1" ht="27.6">
      <c r="A537" s="361"/>
      <c r="B537" s="272" t="s">
        <v>1473</v>
      </c>
      <c r="C537" s="362" t="s">
        <v>1268</v>
      </c>
      <c r="D537" s="177" t="s">
        <v>1474</v>
      </c>
      <c r="E537" s="1019"/>
      <c r="F537" s="178">
        <f>E537*D537</f>
        <v>0</v>
      </c>
      <c r="G537" s="364"/>
      <c r="H537" s="365"/>
      <c r="I537" s="365"/>
      <c r="J537" s="365"/>
      <c r="K537" s="365"/>
      <c r="L537" s="365"/>
    </row>
    <row r="538" spans="1:12" s="190" customFormat="1" ht="14.4" thickBot="1">
      <c r="A538" s="174"/>
      <c r="B538" s="939"/>
      <c r="C538" s="940"/>
      <c r="D538" s="940"/>
      <c r="E538" s="1013"/>
      <c r="F538" s="178"/>
      <c r="H538" s="191"/>
      <c r="I538" s="191"/>
    </row>
    <row r="539" spans="1:12" s="180" customFormat="1" ht="28.2" thickTop="1">
      <c r="A539" s="174"/>
      <c r="B539" s="883" t="s">
        <v>1475</v>
      </c>
      <c r="C539" s="284" t="s">
        <v>1325</v>
      </c>
      <c r="D539" s="177"/>
      <c r="E539" s="212"/>
      <c r="F539" s="393">
        <f>SUM(F475:F538)</f>
        <v>0</v>
      </c>
      <c r="G539" s="210"/>
      <c r="H539" s="211"/>
      <c r="I539" s="179"/>
      <c r="J539" s="179"/>
    </row>
    <row r="540" spans="1:12" s="278" customFormat="1" ht="13.8">
      <c r="A540" s="167"/>
      <c r="B540" s="888"/>
      <c r="C540" s="161"/>
      <c r="D540" s="161"/>
      <c r="E540" s="1015"/>
      <c r="F540" s="178"/>
    </row>
    <row r="541" spans="1:12" s="278" customFormat="1" ht="13.8">
      <c r="A541" s="167"/>
      <c r="B541" s="888"/>
      <c r="C541" s="161"/>
      <c r="D541" s="161"/>
      <c r="E541" s="1015"/>
      <c r="F541" s="178"/>
    </row>
    <row r="542" spans="1:12" s="218" customFormat="1" ht="15.6">
      <c r="A542" s="197"/>
      <c r="B542" s="300" t="s">
        <v>1476</v>
      </c>
      <c r="C542" s="215"/>
      <c r="D542" s="216"/>
      <c r="E542" s="999"/>
      <c r="F542" s="178"/>
      <c r="G542" s="217"/>
      <c r="H542" s="217"/>
    </row>
    <row r="543" spans="1:12" s="278" customFormat="1" ht="13.8">
      <c r="A543" s="167"/>
      <c r="B543" s="285"/>
      <c r="C543" s="311"/>
      <c r="D543" s="287"/>
      <c r="E543" s="1016"/>
      <c r="F543" s="178"/>
    </row>
    <row r="544" spans="1:12" s="202" customFormat="1" ht="13.8">
      <c r="A544" s="197"/>
      <c r="B544" s="209" t="s">
        <v>1202</v>
      </c>
      <c r="C544" s="281"/>
      <c r="D544" s="200"/>
      <c r="E544" s="991"/>
      <c r="F544" s="178"/>
      <c r="G544" s="201"/>
      <c r="H544" s="201"/>
    </row>
    <row r="545" spans="1:12" s="202" customFormat="1" ht="13.8">
      <c r="A545" s="197"/>
      <c r="B545" s="209"/>
      <c r="C545" s="281"/>
      <c r="D545" s="200"/>
      <c r="E545" s="991"/>
      <c r="F545" s="178"/>
      <c r="G545" s="201"/>
      <c r="H545" s="201"/>
    </row>
    <row r="546" spans="1:12" s="202" customFormat="1" ht="13.8">
      <c r="A546" s="197" t="s">
        <v>572</v>
      </c>
      <c r="B546" s="209" t="s">
        <v>1444</v>
      </c>
      <c r="C546" s="281"/>
      <c r="D546" s="200"/>
      <c r="E546" s="991"/>
      <c r="F546" s="178"/>
      <c r="G546" s="201"/>
      <c r="H546" s="201"/>
    </row>
    <row r="547" spans="1:12" s="202" customFormat="1" ht="13.8">
      <c r="A547" s="197"/>
      <c r="B547" s="209"/>
      <c r="C547" s="281"/>
      <c r="D547" s="200"/>
      <c r="E547" s="991"/>
      <c r="F547" s="178"/>
      <c r="G547" s="201"/>
      <c r="H547" s="201"/>
    </row>
    <row r="548" spans="1:12" s="357" customFormat="1" ht="82.8">
      <c r="A548" s="197"/>
      <c r="B548" s="272" t="s">
        <v>1445</v>
      </c>
      <c r="C548" s="363"/>
      <c r="D548" s="363"/>
      <c r="E548" s="1017"/>
      <c r="F548" s="178"/>
      <c r="G548" s="356"/>
      <c r="H548" s="356"/>
      <c r="I548" s="356"/>
    </row>
    <row r="549" spans="1:12" s="357" customFormat="1" ht="15">
      <c r="A549" s="355"/>
      <c r="B549" s="272" t="s">
        <v>1446</v>
      </c>
      <c r="C549" s="363" t="s">
        <v>895</v>
      </c>
      <c r="D549" s="363">
        <v>1</v>
      </c>
      <c r="E549" s="1017"/>
      <c r="F549" s="178"/>
      <c r="G549" s="356"/>
      <c r="H549" s="356"/>
      <c r="I549" s="356"/>
    </row>
    <row r="550" spans="1:12" s="357" customFormat="1" ht="15">
      <c r="A550" s="355"/>
      <c r="B550" s="272"/>
      <c r="C550" s="363"/>
      <c r="D550" s="363"/>
      <c r="E550" s="1017"/>
      <c r="F550" s="178"/>
      <c r="G550" s="356"/>
      <c r="H550" s="356"/>
      <c r="I550" s="356"/>
    </row>
    <row r="551" spans="1:12" s="357" customFormat="1" ht="96.6">
      <c r="A551" s="197"/>
      <c r="B551" s="272" t="s">
        <v>1447</v>
      </c>
      <c r="C551" s="363"/>
      <c r="D551" s="363"/>
      <c r="E551" s="1017"/>
      <c r="F551" s="178"/>
      <c r="G551" s="356"/>
      <c r="H551" s="356"/>
      <c r="I551" s="356"/>
    </row>
    <row r="552" spans="1:12" s="359" customFormat="1" ht="15">
      <c r="A552" s="355"/>
      <c r="B552" s="272" t="s">
        <v>1448</v>
      </c>
      <c r="C552" s="363" t="s">
        <v>895</v>
      </c>
      <c r="D552" s="363">
        <v>1</v>
      </c>
      <c r="E552" s="1017"/>
      <c r="F552" s="178"/>
      <c r="G552" s="356"/>
      <c r="H552" s="356"/>
      <c r="I552" s="356"/>
    </row>
    <row r="553" spans="1:12" s="357" customFormat="1" ht="15">
      <c r="A553" s="355"/>
      <c r="B553" s="272"/>
      <c r="C553" s="363"/>
      <c r="D553" s="363"/>
      <c r="E553" s="1017"/>
      <c r="F553" s="178"/>
      <c r="G553" s="356"/>
      <c r="H553" s="356"/>
      <c r="I553" s="356"/>
    </row>
    <row r="554" spans="1:12" s="90" customFormat="1" ht="69">
      <c r="A554" s="197"/>
      <c r="B554" s="272" t="s">
        <v>1449</v>
      </c>
      <c r="C554" s="363" t="s">
        <v>894</v>
      </c>
      <c r="D554" s="363">
        <v>1</v>
      </c>
      <c r="E554" s="1017"/>
      <c r="F554" s="178"/>
      <c r="H554" s="354"/>
      <c r="I554" s="354"/>
    </row>
    <row r="555" spans="1:12" s="90" customFormat="1" ht="15">
      <c r="A555" s="353"/>
      <c r="B555" s="946"/>
      <c r="C555" s="360"/>
      <c r="D555" s="360"/>
      <c r="E555" s="1018"/>
      <c r="F555" s="178"/>
      <c r="H555" s="354"/>
      <c r="I555" s="354"/>
    </row>
    <row r="556" spans="1:12" s="366" customFormat="1" ht="27.6">
      <c r="A556" s="361"/>
      <c r="B556" s="272" t="s">
        <v>1450</v>
      </c>
      <c r="C556" s="362" t="s">
        <v>1268</v>
      </c>
      <c r="D556" s="363">
        <v>1</v>
      </c>
      <c r="E556" s="1019"/>
      <c r="F556" s="178">
        <f>E556*D556</f>
        <v>0</v>
      </c>
      <c r="G556" s="364"/>
      <c r="H556" s="365"/>
      <c r="I556" s="365"/>
      <c r="J556" s="365"/>
      <c r="K556" s="365"/>
      <c r="L556" s="365"/>
    </row>
    <row r="557" spans="1:12" s="357" customFormat="1" ht="15">
      <c r="A557" s="355"/>
      <c r="B557" s="376"/>
      <c r="C557" s="363"/>
      <c r="D557" s="363"/>
      <c r="E557" s="1017"/>
      <c r="F557" s="178"/>
      <c r="G557" s="356"/>
      <c r="H557" s="356"/>
      <c r="I557" s="356"/>
    </row>
    <row r="558" spans="1:12" s="367" customFormat="1" ht="13.8">
      <c r="A558" s="197" t="s">
        <v>573</v>
      </c>
      <c r="B558" s="209" t="s">
        <v>1477</v>
      </c>
      <c r="C558" s="363"/>
      <c r="D558" s="363"/>
      <c r="E558" s="1020"/>
      <c r="F558" s="178"/>
    </row>
    <row r="559" spans="1:12" s="371" customFormat="1" ht="13.8">
      <c r="A559" s="377"/>
      <c r="B559" s="948"/>
      <c r="C559" s="363"/>
      <c r="D559" s="363"/>
      <c r="E559" s="1021"/>
      <c r="F559" s="178"/>
      <c r="G559" s="369"/>
      <c r="H559" s="370"/>
      <c r="I559" s="370"/>
    </row>
    <row r="560" spans="1:12" s="371" customFormat="1" ht="96.6">
      <c r="A560" s="197"/>
      <c r="B560" s="272" t="s">
        <v>1478</v>
      </c>
      <c r="C560" s="363"/>
      <c r="D560" s="363"/>
      <c r="E560" s="1021"/>
      <c r="F560" s="178"/>
      <c r="G560" s="369"/>
      <c r="H560" s="370"/>
      <c r="I560" s="370"/>
    </row>
    <row r="561" spans="1:12" s="371" customFormat="1" ht="55.2">
      <c r="A561" s="355"/>
      <c r="B561" s="272" t="s">
        <v>1479</v>
      </c>
      <c r="C561" s="363" t="s">
        <v>895</v>
      </c>
      <c r="D561" s="363">
        <v>1</v>
      </c>
      <c r="E561" s="1017"/>
      <c r="F561" s="178"/>
      <c r="G561" s="370"/>
      <c r="H561" s="370"/>
      <c r="I561" s="370"/>
    </row>
    <row r="562" spans="1:12" s="371" customFormat="1" ht="27.6">
      <c r="A562" s="355"/>
      <c r="B562" s="272" t="s">
        <v>1480</v>
      </c>
      <c r="C562" s="363" t="s">
        <v>895</v>
      </c>
      <c r="D562" s="363">
        <v>3</v>
      </c>
      <c r="E562" s="1017"/>
      <c r="F562" s="178"/>
      <c r="G562" s="370"/>
      <c r="H562" s="370"/>
      <c r="I562" s="370"/>
    </row>
    <row r="563" spans="1:12" s="371" customFormat="1" ht="27.6">
      <c r="A563" s="372"/>
      <c r="B563" s="272" t="s">
        <v>1456</v>
      </c>
      <c r="C563" s="363" t="s">
        <v>895</v>
      </c>
      <c r="D563" s="363">
        <v>4</v>
      </c>
      <c r="E563" s="1017"/>
      <c r="F563" s="178"/>
      <c r="G563" s="370"/>
      <c r="H563" s="370"/>
      <c r="I563" s="370"/>
    </row>
    <row r="564" spans="1:12" s="371" customFormat="1" ht="27.6">
      <c r="A564" s="372"/>
      <c r="B564" s="272" t="s">
        <v>1457</v>
      </c>
      <c r="C564" s="363" t="s">
        <v>895</v>
      </c>
      <c r="D564" s="363">
        <v>1</v>
      </c>
      <c r="E564" s="1017"/>
      <c r="F564" s="178"/>
      <c r="G564" s="370"/>
      <c r="H564" s="370"/>
      <c r="I564" s="370"/>
    </row>
    <row r="565" spans="1:12" s="371" customFormat="1" ht="55.2">
      <c r="A565" s="355"/>
      <c r="B565" s="272" t="s">
        <v>1481</v>
      </c>
      <c r="C565" s="363" t="s">
        <v>894</v>
      </c>
      <c r="D565" s="363">
        <v>3</v>
      </c>
      <c r="E565" s="1017"/>
      <c r="F565" s="178"/>
      <c r="G565" s="370"/>
      <c r="H565" s="370"/>
      <c r="I565" s="370"/>
    </row>
    <row r="566" spans="1:12" s="371" customFormat="1" ht="41.4">
      <c r="A566" s="355"/>
      <c r="B566" s="272" t="s">
        <v>1482</v>
      </c>
      <c r="C566" s="363" t="s">
        <v>895</v>
      </c>
      <c r="D566" s="363">
        <v>1</v>
      </c>
      <c r="E566" s="1017"/>
      <c r="F566" s="178"/>
      <c r="G566" s="370"/>
      <c r="H566" s="370"/>
      <c r="I566" s="370"/>
    </row>
    <row r="567" spans="1:12" s="371" customFormat="1" ht="55.2">
      <c r="A567" s="355"/>
      <c r="B567" s="272" t="s">
        <v>1463</v>
      </c>
      <c r="C567" s="363" t="s">
        <v>895</v>
      </c>
      <c r="D567" s="363">
        <v>1</v>
      </c>
      <c r="E567" s="1017"/>
      <c r="F567" s="178"/>
      <c r="G567" s="370"/>
      <c r="H567" s="370"/>
      <c r="I567" s="370"/>
    </row>
    <row r="568" spans="1:12" s="371" customFormat="1" ht="96.6">
      <c r="A568" s="355"/>
      <c r="B568" s="272" t="s">
        <v>1464</v>
      </c>
      <c r="C568" s="363" t="s">
        <v>895</v>
      </c>
      <c r="D568" s="363">
        <v>1</v>
      </c>
      <c r="E568" s="1017"/>
      <c r="F568" s="178"/>
      <c r="G568" s="370"/>
      <c r="H568" s="370"/>
      <c r="I568" s="370"/>
    </row>
    <row r="569" spans="1:12" s="371" customFormat="1" ht="96.6">
      <c r="A569" s="355"/>
      <c r="B569" s="272" t="s">
        <v>1465</v>
      </c>
      <c r="C569" s="363" t="s">
        <v>895</v>
      </c>
      <c r="D569" s="363">
        <v>1</v>
      </c>
      <c r="E569" s="1017"/>
      <c r="F569" s="178"/>
      <c r="G569" s="370"/>
      <c r="H569" s="370"/>
      <c r="I569" s="370"/>
    </row>
    <row r="570" spans="1:12" s="371" customFormat="1" ht="27.6">
      <c r="A570" s="355"/>
      <c r="B570" s="272" t="s">
        <v>1466</v>
      </c>
      <c r="C570" s="363" t="s">
        <v>895</v>
      </c>
      <c r="D570" s="363">
        <v>12</v>
      </c>
      <c r="E570" s="1017"/>
      <c r="F570" s="178"/>
      <c r="G570" s="370"/>
      <c r="H570" s="370"/>
      <c r="I570" s="370"/>
    </row>
    <row r="571" spans="1:12" s="371" customFormat="1" ht="27.6">
      <c r="A571" s="355"/>
      <c r="B571" s="272" t="s">
        <v>1467</v>
      </c>
      <c r="C571" s="363" t="s">
        <v>894</v>
      </c>
      <c r="D571" s="363">
        <v>1</v>
      </c>
      <c r="E571" s="1017"/>
      <c r="F571" s="178"/>
      <c r="G571" s="370"/>
      <c r="H571" s="370"/>
      <c r="I571" s="370"/>
    </row>
    <row r="572" spans="1:12" s="371" customFormat="1" ht="41.4">
      <c r="A572" s="355"/>
      <c r="B572" s="272" t="s">
        <v>1483</v>
      </c>
      <c r="C572" s="363" t="s">
        <v>591</v>
      </c>
      <c r="D572" s="363">
        <v>1</v>
      </c>
      <c r="E572" s="1017"/>
      <c r="F572" s="178"/>
      <c r="G572" s="370"/>
      <c r="H572" s="370"/>
      <c r="I572" s="370"/>
    </row>
    <row r="573" spans="1:12" s="371" customFormat="1" ht="41.4">
      <c r="A573" s="355"/>
      <c r="B573" s="272" t="s">
        <v>1484</v>
      </c>
      <c r="C573" s="363" t="s">
        <v>591</v>
      </c>
      <c r="D573" s="363">
        <v>1</v>
      </c>
      <c r="E573" s="1017"/>
      <c r="F573" s="178"/>
      <c r="G573" s="370"/>
      <c r="H573" s="370"/>
      <c r="I573" s="370"/>
    </row>
    <row r="574" spans="1:12" s="371" customFormat="1" ht="82.8">
      <c r="A574" s="355"/>
      <c r="B574" s="272" t="s">
        <v>1469</v>
      </c>
      <c r="C574" s="363" t="s">
        <v>894</v>
      </c>
      <c r="D574" s="363">
        <v>1</v>
      </c>
      <c r="E574" s="1017"/>
      <c r="F574" s="178"/>
      <c r="G574" s="370"/>
      <c r="H574" s="370"/>
      <c r="I574" s="370"/>
    </row>
    <row r="575" spans="1:12" s="371" customFormat="1" ht="13.8">
      <c r="A575" s="355"/>
      <c r="B575" s="328"/>
      <c r="C575" s="360"/>
      <c r="D575" s="360"/>
      <c r="E575" s="1018"/>
      <c r="F575" s="178"/>
      <c r="G575" s="370"/>
      <c r="H575" s="370"/>
      <c r="I575" s="370"/>
    </row>
    <row r="576" spans="1:12" s="366" customFormat="1" ht="27.6">
      <c r="A576" s="361"/>
      <c r="B576" s="272" t="s">
        <v>1485</v>
      </c>
      <c r="C576" s="362" t="s">
        <v>1268</v>
      </c>
      <c r="D576" s="363">
        <v>1</v>
      </c>
      <c r="E576" s="1019"/>
      <c r="F576" s="178">
        <f>E576*D576</f>
        <v>0</v>
      </c>
      <c r="G576" s="364"/>
      <c r="H576" s="365"/>
      <c r="I576" s="365"/>
      <c r="J576" s="365"/>
      <c r="K576" s="365"/>
      <c r="L576" s="365"/>
    </row>
    <row r="577" spans="1:12" s="366" customFormat="1" ht="13.8">
      <c r="A577" s="361"/>
      <c r="B577" s="950"/>
      <c r="C577" s="363"/>
      <c r="D577" s="363"/>
      <c r="E577" s="1019"/>
      <c r="F577" s="178"/>
      <c r="G577" s="364"/>
      <c r="H577" s="365"/>
      <c r="I577" s="365"/>
      <c r="J577" s="365"/>
      <c r="K577" s="365"/>
      <c r="L577" s="365"/>
    </row>
    <row r="578" spans="1:12" s="367" customFormat="1" ht="13.8">
      <c r="A578" s="197" t="s">
        <v>574</v>
      </c>
      <c r="B578" s="209" t="s">
        <v>1486</v>
      </c>
      <c r="C578" s="363"/>
      <c r="D578" s="363"/>
      <c r="E578" s="1020"/>
      <c r="F578" s="178"/>
    </row>
    <row r="579" spans="1:12" s="379" customFormat="1" ht="13.8">
      <c r="A579" s="378"/>
      <c r="B579" s="951"/>
      <c r="C579" s="363"/>
      <c r="D579" s="363"/>
      <c r="E579" s="1022"/>
      <c r="F579" s="178"/>
    </row>
    <row r="580" spans="1:12" s="371" customFormat="1" ht="13.8">
      <c r="A580" s="372"/>
      <c r="B580" s="272" t="s">
        <v>1487</v>
      </c>
      <c r="C580" s="363"/>
      <c r="D580" s="363"/>
      <c r="E580" s="1021"/>
      <c r="F580" s="178"/>
      <c r="G580" s="369"/>
      <c r="H580" s="370"/>
      <c r="I580" s="370"/>
    </row>
    <row r="581" spans="1:12" s="371" customFormat="1" ht="13.8">
      <c r="A581" s="372"/>
      <c r="B581" s="273" t="s">
        <v>1488</v>
      </c>
      <c r="C581" s="363" t="s">
        <v>1168</v>
      </c>
      <c r="D581" s="362" t="s">
        <v>1489</v>
      </c>
      <c r="E581" s="1021"/>
      <c r="F581" s="178"/>
      <c r="G581" s="369"/>
      <c r="H581" s="370"/>
      <c r="I581" s="370"/>
    </row>
    <row r="582" spans="1:12" s="371" customFormat="1" ht="13.8">
      <c r="A582" s="355"/>
      <c r="B582" s="273" t="s">
        <v>1490</v>
      </c>
      <c r="C582" s="363" t="s">
        <v>1168</v>
      </c>
      <c r="D582" s="362" t="s">
        <v>1491</v>
      </c>
      <c r="E582" s="1017"/>
      <c r="F582" s="178"/>
      <c r="G582" s="370"/>
      <c r="H582" s="370"/>
      <c r="I582" s="370"/>
    </row>
    <row r="583" spans="1:12" s="371" customFormat="1" ht="13.8">
      <c r="A583" s="355"/>
      <c r="B583" s="273" t="s">
        <v>1492</v>
      </c>
      <c r="C583" s="363" t="s">
        <v>1168</v>
      </c>
      <c r="D583" s="362" t="s">
        <v>1493</v>
      </c>
      <c r="E583" s="1017"/>
      <c r="F583" s="178"/>
      <c r="G583" s="370"/>
      <c r="H583" s="370"/>
      <c r="I583" s="370"/>
    </row>
    <row r="584" spans="1:12" s="371" customFormat="1" ht="13.8">
      <c r="A584" s="353"/>
      <c r="B584" s="272"/>
      <c r="C584" s="363"/>
      <c r="D584" s="363"/>
      <c r="E584" s="1017"/>
      <c r="F584" s="178"/>
      <c r="H584" s="380"/>
      <c r="I584" s="380"/>
    </row>
    <row r="585" spans="1:12" s="371" customFormat="1" ht="27.6">
      <c r="A585" s="353"/>
      <c r="B585" s="272" t="s">
        <v>1494</v>
      </c>
      <c r="C585" s="363" t="s">
        <v>1168</v>
      </c>
      <c r="D585" s="362" t="s">
        <v>1495</v>
      </c>
      <c r="E585" s="1017"/>
      <c r="F585" s="178"/>
      <c r="H585" s="380"/>
      <c r="I585" s="380"/>
    </row>
    <row r="586" spans="1:12" s="371" customFormat="1" ht="13.8">
      <c r="A586" s="353"/>
      <c r="B586" s="272"/>
      <c r="C586" s="363"/>
      <c r="D586" s="363"/>
      <c r="E586" s="1017"/>
      <c r="F586" s="178"/>
      <c r="H586" s="380"/>
      <c r="I586" s="380"/>
    </row>
    <row r="587" spans="1:12" s="371" customFormat="1" ht="27.6">
      <c r="A587" s="353"/>
      <c r="B587" s="272" t="s">
        <v>1496</v>
      </c>
      <c r="C587" s="363" t="s">
        <v>895</v>
      </c>
      <c r="D587" s="362" t="s">
        <v>1497</v>
      </c>
      <c r="E587" s="1017"/>
      <c r="F587" s="178"/>
      <c r="H587" s="380"/>
      <c r="I587" s="380"/>
    </row>
    <row r="588" spans="1:12" s="371" customFormat="1" ht="13.8">
      <c r="A588" s="353"/>
      <c r="B588" s="272"/>
      <c r="C588" s="363"/>
      <c r="D588" s="363"/>
      <c r="E588" s="1017"/>
      <c r="F588" s="178"/>
      <c r="H588" s="380"/>
      <c r="I588" s="380"/>
    </row>
    <row r="589" spans="1:12" s="371" customFormat="1" ht="41.4">
      <c r="A589" s="353"/>
      <c r="B589" s="272" t="s">
        <v>1498</v>
      </c>
      <c r="C589" s="362" t="s">
        <v>1268</v>
      </c>
      <c r="D589" s="363">
        <v>1</v>
      </c>
      <c r="E589" s="1017"/>
      <c r="F589" s="178"/>
      <c r="H589" s="380"/>
      <c r="I589" s="380"/>
    </row>
    <row r="590" spans="1:12" s="371" customFormat="1" ht="13.8">
      <c r="A590" s="353"/>
      <c r="B590" s="272"/>
      <c r="C590" s="363"/>
      <c r="D590" s="363"/>
      <c r="E590" s="1017"/>
      <c r="F590" s="178"/>
      <c r="H590" s="380"/>
      <c r="I590" s="380"/>
    </row>
    <row r="591" spans="1:12" s="371" customFormat="1" ht="41.4">
      <c r="A591" s="353"/>
      <c r="B591" s="272" t="s">
        <v>1499</v>
      </c>
      <c r="C591" s="363"/>
      <c r="D591" s="363"/>
      <c r="E591" s="1017"/>
      <c r="F591" s="178"/>
      <c r="H591" s="380"/>
      <c r="I591" s="380"/>
    </row>
    <row r="592" spans="1:12" s="371" customFormat="1" ht="13.8">
      <c r="A592" s="353"/>
      <c r="B592" s="272" t="s">
        <v>1500</v>
      </c>
      <c r="C592" s="363" t="s">
        <v>591</v>
      </c>
      <c r="D592" s="363">
        <v>6</v>
      </c>
      <c r="E592" s="1017"/>
      <c r="F592" s="178"/>
      <c r="H592" s="380"/>
      <c r="I592" s="380"/>
    </row>
    <row r="593" spans="1:12" s="371" customFormat="1" ht="27.6">
      <c r="A593" s="353"/>
      <c r="B593" s="328" t="s">
        <v>1501</v>
      </c>
      <c r="C593" s="360" t="s">
        <v>591</v>
      </c>
      <c r="D593" s="360">
        <v>4</v>
      </c>
      <c r="E593" s="1018"/>
      <c r="F593" s="178"/>
      <c r="H593" s="380"/>
      <c r="I593" s="380"/>
    </row>
    <row r="594" spans="1:12" s="371" customFormat="1" ht="13.8">
      <c r="A594" s="353"/>
      <c r="B594" s="272"/>
      <c r="C594" s="363"/>
      <c r="D594" s="363"/>
      <c r="E594" s="1017"/>
      <c r="F594" s="178"/>
      <c r="H594" s="380"/>
      <c r="I594" s="380"/>
    </row>
    <row r="595" spans="1:12" s="366" customFormat="1" ht="27.6">
      <c r="A595" s="361"/>
      <c r="B595" s="272" t="s">
        <v>1502</v>
      </c>
      <c r="C595" s="362" t="s">
        <v>1268</v>
      </c>
      <c r="D595" s="363">
        <v>1</v>
      </c>
      <c r="E595" s="1019"/>
      <c r="F595" s="178">
        <f>E595*D595</f>
        <v>0</v>
      </c>
      <c r="G595" s="364"/>
      <c r="H595" s="365"/>
      <c r="I595" s="365"/>
      <c r="J595" s="365"/>
      <c r="K595" s="365"/>
      <c r="L595" s="365"/>
    </row>
    <row r="596" spans="1:12" s="381" customFormat="1" ht="13.8">
      <c r="A596" s="277"/>
      <c r="B596" s="952"/>
      <c r="C596" s="363"/>
      <c r="D596" s="363"/>
      <c r="E596" s="1023"/>
      <c r="F596" s="178"/>
    </row>
    <row r="597" spans="1:12" s="278" customFormat="1" ht="15.6">
      <c r="A597" s="167"/>
      <c r="B597" s="300" t="s">
        <v>1537</v>
      </c>
      <c r="C597" s="306"/>
      <c r="D597" s="302"/>
      <c r="E597" s="1015"/>
      <c r="F597" s="178">
        <f>SUM(F546:F595)</f>
        <v>0</v>
      </c>
    </row>
    <row r="598" spans="1:12" s="278" customFormat="1" ht="15.6">
      <c r="A598" s="167"/>
      <c r="B598" s="300"/>
      <c r="C598" s="306"/>
      <c r="D598" s="302"/>
      <c r="E598" s="1015"/>
      <c r="F598" s="178"/>
    </row>
    <row r="599" spans="1:12" s="218" customFormat="1" ht="15.6">
      <c r="A599" s="197"/>
      <c r="B599" s="300" t="s">
        <v>1503</v>
      </c>
      <c r="C599" s="215"/>
      <c r="D599" s="216"/>
      <c r="E599" s="999"/>
      <c r="F599" s="178"/>
      <c r="G599" s="217"/>
      <c r="H599" s="217"/>
    </row>
    <row r="600" spans="1:12" s="190" customFormat="1" ht="13.8">
      <c r="A600" s="174"/>
      <c r="B600" s="894"/>
      <c r="C600" s="895"/>
      <c r="D600" s="895"/>
      <c r="E600" s="990"/>
      <c r="F600" s="178"/>
      <c r="H600" s="191"/>
      <c r="I600" s="191"/>
    </row>
    <row r="601" spans="1:12" s="202" customFormat="1" ht="13.8">
      <c r="A601" s="197"/>
      <c r="B601" s="209" t="s">
        <v>1202</v>
      </c>
      <c r="C601" s="281"/>
      <c r="D601" s="200"/>
      <c r="E601" s="991"/>
      <c r="F601" s="178"/>
      <c r="G601" s="201"/>
      <c r="H601" s="201"/>
    </row>
    <row r="602" spans="1:12" s="278" customFormat="1" ht="13.8">
      <c r="A602" s="167"/>
      <c r="B602" s="888"/>
      <c r="C602" s="889"/>
      <c r="D602" s="889"/>
      <c r="E602" s="1015"/>
      <c r="F602" s="178"/>
    </row>
    <row r="603" spans="1:12" s="224" customFormat="1" ht="41.4">
      <c r="A603" s="301" t="s">
        <v>572</v>
      </c>
      <c r="B603" s="223" t="s">
        <v>1504</v>
      </c>
      <c r="C603" s="195" t="s">
        <v>1168</v>
      </c>
      <c r="D603" s="177">
        <v>625</v>
      </c>
      <c r="E603" s="253"/>
      <c r="F603" s="178">
        <f>E603*D603</f>
        <v>0</v>
      </c>
    </row>
    <row r="604" spans="1:12" s="224" customFormat="1" ht="13.8">
      <c r="A604" s="301"/>
      <c r="B604" s="223"/>
      <c r="C604" s="195"/>
      <c r="D604" s="177"/>
      <c r="E604" s="253"/>
      <c r="F604" s="178"/>
    </row>
    <row r="605" spans="1:12" s="224" customFormat="1" ht="55.2">
      <c r="A605" s="301" t="s">
        <v>573</v>
      </c>
      <c r="B605" s="223" t="s">
        <v>1505</v>
      </c>
      <c r="C605" s="195" t="s">
        <v>1168</v>
      </c>
      <c r="D605" s="177">
        <v>145</v>
      </c>
      <c r="E605" s="253"/>
      <c r="F605" s="178">
        <f>E605*D605</f>
        <v>0</v>
      </c>
    </row>
    <row r="606" spans="1:12" s="224" customFormat="1" ht="13.8">
      <c r="A606" s="301"/>
      <c r="B606" s="223"/>
      <c r="C606" s="195"/>
      <c r="D606" s="177"/>
      <c r="E606" s="253"/>
      <c r="F606" s="178"/>
    </row>
    <row r="607" spans="1:12" s="224" customFormat="1" ht="27.6">
      <c r="A607" s="301" t="s">
        <v>574</v>
      </c>
      <c r="B607" s="223" t="s">
        <v>1506</v>
      </c>
      <c r="C607" s="195" t="s">
        <v>895</v>
      </c>
      <c r="D607" s="177">
        <v>72</v>
      </c>
      <c r="E607" s="253"/>
      <c r="F607" s="178">
        <f>E607*D607</f>
        <v>0</v>
      </c>
    </row>
    <row r="608" spans="1:12" s="224" customFormat="1" ht="13.8">
      <c r="A608" s="301"/>
      <c r="B608" s="223"/>
      <c r="C608" s="195"/>
      <c r="D608" s="177"/>
      <c r="E608" s="253"/>
      <c r="F608" s="178"/>
    </row>
    <row r="609" spans="1:6" s="224" customFormat="1" ht="41.4">
      <c r="A609" s="222" t="s">
        <v>575</v>
      </c>
      <c r="B609" s="223" t="s">
        <v>1507</v>
      </c>
      <c r="C609" s="195" t="s">
        <v>1168</v>
      </c>
      <c r="D609" s="177">
        <v>95</v>
      </c>
      <c r="E609" s="253"/>
      <c r="F609" s="178">
        <f>E609*D609</f>
        <v>0</v>
      </c>
    </row>
    <row r="610" spans="1:6" s="224" customFormat="1" ht="13.8">
      <c r="A610" s="222"/>
      <c r="B610" s="223"/>
      <c r="C610" s="383"/>
      <c r="D610" s="384"/>
      <c r="E610" s="253"/>
      <c r="F610" s="178"/>
    </row>
    <row r="611" spans="1:6" s="224" customFormat="1" ht="41.4">
      <c r="A611" s="222" t="s">
        <v>140</v>
      </c>
      <c r="B611" s="223" t="s">
        <v>1508</v>
      </c>
      <c r="C611" s="195" t="s">
        <v>1168</v>
      </c>
      <c r="D611" s="177">
        <v>125</v>
      </c>
      <c r="E611" s="253"/>
      <c r="F611" s="178">
        <f>E611*D611</f>
        <v>0</v>
      </c>
    </row>
    <row r="612" spans="1:6" s="224" customFormat="1" ht="13.8">
      <c r="A612" s="222"/>
      <c r="B612" s="223"/>
      <c r="C612" s="383"/>
      <c r="D612" s="384"/>
      <c r="E612" s="253"/>
      <c r="F612" s="178"/>
    </row>
    <row r="613" spans="1:6" s="224" customFormat="1" ht="27.6">
      <c r="A613" s="222" t="s">
        <v>141</v>
      </c>
      <c r="B613" s="223" t="s">
        <v>1509</v>
      </c>
      <c r="C613" s="195" t="s">
        <v>1168</v>
      </c>
      <c r="D613" s="177">
        <v>75</v>
      </c>
      <c r="E613" s="253"/>
      <c r="F613" s="178">
        <f>E613*D613</f>
        <v>0</v>
      </c>
    </row>
    <row r="614" spans="1:6" s="224" customFormat="1" ht="13.8">
      <c r="A614" s="222"/>
      <c r="B614" s="223"/>
      <c r="C614" s="383"/>
      <c r="D614" s="384"/>
      <c r="E614" s="253"/>
      <c r="F614" s="178"/>
    </row>
    <row r="615" spans="1:6" s="224" customFormat="1" ht="27.6">
      <c r="A615" s="222" t="s">
        <v>142</v>
      </c>
      <c r="B615" s="223" t="s">
        <v>1510</v>
      </c>
      <c r="C615" s="195" t="s">
        <v>895</v>
      </c>
      <c r="D615" s="177">
        <v>35</v>
      </c>
      <c r="E615" s="253"/>
      <c r="F615" s="178">
        <f>E615*D615</f>
        <v>0</v>
      </c>
    </row>
    <row r="616" spans="1:6" s="224" customFormat="1" ht="13.8">
      <c r="A616" s="222"/>
      <c r="B616" s="223"/>
      <c r="C616" s="383"/>
      <c r="D616" s="384"/>
      <c r="E616" s="253"/>
      <c r="F616" s="178"/>
    </row>
    <row r="617" spans="1:6" s="224" customFormat="1" ht="27.6">
      <c r="A617" s="222" t="s">
        <v>143</v>
      </c>
      <c r="B617" s="223" t="s">
        <v>1511</v>
      </c>
      <c r="C617" s="195" t="s">
        <v>895</v>
      </c>
      <c r="D617" s="177">
        <v>8</v>
      </c>
      <c r="E617" s="253"/>
      <c r="F617" s="178">
        <f>E617*D617</f>
        <v>0</v>
      </c>
    </row>
    <row r="618" spans="1:6" s="224" customFormat="1" ht="13.8">
      <c r="A618" s="222"/>
      <c r="B618" s="223"/>
      <c r="C618" s="383"/>
      <c r="D618" s="384"/>
      <c r="E618" s="253"/>
      <c r="F618" s="178"/>
    </row>
    <row r="619" spans="1:6" s="224" customFormat="1" ht="27.6">
      <c r="A619" s="222" t="s">
        <v>146</v>
      </c>
      <c r="B619" s="223" t="s">
        <v>1512</v>
      </c>
      <c r="C619" s="195" t="s">
        <v>895</v>
      </c>
      <c r="D619" s="177">
        <v>4</v>
      </c>
      <c r="E619" s="253"/>
      <c r="F619" s="178">
        <f>E619*D619</f>
        <v>0</v>
      </c>
    </row>
    <row r="620" spans="1:6" s="224" customFormat="1" ht="13.8">
      <c r="A620" s="222"/>
      <c r="B620" s="223"/>
      <c r="C620" s="383"/>
      <c r="D620" s="384"/>
      <c r="E620" s="253"/>
      <c r="F620" s="178"/>
    </row>
    <row r="621" spans="1:6" s="224" customFormat="1" ht="27.6">
      <c r="A621" s="222" t="s">
        <v>499</v>
      </c>
      <c r="B621" s="223" t="s">
        <v>1513</v>
      </c>
      <c r="C621" s="195" t="s">
        <v>895</v>
      </c>
      <c r="D621" s="177">
        <v>12</v>
      </c>
      <c r="E621" s="253"/>
      <c r="F621" s="178">
        <f>E621*D621</f>
        <v>0</v>
      </c>
    </row>
    <row r="622" spans="1:6" s="224" customFormat="1" ht="13.8">
      <c r="A622" s="222"/>
      <c r="B622" s="223"/>
      <c r="C622" s="383"/>
      <c r="D622" s="384"/>
      <c r="E622" s="253"/>
      <c r="F622" s="178"/>
    </row>
    <row r="623" spans="1:6" s="224" customFormat="1" ht="41.4">
      <c r="A623" s="222" t="s">
        <v>147</v>
      </c>
      <c r="B623" s="223" t="s">
        <v>1514</v>
      </c>
      <c r="C623" s="195" t="s">
        <v>895</v>
      </c>
      <c r="D623" s="177">
        <v>18</v>
      </c>
      <c r="E623" s="253"/>
      <c r="F623" s="178">
        <f>E623*D623</f>
        <v>0</v>
      </c>
    </row>
    <row r="624" spans="1:6" s="224" customFormat="1" ht="13.8">
      <c r="A624" s="222"/>
      <c r="B624" s="223"/>
      <c r="C624" s="383"/>
      <c r="D624" s="384"/>
      <c r="E624" s="253"/>
      <c r="F624" s="178"/>
    </row>
    <row r="625" spans="1:11" s="224" customFormat="1" ht="27.6">
      <c r="A625" s="222" t="s">
        <v>258</v>
      </c>
      <c r="B625" s="223" t="s">
        <v>1515</v>
      </c>
      <c r="C625" s="195" t="s">
        <v>895</v>
      </c>
      <c r="D625" s="177">
        <v>12</v>
      </c>
      <c r="E625" s="253"/>
      <c r="F625" s="178">
        <f>E625*D625</f>
        <v>0</v>
      </c>
    </row>
    <row r="626" spans="1:11" s="224" customFormat="1" ht="13.8">
      <c r="A626" s="222"/>
      <c r="B626" s="223"/>
      <c r="C626" s="383"/>
      <c r="D626" s="384"/>
      <c r="E626" s="253"/>
      <c r="F626" s="178"/>
    </row>
    <row r="627" spans="1:11" s="224" customFormat="1" ht="13.8">
      <c r="A627" s="222" t="s">
        <v>259</v>
      </c>
      <c r="B627" s="223" t="s">
        <v>1516</v>
      </c>
      <c r="C627" s="195" t="s">
        <v>895</v>
      </c>
      <c r="D627" s="177">
        <v>10</v>
      </c>
      <c r="E627" s="253"/>
      <c r="F627" s="178">
        <f>E627*D627</f>
        <v>0</v>
      </c>
    </row>
    <row r="628" spans="1:11" s="224" customFormat="1" ht="13.8">
      <c r="A628" s="222"/>
      <c r="B628" s="223"/>
      <c r="C628" s="383"/>
      <c r="D628" s="384"/>
      <c r="E628" s="253"/>
      <c r="F628" s="178"/>
    </row>
    <row r="629" spans="1:11" s="224" customFormat="1" ht="13.8">
      <c r="A629" s="222" t="s">
        <v>260</v>
      </c>
      <c r="B629" s="223" t="s">
        <v>1517</v>
      </c>
      <c r="C629" s="195" t="s">
        <v>895</v>
      </c>
      <c r="D629" s="177">
        <v>15</v>
      </c>
      <c r="E629" s="253"/>
      <c r="F629" s="178">
        <f>E629*D629</f>
        <v>0</v>
      </c>
    </row>
    <row r="630" spans="1:11" s="224" customFormat="1" ht="13.8">
      <c r="A630" s="385"/>
      <c r="B630" s="266"/>
      <c r="C630" s="195"/>
      <c r="D630" s="177"/>
      <c r="E630" s="253"/>
      <c r="F630" s="178"/>
    </row>
    <row r="631" spans="1:11" s="224" customFormat="1" ht="13.8">
      <c r="A631" s="301" t="s">
        <v>262</v>
      </c>
      <c r="B631" s="266" t="s">
        <v>1518</v>
      </c>
      <c r="C631" s="195" t="s">
        <v>895</v>
      </c>
      <c r="D631" s="177">
        <v>4</v>
      </c>
      <c r="E631" s="253"/>
      <c r="F631" s="178">
        <f>E631*D631</f>
        <v>0</v>
      </c>
      <c r="G631" s="386"/>
      <c r="H631" s="387"/>
      <c r="I631" s="387"/>
    </row>
    <row r="632" spans="1:11" s="389" customFormat="1" ht="13.8">
      <c r="A632" s="260"/>
      <c r="B632" s="953"/>
      <c r="C632" s="954"/>
      <c r="D632" s="954"/>
      <c r="E632" s="1024"/>
      <c r="F632" s="178"/>
      <c r="G632" s="388"/>
      <c r="H632" s="388"/>
    </row>
    <row r="633" spans="1:11" s="224" customFormat="1" ht="13.8">
      <c r="A633" s="301" t="s">
        <v>1</v>
      </c>
      <c r="B633" s="266" t="s">
        <v>1519</v>
      </c>
      <c r="C633" s="195" t="s">
        <v>1268</v>
      </c>
      <c r="D633" s="177">
        <v>1</v>
      </c>
      <c r="E633" s="253"/>
      <c r="F633" s="178">
        <f>E633*D633</f>
        <v>0</v>
      </c>
      <c r="G633" s="386"/>
      <c r="H633" s="387"/>
      <c r="I633" s="387"/>
    </row>
    <row r="634" spans="1:11" s="224" customFormat="1" ht="14.4" thickBot="1">
      <c r="A634" s="301"/>
      <c r="B634" s="390"/>
      <c r="C634" s="391"/>
      <c r="D634" s="392"/>
      <c r="E634" s="1025"/>
      <c r="F634" s="1053"/>
      <c r="G634" s="386"/>
      <c r="H634" s="387"/>
      <c r="I634" s="387"/>
    </row>
    <row r="635" spans="1:11" s="224" customFormat="1" ht="14.4" thickTop="1">
      <c r="A635" s="301"/>
      <c r="B635" s="266" t="s">
        <v>1520</v>
      </c>
      <c r="C635" s="195" t="s">
        <v>1325</v>
      </c>
      <c r="D635" s="177"/>
      <c r="E635" s="1026"/>
      <c r="F635" s="1054">
        <f>SUM(F603:F634)</f>
        <v>0</v>
      </c>
      <c r="G635" s="386"/>
      <c r="H635" s="387"/>
      <c r="I635" s="387"/>
    </row>
    <row r="636" spans="1:11" s="224" customFormat="1" ht="13.8">
      <c r="A636" s="301"/>
      <c r="B636" s="266"/>
      <c r="C636" s="195"/>
      <c r="D636" s="177"/>
      <c r="E636" s="1026"/>
      <c r="F636" s="1054"/>
      <c r="G636" s="386"/>
      <c r="H636" s="387"/>
      <c r="I636" s="387"/>
    </row>
    <row r="637" spans="1:11" s="224" customFormat="1" ht="13.8">
      <c r="A637" s="301"/>
      <c r="B637" s="266"/>
      <c r="C637" s="195"/>
      <c r="D637" s="177"/>
      <c r="E637" s="1026"/>
      <c r="F637" s="1054"/>
      <c r="G637" s="386"/>
      <c r="H637" s="387"/>
      <c r="I637" s="387"/>
    </row>
    <row r="638" spans="1:11" s="278" customFormat="1" ht="13.8">
      <c r="A638" s="277"/>
      <c r="B638" s="916"/>
      <c r="C638" s="161"/>
      <c r="D638" s="161"/>
      <c r="E638" s="997"/>
      <c r="F638" s="1055"/>
    </row>
    <row r="639" spans="1:11" s="170" customFormat="1" ht="17.399999999999999">
      <c r="A639" s="167"/>
      <c r="B639" s="409" t="s">
        <v>1526</v>
      </c>
      <c r="C639" s="955"/>
      <c r="D639" s="955"/>
      <c r="E639" s="1027"/>
      <c r="F639" s="397"/>
      <c r="G639" s="169"/>
      <c r="H639" s="169"/>
      <c r="K639" s="171"/>
    </row>
    <row r="640" spans="1:11" s="170" customFormat="1" ht="17.399999999999999">
      <c r="A640" s="167"/>
      <c r="B640" s="604"/>
      <c r="C640" s="172"/>
      <c r="D640" s="173"/>
      <c r="E640" s="1028"/>
      <c r="F640" s="397"/>
      <c r="G640" s="169"/>
      <c r="H640" s="169"/>
      <c r="K640" s="171"/>
    </row>
    <row r="641" spans="1:9" s="171" customFormat="1" ht="13.8">
      <c r="A641" s="174"/>
      <c r="B641" s="292"/>
      <c r="C641" s="268"/>
      <c r="D641" s="189"/>
      <c r="E641" s="412"/>
      <c r="F641" s="400"/>
      <c r="G641" s="196"/>
      <c r="H641" s="196"/>
    </row>
    <row r="642" spans="1:9" s="190" customFormat="1" ht="13.8">
      <c r="A642" s="174"/>
      <c r="B642" s="956" t="s">
        <v>1538</v>
      </c>
      <c r="C642" s="957"/>
      <c r="D642" s="957"/>
      <c r="E642" s="1029"/>
      <c r="F642" s="399"/>
      <c r="H642" s="205"/>
      <c r="I642" s="205"/>
    </row>
    <row r="643" spans="1:9" s="190" customFormat="1" ht="13.8">
      <c r="A643" s="174"/>
      <c r="B643" s="958"/>
      <c r="C643" s="957"/>
      <c r="D643" s="957"/>
      <c r="E643" s="1029"/>
      <c r="F643" s="399"/>
      <c r="H643" s="205"/>
      <c r="I643" s="205"/>
    </row>
    <row r="644" spans="1:9" s="190" customFormat="1" ht="27.6">
      <c r="A644" s="174"/>
      <c r="B644" s="959" t="s">
        <v>1539</v>
      </c>
      <c r="C644" s="960"/>
      <c r="D644" s="960"/>
      <c r="E644" s="1030"/>
      <c r="F644" s="399"/>
      <c r="H644" s="205"/>
      <c r="I644" s="205"/>
    </row>
    <row r="645" spans="1:9" s="190" customFormat="1" ht="13.8">
      <c r="A645" s="174"/>
      <c r="B645" s="958"/>
      <c r="C645" s="183"/>
      <c r="D645" s="183"/>
      <c r="E645" s="1029"/>
      <c r="F645" s="399"/>
      <c r="H645" s="205"/>
      <c r="I645" s="205"/>
    </row>
    <row r="646" spans="1:9" s="190" customFormat="1" ht="69">
      <c r="A646" s="174" t="s">
        <v>572</v>
      </c>
      <c r="B646" s="958" t="s">
        <v>1540</v>
      </c>
      <c r="C646" s="183"/>
      <c r="D646" s="961"/>
      <c r="E646" s="1029"/>
      <c r="F646" s="399"/>
      <c r="H646" s="205"/>
      <c r="I646" s="205"/>
    </row>
    <row r="647" spans="1:9" s="190" customFormat="1" ht="13.8">
      <c r="A647" s="174"/>
      <c r="B647" s="958" t="s">
        <v>1541</v>
      </c>
      <c r="C647" s="183" t="s">
        <v>1268</v>
      </c>
      <c r="D647" s="961">
        <v>1</v>
      </c>
      <c r="E647" s="1029"/>
      <c r="F647" s="399">
        <f>E647*D647</f>
        <v>0</v>
      </c>
      <c r="H647" s="205"/>
      <c r="I647" s="205"/>
    </row>
    <row r="648" spans="1:9" s="190" customFormat="1" ht="13.8">
      <c r="A648" s="174"/>
      <c r="B648" s="958"/>
      <c r="C648" s="183"/>
      <c r="D648" s="961"/>
      <c r="E648" s="1029"/>
      <c r="F648" s="399"/>
      <c r="H648" s="205"/>
      <c r="I648" s="205"/>
    </row>
    <row r="649" spans="1:9" s="190" customFormat="1" ht="41.4">
      <c r="A649" s="174" t="s">
        <v>573</v>
      </c>
      <c r="B649" s="958" t="s">
        <v>1542</v>
      </c>
      <c r="C649" s="183" t="s">
        <v>895</v>
      </c>
      <c r="D649" s="961">
        <v>1</v>
      </c>
      <c r="E649" s="1029"/>
      <c r="F649" s="399">
        <f>E649*D649</f>
        <v>0</v>
      </c>
      <c r="H649" s="205"/>
      <c r="I649" s="205"/>
    </row>
    <row r="650" spans="1:9" s="190" customFormat="1" ht="13.8">
      <c r="A650" s="174"/>
      <c r="B650" s="891"/>
      <c r="C650" s="183"/>
      <c r="D650" s="961"/>
      <c r="E650" s="1029"/>
      <c r="F650" s="399"/>
      <c r="H650" s="191"/>
      <c r="I650" s="191"/>
    </row>
    <row r="651" spans="1:9" s="190" customFormat="1" ht="41.4">
      <c r="A651" s="174" t="s">
        <v>574</v>
      </c>
      <c r="B651" s="891" t="s">
        <v>1543</v>
      </c>
      <c r="C651" s="183" t="s">
        <v>895</v>
      </c>
      <c r="D651" s="961">
        <v>125</v>
      </c>
      <c r="E651" s="1031"/>
      <c r="F651" s="399">
        <f>E651*D651</f>
        <v>0</v>
      </c>
      <c r="H651" s="205"/>
      <c r="I651" s="205"/>
    </row>
    <row r="652" spans="1:9" s="190" customFormat="1" ht="13.8">
      <c r="B652" s="888"/>
      <c r="C652" s="183"/>
      <c r="D652" s="961"/>
      <c r="E652" s="1029"/>
      <c r="F652" s="399"/>
      <c r="H652" s="191"/>
      <c r="I652" s="191"/>
    </row>
    <row r="653" spans="1:9" s="190" customFormat="1" ht="27.6">
      <c r="A653" s="174" t="s">
        <v>575</v>
      </c>
      <c r="B653" s="891" t="s">
        <v>1544</v>
      </c>
      <c r="C653" s="183" t="s">
        <v>895</v>
      </c>
      <c r="D653" s="961">
        <v>12</v>
      </c>
      <c r="E653" s="1029"/>
      <c r="F653" s="399">
        <f>E653*D653</f>
        <v>0</v>
      </c>
      <c r="H653" s="205"/>
      <c r="I653" s="205"/>
    </row>
    <row r="654" spans="1:9" s="190" customFormat="1" ht="13.8">
      <c r="A654" s="174"/>
      <c r="B654" s="891"/>
      <c r="C654" s="183"/>
      <c r="D654" s="961"/>
      <c r="E654" s="1029"/>
      <c r="F654" s="399"/>
      <c r="H654" s="191"/>
      <c r="I654" s="191"/>
    </row>
    <row r="655" spans="1:9" s="190" customFormat="1" ht="27.6">
      <c r="A655" s="174" t="s">
        <v>140</v>
      </c>
      <c r="B655" s="891" t="s">
        <v>1545</v>
      </c>
      <c r="C655" s="183" t="s">
        <v>895</v>
      </c>
      <c r="D655" s="961">
        <v>17</v>
      </c>
      <c r="E655" s="1029"/>
      <c r="F655" s="399">
        <f>E655*D655</f>
        <v>0</v>
      </c>
      <c r="H655" s="205"/>
      <c r="I655" s="205"/>
    </row>
    <row r="656" spans="1:9" s="190" customFormat="1" ht="13.8">
      <c r="A656" s="174"/>
      <c r="B656" s="891"/>
      <c r="C656" s="183"/>
      <c r="D656" s="961"/>
      <c r="E656" s="1029"/>
      <c r="F656" s="399"/>
      <c r="H656" s="191"/>
      <c r="I656" s="191"/>
    </row>
    <row r="657" spans="1:9" s="190" customFormat="1" ht="27.6">
      <c r="A657" s="174" t="s">
        <v>141</v>
      </c>
      <c r="B657" s="891" t="s">
        <v>1546</v>
      </c>
      <c r="C657" s="183" t="s">
        <v>895</v>
      </c>
      <c r="D657" s="961">
        <v>42</v>
      </c>
      <c r="E657" s="1029"/>
      <c r="F657" s="399">
        <f>E657*D657</f>
        <v>0</v>
      </c>
      <c r="H657" s="205"/>
      <c r="I657" s="205"/>
    </row>
    <row r="658" spans="1:9" s="190" customFormat="1" ht="13.8">
      <c r="B658" s="888"/>
      <c r="C658" s="183"/>
      <c r="D658" s="961"/>
      <c r="E658" s="1029"/>
      <c r="F658" s="399"/>
      <c r="H658" s="191"/>
      <c r="I658" s="191"/>
    </row>
    <row r="659" spans="1:9" s="190" customFormat="1" ht="27.6">
      <c r="A659" s="174" t="s">
        <v>142</v>
      </c>
      <c r="B659" s="891" t="s">
        <v>1547</v>
      </c>
      <c r="C659" s="183" t="s">
        <v>895</v>
      </c>
      <c r="D659" s="961">
        <v>42</v>
      </c>
      <c r="E659" s="1029"/>
      <c r="F659" s="399">
        <f>E659*D659</f>
        <v>0</v>
      </c>
      <c r="H659" s="205"/>
      <c r="I659" s="205"/>
    </row>
    <row r="660" spans="1:9" s="190" customFormat="1" ht="13.8">
      <c r="A660" s="174"/>
      <c r="B660" s="958"/>
      <c r="C660" s="183"/>
      <c r="D660" s="961"/>
      <c r="E660" s="1029"/>
      <c r="F660" s="399"/>
      <c r="G660" s="193"/>
      <c r="H660" s="191"/>
      <c r="I660" s="191"/>
    </row>
    <row r="661" spans="1:9" s="411" customFormat="1" ht="13.8">
      <c r="A661" s="174" t="s">
        <v>143</v>
      </c>
      <c r="B661" s="285" t="s">
        <v>1548</v>
      </c>
      <c r="C661" s="962" t="s">
        <v>895</v>
      </c>
      <c r="D661" s="962" t="s">
        <v>972</v>
      </c>
      <c r="E661" s="1032"/>
      <c r="F661" s="399">
        <f>E661*D661</f>
        <v>0</v>
      </c>
    </row>
    <row r="662" spans="1:9" s="411" customFormat="1" ht="13.8">
      <c r="A662" s="174"/>
      <c r="B662" s="285"/>
      <c r="C662" s="962"/>
      <c r="D662" s="962"/>
      <c r="E662" s="1032"/>
      <c r="F662" s="400"/>
    </row>
    <row r="663" spans="1:9" s="171" customFormat="1" ht="13.8">
      <c r="A663" s="174" t="s">
        <v>146</v>
      </c>
      <c r="B663" s="292" t="s">
        <v>1549</v>
      </c>
      <c r="C663" s="268" t="s">
        <v>895</v>
      </c>
      <c r="D663" s="189">
        <v>6</v>
      </c>
      <c r="E663" s="412"/>
      <c r="F663" s="399">
        <f>E663*D663</f>
        <v>0</v>
      </c>
    </row>
    <row r="664" spans="1:9" s="190" customFormat="1" ht="13.8">
      <c r="A664" s="174"/>
      <c r="B664" s="958"/>
      <c r="C664" s="183"/>
      <c r="D664" s="961"/>
      <c r="E664" s="1029"/>
      <c r="F664" s="399"/>
      <c r="G664" s="193"/>
      <c r="H664" s="191"/>
      <c r="I664" s="191"/>
    </row>
    <row r="665" spans="1:9" s="171" customFormat="1" ht="13.8">
      <c r="A665" s="174" t="s">
        <v>499</v>
      </c>
      <c r="B665" s="292" t="s">
        <v>1550</v>
      </c>
      <c r="C665" s="183" t="s">
        <v>895</v>
      </c>
      <c r="D665" s="961">
        <v>12</v>
      </c>
      <c r="E665" s="412"/>
      <c r="F665" s="399">
        <f>E665*D665</f>
        <v>0</v>
      </c>
      <c r="G665" s="270"/>
      <c r="H665" s="196"/>
    </row>
    <row r="666" spans="1:9" s="180" customFormat="1" ht="13.8">
      <c r="A666" s="174"/>
      <c r="B666" s="187"/>
      <c r="C666" s="183"/>
      <c r="D666" s="961"/>
      <c r="E666" s="412"/>
      <c r="F666" s="400"/>
      <c r="G666" s="309"/>
      <c r="H666" s="179"/>
    </row>
    <row r="667" spans="1:9" s="190" customFormat="1" ht="55.2">
      <c r="A667" s="174" t="s">
        <v>147</v>
      </c>
      <c r="B667" s="958" t="s">
        <v>1551</v>
      </c>
      <c r="C667" s="183" t="s">
        <v>895</v>
      </c>
      <c r="D667" s="961">
        <v>6</v>
      </c>
      <c r="E667" s="1031"/>
      <c r="F667" s="399">
        <f>E667*D667</f>
        <v>0</v>
      </c>
      <c r="G667" s="193"/>
      <c r="H667" s="205"/>
      <c r="I667" s="205"/>
    </row>
    <row r="668" spans="1:9" s="190" customFormat="1" ht="13.8">
      <c r="A668" s="174"/>
      <c r="B668" s="958"/>
      <c r="C668" s="183"/>
      <c r="D668" s="961"/>
      <c r="E668" s="1029"/>
      <c r="F668" s="399"/>
      <c r="G668" s="193"/>
      <c r="H668" s="191"/>
      <c r="I668" s="191"/>
    </row>
    <row r="669" spans="1:9" s="180" customFormat="1" ht="41.4">
      <c r="A669" s="167" t="s">
        <v>258</v>
      </c>
      <c r="B669" s="187" t="s">
        <v>1552</v>
      </c>
      <c r="C669" s="183" t="s">
        <v>1168</v>
      </c>
      <c r="D669" s="961">
        <v>3680</v>
      </c>
      <c r="E669" s="412"/>
      <c r="F669" s="399">
        <f>E669*D669</f>
        <v>0</v>
      </c>
      <c r="G669" s="309"/>
      <c r="H669" s="179"/>
    </row>
    <row r="670" spans="1:9" s="180" customFormat="1" ht="13.8">
      <c r="A670" s="167"/>
      <c r="B670" s="285"/>
      <c r="C670" s="183"/>
      <c r="D670" s="961"/>
      <c r="E670" s="412"/>
      <c r="F670" s="400"/>
      <c r="G670" s="309"/>
      <c r="H670" s="179"/>
    </row>
    <row r="671" spans="1:9" s="180" customFormat="1" ht="41.4">
      <c r="A671" s="167" t="s">
        <v>259</v>
      </c>
      <c r="B671" s="285" t="s">
        <v>1553</v>
      </c>
      <c r="C671" s="183"/>
      <c r="D671" s="961"/>
      <c r="E671" s="412"/>
      <c r="F671" s="400"/>
      <c r="G671" s="309"/>
      <c r="H671" s="179"/>
    </row>
    <row r="672" spans="1:9" s="180" customFormat="1" ht="13.8">
      <c r="A672" s="167"/>
      <c r="B672" s="285" t="s">
        <v>1554</v>
      </c>
      <c r="C672" s="183" t="s">
        <v>1168</v>
      </c>
      <c r="D672" s="961">
        <v>1360</v>
      </c>
      <c r="E672" s="412"/>
      <c r="F672" s="399">
        <f>E672*D672</f>
        <v>0</v>
      </c>
      <c r="G672" s="309"/>
      <c r="H672" s="179"/>
    </row>
    <row r="673" spans="1:11" s="180" customFormat="1" ht="13.8">
      <c r="A673" s="167"/>
      <c r="B673" s="285" t="s">
        <v>1555</v>
      </c>
      <c r="C673" s="183" t="s">
        <v>1168</v>
      </c>
      <c r="D673" s="961">
        <v>670</v>
      </c>
      <c r="E673" s="412"/>
      <c r="F673" s="399">
        <f>E673*D673</f>
        <v>0</v>
      </c>
      <c r="G673" s="309"/>
      <c r="H673" s="179"/>
    </row>
    <row r="674" spans="1:11" s="180" customFormat="1" ht="13.8">
      <c r="A674" s="167"/>
      <c r="B674" s="405"/>
      <c r="C674" s="183"/>
      <c r="D674" s="961"/>
      <c r="E674" s="1033"/>
      <c r="F674" s="400"/>
      <c r="G674" s="309"/>
      <c r="H674" s="179"/>
    </row>
    <row r="675" spans="1:11" s="190" customFormat="1" ht="41.4" outlineLevel="1">
      <c r="A675" s="174" t="s">
        <v>260</v>
      </c>
      <c r="B675" s="893" t="s">
        <v>1556</v>
      </c>
      <c r="C675" s="183"/>
      <c r="D675" s="961"/>
      <c r="E675" s="1029"/>
      <c r="F675" s="399"/>
      <c r="G675" s="193"/>
      <c r="H675" s="191"/>
      <c r="I675" s="191"/>
    </row>
    <row r="676" spans="1:11" s="190" customFormat="1" ht="13.8" outlineLevel="1">
      <c r="A676" s="174"/>
      <c r="B676" s="893" t="s">
        <v>1557</v>
      </c>
      <c r="C676" s="183" t="s">
        <v>1168</v>
      </c>
      <c r="D676" s="961">
        <v>2950</v>
      </c>
      <c r="E676" s="1029"/>
      <c r="F676" s="399">
        <f>E676*D676</f>
        <v>0</v>
      </c>
      <c r="G676" s="193"/>
      <c r="H676" s="191"/>
      <c r="I676" s="191"/>
    </row>
    <row r="677" spans="1:11" s="190" customFormat="1" ht="13.8" outlineLevel="1">
      <c r="A677" s="174"/>
      <c r="B677" s="893" t="s">
        <v>1558</v>
      </c>
      <c r="C677" s="183" t="s">
        <v>1168</v>
      </c>
      <c r="D677" s="961">
        <v>75</v>
      </c>
      <c r="E677" s="1029"/>
      <c r="F677" s="399">
        <f>E677*D677</f>
        <v>0</v>
      </c>
      <c r="G677" s="193"/>
      <c r="H677" s="191"/>
      <c r="I677" s="191"/>
    </row>
    <row r="678" spans="1:11" s="180" customFormat="1" ht="13.8">
      <c r="A678" s="167"/>
      <c r="B678" s="184"/>
      <c r="C678" s="183"/>
      <c r="D678" s="961"/>
      <c r="E678" s="412"/>
      <c r="F678" s="400"/>
      <c r="G678" s="309"/>
      <c r="H678" s="179"/>
    </row>
    <row r="679" spans="1:11" s="180" customFormat="1" ht="55.2">
      <c r="A679" s="167" t="s">
        <v>262</v>
      </c>
      <c r="B679" s="285" t="s">
        <v>1559</v>
      </c>
      <c r="C679" s="183"/>
      <c r="D679" s="961"/>
      <c r="E679" s="412"/>
      <c r="F679" s="400"/>
      <c r="G679" s="309"/>
      <c r="H679" s="179"/>
    </row>
    <row r="680" spans="1:11" s="180" customFormat="1" ht="13.8">
      <c r="A680" s="174"/>
      <c r="B680" s="893" t="s">
        <v>1560</v>
      </c>
      <c r="C680" s="183" t="s">
        <v>1168</v>
      </c>
      <c r="D680" s="961">
        <v>380</v>
      </c>
      <c r="E680" s="412"/>
      <c r="F680" s="399">
        <f>E680*D680</f>
        <v>0</v>
      </c>
      <c r="G680" s="309"/>
      <c r="H680" s="179"/>
    </row>
    <row r="681" spans="1:11" s="180" customFormat="1" ht="13.8">
      <c r="A681" s="174"/>
      <c r="B681" s="893" t="s">
        <v>1561</v>
      </c>
      <c r="C681" s="183" t="s">
        <v>1168</v>
      </c>
      <c r="D681" s="961">
        <v>285</v>
      </c>
      <c r="E681" s="412"/>
      <c r="F681" s="399">
        <f>E681*D681</f>
        <v>0</v>
      </c>
      <c r="G681" s="309"/>
      <c r="H681" s="179"/>
    </row>
    <row r="682" spans="1:11" s="180" customFormat="1" ht="13.8">
      <c r="A682" s="174"/>
      <c r="B682" s="893" t="s">
        <v>1562</v>
      </c>
      <c r="C682" s="183" t="s">
        <v>1168</v>
      </c>
      <c r="D682" s="961">
        <v>180</v>
      </c>
      <c r="E682" s="412"/>
      <c r="F682" s="399">
        <f>E682*D682</f>
        <v>0</v>
      </c>
      <c r="G682" s="309"/>
      <c r="H682" s="179"/>
    </row>
    <row r="683" spans="1:11" s="190" customFormat="1" ht="13.8">
      <c r="A683" s="193"/>
      <c r="B683" s="893" t="s">
        <v>1563</v>
      </c>
      <c r="C683" s="183" t="s">
        <v>1168</v>
      </c>
      <c r="D683" s="961">
        <v>90</v>
      </c>
      <c r="E683" s="1029"/>
      <c r="F683" s="399">
        <f>E683*D683</f>
        <v>0</v>
      </c>
      <c r="G683" s="193"/>
      <c r="H683" s="191"/>
      <c r="I683" s="191"/>
    </row>
    <row r="684" spans="1:11" s="190" customFormat="1" ht="13.8">
      <c r="A684" s="174"/>
      <c r="B684" s="893"/>
      <c r="C684" s="183"/>
      <c r="D684" s="961"/>
      <c r="E684" s="1029"/>
      <c r="F684" s="399"/>
      <c r="G684" s="193"/>
      <c r="H684" s="191"/>
      <c r="I684" s="191"/>
    </row>
    <row r="685" spans="1:11" s="190" customFormat="1" ht="13.8">
      <c r="A685" s="174" t="s">
        <v>1</v>
      </c>
      <c r="B685" s="893" t="s">
        <v>1564</v>
      </c>
      <c r="C685" s="183" t="s">
        <v>895</v>
      </c>
      <c r="D685" s="961">
        <v>1</v>
      </c>
      <c r="E685" s="1029"/>
      <c r="F685" s="399">
        <f>E685*D685</f>
        <v>0</v>
      </c>
      <c r="G685" s="193"/>
      <c r="H685" s="191"/>
      <c r="I685" s="191"/>
    </row>
    <row r="686" spans="1:11" s="190" customFormat="1" ht="13.8">
      <c r="A686" s="174"/>
      <c r="B686" s="893"/>
      <c r="C686" s="183"/>
      <c r="D686" s="961"/>
      <c r="E686" s="1029"/>
      <c r="F686" s="399"/>
      <c r="G686" s="193"/>
      <c r="H686" s="191"/>
      <c r="I686" s="191"/>
    </row>
    <row r="687" spans="1:11" s="171" customFormat="1" ht="27.6">
      <c r="A687" s="174" t="s">
        <v>3</v>
      </c>
      <c r="B687" s="292" t="s">
        <v>1565</v>
      </c>
      <c r="C687" s="268" t="s">
        <v>1268</v>
      </c>
      <c r="D687" s="189">
        <v>1</v>
      </c>
      <c r="E687" s="412"/>
      <c r="F687" s="399">
        <f>E687*D687</f>
        <v>0</v>
      </c>
      <c r="G687" s="413"/>
      <c r="H687" s="210"/>
      <c r="I687" s="211"/>
      <c r="J687" s="196"/>
      <c r="K687" s="196"/>
    </row>
    <row r="688" spans="1:11" s="417" customFormat="1" ht="13.8">
      <c r="A688" s="174"/>
      <c r="B688" s="292"/>
      <c r="C688" s="183"/>
      <c r="D688" s="961"/>
      <c r="E688" s="412"/>
      <c r="F688" s="399"/>
      <c r="G688" s="414"/>
      <c r="H688" s="415"/>
      <c r="I688" s="211"/>
      <c r="J688" s="416"/>
      <c r="K688" s="416"/>
    </row>
    <row r="689" spans="1:11" s="171" customFormat="1" ht="13.8">
      <c r="A689" s="174" t="s">
        <v>4</v>
      </c>
      <c r="B689" s="292" t="s">
        <v>1566</v>
      </c>
      <c r="C689" s="268" t="s">
        <v>1268</v>
      </c>
      <c r="D689" s="189">
        <v>149</v>
      </c>
      <c r="E689" s="412"/>
      <c r="F689" s="399">
        <f>E689*D689</f>
        <v>0</v>
      </c>
      <c r="G689" s="413"/>
      <c r="H689" s="210"/>
      <c r="I689" s="211"/>
      <c r="J689" s="196"/>
      <c r="K689" s="196"/>
    </row>
    <row r="690" spans="1:11" s="190" customFormat="1" ht="13.8">
      <c r="A690" s="174"/>
      <c r="B690" s="893"/>
      <c r="C690" s="183"/>
      <c r="D690" s="961"/>
      <c r="E690" s="1029"/>
      <c r="F690" s="399"/>
      <c r="G690" s="193"/>
      <c r="H690" s="191"/>
      <c r="I690" s="191"/>
    </row>
    <row r="691" spans="1:11" s="180" customFormat="1" ht="13.8">
      <c r="A691" s="167" t="s">
        <v>5</v>
      </c>
      <c r="B691" s="192" t="s">
        <v>1567</v>
      </c>
      <c r="C691" s="183" t="s">
        <v>1268</v>
      </c>
      <c r="D691" s="961">
        <v>1</v>
      </c>
      <c r="E691" s="979"/>
      <c r="F691" s="398"/>
      <c r="G691" s="179"/>
      <c r="H691" s="179"/>
    </row>
    <row r="692" spans="1:11" s="180" customFormat="1" ht="13.8">
      <c r="A692" s="167"/>
      <c r="B692" s="192"/>
      <c r="C692" s="183"/>
      <c r="D692" s="961"/>
      <c r="E692" s="979"/>
      <c r="F692" s="398"/>
      <c r="G692" s="179"/>
      <c r="H692" s="179"/>
    </row>
    <row r="693" spans="1:11" s="278" customFormat="1" ht="13.8">
      <c r="A693" s="197" t="s">
        <v>6</v>
      </c>
      <c r="B693" s="916" t="s">
        <v>1315</v>
      </c>
      <c r="C693" s="161"/>
      <c r="D693" s="161"/>
      <c r="E693" s="1034"/>
      <c r="F693" s="396"/>
    </row>
    <row r="694" spans="1:11" s="218" customFormat="1" ht="13.8">
      <c r="A694" s="213"/>
      <c r="B694" s="909" t="s">
        <v>1568</v>
      </c>
      <c r="C694" s="215" t="s">
        <v>895</v>
      </c>
      <c r="D694" s="216">
        <v>15</v>
      </c>
      <c r="E694" s="1035"/>
      <c r="F694" s="399">
        <f>E694*D694</f>
        <v>0</v>
      </c>
      <c r="G694" s="217"/>
      <c r="H694" s="217"/>
    </row>
    <row r="695" spans="1:11" s="218" customFormat="1" ht="13.8">
      <c r="A695" s="213"/>
      <c r="B695" s="909" t="s">
        <v>1317</v>
      </c>
      <c r="C695" s="215" t="s">
        <v>895</v>
      </c>
      <c r="D695" s="216">
        <v>8</v>
      </c>
      <c r="E695" s="1035"/>
      <c r="F695" s="399">
        <f>E695*D695</f>
        <v>0</v>
      </c>
      <c r="G695" s="217"/>
      <c r="H695" s="217"/>
    </row>
    <row r="696" spans="1:11" s="218" customFormat="1" ht="27.6">
      <c r="A696" s="213"/>
      <c r="B696" s="909" t="s">
        <v>1569</v>
      </c>
      <c r="C696" s="215" t="s">
        <v>1168</v>
      </c>
      <c r="D696" s="216">
        <v>70</v>
      </c>
      <c r="E696" s="1035"/>
      <c r="F696" s="399">
        <f>E696*D696</f>
        <v>0</v>
      </c>
      <c r="G696" s="217"/>
      <c r="H696" s="217"/>
    </row>
    <row r="697" spans="1:11" s="426" customFormat="1" ht="13.8">
      <c r="A697" s="418"/>
      <c r="B697" s="344"/>
      <c r="C697" s="419"/>
      <c r="D697" s="420"/>
      <c r="E697" s="1036"/>
      <c r="F697" s="421"/>
      <c r="G697" s="422"/>
      <c r="H697" s="423"/>
      <c r="I697" s="424"/>
      <c r="J697" s="425"/>
      <c r="K697" s="425"/>
    </row>
    <row r="698" spans="1:11" s="180" customFormat="1" ht="27.6">
      <c r="A698" s="174"/>
      <c r="B698" s="184" t="s">
        <v>1570</v>
      </c>
      <c r="C698" s="176"/>
      <c r="D698" s="177"/>
      <c r="E698" s="979"/>
      <c r="F698" s="427">
        <f>SUM(F646:F697)</f>
        <v>0</v>
      </c>
      <c r="G698" s="179"/>
    </row>
    <row r="699" spans="1:11" s="310" customFormat="1" ht="13.8">
      <c r="A699" s="174"/>
      <c r="B699" s="893"/>
      <c r="C699" s="188"/>
      <c r="D699" s="189"/>
      <c r="E699" s="412"/>
      <c r="F699" s="399"/>
      <c r="G699" s="309"/>
    </row>
    <row r="700" spans="1:11" s="310" customFormat="1" ht="13.8">
      <c r="A700" s="174"/>
      <c r="B700" s="893"/>
      <c r="C700" s="188"/>
      <c r="D700" s="189"/>
      <c r="E700" s="412"/>
      <c r="F700" s="428"/>
      <c r="G700" s="309"/>
    </row>
    <row r="701" spans="1:11" s="180" customFormat="1" ht="13.8">
      <c r="A701" s="174"/>
      <c r="B701" s="182" t="s">
        <v>1527</v>
      </c>
      <c r="C701" s="176"/>
      <c r="D701" s="177"/>
      <c r="E701" s="979"/>
      <c r="F701" s="429"/>
      <c r="G701" s="179"/>
    </row>
    <row r="702" spans="1:11" s="180" customFormat="1" ht="13.8">
      <c r="A702" s="174"/>
      <c r="B702" s="888"/>
      <c r="C702" s="176"/>
      <c r="D702" s="177"/>
      <c r="E702" s="979"/>
      <c r="F702" s="399"/>
      <c r="G702" s="179"/>
    </row>
    <row r="703" spans="1:11" s="180" customFormat="1" ht="55.2">
      <c r="A703" s="174" t="s">
        <v>572</v>
      </c>
      <c r="B703" s="888" t="s">
        <v>1571</v>
      </c>
      <c r="C703" s="183"/>
      <c r="D703" s="961"/>
      <c r="E703" s="979"/>
      <c r="F703" s="429"/>
      <c r="G703" s="179"/>
    </row>
    <row r="704" spans="1:11" s="190" customFormat="1" ht="13.8" outlineLevel="1">
      <c r="A704" s="174"/>
      <c r="B704" s="888" t="s">
        <v>1572</v>
      </c>
      <c r="C704" s="183" t="s">
        <v>895</v>
      </c>
      <c r="D704" s="961">
        <v>3</v>
      </c>
      <c r="E704" s="1029"/>
      <c r="F704" s="399">
        <f>E704*D704</f>
        <v>0</v>
      </c>
      <c r="H704" s="191"/>
      <c r="I704" s="191"/>
    </row>
    <row r="705" spans="1:11" s="190" customFormat="1" ht="13.8" outlineLevel="1">
      <c r="A705" s="174"/>
      <c r="B705" s="888"/>
      <c r="C705" s="183"/>
      <c r="D705" s="961"/>
      <c r="E705" s="1029"/>
      <c r="F705" s="399"/>
      <c r="H705" s="191"/>
      <c r="I705" s="191"/>
    </row>
    <row r="706" spans="1:11" s="190" customFormat="1" ht="41.4" outlineLevel="1">
      <c r="A706" s="174" t="s">
        <v>573</v>
      </c>
      <c r="B706" s="893" t="s">
        <v>1573</v>
      </c>
      <c r="C706" s="183" t="s">
        <v>895</v>
      </c>
      <c r="D706" s="961">
        <v>120</v>
      </c>
      <c r="E706" s="1031"/>
      <c r="F706" s="399">
        <f>E706*D706</f>
        <v>0</v>
      </c>
      <c r="H706" s="191"/>
      <c r="I706" s="191"/>
    </row>
    <row r="707" spans="1:11" s="190" customFormat="1" ht="13.8" outlineLevel="1">
      <c r="A707" s="174"/>
      <c r="B707" s="893"/>
      <c r="C707" s="183"/>
      <c r="D707" s="961"/>
      <c r="E707" s="1029"/>
      <c r="F707" s="399"/>
      <c r="H707" s="191"/>
      <c r="I707" s="191"/>
    </row>
    <row r="708" spans="1:11" s="190" customFormat="1" ht="41.4" outlineLevel="1">
      <c r="A708" s="174" t="s">
        <v>574</v>
      </c>
      <c r="B708" s="893" t="s">
        <v>1553</v>
      </c>
      <c r="C708" s="183"/>
      <c r="D708" s="961"/>
      <c r="E708" s="1029"/>
      <c r="F708" s="399"/>
      <c r="H708" s="191"/>
      <c r="I708" s="191"/>
    </row>
    <row r="709" spans="1:11" s="190" customFormat="1" ht="13.8" outlineLevel="1">
      <c r="A709" s="174"/>
      <c r="B709" s="893" t="s">
        <v>1574</v>
      </c>
      <c r="C709" s="183" t="s">
        <v>1168</v>
      </c>
      <c r="D709" s="961">
        <v>1580</v>
      </c>
      <c r="E709" s="1029"/>
      <c r="F709" s="399">
        <f>E709*D709</f>
        <v>0</v>
      </c>
      <c r="H709" s="191"/>
      <c r="I709" s="191"/>
    </row>
    <row r="710" spans="1:11" s="190" customFormat="1" ht="13.8" outlineLevel="1">
      <c r="A710" s="174"/>
      <c r="B710" s="893"/>
      <c r="C710" s="183"/>
      <c r="D710" s="961"/>
      <c r="E710" s="1029"/>
      <c r="F710" s="399"/>
      <c r="H710" s="191"/>
      <c r="I710" s="191"/>
    </row>
    <row r="711" spans="1:11" s="190" customFormat="1" ht="41.4" outlineLevel="1">
      <c r="A711" s="174" t="s">
        <v>575</v>
      </c>
      <c r="B711" s="893" t="s">
        <v>1556</v>
      </c>
      <c r="C711" s="183"/>
      <c r="D711" s="961"/>
      <c r="E711" s="1029"/>
      <c r="F711" s="399"/>
      <c r="H711" s="191"/>
      <c r="I711" s="191"/>
    </row>
    <row r="712" spans="1:11" s="190" customFormat="1" ht="13.8">
      <c r="A712" s="174"/>
      <c r="B712" s="893" t="s">
        <v>1557</v>
      </c>
      <c r="C712" s="183" t="s">
        <v>1168</v>
      </c>
      <c r="D712" s="961">
        <v>470</v>
      </c>
      <c r="E712" s="1029"/>
      <c r="F712" s="399">
        <f>E712*D712</f>
        <v>0</v>
      </c>
      <c r="H712" s="191"/>
      <c r="I712" s="191"/>
    </row>
    <row r="713" spans="1:11" s="190" customFormat="1" ht="13.8" outlineLevel="1">
      <c r="A713" s="174"/>
      <c r="B713" s="893"/>
      <c r="C713" s="183"/>
      <c r="D713" s="961"/>
      <c r="E713" s="1029"/>
      <c r="F713" s="399"/>
      <c r="H713" s="191"/>
      <c r="I713" s="191"/>
    </row>
    <row r="714" spans="1:11" s="180" customFormat="1" ht="55.2">
      <c r="A714" s="174" t="s">
        <v>140</v>
      </c>
      <c r="B714" s="285" t="s">
        <v>1559</v>
      </c>
      <c r="C714" s="183"/>
      <c r="D714" s="961"/>
      <c r="E714" s="412"/>
      <c r="F714" s="400"/>
      <c r="G714" s="179"/>
      <c r="H714" s="179"/>
    </row>
    <row r="715" spans="1:11" s="180" customFormat="1" ht="13.8">
      <c r="A715" s="174"/>
      <c r="B715" s="893" t="s">
        <v>1563</v>
      </c>
      <c r="C715" s="183" t="s">
        <v>1168</v>
      </c>
      <c r="D715" s="961">
        <v>955</v>
      </c>
      <c r="E715" s="412"/>
      <c r="F715" s="399">
        <f>E715*D715</f>
        <v>0</v>
      </c>
      <c r="G715" s="179"/>
      <c r="H715" s="179"/>
    </row>
    <row r="716" spans="1:11" s="180" customFormat="1" ht="13.8">
      <c r="A716" s="174"/>
      <c r="B716" s="893" t="s">
        <v>1561</v>
      </c>
      <c r="C716" s="183" t="s">
        <v>1168</v>
      </c>
      <c r="D716" s="961">
        <v>180</v>
      </c>
      <c r="E716" s="412"/>
      <c r="F716" s="399">
        <f>E716*D716</f>
        <v>0</v>
      </c>
      <c r="G716" s="179"/>
      <c r="H716" s="179"/>
    </row>
    <row r="717" spans="1:11" s="180" customFormat="1" ht="13.8">
      <c r="A717" s="174"/>
      <c r="B717" s="893"/>
      <c r="C717" s="183"/>
      <c r="D717" s="961"/>
      <c r="E717" s="412"/>
      <c r="F717" s="400"/>
      <c r="G717" s="179"/>
      <c r="H717" s="179"/>
    </row>
    <row r="718" spans="1:11" s="171" customFormat="1" ht="41.4">
      <c r="A718" s="174" t="s">
        <v>141</v>
      </c>
      <c r="B718" s="292" t="s">
        <v>1575</v>
      </c>
      <c r="C718" s="268" t="s">
        <v>1268</v>
      </c>
      <c r="D718" s="189">
        <v>1</v>
      </c>
      <c r="E718" s="412"/>
      <c r="F718" s="399">
        <f>E718*D718</f>
        <v>0</v>
      </c>
      <c r="G718" s="413"/>
      <c r="H718" s="210"/>
      <c r="I718" s="211"/>
      <c r="J718" s="196"/>
      <c r="K718" s="196"/>
    </row>
    <row r="719" spans="1:11" s="180" customFormat="1" ht="13.8">
      <c r="A719" s="174"/>
      <c r="B719" s="187"/>
      <c r="C719" s="183"/>
      <c r="D719" s="961"/>
      <c r="E719" s="412"/>
      <c r="F719" s="400"/>
      <c r="G719" s="179"/>
      <c r="H719" s="179"/>
    </row>
    <row r="720" spans="1:11" s="180" customFormat="1" ht="13.8">
      <c r="A720" s="167" t="s">
        <v>142</v>
      </c>
      <c r="B720" s="192" t="s">
        <v>1576</v>
      </c>
      <c r="C720" s="183" t="s">
        <v>1268</v>
      </c>
      <c r="D720" s="961">
        <v>1</v>
      </c>
      <c r="E720" s="979"/>
      <c r="F720" s="399">
        <f>E720*D720</f>
        <v>0</v>
      </c>
      <c r="G720" s="179"/>
      <c r="H720" s="179"/>
    </row>
    <row r="721" spans="1:11" s="180" customFormat="1" ht="13.8">
      <c r="A721" s="167"/>
      <c r="B721" s="192"/>
      <c r="C721" s="183"/>
      <c r="D721" s="961"/>
      <c r="E721" s="979"/>
      <c r="F721" s="398"/>
      <c r="G721" s="179"/>
      <c r="H721" s="179"/>
    </row>
    <row r="722" spans="1:11" s="278" customFormat="1" ht="13.8">
      <c r="A722" s="197" t="s">
        <v>143</v>
      </c>
      <c r="B722" s="916" t="s">
        <v>1315</v>
      </c>
      <c r="C722" s="161"/>
      <c r="D722" s="161"/>
      <c r="E722" s="1034"/>
      <c r="F722" s="396"/>
    </row>
    <row r="723" spans="1:11" s="218" customFormat="1" ht="13.8">
      <c r="A723" s="213"/>
      <c r="B723" s="909" t="s">
        <v>1568</v>
      </c>
      <c r="C723" s="215" t="s">
        <v>895</v>
      </c>
      <c r="D723" s="216">
        <v>8</v>
      </c>
      <c r="E723" s="1035"/>
      <c r="F723" s="399">
        <f>E723*D723</f>
        <v>0</v>
      </c>
      <c r="G723" s="217"/>
      <c r="H723" s="217"/>
    </row>
    <row r="724" spans="1:11" s="218" customFormat="1" ht="13.8">
      <c r="A724" s="213"/>
      <c r="B724" s="909" t="s">
        <v>1317</v>
      </c>
      <c r="C724" s="215" t="s">
        <v>895</v>
      </c>
      <c r="D724" s="216">
        <v>3</v>
      </c>
      <c r="E724" s="1035"/>
      <c r="F724" s="399">
        <f>E724*D724</f>
        <v>0</v>
      </c>
      <c r="G724" s="217"/>
      <c r="H724" s="217"/>
    </row>
    <row r="725" spans="1:11" s="218" customFormat="1" ht="27.6">
      <c r="A725" s="213"/>
      <c r="B725" s="909" t="s">
        <v>1569</v>
      </c>
      <c r="C725" s="215" t="s">
        <v>1168</v>
      </c>
      <c r="D725" s="216">
        <v>22</v>
      </c>
      <c r="E725" s="1035"/>
      <c r="F725" s="399">
        <f>E725*D725</f>
        <v>0</v>
      </c>
      <c r="G725" s="217"/>
      <c r="H725" s="217"/>
    </row>
    <row r="726" spans="1:11" s="426" customFormat="1" ht="14.4" thickBot="1">
      <c r="A726" s="418"/>
      <c r="B726" s="344"/>
      <c r="C726" s="419"/>
      <c r="D726" s="420"/>
      <c r="E726" s="1036"/>
      <c r="F726" s="464"/>
      <c r="G726" s="422"/>
      <c r="H726" s="423"/>
      <c r="I726" s="424"/>
      <c r="J726" s="425"/>
      <c r="K726" s="425"/>
    </row>
    <row r="727" spans="1:11" s="433" customFormat="1" ht="13.8" thickTop="1">
      <c r="A727" s="430"/>
      <c r="B727" s="431" t="s">
        <v>1577</v>
      </c>
      <c r="C727" s="963"/>
      <c r="D727" s="963"/>
      <c r="E727" s="1037"/>
      <c r="F727" s="432">
        <f>SUM(F702:F726)</f>
        <v>0</v>
      </c>
    </row>
    <row r="728" spans="1:11" s="310" customFormat="1" ht="13.8">
      <c r="A728" s="167"/>
      <c r="B728" s="184"/>
      <c r="C728" s="188"/>
      <c r="D728" s="189"/>
      <c r="E728" s="412"/>
      <c r="F728" s="400"/>
      <c r="G728" s="309"/>
      <c r="H728" s="309"/>
    </row>
    <row r="729" spans="1:11" s="190" customFormat="1" ht="13.8">
      <c r="A729" s="174"/>
      <c r="B729" s="888"/>
      <c r="C729" s="176"/>
      <c r="D729" s="177"/>
      <c r="E729" s="979"/>
      <c r="F729" s="429"/>
      <c r="H729" s="191"/>
      <c r="I729" s="191"/>
    </row>
    <row r="730" spans="1:11" s="190" customFormat="1" ht="69">
      <c r="A730" s="174"/>
      <c r="B730" s="964" t="s">
        <v>2380</v>
      </c>
      <c r="C730" s="897"/>
      <c r="D730" s="897"/>
      <c r="E730" s="1029"/>
      <c r="F730" s="399"/>
      <c r="H730" s="191"/>
      <c r="I730" s="191"/>
    </row>
    <row r="731" spans="1:11" s="171" customFormat="1" ht="13.8">
      <c r="A731" s="167"/>
      <c r="B731" s="285"/>
      <c r="C731" s="268"/>
      <c r="D731" s="189"/>
      <c r="E731" s="412"/>
      <c r="F731" s="400"/>
      <c r="G731" s="196"/>
      <c r="H731" s="196"/>
    </row>
    <row r="732" spans="1:11" s="171" customFormat="1" ht="69">
      <c r="A732" s="174" t="s">
        <v>572</v>
      </c>
      <c r="B732" s="285" t="s">
        <v>1578</v>
      </c>
      <c r="C732" s="183" t="s">
        <v>1268</v>
      </c>
      <c r="D732" s="961">
        <v>0</v>
      </c>
      <c r="E732" s="412"/>
      <c r="F732" s="399">
        <f>E732*D732</f>
        <v>0</v>
      </c>
      <c r="G732" s="196"/>
      <c r="H732" s="196"/>
    </row>
    <row r="733" spans="1:11" s="171" customFormat="1" ht="13.8">
      <c r="A733" s="167"/>
      <c r="B733" s="285"/>
      <c r="C733" s="268"/>
      <c r="D733" s="189"/>
      <c r="E733" s="412"/>
      <c r="F733" s="400"/>
      <c r="G733" s="196"/>
      <c r="H733" s="196"/>
    </row>
    <row r="734" spans="1:11" s="171" customFormat="1" ht="96.6">
      <c r="A734" s="174" t="s">
        <v>573</v>
      </c>
      <c r="B734" s="285" t="s">
        <v>1579</v>
      </c>
      <c r="C734" s="183" t="s">
        <v>1268</v>
      </c>
      <c r="D734" s="961">
        <v>0</v>
      </c>
      <c r="E734" s="412"/>
      <c r="F734" s="399">
        <f>E734*D734</f>
        <v>0</v>
      </c>
      <c r="G734" s="196"/>
      <c r="H734" s="196"/>
    </row>
    <row r="735" spans="1:11" s="171" customFormat="1" ht="13.8">
      <c r="A735" s="167"/>
      <c r="B735" s="285"/>
      <c r="C735" s="268"/>
      <c r="D735" s="189"/>
      <c r="E735" s="412"/>
      <c r="F735" s="400"/>
      <c r="G735" s="196"/>
      <c r="H735" s="196"/>
    </row>
    <row r="736" spans="1:11" s="180" customFormat="1" ht="82.8">
      <c r="A736" s="174" t="s">
        <v>574</v>
      </c>
      <c r="B736" s="187" t="s">
        <v>1580</v>
      </c>
      <c r="C736" s="183" t="s">
        <v>1268</v>
      </c>
      <c r="D736" s="961">
        <v>0</v>
      </c>
      <c r="E736" s="412"/>
      <c r="F736" s="399">
        <f>E736*D736</f>
        <v>0</v>
      </c>
      <c r="G736" s="210"/>
      <c r="H736" s="211"/>
      <c r="I736" s="179"/>
      <c r="J736" s="179"/>
    </row>
    <row r="737" spans="1:10" s="171" customFormat="1" ht="13.8">
      <c r="A737" s="167"/>
      <c r="B737" s="285"/>
      <c r="C737" s="268"/>
      <c r="D737" s="189"/>
      <c r="E737" s="412"/>
      <c r="F737" s="400"/>
      <c r="G737" s="196"/>
      <c r="H737" s="196"/>
    </row>
    <row r="738" spans="1:10" s="190" customFormat="1" ht="13.8">
      <c r="A738" s="174" t="s">
        <v>575</v>
      </c>
      <c r="B738" s="893" t="s">
        <v>1581</v>
      </c>
      <c r="C738" s="183" t="s">
        <v>895</v>
      </c>
      <c r="D738" s="961">
        <v>0</v>
      </c>
      <c r="E738" s="1029"/>
      <c r="F738" s="399">
        <f>E738*D738</f>
        <v>0</v>
      </c>
      <c r="H738" s="191"/>
      <c r="I738" s="191"/>
    </row>
    <row r="739" spans="1:10" s="171" customFormat="1" ht="13.8">
      <c r="A739" s="167"/>
      <c r="B739" s="285"/>
      <c r="C739" s="183"/>
      <c r="D739" s="961"/>
      <c r="E739" s="412"/>
      <c r="F739" s="400"/>
      <c r="G739" s="196"/>
      <c r="H739" s="196"/>
    </row>
    <row r="740" spans="1:10" s="171" customFormat="1" ht="27.6">
      <c r="A740" s="167" t="s">
        <v>140</v>
      </c>
      <c r="B740" s="285" t="s">
        <v>1582</v>
      </c>
      <c r="C740" s="183"/>
      <c r="D740" s="961"/>
      <c r="E740" s="412"/>
      <c r="F740" s="400"/>
      <c r="G740" s="196"/>
      <c r="H740" s="196"/>
    </row>
    <row r="741" spans="1:10" s="171" customFormat="1" ht="13.8">
      <c r="A741" s="167"/>
      <c r="B741" s="285" t="s">
        <v>1583</v>
      </c>
      <c r="C741" s="183" t="s">
        <v>1168</v>
      </c>
      <c r="D741" s="961">
        <v>0</v>
      </c>
      <c r="E741" s="412"/>
      <c r="F741" s="399">
        <f>E741*D741</f>
        <v>0</v>
      </c>
      <c r="G741" s="196"/>
      <c r="H741" s="196"/>
    </row>
    <row r="742" spans="1:10" s="190" customFormat="1" ht="13.8">
      <c r="A742" s="174"/>
      <c r="B742" s="893"/>
      <c r="C742" s="183"/>
      <c r="D742" s="961"/>
      <c r="E742" s="1029"/>
      <c r="F742" s="399"/>
      <c r="H742" s="191"/>
      <c r="I742" s="191"/>
    </row>
    <row r="743" spans="1:10" s="190" customFormat="1" ht="41.4" outlineLevel="1">
      <c r="A743" s="174" t="s">
        <v>141</v>
      </c>
      <c r="B743" s="893" t="s">
        <v>1553</v>
      </c>
      <c r="C743" s="183"/>
      <c r="D743" s="961"/>
      <c r="E743" s="1029"/>
      <c r="F743" s="399"/>
      <c r="H743" s="191"/>
      <c r="I743" s="191"/>
    </row>
    <row r="744" spans="1:10" s="171" customFormat="1" ht="13.8">
      <c r="A744" s="167"/>
      <c r="B744" s="893" t="s">
        <v>1584</v>
      </c>
      <c r="C744" s="183" t="s">
        <v>1168</v>
      </c>
      <c r="D744" s="961">
        <v>0</v>
      </c>
      <c r="E744" s="412"/>
      <c r="F744" s="399">
        <f>E744*D744</f>
        <v>0</v>
      </c>
      <c r="G744" s="196"/>
      <c r="H744" s="196"/>
    </row>
    <row r="745" spans="1:10" s="171" customFormat="1" ht="13.8">
      <c r="A745" s="167"/>
      <c r="B745" s="285"/>
      <c r="C745" s="183"/>
      <c r="D745" s="961"/>
      <c r="E745" s="412"/>
      <c r="F745" s="399"/>
      <c r="G745" s="196"/>
      <c r="H745" s="196"/>
    </row>
    <row r="746" spans="1:10" s="190" customFormat="1" ht="41.4">
      <c r="A746" s="167" t="s">
        <v>142</v>
      </c>
      <c r="B746" s="893" t="s">
        <v>1556</v>
      </c>
      <c r="C746" s="183"/>
      <c r="D746" s="961"/>
      <c r="E746" s="1029"/>
      <c r="F746" s="399"/>
      <c r="H746" s="191"/>
      <c r="I746" s="191"/>
    </row>
    <row r="747" spans="1:10" s="171" customFormat="1" ht="13.8">
      <c r="A747" s="167"/>
      <c r="B747" s="893" t="s">
        <v>1557</v>
      </c>
      <c r="C747" s="183" t="s">
        <v>1168</v>
      </c>
      <c r="D747" s="961">
        <v>210</v>
      </c>
      <c r="E747" s="412"/>
      <c r="F747" s="399">
        <f>E747*D747</f>
        <v>0</v>
      </c>
      <c r="G747" s="196"/>
      <c r="H747" s="196"/>
    </row>
    <row r="748" spans="1:10" s="171" customFormat="1" ht="13.8">
      <c r="A748" s="167"/>
      <c r="B748" s="285" t="s">
        <v>1558</v>
      </c>
      <c r="C748" s="183" t="s">
        <v>1168</v>
      </c>
      <c r="D748" s="961">
        <v>68</v>
      </c>
      <c r="E748" s="412"/>
      <c r="F748" s="399">
        <f>E748*D748</f>
        <v>0</v>
      </c>
      <c r="G748" s="196"/>
      <c r="H748" s="196"/>
    </row>
    <row r="749" spans="1:10" s="171" customFormat="1" ht="13.8">
      <c r="A749" s="167"/>
      <c r="B749" s="285"/>
      <c r="C749" s="183"/>
      <c r="D749" s="961"/>
      <c r="E749" s="412"/>
      <c r="F749" s="399"/>
      <c r="G749" s="196"/>
      <c r="H749" s="196"/>
    </row>
    <row r="750" spans="1:10" s="190" customFormat="1" ht="55.2">
      <c r="A750" s="167" t="s">
        <v>143</v>
      </c>
      <c r="B750" s="285" t="s">
        <v>1559</v>
      </c>
      <c r="C750" s="183"/>
      <c r="D750" s="961"/>
      <c r="E750" s="1029"/>
      <c r="F750" s="399"/>
      <c r="H750" s="191"/>
      <c r="I750" s="191"/>
    </row>
    <row r="751" spans="1:10" s="180" customFormat="1" ht="13.8">
      <c r="A751" s="167"/>
      <c r="B751" s="893" t="s">
        <v>1560</v>
      </c>
      <c r="C751" s="183" t="s">
        <v>1168</v>
      </c>
      <c r="D751" s="961">
        <v>55</v>
      </c>
      <c r="E751" s="412"/>
      <c r="F751" s="399">
        <f>E751*D751</f>
        <v>0</v>
      </c>
      <c r="G751" s="210"/>
      <c r="H751" s="211"/>
      <c r="I751" s="179"/>
      <c r="J751" s="179"/>
    </row>
    <row r="752" spans="1:10" s="180" customFormat="1" ht="13.8">
      <c r="A752" s="167"/>
      <c r="B752" s="187" t="s">
        <v>1563</v>
      </c>
      <c r="C752" s="183" t="s">
        <v>1168</v>
      </c>
      <c r="D752" s="961">
        <v>140</v>
      </c>
      <c r="E752" s="412"/>
      <c r="F752" s="399">
        <f>E752*D752</f>
        <v>0</v>
      </c>
      <c r="G752" s="210"/>
      <c r="H752" s="211"/>
      <c r="I752" s="179"/>
      <c r="J752" s="179"/>
    </row>
    <row r="753" spans="1:11" s="180" customFormat="1" ht="13.8">
      <c r="A753" s="167"/>
      <c r="B753" s="187"/>
      <c r="C753" s="183"/>
      <c r="D753" s="961"/>
      <c r="E753" s="412"/>
      <c r="F753" s="400"/>
      <c r="G753" s="210"/>
      <c r="H753" s="211"/>
      <c r="I753" s="179"/>
      <c r="J753" s="179"/>
    </row>
    <row r="754" spans="1:11" s="190" customFormat="1" ht="27.6" outlineLevel="1">
      <c r="A754" s="174" t="s">
        <v>146</v>
      </c>
      <c r="B754" s="893" t="s">
        <v>1585</v>
      </c>
      <c r="C754" s="183" t="s">
        <v>895</v>
      </c>
      <c r="D754" s="961">
        <v>0</v>
      </c>
      <c r="E754" s="1029"/>
      <c r="F754" s="399">
        <f>E754*D754</f>
        <v>0</v>
      </c>
      <c r="H754" s="191"/>
      <c r="I754" s="191"/>
    </row>
    <row r="755" spans="1:11" s="180" customFormat="1" ht="13.8">
      <c r="A755" s="167"/>
      <c r="B755" s="187"/>
      <c r="C755" s="183"/>
      <c r="D755" s="961"/>
      <c r="E755" s="412"/>
      <c r="F755" s="400"/>
      <c r="G755" s="210"/>
      <c r="H755" s="211"/>
      <c r="I755" s="179"/>
      <c r="J755" s="179"/>
    </row>
    <row r="756" spans="1:11" s="180" customFormat="1" ht="82.8">
      <c r="A756" s="167" t="s">
        <v>499</v>
      </c>
      <c r="B756" s="285" t="s">
        <v>1586</v>
      </c>
      <c r="C756" s="183" t="s">
        <v>1268</v>
      </c>
      <c r="D756" s="961">
        <v>0</v>
      </c>
      <c r="E756" s="412"/>
      <c r="F756" s="399">
        <f>E756*D756</f>
        <v>0</v>
      </c>
      <c r="G756" s="179"/>
      <c r="H756" s="211"/>
    </row>
    <row r="757" spans="1:11" s="180" customFormat="1" ht="13.8">
      <c r="A757" s="167"/>
      <c r="B757" s="285"/>
      <c r="C757" s="183"/>
      <c r="D757" s="961"/>
      <c r="E757" s="412"/>
      <c r="F757" s="399"/>
      <c r="G757" s="179"/>
      <c r="H757" s="211"/>
    </row>
    <row r="758" spans="1:11" s="180" customFormat="1" ht="27.6">
      <c r="A758" s="167" t="s">
        <v>147</v>
      </c>
      <c r="B758" s="285" t="s">
        <v>1587</v>
      </c>
      <c r="C758" s="183" t="s">
        <v>1268</v>
      </c>
      <c r="D758" s="961">
        <v>0</v>
      </c>
      <c r="E758" s="412"/>
      <c r="F758" s="399">
        <f>E758*D758</f>
        <v>0</v>
      </c>
      <c r="G758" s="179"/>
      <c r="H758" s="211"/>
    </row>
    <row r="759" spans="1:11" s="180" customFormat="1" ht="13.8">
      <c r="A759" s="167"/>
      <c r="B759" s="187"/>
      <c r="C759" s="183"/>
      <c r="D759" s="961"/>
      <c r="E759" s="412"/>
      <c r="F759" s="400"/>
      <c r="G759" s="179"/>
      <c r="H759" s="179"/>
    </row>
    <row r="760" spans="1:11" s="180" customFormat="1" ht="13.8">
      <c r="A760" s="167" t="s">
        <v>258</v>
      </c>
      <c r="B760" s="192" t="s">
        <v>1567</v>
      </c>
      <c r="C760" s="183" t="s">
        <v>1268</v>
      </c>
      <c r="D760" s="961">
        <v>0</v>
      </c>
      <c r="E760" s="979"/>
      <c r="F760" s="399">
        <f>E760*D760</f>
        <v>0</v>
      </c>
      <c r="G760" s="179"/>
      <c r="H760" s="179"/>
    </row>
    <row r="761" spans="1:11" s="180" customFormat="1" ht="13.8">
      <c r="A761" s="167"/>
      <c r="B761" s="192"/>
      <c r="C761" s="183"/>
      <c r="D761" s="961"/>
      <c r="E761" s="979"/>
      <c r="F761" s="400"/>
      <c r="G761" s="179"/>
      <c r="H761" s="179"/>
    </row>
    <row r="762" spans="1:11" s="278" customFormat="1" ht="13.8">
      <c r="A762" s="197" t="s">
        <v>259</v>
      </c>
      <c r="B762" s="916" t="s">
        <v>1315</v>
      </c>
      <c r="C762" s="161"/>
      <c r="D762" s="161"/>
      <c r="E762" s="1034"/>
      <c r="F762" s="398"/>
    </row>
    <row r="763" spans="1:11" s="218" customFormat="1" ht="13.8">
      <c r="A763" s="213"/>
      <c r="B763" s="909" t="s">
        <v>1568</v>
      </c>
      <c r="C763" s="215" t="s">
        <v>895</v>
      </c>
      <c r="D763" s="216">
        <v>6</v>
      </c>
      <c r="E763" s="1035"/>
      <c r="F763" s="399">
        <f>E763*D763</f>
        <v>0</v>
      </c>
      <c r="G763" s="217"/>
      <c r="H763" s="217"/>
    </row>
    <row r="764" spans="1:11" s="218" customFormat="1" ht="13.8">
      <c r="A764" s="213"/>
      <c r="B764" s="909" t="s">
        <v>1317</v>
      </c>
      <c r="C764" s="215" t="s">
        <v>895</v>
      </c>
      <c r="D764" s="216">
        <v>4</v>
      </c>
      <c r="E764" s="1035"/>
      <c r="F764" s="399">
        <f>E764*D764</f>
        <v>0</v>
      </c>
      <c r="G764" s="217"/>
      <c r="H764" s="217"/>
    </row>
    <row r="765" spans="1:11" s="218" customFormat="1" ht="27.6">
      <c r="A765" s="213"/>
      <c r="B765" s="909" t="s">
        <v>1569</v>
      </c>
      <c r="C765" s="215" t="s">
        <v>1168</v>
      </c>
      <c r="D765" s="216">
        <v>25</v>
      </c>
      <c r="E765" s="1035"/>
      <c r="F765" s="399">
        <f>E765*D765</f>
        <v>0</v>
      </c>
      <c r="G765" s="217"/>
      <c r="H765" s="217"/>
    </row>
    <row r="766" spans="1:11" s="426" customFormat="1" ht="14.4" thickBot="1">
      <c r="A766" s="418"/>
      <c r="B766" s="344"/>
      <c r="C766" s="419"/>
      <c r="D766" s="420"/>
      <c r="E766" s="1036"/>
      <c r="F766" s="464"/>
      <c r="G766" s="422"/>
      <c r="H766" s="423"/>
      <c r="I766" s="424"/>
      <c r="J766" s="425"/>
      <c r="K766" s="425"/>
    </row>
    <row r="767" spans="1:11" s="433" customFormat="1" ht="13.8" thickTop="1">
      <c r="A767" s="430"/>
      <c r="B767" s="431" t="s">
        <v>1588</v>
      </c>
      <c r="C767" s="963"/>
      <c r="D767" s="963"/>
      <c r="E767" s="1037"/>
      <c r="F767" s="432">
        <f>SUM(F731:F766)</f>
        <v>0</v>
      </c>
    </row>
    <row r="768" spans="1:11" s="310" customFormat="1" ht="13.8">
      <c r="A768" s="167"/>
      <c r="B768" s="184"/>
      <c r="C768" s="188"/>
      <c r="D768" s="189"/>
      <c r="E768" s="412"/>
      <c r="F768" s="400"/>
      <c r="G768" s="309"/>
      <c r="H768" s="309"/>
    </row>
    <row r="769" spans="1:10" s="180" customFormat="1" ht="15.6">
      <c r="A769" s="167"/>
      <c r="B769" s="434"/>
      <c r="C769" s="435"/>
      <c r="D769" s="965"/>
      <c r="E769" s="412"/>
      <c r="F769" s="400"/>
      <c r="G769" s="179"/>
      <c r="H769" s="179"/>
    </row>
    <row r="770" spans="1:10" s="180" customFormat="1" ht="82.8">
      <c r="A770" s="167"/>
      <c r="B770" s="405" t="s">
        <v>2382</v>
      </c>
      <c r="C770" s="435"/>
      <c r="D770" s="188"/>
      <c r="E770" s="1033"/>
      <c r="F770" s="400"/>
      <c r="G770" s="179"/>
      <c r="H770" s="179"/>
    </row>
    <row r="771" spans="1:10" s="180" customFormat="1" ht="15">
      <c r="A771" s="167"/>
      <c r="B771" s="285"/>
      <c r="C771" s="435"/>
      <c r="D771" s="965"/>
      <c r="E771" s="412"/>
      <c r="F771" s="400"/>
      <c r="G771" s="179"/>
      <c r="H771" s="179"/>
    </row>
    <row r="772" spans="1:10" s="180" customFormat="1" ht="55.2">
      <c r="A772" s="167"/>
      <c r="B772" s="187" t="s">
        <v>2381</v>
      </c>
      <c r="C772" s="188"/>
      <c r="D772" s="189"/>
      <c r="E772" s="412"/>
      <c r="F772" s="400"/>
      <c r="G772" s="179"/>
      <c r="H772" s="179"/>
    </row>
    <row r="773" spans="1:10" s="180" customFormat="1" ht="13.8">
      <c r="A773" s="167"/>
      <c r="B773" s="405"/>
      <c r="C773" s="435"/>
      <c r="D773" s="188"/>
      <c r="E773" s="1033"/>
      <c r="F773" s="400"/>
      <c r="G773" s="179"/>
      <c r="H773" s="179"/>
    </row>
    <row r="774" spans="1:10" s="180" customFormat="1" ht="41.4">
      <c r="A774" s="167" t="s">
        <v>572</v>
      </c>
      <c r="B774" s="187" t="s">
        <v>1589</v>
      </c>
      <c r="C774" s="183" t="s">
        <v>1268</v>
      </c>
      <c r="D774" s="961">
        <v>0</v>
      </c>
      <c r="E774" s="412"/>
      <c r="F774" s="399">
        <f>E774*D774</f>
        <v>0</v>
      </c>
      <c r="G774" s="179"/>
      <c r="H774" s="179"/>
    </row>
    <row r="775" spans="1:10" s="180" customFormat="1" ht="13.8">
      <c r="A775" s="167"/>
      <c r="B775" s="405"/>
      <c r="C775" s="435"/>
      <c r="D775" s="188"/>
      <c r="E775" s="412"/>
      <c r="F775" s="400"/>
      <c r="G775" s="179"/>
      <c r="H775" s="179"/>
    </row>
    <row r="776" spans="1:10" s="180" customFormat="1" ht="82.8">
      <c r="A776" s="167" t="s">
        <v>573</v>
      </c>
      <c r="B776" s="187" t="s">
        <v>1590</v>
      </c>
      <c r="C776" s="183" t="s">
        <v>1268</v>
      </c>
      <c r="D776" s="961">
        <v>0</v>
      </c>
      <c r="E776" s="412"/>
      <c r="F776" s="399">
        <f>E776*D776</f>
        <v>0</v>
      </c>
      <c r="G776" s="179"/>
      <c r="H776" s="179"/>
    </row>
    <row r="777" spans="1:10" s="180" customFormat="1" ht="13.8">
      <c r="A777" s="167"/>
      <c r="B777" s="187"/>
      <c r="C777" s="183"/>
      <c r="D777" s="961"/>
      <c r="E777" s="1033"/>
      <c r="F777" s="400"/>
      <c r="G777" s="179"/>
      <c r="H777" s="179"/>
    </row>
    <row r="778" spans="1:10" s="180" customFormat="1" ht="13.8">
      <c r="A778" s="167" t="s">
        <v>574</v>
      </c>
      <c r="B778" s="405" t="s">
        <v>1591</v>
      </c>
      <c r="C778" s="183"/>
      <c r="D778" s="961"/>
      <c r="E778" s="1033"/>
      <c r="F778" s="400"/>
      <c r="G778" s="179"/>
      <c r="H778" s="179"/>
    </row>
    <row r="779" spans="1:10" s="180" customFormat="1" ht="13.8">
      <c r="A779" s="174"/>
      <c r="B779" s="187" t="s">
        <v>1592</v>
      </c>
      <c r="C779" s="183" t="s">
        <v>895</v>
      </c>
      <c r="D779" s="961">
        <v>0</v>
      </c>
      <c r="E779" s="412"/>
      <c r="F779" s="399">
        <f t="shared" ref="F779:F784" si="2">E779*D779</f>
        <v>0</v>
      </c>
      <c r="G779" s="210"/>
      <c r="H779" s="211"/>
      <c r="I779" s="179"/>
      <c r="J779" s="179"/>
    </row>
    <row r="780" spans="1:10" s="180" customFormat="1" ht="27.6">
      <c r="A780" s="174"/>
      <c r="B780" s="187" t="s">
        <v>1593</v>
      </c>
      <c r="C780" s="183" t="s">
        <v>895</v>
      </c>
      <c r="D780" s="961">
        <v>0</v>
      </c>
      <c r="E780" s="412"/>
      <c r="F780" s="399">
        <f t="shared" si="2"/>
        <v>0</v>
      </c>
      <c r="G780" s="210"/>
      <c r="H780" s="211"/>
      <c r="I780" s="179"/>
      <c r="J780" s="179"/>
    </row>
    <row r="781" spans="1:10" s="180" customFormat="1" ht="27.6">
      <c r="A781" s="167"/>
      <c r="B781" s="187" t="s">
        <v>1594</v>
      </c>
      <c r="C781" s="183" t="s">
        <v>895</v>
      </c>
      <c r="D781" s="961">
        <v>0</v>
      </c>
      <c r="E781" s="412"/>
      <c r="F781" s="399">
        <f t="shared" si="2"/>
        <v>0</v>
      </c>
      <c r="G781" s="179"/>
      <c r="H781" s="179"/>
    </row>
    <row r="782" spans="1:10" s="180" customFormat="1" ht="13.8">
      <c r="A782" s="167"/>
      <c r="B782" s="285" t="s">
        <v>1595</v>
      </c>
      <c r="C782" s="183" t="s">
        <v>895</v>
      </c>
      <c r="D782" s="961">
        <v>0</v>
      </c>
      <c r="E782" s="412"/>
      <c r="F782" s="399">
        <f t="shared" si="2"/>
        <v>0</v>
      </c>
      <c r="G782" s="179"/>
      <c r="H782" s="179"/>
    </row>
    <row r="783" spans="1:10" s="180" customFormat="1" ht="27.6">
      <c r="A783" s="167"/>
      <c r="B783" s="285" t="s">
        <v>1596</v>
      </c>
      <c r="C783" s="183" t="s">
        <v>895</v>
      </c>
      <c r="D783" s="961">
        <v>0</v>
      </c>
      <c r="E783" s="412"/>
      <c r="F783" s="399">
        <f t="shared" si="2"/>
        <v>0</v>
      </c>
      <c r="G783" s="179"/>
      <c r="H783" s="179"/>
    </row>
    <row r="784" spans="1:10" s="180" customFormat="1" ht="41.4">
      <c r="A784" s="167"/>
      <c r="B784" s="285" t="s">
        <v>1597</v>
      </c>
      <c r="C784" s="183" t="s">
        <v>895</v>
      </c>
      <c r="D784" s="961">
        <v>0</v>
      </c>
      <c r="E784" s="412"/>
      <c r="F784" s="399">
        <f t="shared" si="2"/>
        <v>0</v>
      </c>
      <c r="G784" s="179"/>
      <c r="H784" s="179"/>
    </row>
    <row r="785" spans="1:10" s="180" customFormat="1" ht="13.8">
      <c r="A785" s="167"/>
      <c r="B785" s="285"/>
      <c r="C785" s="183"/>
      <c r="D785" s="961"/>
      <c r="E785" s="412"/>
      <c r="F785" s="400"/>
      <c r="G785" s="179"/>
      <c r="H785" s="179"/>
    </row>
    <row r="786" spans="1:10" s="180" customFormat="1" ht="27.6">
      <c r="A786" s="167"/>
      <c r="B786" s="187" t="s">
        <v>1598</v>
      </c>
      <c r="C786" s="183" t="s">
        <v>1268</v>
      </c>
      <c r="D786" s="961">
        <v>0</v>
      </c>
      <c r="E786" s="412"/>
      <c r="F786" s="399">
        <f>E786*D786</f>
        <v>0</v>
      </c>
      <c r="G786" s="179"/>
      <c r="H786" s="179"/>
    </row>
    <row r="787" spans="1:10" s="180" customFormat="1" ht="13.8">
      <c r="A787" s="167"/>
      <c r="B787" s="187" t="s">
        <v>1599</v>
      </c>
      <c r="C787" s="183" t="s">
        <v>1268</v>
      </c>
      <c r="D787" s="961">
        <v>0</v>
      </c>
      <c r="E787" s="412"/>
      <c r="F787" s="399">
        <f>E787*D787</f>
        <v>0</v>
      </c>
      <c r="G787" s="179"/>
      <c r="H787" s="179"/>
    </row>
    <row r="788" spans="1:10" s="180" customFormat="1" ht="13.8">
      <c r="A788" s="167"/>
      <c r="B788" s="187" t="s">
        <v>1600</v>
      </c>
      <c r="C788" s="183" t="s">
        <v>1268</v>
      </c>
      <c r="D788" s="961">
        <v>0</v>
      </c>
      <c r="E788" s="412"/>
      <c r="F788" s="399">
        <f>E788*D788</f>
        <v>0</v>
      </c>
      <c r="G788" s="179"/>
      <c r="H788" s="179"/>
    </row>
    <row r="789" spans="1:10" s="180" customFormat="1" ht="13.8">
      <c r="A789" s="167"/>
      <c r="B789" s="187" t="s">
        <v>1601</v>
      </c>
      <c r="C789" s="183" t="s">
        <v>1268</v>
      </c>
      <c r="D789" s="961">
        <v>0</v>
      </c>
      <c r="E789" s="412"/>
      <c r="F789" s="399">
        <f>E789*D789</f>
        <v>0</v>
      </c>
      <c r="G789" s="179"/>
      <c r="H789" s="179"/>
    </row>
    <row r="790" spans="1:10" s="180" customFormat="1" ht="13.8">
      <c r="A790" s="167"/>
      <c r="B790" s="285"/>
      <c r="C790" s="183"/>
      <c r="D790" s="961"/>
      <c r="E790" s="412"/>
      <c r="F790" s="400"/>
      <c r="G790" s="179"/>
      <c r="H790" s="179"/>
    </row>
    <row r="791" spans="1:10" s="180" customFormat="1" ht="13.8">
      <c r="A791" s="167" t="s">
        <v>575</v>
      </c>
      <c r="B791" s="966" t="s">
        <v>1602</v>
      </c>
      <c r="C791" s="183"/>
      <c r="D791" s="961"/>
      <c r="E791" s="412"/>
      <c r="F791" s="400"/>
      <c r="G791" s="179"/>
      <c r="H791" s="179"/>
    </row>
    <row r="792" spans="1:10" s="180" customFormat="1" ht="55.2">
      <c r="A792" s="167"/>
      <c r="B792" s="285" t="s">
        <v>1603</v>
      </c>
      <c r="C792" s="183" t="s">
        <v>1268</v>
      </c>
      <c r="D792" s="961">
        <v>0</v>
      </c>
      <c r="E792" s="412"/>
      <c r="F792" s="399">
        <f t="shared" ref="F792:F797" si="3">E792*D792</f>
        <v>0</v>
      </c>
      <c r="G792" s="179"/>
      <c r="H792" s="179"/>
    </row>
    <row r="793" spans="1:10" s="180" customFormat="1" ht="41.4">
      <c r="A793" s="167"/>
      <c r="B793" s="285" t="s">
        <v>1604</v>
      </c>
      <c r="C793" s="183" t="s">
        <v>1268</v>
      </c>
      <c r="D793" s="961">
        <v>0</v>
      </c>
      <c r="E793" s="412"/>
      <c r="F793" s="399">
        <f t="shared" si="3"/>
        <v>0</v>
      </c>
      <c r="G793" s="179"/>
      <c r="H793" s="179"/>
    </row>
    <row r="794" spans="1:10" s="180" customFormat="1" ht="27.6">
      <c r="A794" s="167"/>
      <c r="B794" s="285" t="s">
        <v>1605</v>
      </c>
      <c r="C794" s="183" t="s">
        <v>1268</v>
      </c>
      <c r="D794" s="961">
        <v>0</v>
      </c>
      <c r="E794" s="412"/>
      <c r="F794" s="399">
        <f t="shared" si="3"/>
        <v>0</v>
      </c>
      <c r="G794" s="179"/>
      <c r="H794" s="179"/>
    </row>
    <row r="795" spans="1:10" s="180" customFormat="1" ht="41.4">
      <c r="A795" s="167"/>
      <c r="B795" s="285" t="s">
        <v>1606</v>
      </c>
      <c r="C795" s="183" t="s">
        <v>1268</v>
      </c>
      <c r="D795" s="961">
        <v>0</v>
      </c>
      <c r="E795" s="412"/>
      <c r="F795" s="399">
        <f t="shared" si="3"/>
        <v>0</v>
      </c>
      <c r="G795" s="179"/>
      <c r="H795" s="179"/>
    </row>
    <row r="796" spans="1:10" s="180" customFormat="1" ht="41.4">
      <c r="A796" s="167"/>
      <c r="B796" s="187" t="s">
        <v>1607</v>
      </c>
      <c r="C796" s="183" t="s">
        <v>1268</v>
      </c>
      <c r="D796" s="961">
        <v>0</v>
      </c>
      <c r="E796" s="412"/>
      <c r="F796" s="399">
        <f t="shared" si="3"/>
        <v>0</v>
      </c>
      <c r="G796" s="179"/>
      <c r="H796" s="179"/>
    </row>
    <row r="797" spans="1:10" s="180" customFormat="1" ht="13.8">
      <c r="A797" s="167"/>
      <c r="B797" s="187" t="s">
        <v>1608</v>
      </c>
      <c r="C797" s="183" t="s">
        <v>1268</v>
      </c>
      <c r="D797" s="961">
        <v>0</v>
      </c>
      <c r="E797" s="412"/>
      <c r="F797" s="399">
        <f t="shared" si="3"/>
        <v>0</v>
      </c>
      <c r="G797" s="179"/>
      <c r="H797" s="179"/>
    </row>
    <row r="798" spans="1:10" s="180" customFormat="1" ht="13.8">
      <c r="A798" s="167"/>
      <c r="B798" s="405"/>
      <c r="C798" s="183"/>
      <c r="D798" s="961"/>
      <c r="E798" s="1033"/>
      <c r="F798" s="400"/>
      <c r="G798" s="179"/>
      <c r="H798" s="179"/>
    </row>
    <row r="799" spans="1:10" s="436" customFormat="1" ht="15">
      <c r="A799" s="174"/>
      <c r="B799" s="966" t="s">
        <v>1609</v>
      </c>
      <c r="C799" s="183"/>
      <c r="D799" s="961"/>
      <c r="E799" s="1038"/>
      <c r="F799" s="1056"/>
    </row>
    <row r="800" spans="1:10" s="180" customFormat="1" ht="41.4">
      <c r="A800" s="174" t="s">
        <v>140</v>
      </c>
      <c r="B800" s="292" t="s">
        <v>1610</v>
      </c>
      <c r="C800" s="183"/>
      <c r="D800" s="961"/>
      <c r="E800" s="412"/>
      <c r="F800" s="428"/>
      <c r="G800" s="210"/>
      <c r="H800" s="211"/>
      <c r="I800" s="179"/>
      <c r="J800" s="179"/>
    </row>
    <row r="801" spans="1:10" s="180" customFormat="1" ht="13.8">
      <c r="A801" s="174"/>
      <c r="B801" s="285" t="s">
        <v>1611</v>
      </c>
      <c r="C801" s="183" t="s">
        <v>1168</v>
      </c>
      <c r="D801" s="961">
        <v>0</v>
      </c>
      <c r="E801" s="412"/>
      <c r="F801" s="399">
        <f>E801*D801</f>
        <v>0</v>
      </c>
      <c r="G801" s="210"/>
      <c r="H801" s="211"/>
      <c r="I801" s="179"/>
      <c r="J801" s="179"/>
    </row>
    <row r="802" spans="1:10" s="180" customFormat="1" ht="13.8">
      <c r="A802" s="174"/>
      <c r="B802" s="187" t="s">
        <v>1612</v>
      </c>
      <c r="C802" s="183" t="s">
        <v>1168</v>
      </c>
      <c r="D802" s="961">
        <v>0</v>
      </c>
      <c r="E802" s="412"/>
      <c r="F802" s="399">
        <f>E802*D802</f>
        <v>0</v>
      </c>
      <c r="G802" s="210"/>
      <c r="H802" s="211"/>
      <c r="I802" s="179"/>
      <c r="J802" s="179"/>
    </row>
    <row r="803" spans="1:10" s="180" customFormat="1" ht="13.8">
      <c r="A803" s="174"/>
      <c r="B803" s="187" t="s">
        <v>1613</v>
      </c>
      <c r="C803" s="183" t="s">
        <v>1168</v>
      </c>
      <c r="D803" s="961">
        <v>0</v>
      </c>
      <c r="E803" s="412"/>
      <c r="F803" s="399">
        <f>E803*D803</f>
        <v>0</v>
      </c>
      <c r="G803" s="210"/>
      <c r="H803" s="211"/>
      <c r="I803" s="179"/>
      <c r="J803" s="179"/>
    </row>
    <row r="804" spans="1:10" s="411" customFormat="1" ht="13.8">
      <c r="A804" s="167"/>
      <c r="B804" s="285" t="s">
        <v>1614</v>
      </c>
      <c r="C804" s="311" t="s">
        <v>1168</v>
      </c>
      <c r="D804" s="287">
        <v>0</v>
      </c>
      <c r="E804" s="1039"/>
      <c r="F804" s="399">
        <f>E804*D804</f>
        <v>0</v>
      </c>
    </row>
    <row r="805" spans="1:10" s="180" customFormat="1" ht="13.8">
      <c r="A805" s="174"/>
      <c r="B805" s="187"/>
      <c r="C805" s="183"/>
      <c r="D805" s="961"/>
      <c r="E805" s="412"/>
      <c r="F805" s="428"/>
      <c r="G805" s="210"/>
      <c r="H805" s="211"/>
      <c r="I805" s="179"/>
      <c r="J805" s="179"/>
    </row>
    <row r="806" spans="1:10" s="180" customFormat="1" ht="41.4">
      <c r="A806" s="174" t="s">
        <v>141</v>
      </c>
      <c r="B806" s="187" t="s">
        <v>1553</v>
      </c>
      <c r="C806" s="183"/>
      <c r="D806" s="961"/>
      <c r="E806" s="412"/>
      <c r="F806" s="399"/>
      <c r="G806" s="210"/>
      <c r="H806" s="211"/>
      <c r="I806" s="179"/>
      <c r="J806" s="179"/>
    </row>
    <row r="807" spans="1:10" s="180" customFormat="1" ht="13.8">
      <c r="A807" s="174"/>
      <c r="B807" s="187" t="s">
        <v>1615</v>
      </c>
      <c r="C807" s="183" t="s">
        <v>1168</v>
      </c>
      <c r="D807" s="961">
        <v>0</v>
      </c>
      <c r="E807" s="412"/>
      <c r="F807" s="399">
        <f>E807*D807</f>
        <v>0</v>
      </c>
      <c r="G807" s="210"/>
      <c r="H807" s="211"/>
      <c r="I807" s="179"/>
      <c r="J807" s="179"/>
    </row>
    <row r="808" spans="1:10" s="180" customFormat="1" ht="13.8">
      <c r="A808" s="174"/>
      <c r="B808" s="187"/>
      <c r="C808" s="183"/>
      <c r="D808" s="961"/>
      <c r="E808" s="412"/>
      <c r="F808" s="399"/>
      <c r="G808" s="210"/>
      <c r="H808" s="211"/>
      <c r="I808" s="179"/>
      <c r="J808" s="179"/>
    </row>
    <row r="809" spans="1:10" s="180" customFormat="1" ht="41.4">
      <c r="A809" s="174" t="s">
        <v>142</v>
      </c>
      <c r="B809" s="292" t="s">
        <v>1616</v>
      </c>
      <c r="C809" s="183"/>
      <c r="D809" s="961"/>
      <c r="E809" s="412"/>
      <c r="F809" s="428"/>
      <c r="G809" s="210"/>
      <c r="H809" s="211"/>
      <c r="I809" s="179"/>
      <c r="J809" s="179"/>
    </row>
    <row r="810" spans="1:10" s="180" customFormat="1" ht="13.8">
      <c r="A810" s="174"/>
      <c r="B810" s="187" t="s">
        <v>1557</v>
      </c>
      <c r="C810" s="183" t="s">
        <v>1168</v>
      </c>
      <c r="D810" s="961">
        <v>0</v>
      </c>
      <c r="E810" s="412"/>
      <c r="F810" s="399">
        <f>E810*D810</f>
        <v>0</v>
      </c>
      <c r="G810" s="210"/>
      <c r="H810" s="211"/>
      <c r="I810" s="179"/>
      <c r="J810" s="179"/>
    </row>
    <row r="811" spans="1:10" s="180" customFormat="1" ht="13.8">
      <c r="A811" s="174"/>
      <c r="B811" s="187" t="s">
        <v>1617</v>
      </c>
      <c r="C811" s="183" t="s">
        <v>1168</v>
      </c>
      <c r="D811" s="961">
        <v>0</v>
      </c>
      <c r="E811" s="412"/>
      <c r="F811" s="399">
        <f>E811*D811</f>
        <v>0</v>
      </c>
      <c r="G811" s="210"/>
      <c r="H811" s="211"/>
      <c r="I811" s="179"/>
      <c r="J811" s="179"/>
    </row>
    <row r="812" spans="1:10" s="180" customFormat="1" ht="13.8">
      <c r="A812" s="174"/>
      <c r="B812" s="187"/>
      <c r="C812" s="183"/>
      <c r="D812" s="961"/>
      <c r="E812" s="412"/>
      <c r="F812" s="428"/>
      <c r="G812" s="210"/>
      <c r="H812" s="211"/>
      <c r="I812" s="179"/>
      <c r="J812" s="179"/>
    </row>
    <row r="813" spans="1:10" s="180" customFormat="1" ht="55.2">
      <c r="A813" s="174" t="s">
        <v>143</v>
      </c>
      <c r="B813" s="285" t="s">
        <v>1559</v>
      </c>
      <c r="C813" s="183"/>
      <c r="D813" s="961"/>
      <c r="E813" s="412"/>
      <c r="F813" s="399"/>
      <c r="G813" s="210"/>
      <c r="H813" s="211"/>
      <c r="I813" s="179"/>
      <c r="J813" s="179"/>
    </row>
    <row r="814" spans="1:10" s="180" customFormat="1" ht="13.8">
      <c r="A814" s="174"/>
      <c r="B814" s="893" t="s">
        <v>1560</v>
      </c>
      <c r="C814" s="183" t="s">
        <v>1168</v>
      </c>
      <c r="D814" s="961">
        <v>115</v>
      </c>
      <c r="E814" s="412"/>
      <c r="F814" s="399">
        <f>E814*D814</f>
        <v>0</v>
      </c>
      <c r="G814" s="210"/>
      <c r="H814" s="211"/>
      <c r="I814" s="179"/>
      <c r="J814" s="179"/>
    </row>
    <row r="815" spans="1:10" s="180" customFormat="1" ht="13.8">
      <c r="A815" s="174"/>
      <c r="B815" s="187" t="s">
        <v>1563</v>
      </c>
      <c r="C815" s="183" t="s">
        <v>1168</v>
      </c>
      <c r="D815" s="961">
        <v>45</v>
      </c>
      <c r="E815" s="412"/>
      <c r="F815" s="399">
        <f>E815*D815</f>
        <v>0</v>
      </c>
      <c r="G815" s="210"/>
      <c r="H815" s="211"/>
      <c r="I815" s="179"/>
      <c r="J815" s="179"/>
    </row>
    <row r="816" spans="1:10" s="180" customFormat="1" ht="13.8">
      <c r="A816" s="174"/>
      <c r="B816" s="187"/>
      <c r="C816" s="183"/>
      <c r="D816" s="961"/>
      <c r="E816" s="412"/>
      <c r="F816" s="399"/>
      <c r="G816" s="210"/>
      <c r="H816" s="211"/>
      <c r="I816" s="179"/>
      <c r="J816" s="179"/>
    </row>
    <row r="817" spans="1:11" s="180" customFormat="1" ht="27.6">
      <c r="A817" s="174" t="s">
        <v>146</v>
      </c>
      <c r="B817" s="187" t="s">
        <v>1618</v>
      </c>
      <c r="C817" s="183" t="s">
        <v>1268</v>
      </c>
      <c r="D817" s="961">
        <v>0</v>
      </c>
      <c r="E817" s="412"/>
      <c r="F817" s="399">
        <f>E817*D817</f>
        <v>0</v>
      </c>
      <c r="G817" s="210"/>
      <c r="H817" s="211"/>
      <c r="I817" s="179"/>
      <c r="J817" s="179"/>
    </row>
    <row r="818" spans="1:11" s="180" customFormat="1" ht="13.8">
      <c r="A818" s="174"/>
      <c r="B818" s="187"/>
      <c r="C818" s="183"/>
      <c r="D818" s="961"/>
      <c r="E818" s="412"/>
      <c r="F818" s="428"/>
      <c r="G818" s="210"/>
      <c r="H818" s="211"/>
      <c r="I818" s="179"/>
      <c r="J818" s="179"/>
    </row>
    <row r="819" spans="1:11" s="180" customFormat="1" ht="13.8">
      <c r="A819" s="167" t="s">
        <v>499</v>
      </c>
      <c r="B819" s="192" t="s">
        <v>1567</v>
      </c>
      <c r="C819" s="183" t="s">
        <v>1268</v>
      </c>
      <c r="D819" s="961">
        <v>0</v>
      </c>
      <c r="E819" s="979"/>
      <c r="F819" s="399">
        <f>E819*D819</f>
        <v>0</v>
      </c>
      <c r="G819" s="210"/>
      <c r="H819" s="211"/>
      <c r="I819" s="179"/>
      <c r="J819" s="179"/>
    </row>
    <row r="820" spans="1:11" s="180" customFormat="1" ht="13.8">
      <c r="A820" s="167"/>
      <c r="B820" s="192"/>
      <c r="C820" s="183"/>
      <c r="D820" s="961"/>
      <c r="E820" s="979"/>
      <c r="F820" s="398"/>
      <c r="G820" s="210"/>
      <c r="H820" s="211"/>
      <c r="I820" s="179"/>
      <c r="J820" s="179"/>
    </row>
    <row r="821" spans="1:11" s="278" customFormat="1" ht="13.8">
      <c r="A821" s="197" t="s">
        <v>147</v>
      </c>
      <c r="B821" s="916" t="s">
        <v>1315</v>
      </c>
      <c r="C821" s="161"/>
      <c r="D821" s="161"/>
      <c r="E821" s="1034"/>
      <c r="F821" s="396"/>
    </row>
    <row r="822" spans="1:11" s="218" customFormat="1" ht="13.8">
      <c r="A822" s="213"/>
      <c r="B822" s="909" t="s">
        <v>1568</v>
      </c>
      <c r="C822" s="215" t="s">
        <v>895</v>
      </c>
      <c r="D822" s="216">
        <v>5</v>
      </c>
      <c r="E822" s="1035"/>
      <c r="F822" s="399">
        <f>E822*D822</f>
        <v>0</v>
      </c>
      <c r="G822" s="217"/>
      <c r="H822" s="217"/>
    </row>
    <row r="823" spans="1:11" s="218" customFormat="1" ht="13.8">
      <c r="A823" s="213"/>
      <c r="B823" s="909" t="s">
        <v>1317</v>
      </c>
      <c r="C823" s="215" t="s">
        <v>895</v>
      </c>
      <c r="D823" s="216">
        <v>3</v>
      </c>
      <c r="E823" s="1035"/>
      <c r="F823" s="399">
        <f>E823*D823</f>
        <v>0</v>
      </c>
      <c r="G823" s="217"/>
      <c r="H823" s="217"/>
    </row>
    <row r="824" spans="1:11" s="218" customFormat="1" ht="27.6">
      <c r="A824" s="213"/>
      <c r="B824" s="909" t="s">
        <v>1569</v>
      </c>
      <c r="C824" s="215" t="s">
        <v>1168</v>
      </c>
      <c r="D824" s="216">
        <v>20</v>
      </c>
      <c r="E824" s="1035"/>
      <c r="F824" s="399">
        <f>E824*D824</f>
        <v>0</v>
      </c>
      <c r="G824" s="217"/>
      <c r="H824" s="217"/>
    </row>
    <row r="825" spans="1:11" s="426" customFormat="1" ht="14.4" thickBot="1">
      <c r="A825" s="418"/>
      <c r="B825" s="344"/>
      <c r="C825" s="419"/>
      <c r="D825" s="420"/>
      <c r="E825" s="1036"/>
      <c r="F825" s="464"/>
      <c r="G825" s="422"/>
      <c r="H825" s="423"/>
      <c r="I825" s="424"/>
      <c r="J825" s="425"/>
      <c r="K825" s="425"/>
    </row>
    <row r="826" spans="1:11" s="433" customFormat="1" ht="13.8" thickTop="1">
      <c r="A826" s="430"/>
      <c r="B826" s="431" t="s">
        <v>1619</v>
      </c>
      <c r="C826" s="963"/>
      <c r="D826" s="963"/>
      <c r="E826" s="1037"/>
      <c r="F826" s="432">
        <f>SUM(F772:F825)</f>
        <v>0</v>
      </c>
    </row>
    <row r="827" spans="1:11" s="310" customFormat="1" ht="13.8">
      <c r="A827" s="167"/>
      <c r="B827" s="184"/>
      <c r="C827" s="188"/>
      <c r="D827" s="189"/>
      <c r="E827" s="412"/>
      <c r="F827" s="400"/>
      <c r="G827" s="437"/>
      <c r="H827" s="269"/>
      <c r="I827" s="309"/>
      <c r="J827" s="309"/>
    </row>
    <row r="828" spans="1:11" s="310" customFormat="1" ht="13.8">
      <c r="A828" s="174"/>
      <c r="B828" s="893"/>
      <c r="C828" s="188"/>
      <c r="D828" s="189"/>
      <c r="E828" s="412"/>
      <c r="F828" s="428"/>
      <c r="G828" s="437"/>
      <c r="H828" s="269"/>
      <c r="I828" s="309"/>
      <c r="J828" s="309"/>
    </row>
    <row r="829" spans="1:11" s="180" customFormat="1" ht="13.8">
      <c r="A829" s="174"/>
      <c r="B829" s="882" t="s">
        <v>1620</v>
      </c>
      <c r="C829" s="188"/>
      <c r="D829" s="188"/>
      <c r="E829" s="412"/>
      <c r="F829" s="428"/>
      <c r="G829" s="210"/>
      <c r="H829" s="211"/>
      <c r="I829" s="179"/>
      <c r="J829" s="179"/>
    </row>
    <row r="830" spans="1:11" s="180" customFormat="1" ht="41.4">
      <c r="A830" s="174"/>
      <c r="B830" s="187" t="s">
        <v>2383</v>
      </c>
      <c r="C830" s="189"/>
      <c r="D830" s="189"/>
      <c r="E830" s="412"/>
      <c r="F830" s="428"/>
      <c r="G830" s="210"/>
      <c r="H830" s="211"/>
      <c r="I830" s="179"/>
      <c r="J830" s="179"/>
    </row>
    <row r="831" spans="1:11" s="180" customFormat="1" ht="69">
      <c r="A831" s="174"/>
      <c r="B831" s="438" t="s">
        <v>1621</v>
      </c>
      <c r="C831" s="189"/>
      <c r="D831" s="189"/>
      <c r="E831" s="412"/>
      <c r="F831" s="428"/>
      <c r="G831" s="210"/>
      <c r="H831" s="211"/>
      <c r="I831" s="179"/>
      <c r="J831" s="179"/>
    </row>
    <row r="832" spans="1:11" s="180" customFormat="1" ht="13.8">
      <c r="A832" s="174"/>
      <c r="B832" s="187"/>
      <c r="C832" s="189"/>
      <c r="D832" s="189"/>
      <c r="E832" s="412"/>
      <c r="F832" s="428"/>
      <c r="G832" s="210"/>
      <c r="H832" s="211"/>
      <c r="I832" s="179"/>
      <c r="J832" s="179"/>
    </row>
    <row r="833" spans="1:10" s="180" customFormat="1" ht="13.8">
      <c r="A833" s="174" t="s">
        <v>572</v>
      </c>
      <c r="B833" s="405" t="s">
        <v>1622</v>
      </c>
      <c r="C833" s="189"/>
      <c r="D833" s="189"/>
      <c r="E833" s="412"/>
      <c r="F833" s="428"/>
      <c r="G833" s="210"/>
      <c r="H833" s="211"/>
      <c r="I833" s="179"/>
      <c r="J833" s="179"/>
    </row>
    <row r="834" spans="1:10" s="180" customFormat="1" ht="27.6">
      <c r="A834" s="174"/>
      <c r="B834" s="187" t="s">
        <v>1623</v>
      </c>
      <c r="C834" s="183" t="s">
        <v>895</v>
      </c>
      <c r="D834" s="961">
        <v>0</v>
      </c>
      <c r="E834" s="412"/>
      <c r="F834" s="399">
        <f t="shared" ref="F834:F839" si="4">E834*D834</f>
        <v>0</v>
      </c>
      <c r="G834" s="210"/>
      <c r="H834" s="211"/>
      <c r="I834" s="179"/>
      <c r="J834" s="179"/>
    </row>
    <row r="835" spans="1:10" s="180" customFormat="1" ht="27.6">
      <c r="A835" s="174"/>
      <c r="B835" s="187" t="s">
        <v>1624</v>
      </c>
      <c r="C835" s="183" t="s">
        <v>895</v>
      </c>
      <c r="D835" s="961">
        <v>0</v>
      </c>
      <c r="E835" s="412"/>
      <c r="F835" s="399">
        <f t="shared" si="4"/>
        <v>0</v>
      </c>
      <c r="G835" s="210"/>
      <c r="H835" s="211"/>
      <c r="I835" s="179"/>
      <c r="J835" s="179"/>
    </row>
    <row r="836" spans="1:10" s="278" customFormat="1" ht="41.4">
      <c r="A836" s="439"/>
      <c r="B836" s="187" t="s">
        <v>1625</v>
      </c>
      <c r="C836" s="183" t="s">
        <v>895</v>
      </c>
      <c r="D836" s="961">
        <v>0</v>
      </c>
      <c r="E836" s="1040"/>
      <c r="F836" s="399">
        <f t="shared" si="4"/>
        <v>0</v>
      </c>
    </row>
    <row r="837" spans="1:10" s="278" customFormat="1" ht="13.8">
      <c r="A837" s="439"/>
      <c r="B837" s="952" t="s">
        <v>1626</v>
      </c>
      <c r="C837" s="183" t="s">
        <v>895</v>
      </c>
      <c r="D837" s="961">
        <v>0</v>
      </c>
      <c r="E837" s="1040"/>
      <c r="F837" s="399">
        <f t="shared" si="4"/>
        <v>0</v>
      </c>
    </row>
    <row r="838" spans="1:10" s="278" customFormat="1" ht="27.6">
      <c r="A838" s="439"/>
      <c r="B838" s="285" t="s">
        <v>1596</v>
      </c>
      <c r="C838" s="183" t="s">
        <v>895</v>
      </c>
      <c r="D838" s="961">
        <v>0</v>
      </c>
      <c r="E838" s="1040"/>
      <c r="F838" s="399">
        <f t="shared" si="4"/>
        <v>0</v>
      </c>
    </row>
    <row r="839" spans="1:10" s="278" customFormat="1" ht="41.4">
      <c r="A839" s="439"/>
      <c r="B839" s="285" t="s">
        <v>1627</v>
      </c>
      <c r="C839" s="183" t="s">
        <v>895</v>
      </c>
      <c r="D839" s="961">
        <v>0</v>
      </c>
      <c r="E839" s="1040"/>
      <c r="F839" s="399">
        <f t="shared" si="4"/>
        <v>0</v>
      </c>
    </row>
    <row r="840" spans="1:10" s="278" customFormat="1" ht="13.8">
      <c r="A840" s="439"/>
      <c r="B840" s="285" t="s">
        <v>1628</v>
      </c>
      <c r="C840" s="183" t="s">
        <v>895</v>
      </c>
      <c r="D840" s="961">
        <v>0</v>
      </c>
      <c r="E840" s="1040"/>
      <c r="F840" s="399"/>
    </row>
    <row r="841" spans="1:10" s="180" customFormat="1" ht="13.8">
      <c r="A841" s="174"/>
      <c r="B841" s="187"/>
      <c r="C841" s="183"/>
      <c r="D841" s="961"/>
      <c r="E841" s="412"/>
      <c r="F841" s="399"/>
      <c r="G841" s="210"/>
      <c r="H841" s="211"/>
      <c r="I841" s="179"/>
      <c r="J841" s="179"/>
    </row>
    <row r="842" spans="1:10" s="180" customFormat="1" ht="13.8">
      <c r="A842" s="174" t="s">
        <v>573</v>
      </c>
      <c r="B842" s="184" t="s">
        <v>1629</v>
      </c>
      <c r="C842" s="183"/>
      <c r="D842" s="961"/>
      <c r="E842" s="412"/>
      <c r="F842" s="428"/>
      <c r="G842" s="210"/>
      <c r="H842" s="211"/>
      <c r="I842" s="179"/>
      <c r="J842" s="179"/>
    </row>
    <row r="843" spans="1:10" s="180" customFormat="1" ht="55.2">
      <c r="A843" s="174"/>
      <c r="B843" s="285" t="s">
        <v>1603</v>
      </c>
      <c r="C843" s="183" t="s">
        <v>1268</v>
      </c>
      <c r="D843" s="961">
        <v>0</v>
      </c>
      <c r="E843" s="412"/>
      <c r="F843" s="399">
        <f t="shared" ref="F843:F848" si="5">E843*D843</f>
        <v>0</v>
      </c>
      <c r="G843" s="210"/>
      <c r="H843" s="211"/>
      <c r="I843" s="179"/>
      <c r="J843" s="179"/>
    </row>
    <row r="844" spans="1:10" s="180" customFormat="1" ht="41.4">
      <c r="A844" s="174"/>
      <c r="B844" s="285" t="s">
        <v>1604</v>
      </c>
      <c r="C844" s="183" t="s">
        <v>1268</v>
      </c>
      <c r="D844" s="961">
        <v>0</v>
      </c>
      <c r="E844" s="412"/>
      <c r="F844" s="399">
        <f t="shared" si="5"/>
        <v>0</v>
      </c>
      <c r="G844" s="210"/>
      <c r="H844" s="211"/>
      <c r="I844" s="179"/>
      <c r="J844" s="179"/>
    </row>
    <row r="845" spans="1:10" s="180" customFormat="1" ht="27.6">
      <c r="A845" s="174"/>
      <c r="B845" s="285" t="s">
        <v>1605</v>
      </c>
      <c r="C845" s="183" t="s">
        <v>1268</v>
      </c>
      <c r="D845" s="961">
        <v>0</v>
      </c>
      <c r="E845" s="412"/>
      <c r="F845" s="399">
        <f t="shared" si="5"/>
        <v>0</v>
      </c>
      <c r="G845" s="210"/>
      <c r="H845" s="211"/>
      <c r="I845" s="179"/>
      <c r="J845" s="179"/>
    </row>
    <row r="846" spans="1:10" s="180" customFormat="1" ht="41.4">
      <c r="A846" s="174"/>
      <c r="B846" s="285" t="s">
        <v>1606</v>
      </c>
      <c r="C846" s="183" t="s">
        <v>1268</v>
      </c>
      <c r="D846" s="961">
        <v>0</v>
      </c>
      <c r="E846" s="412"/>
      <c r="F846" s="399">
        <f t="shared" si="5"/>
        <v>0</v>
      </c>
      <c r="G846" s="210"/>
      <c r="H846" s="211"/>
      <c r="I846" s="179"/>
      <c r="J846" s="179"/>
    </row>
    <row r="847" spans="1:10" s="180" customFormat="1" ht="41.4">
      <c r="A847" s="174"/>
      <c r="B847" s="187" t="s">
        <v>1607</v>
      </c>
      <c r="C847" s="183" t="s">
        <v>1268</v>
      </c>
      <c r="D847" s="961">
        <v>0</v>
      </c>
      <c r="E847" s="412"/>
      <c r="F847" s="399">
        <f t="shared" si="5"/>
        <v>0</v>
      </c>
      <c r="G847" s="210"/>
      <c r="H847" s="211"/>
      <c r="I847" s="179"/>
      <c r="J847" s="179"/>
    </row>
    <row r="848" spans="1:10" s="180" customFormat="1" ht="13.8">
      <c r="A848" s="174"/>
      <c r="B848" s="187" t="s">
        <v>1608</v>
      </c>
      <c r="C848" s="183" t="s">
        <v>1268</v>
      </c>
      <c r="D848" s="961">
        <v>0</v>
      </c>
      <c r="E848" s="412"/>
      <c r="F848" s="399">
        <f t="shared" si="5"/>
        <v>0</v>
      </c>
      <c r="G848" s="210"/>
      <c r="H848" s="211"/>
      <c r="I848" s="179"/>
      <c r="J848" s="179"/>
    </row>
    <row r="849" spans="1:10" s="180" customFormat="1" ht="13.8">
      <c r="A849" s="174"/>
      <c r="B849" s="187"/>
      <c r="C849" s="183"/>
      <c r="D849" s="961"/>
      <c r="E849" s="412"/>
      <c r="F849" s="428"/>
      <c r="G849" s="210"/>
      <c r="H849" s="211"/>
      <c r="I849" s="179"/>
      <c r="J849" s="179"/>
    </row>
    <row r="850" spans="1:10" s="436" customFormat="1" ht="15">
      <c r="A850" s="174"/>
      <c r="B850" s="966" t="s">
        <v>1609</v>
      </c>
      <c r="C850" s="183"/>
      <c r="D850" s="961"/>
      <c r="E850" s="1038"/>
      <c r="F850" s="1056"/>
    </row>
    <row r="851" spans="1:10" s="278" customFormat="1" ht="41.4">
      <c r="A851" s="167" t="s">
        <v>574</v>
      </c>
      <c r="B851" s="285" t="s">
        <v>1630</v>
      </c>
      <c r="C851" s="311"/>
      <c r="D851" s="287"/>
      <c r="E851" s="1039"/>
      <c r="F851" s="1051"/>
    </row>
    <row r="852" spans="1:10" s="411" customFormat="1" ht="13.8">
      <c r="A852" s="167"/>
      <c r="B852" s="285" t="s">
        <v>1611</v>
      </c>
      <c r="C852" s="311" t="s">
        <v>1168</v>
      </c>
      <c r="D852" s="967">
        <v>480</v>
      </c>
      <c r="E852" s="1039"/>
      <c r="F852" s="399">
        <f>E852*D852</f>
        <v>0</v>
      </c>
    </row>
    <row r="853" spans="1:10" s="443" customFormat="1" ht="13.8">
      <c r="A853" s="440"/>
      <c r="B853" s="441" t="s">
        <v>1631</v>
      </c>
      <c r="C853" s="967" t="s">
        <v>1168</v>
      </c>
      <c r="D853" s="967">
        <v>120</v>
      </c>
      <c r="E853" s="1031"/>
      <c r="F853" s="399">
        <f>E853*D853</f>
        <v>0</v>
      </c>
      <c r="G853" s="442"/>
      <c r="H853" s="442"/>
    </row>
    <row r="854" spans="1:10" s="446" customFormat="1" ht="13.8">
      <c r="A854" s="343"/>
      <c r="B854" s="444"/>
      <c r="C854" s="445"/>
      <c r="D854" s="346"/>
      <c r="E854" s="1041"/>
      <c r="F854" s="1057"/>
    </row>
    <row r="855" spans="1:10" s="180" customFormat="1" ht="55.2">
      <c r="A855" s="167" t="s">
        <v>575</v>
      </c>
      <c r="B855" s="175" t="s">
        <v>1632</v>
      </c>
      <c r="C855" s="176"/>
      <c r="D855" s="177"/>
      <c r="E855" s="979"/>
      <c r="F855" s="398"/>
      <c r="G855" s="179"/>
      <c r="H855" s="179"/>
    </row>
    <row r="856" spans="1:10" s="190" customFormat="1" ht="13.8">
      <c r="A856" s="174"/>
      <c r="B856" s="894" t="s">
        <v>1633</v>
      </c>
      <c r="C856" s="895" t="s">
        <v>1168</v>
      </c>
      <c r="D856" s="967">
        <v>0</v>
      </c>
      <c r="E856" s="1029"/>
      <c r="F856" s="399">
        <f>E856*D856</f>
        <v>0</v>
      </c>
      <c r="H856" s="191"/>
      <c r="I856" s="191"/>
    </row>
    <row r="857" spans="1:10" s="190" customFormat="1" ht="13.8">
      <c r="A857" s="174"/>
      <c r="B857" s="187" t="s">
        <v>1634</v>
      </c>
      <c r="C857" s="895" t="s">
        <v>1168</v>
      </c>
      <c r="D857" s="967">
        <v>0</v>
      </c>
      <c r="E857" s="1029"/>
      <c r="F857" s="399">
        <f>E857*D857</f>
        <v>0</v>
      </c>
      <c r="H857" s="191"/>
      <c r="I857" s="191"/>
    </row>
    <row r="858" spans="1:10" s="190" customFormat="1" ht="13.8">
      <c r="A858" s="174"/>
      <c r="B858" s="894"/>
      <c r="C858" s="895"/>
      <c r="D858" s="967"/>
      <c r="E858" s="1029"/>
      <c r="F858" s="399"/>
      <c r="H858" s="191"/>
      <c r="I858" s="191"/>
    </row>
    <row r="859" spans="1:10" s="171" customFormat="1" ht="55.2">
      <c r="A859" s="167" t="s">
        <v>140</v>
      </c>
      <c r="B859" s="292" t="s">
        <v>1559</v>
      </c>
      <c r="C859" s="268"/>
      <c r="D859" s="189"/>
      <c r="E859" s="412"/>
      <c r="F859" s="400"/>
    </row>
    <row r="860" spans="1:10" s="411" customFormat="1" ht="13.8">
      <c r="A860" s="167"/>
      <c r="B860" s="292" t="s">
        <v>1560</v>
      </c>
      <c r="C860" s="268" t="s">
        <v>1168</v>
      </c>
      <c r="D860" s="189">
        <v>440</v>
      </c>
      <c r="E860" s="1032"/>
      <c r="F860" s="399">
        <f>E860*D860</f>
        <v>0</v>
      </c>
    </row>
    <row r="861" spans="1:10" s="411" customFormat="1" ht="13.8">
      <c r="A861" s="167"/>
      <c r="B861" s="292" t="s">
        <v>1561</v>
      </c>
      <c r="C861" s="268" t="s">
        <v>1168</v>
      </c>
      <c r="D861" s="189">
        <v>290</v>
      </c>
      <c r="E861" s="1032"/>
      <c r="F861" s="399">
        <f>E861*D861</f>
        <v>0</v>
      </c>
    </row>
    <row r="862" spans="1:10" s="411" customFormat="1" ht="13.8">
      <c r="A862" s="167"/>
      <c r="B862" s="292"/>
      <c r="C862" s="268"/>
      <c r="D862" s="189"/>
      <c r="E862" s="1032"/>
      <c r="F862" s="400"/>
    </row>
    <row r="863" spans="1:10" s="180" customFormat="1" ht="27.6">
      <c r="A863" s="174" t="s">
        <v>141</v>
      </c>
      <c r="B863" s="187" t="s">
        <v>1618</v>
      </c>
      <c r="C863" s="183" t="s">
        <v>1268</v>
      </c>
      <c r="D863" s="961">
        <v>0</v>
      </c>
      <c r="E863" s="412"/>
      <c r="F863" s="399">
        <f>E863*D863</f>
        <v>0</v>
      </c>
      <c r="G863" s="210"/>
      <c r="H863" s="211"/>
      <c r="I863" s="179"/>
      <c r="J863" s="179"/>
    </row>
    <row r="864" spans="1:10" s="180" customFormat="1" ht="13.8">
      <c r="A864" s="174"/>
      <c r="B864" s="187"/>
      <c r="C864" s="183"/>
      <c r="D864" s="961"/>
      <c r="E864" s="412"/>
      <c r="F864" s="428"/>
      <c r="G864" s="210"/>
      <c r="H864" s="211"/>
      <c r="I864" s="179"/>
      <c r="J864" s="179"/>
    </row>
    <row r="865" spans="1:11" s="180" customFormat="1" ht="13.8">
      <c r="A865" s="167" t="s">
        <v>142</v>
      </c>
      <c r="B865" s="192" t="s">
        <v>1567</v>
      </c>
      <c r="C865" s="183" t="s">
        <v>1268</v>
      </c>
      <c r="D865" s="961">
        <v>0</v>
      </c>
      <c r="E865" s="979"/>
      <c r="F865" s="399">
        <f>E865*D865</f>
        <v>0</v>
      </c>
      <c r="G865" s="210"/>
      <c r="H865" s="211"/>
      <c r="I865" s="179"/>
      <c r="J865" s="179"/>
    </row>
    <row r="866" spans="1:11" s="180" customFormat="1" ht="13.8">
      <c r="A866" s="167"/>
      <c r="B866" s="192"/>
      <c r="C866" s="183"/>
      <c r="D866" s="961"/>
      <c r="E866" s="979"/>
      <c r="F866" s="398"/>
      <c r="G866" s="210"/>
      <c r="H866" s="211"/>
      <c r="I866" s="179"/>
      <c r="J866" s="179"/>
    </row>
    <row r="867" spans="1:11" s="278" customFormat="1" ht="13.8">
      <c r="A867" s="197" t="s">
        <v>143</v>
      </c>
      <c r="B867" s="916" t="s">
        <v>1315</v>
      </c>
      <c r="C867" s="161"/>
      <c r="D867" s="161"/>
      <c r="E867" s="1034"/>
      <c r="F867" s="396"/>
    </row>
    <row r="868" spans="1:11" s="218" customFormat="1" ht="13.8">
      <c r="A868" s="213"/>
      <c r="B868" s="909" t="s">
        <v>1568</v>
      </c>
      <c r="C868" s="215" t="s">
        <v>895</v>
      </c>
      <c r="D868" s="216">
        <v>0</v>
      </c>
      <c r="E868" s="1035"/>
      <c r="F868" s="399">
        <f>E868*D868</f>
        <v>0</v>
      </c>
      <c r="G868" s="217"/>
      <c r="H868" s="217"/>
    </row>
    <row r="869" spans="1:11" s="218" customFormat="1" ht="27.6">
      <c r="A869" s="213"/>
      <c r="B869" s="909" t="s">
        <v>1569</v>
      </c>
      <c r="C869" s="215" t="s">
        <v>1168</v>
      </c>
      <c r="D869" s="216">
        <v>0</v>
      </c>
      <c r="E869" s="1035"/>
      <c r="F869" s="399">
        <f>E869*D869</f>
        <v>0</v>
      </c>
      <c r="G869" s="217"/>
      <c r="H869" s="217"/>
    </row>
    <row r="870" spans="1:11" s="426" customFormat="1" ht="14.4" thickBot="1">
      <c r="A870" s="418"/>
      <c r="B870" s="466"/>
      <c r="C870" s="467"/>
      <c r="D870" s="468"/>
      <c r="E870" s="1042"/>
      <c r="F870" s="464"/>
      <c r="G870" s="422"/>
      <c r="H870" s="423"/>
      <c r="I870" s="424"/>
      <c r="J870" s="425"/>
      <c r="K870" s="425"/>
    </row>
    <row r="871" spans="1:11" s="433" customFormat="1" ht="13.8" thickTop="1">
      <c r="A871" s="430"/>
      <c r="B871" s="465" t="s">
        <v>1635</v>
      </c>
      <c r="C871" s="968"/>
      <c r="D871" s="968"/>
      <c r="E871" s="1043"/>
      <c r="F871" s="432">
        <f>SUM(F831:F870)</f>
        <v>0</v>
      </c>
    </row>
    <row r="872" spans="1:11" s="310" customFormat="1" ht="13.8">
      <c r="A872" s="167"/>
      <c r="B872" s="184"/>
      <c r="C872" s="188"/>
      <c r="D872" s="189"/>
      <c r="E872" s="412"/>
      <c r="F872" s="400"/>
      <c r="G872" s="437"/>
      <c r="H872" s="269"/>
      <c r="I872" s="309"/>
      <c r="J872" s="309"/>
    </row>
    <row r="873" spans="1:11" s="411" customFormat="1" ht="13.8">
      <c r="A873" s="167"/>
      <c r="B873" s="285"/>
      <c r="C873" s="962"/>
      <c r="D873" s="962"/>
      <c r="E873" s="1032"/>
      <c r="F873" s="400"/>
    </row>
    <row r="874" spans="1:11" s="202" customFormat="1" ht="31.2">
      <c r="A874" s="203"/>
      <c r="B874" s="880" t="s">
        <v>1636</v>
      </c>
      <c r="C874" s="969"/>
      <c r="D874" s="969"/>
      <c r="E874" s="1044"/>
      <c r="F874" s="290"/>
      <c r="G874" s="447"/>
      <c r="H874" s="448"/>
      <c r="I874" s="201"/>
      <c r="J874" s="201"/>
    </row>
    <row r="875" spans="1:11" s="443" customFormat="1" ht="13.8">
      <c r="A875" s="440"/>
      <c r="B875" s="441"/>
      <c r="C875" s="967"/>
      <c r="D875" s="967"/>
      <c r="E875" s="449"/>
      <c r="F875" s="450"/>
      <c r="G875" s="442"/>
      <c r="H875" s="442"/>
    </row>
    <row r="876" spans="1:11" s="443" customFormat="1" ht="13.8">
      <c r="A876" s="440" t="s">
        <v>572</v>
      </c>
      <c r="B876" s="441" t="s">
        <v>1637</v>
      </c>
      <c r="C876" s="967" t="s">
        <v>762</v>
      </c>
      <c r="D876" s="967" t="s">
        <v>762</v>
      </c>
      <c r="E876" s="449"/>
      <c r="F876" s="450"/>
      <c r="G876" s="442"/>
      <c r="H876" s="442"/>
    </row>
    <row r="877" spans="1:11" s="443" customFormat="1" ht="13.8">
      <c r="A877" s="440"/>
      <c r="B877" s="441" t="s">
        <v>1638</v>
      </c>
      <c r="C877" s="967" t="s">
        <v>895</v>
      </c>
      <c r="D877" s="967">
        <v>1</v>
      </c>
      <c r="E877" s="1031"/>
      <c r="F877" s="399">
        <f>E877*D877</f>
        <v>0</v>
      </c>
      <c r="G877" s="442"/>
      <c r="H877" s="442"/>
    </row>
    <row r="878" spans="1:11" s="443" customFormat="1" ht="13.8">
      <c r="A878" s="440"/>
      <c r="B878" s="441"/>
      <c r="C878" s="967"/>
      <c r="D878" s="967"/>
      <c r="E878" s="1031"/>
      <c r="F878" s="451"/>
      <c r="G878" s="442"/>
      <c r="H878" s="442"/>
    </row>
    <row r="879" spans="1:11" s="443" customFormat="1" ht="13.8">
      <c r="A879" s="440" t="s">
        <v>573</v>
      </c>
      <c r="B879" s="441" t="s">
        <v>1639</v>
      </c>
      <c r="C879" s="967"/>
      <c r="D879" s="967"/>
      <c r="E879" s="1031"/>
      <c r="F879" s="451"/>
      <c r="G879" s="442"/>
      <c r="H879" s="442"/>
    </row>
    <row r="880" spans="1:11" s="443" customFormat="1" ht="13.8">
      <c r="A880" s="440"/>
      <c r="B880" s="441" t="s">
        <v>1640</v>
      </c>
      <c r="C880" s="967" t="s">
        <v>895</v>
      </c>
      <c r="D880" s="967">
        <v>1</v>
      </c>
      <c r="E880" s="1031"/>
      <c r="F880" s="399">
        <f>E880*D880</f>
        <v>0</v>
      </c>
      <c r="G880" s="442"/>
      <c r="H880" s="442"/>
    </row>
    <row r="881" spans="1:8" s="443" customFormat="1" ht="13.8">
      <c r="A881" s="440"/>
      <c r="B881" s="441"/>
      <c r="C881" s="967"/>
      <c r="D881" s="967"/>
      <c r="E881" s="1031"/>
      <c r="F881" s="451"/>
      <c r="G881" s="442"/>
      <c r="H881" s="442"/>
    </row>
    <row r="882" spans="1:8" s="443" customFormat="1" ht="13.8">
      <c r="A882" s="440" t="s">
        <v>574</v>
      </c>
      <c r="B882" s="441" t="s">
        <v>1641</v>
      </c>
      <c r="C882" s="967"/>
      <c r="D882" s="967"/>
      <c r="E882" s="1031"/>
      <c r="F882" s="451"/>
      <c r="G882" s="442"/>
      <c r="H882" s="442"/>
    </row>
    <row r="883" spans="1:8" s="443" customFormat="1" ht="13.8">
      <c r="A883" s="440"/>
      <c r="B883" s="441" t="s">
        <v>1642</v>
      </c>
      <c r="C883" s="967" t="s">
        <v>895</v>
      </c>
      <c r="D883" s="967">
        <v>1</v>
      </c>
      <c r="E883" s="1031"/>
      <c r="F883" s="399">
        <f>E883*D883</f>
        <v>0</v>
      </c>
      <c r="G883" s="442"/>
      <c r="H883" s="442"/>
    </row>
    <row r="884" spans="1:8" s="443" customFormat="1" ht="13.8">
      <c r="A884" s="440"/>
      <c r="B884" s="441"/>
      <c r="C884" s="967"/>
      <c r="D884" s="967"/>
      <c r="E884" s="1031"/>
      <c r="F884" s="451"/>
      <c r="G884" s="442"/>
      <c r="H884" s="442"/>
    </row>
    <row r="885" spans="1:8" s="443" customFormat="1" ht="13.8">
      <c r="A885" s="440" t="s">
        <v>575</v>
      </c>
      <c r="B885" s="441" t="s">
        <v>1643</v>
      </c>
      <c r="C885" s="967"/>
      <c r="D885" s="967"/>
      <c r="E885" s="1031"/>
      <c r="F885" s="451"/>
      <c r="G885" s="442"/>
      <c r="H885" s="442"/>
    </row>
    <row r="886" spans="1:8" s="443" customFormat="1" ht="13.8">
      <c r="A886" s="440"/>
      <c r="B886" s="441" t="s">
        <v>1644</v>
      </c>
      <c r="C886" s="967" t="s">
        <v>895</v>
      </c>
      <c r="D886" s="967">
        <v>1</v>
      </c>
      <c r="E886" s="1031"/>
      <c r="F886" s="399">
        <f>E886*D886</f>
        <v>0</v>
      </c>
      <c r="G886" s="442"/>
      <c r="H886" s="442"/>
    </row>
    <row r="887" spans="1:8" s="443" customFormat="1" ht="13.8">
      <c r="A887" s="440"/>
      <c r="B887" s="441"/>
      <c r="C887" s="967"/>
      <c r="D887" s="967"/>
      <c r="E887" s="1031"/>
      <c r="F887" s="451"/>
      <c r="G887" s="442"/>
      <c r="H887" s="442"/>
    </row>
    <row r="888" spans="1:8" s="443" customFormat="1" ht="13.8">
      <c r="A888" s="440" t="s">
        <v>140</v>
      </c>
      <c r="B888" s="441" t="s">
        <v>1645</v>
      </c>
      <c r="C888" s="967"/>
      <c r="D888" s="967"/>
      <c r="E888" s="1031"/>
      <c r="F888" s="451"/>
      <c r="G888" s="442"/>
      <c r="H888" s="442"/>
    </row>
    <row r="889" spans="1:8" s="443" customFormat="1" ht="13.8">
      <c r="A889" s="440"/>
      <c r="B889" s="441" t="s">
        <v>1646</v>
      </c>
      <c r="C889" s="967" t="s">
        <v>895</v>
      </c>
      <c r="D889" s="967">
        <v>1</v>
      </c>
      <c r="E889" s="1031"/>
      <c r="F889" s="399">
        <f>E889*D889</f>
        <v>0</v>
      </c>
      <c r="G889" s="442"/>
      <c r="H889" s="442"/>
    </row>
    <row r="890" spans="1:8" s="443" customFormat="1" ht="13.8">
      <c r="A890" s="440"/>
      <c r="B890" s="441"/>
      <c r="C890" s="967"/>
      <c r="D890" s="967"/>
      <c r="E890" s="1031"/>
      <c r="F890" s="451"/>
      <c r="G890" s="442"/>
      <c r="H890" s="442"/>
    </row>
    <row r="891" spans="1:8" s="443" customFormat="1" ht="13.8">
      <c r="A891" s="440" t="s">
        <v>141</v>
      </c>
      <c r="B891" s="441" t="s">
        <v>1647</v>
      </c>
      <c r="C891" s="967"/>
      <c r="D891" s="967"/>
      <c r="E891" s="1031"/>
      <c r="F891" s="451"/>
      <c r="G891" s="442"/>
      <c r="H891" s="442"/>
    </row>
    <row r="892" spans="1:8" s="443" customFormat="1" ht="13.8">
      <c r="A892" s="440"/>
      <c r="B892" s="441" t="s">
        <v>1648</v>
      </c>
      <c r="C892" s="967" t="s">
        <v>895</v>
      </c>
      <c r="D892" s="967">
        <v>1</v>
      </c>
      <c r="E892" s="1031"/>
      <c r="F892" s="399">
        <f>E892*D892</f>
        <v>0</v>
      </c>
      <c r="G892" s="442"/>
      <c r="H892" s="442"/>
    </row>
    <row r="893" spans="1:8" s="443" customFormat="1" ht="13.8">
      <c r="A893" s="440"/>
      <c r="B893" s="441"/>
      <c r="C893" s="967"/>
      <c r="D893" s="967"/>
      <c r="E893" s="1031"/>
      <c r="F893" s="451"/>
      <c r="G893" s="442"/>
      <c r="H893" s="442"/>
    </row>
    <row r="894" spans="1:8" s="443" customFormat="1" ht="41.4">
      <c r="A894" s="440" t="s">
        <v>142</v>
      </c>
      <c r="B894" s="441" t="s">
        <v>1649</v>
      </c>
      <c r="C894" s="967"/>
      <c r="D894" s="967"/>
      <c r="E894" s="1031"/>
      <c r="F894" s="451"/>
      <c r="G894" s="442"/>
      <c r="H894" s="442"/>
    </row>
    <row r="895" spans="1:8" s="443" customFormat="1" ht="13.8">
      <c r="A895" s="440"/>
      <c r="B895" s="441" t="s">
        <v>1650</v>
      </c>
      <c r="C895" s="967" t="s">
        <v>1168</v>
      </c>
      <c r="D895" s="967">
        <v>150</v>
      </c>
      <c r="E895" s="1031"/>
      <c r="F895" s="399">
        <f>E895*D895</f>
        <v>0</v>
      </c>
      <c r="G895" s="442"/>
      <c r="H895" s="442"/>
    </row>
    <row r="896" spans="1:8" s="443" customFormat="1" ht="13.8">
      <c r="A896" s="440"/>
      <c r="B896" s="441"/>
      <c r="C896" s="967"/>
      <c r="D896" s="967"/>
      <c r="E896" s="1031"/>
      <c r="F896" s="451"/>
      <c r="G896" s="442"/>
      <c r="H896" s="442"/>
    </row>
    <row r="897" spans="1:10" s="443" customFormat="1" ht="41.4">
      <c r="A897" s="440" t="s">
        <v>143</v>
      </c>
      <c r="B897" s="441" t="s">
        <v>1651</v>
      </c>
      <c r="C897" s="967"/>
      <c r="D897" s="967"/>
      <c r="E897" s="1031"/>
      <c r="F897" s="451"/>
      <c r="G897" s="442"/>
      <c r="H897" s="442"/>
    </row>
    <row r="898" spans="1:10" s="443" customFormat="1" ht="13.8">
      <c r="A898" s="440"/>
      <c r="B898" s="441" t="s">
        <v>1652</v>
      </c>
      <c r="C898" s="967" t="s">
        <v>1168</v>
      </c>
      <c r="D898" s="967">
        <v>140</v>
      </c>
      <c r="E898" s="1031"/>
      <c r="F898" s="399">
        <f>E898*D898</f>
        <v>0</v>
      </c>
      <c r="G898" s="442"/>
      <c r="H898" s="442"/>
    </row>
    <row r="899" spans="1:10" s="443" customFormat="1" ht="13.8">
      <c r="A899" s="440"/>
      <c r="B899" s="441" t="s">
        <v>1653</v>
      </c>
      <c r="C899" s="967" t="s">
        <v>1168</v>
      </c>
      <c r="D899" s="967">
        <v>5</v>
      </c>
      <c r="E899" s="1031"/>
      <c r="F899" s="399">
        <f>E899*D899</f>
        <v>0</v>
      </c>
      <c r="G899" s="442"/>
      <c r="H899" s="442"/>
    </row>
    <row r="900" spans="1:10" s="443" customFormat="1" ht="13.8">
      <c r="A900" s="440"/>
      <c r="B900" s="441"/>
      <c r="C900" s="967"/>
      <c r="D900" s="967"/>
      <c r="E900" s="1031"/>
      <c r="F900" s="451"/>
      <c r="G900" s="442"/>
      <c r="H900" s="442"/>
    </row>
    <row r="901" spans="1:10" s="180" customFormat="1" ht="55.2">
      <c r="A901" s="167" t="s">
        <v>146</v>
      </c>
      <c r="B901" s="175" t="s">
        <v>1632</v>
      </c>
      <c r="C901" s="176"/>
      <c r="D901" s="177"/>
      <c r="E901" s="979"/>
      <c r="F901" s="398"/>
      <c r="G901" s="179"/>
      <c r="H901" s="179"/>
    </row>
    <row r="902" spans="1:10" s="190" customFormat="1" ht="13.8">
      <c r="A902" s="174"/>
      <c r="B902" s="894" t="s">
        <v>1654</v>
      </c>
      <c r="C902" s="895" t="s">
        <v>1168</v>
      </c>
      <c r="D902" s="967">
        <v>80</v>
      </c>
      <c r="E902" s="1029"/>
      <c r="F902" s="399">
        <f>E902*D902</f>
        <v>0</v>
      </c>
      <c r="H902" s="191"/>
      <c r="I902" s="191"/>
    </row>
    <row r="903" spans="1:10" s="443" customFormat="1" ht="13.8">
      <c r="A903" s="440"/>
      <c r="B903" s="441"/>
      <c r="C903" s="967"/>
      <c r="D903" s="967"/>
      <c r="E903" s="1031"/>
      <c r="F903" s="451"/>
      <c r="G903" s="442"/>
      <c r="H903" s="442"/>
    </row>
    <row r="904" spans="1:10" s="443" customFormat="1" ht="27.6">
      <c r="A904" s="440" t="s">
        <v>499</v>
      </c>
      <c r="B904" s="441" t="s">
        <v>1655</v>
      </c>
      <c r="C904" s="967" t="s">
        <v>895</v>
      </c>
      <c r="D904" s="967">
        <v>1</v>
      </c>
      <c r="E904" s="1031"/>
      <c r="F904" s="399">
        <f>E904*D904</f>
        <v>0</v>
      </c>
      <c r="G904" s="442"/>
      <c r="H904" s="442"/>
    </row>
    <row r="905" spans="1:10" s="443" customFormat="1" ht="13.8">
      <c r="A905" s="440"/>
      <c r="B905" s="441"/>
      <c r="C905" s="967"/>
      <c r="D905" s="967"/>
      <c r="E905" s="1031"/>
      <c r="F905" s="451"/>
      <c r="G905" s="442"/>
      <c r="H905" s="442"/>
    </row>
    <row r="906" spans="1:10" s="180" customFormat="1" ht="27.6">
      <c r="A906" s="174" t="s">
        <v>147</v>
      </c>
      <c r="B906" s="187" t="s">
        <v>1618</v>
      </c>
      <c r="C906" s="183" t="s">
        <v>1268</v>
      </c>
      <c r="D906" s="961">
        <v>1</v>
      </c>
      <c r="E906" s="412"/>
      <c r="F906" s="399">
        <f>E906*D906</f>
        <v>0</v>
      </c>
      <c r="G906" s="210"/>
      <c r="H906" s="211"/>
      <c r="I906" s="179"/>
      <c r="J906" s="179"/>
    </row>
    <row r="907" spans="1:10" s="443" customFormat="1" ht="13.8">
      <c r="A907" s="440"/>
      <c r="B907" s="441"/>
      <c r="C907" s="967"/>
      <c r="D907" s="967"/>
      <c r="E907" s="1031"/>
      <c r="F907" s="451"/>
      <c r="G907" s="442"/>
      <c r="H907" s="442"/>
    </row>
    <row r="908" spans="1:10" s="443" customFormat="1" ht="27.6">
      <c r="A908" s="440" t="s">
        <v>258</v>
      </c>
      <c r="B908" s="441" t="s">
        <v>1656</v>
      </c>
      <c r="C908" s="967" t="s">
        <v>831</v>
      </c>
      <c r="D908" s="967">
        <v>1</v>
      </c>
      <c r="E908" s="1031"/>
      <c r="F908" s="399">
        <f>E908*D908</f>
        <v>0</v>
      </c>
      <c r="G908" s="442"/>
      <c r="H908" s="442"/>
    </row>
    <row r="909" spans="1:10" s="443" customFormat="1" ht="13.8">
      <c r="A909" s="440"/>
      <c r="B909" s="441"/>
      <c r="C909" s="967"/>
      <c r="D909" s="967"/>
      <c r="E909" s="1031"/>
      <c r="F909" s="451"/>
      <c r="G909" s="442"/>
      <c r="H909" s="442"/>
    </row>
    <row r="910" spans="1:10" s="278" customFormat="1" ht="13.8">
      <c r="A910" s="197" t="s">
        <v>259</v>
      </c>
      <c r="B910" s="916" t="s">
        <v>1315</v>
      </c>
      <c r="C910" s="161"/>
      <c r="D910" s="161"/>
      <c r="E910" s="1034"/>
      <c r="F910" s="396"/>
    </row>
    <row r="911" spans="1:10" s="218" customFormat="1" ht="13.8">
      <c r="A911" s="213"/>
      <c r="B911" s="909" t="s">
        <v>1568</v>
      </c>
      <c r="C911" s="215" t="s">
        <v>895</v>
      </c>
      <c r="D911" s="216">
        <v>5</v>
      </c>
      <c r="E911" s="1035"/>
      <c r="F911" s="399">
        <f>E911*D911</f>
        <v>0</v>
      </c>
      <c r="G911" s="217"/>
      <c r="H911" s="217"/>
    </row>
    <row r="912" spans="1:10" s="218" customFormat="1" ht="27.6">
      <c r="A912" s="213"/>
      <c r="B912" s="909" t="s">
        <v>1569</v>
      </c>
      <c r="C912" s="215" t="s">
        <v>1168</v>
      </c>
      <c r="D912" s="216">
        <v>20</v>
      </c>
      <c r="E912" s="1035"/>
      <c r="F912" s="399">
        <f>E912*D912</f>
        <v>0</v>
      </c>
      <c r="G912" s="217"/>
      <c r="H912" s="217"/>
    </row>
    <row r="913" spans="1:11" s="426" customFormat="1" ht="14.4" thickBot="1">
      <c r="A913" s="418"/>
      <c r="B913" s="344"/>
      <c r="C913" s="419"/>
      <c r="D913" s="420"/>
      <c r="E913" s="1036"/>
      <c r="F913" s="464"/>
      <c r="G913" s="422"/>
      <c r="H913" s="423"/>
      <c r="I913" s="424"/>
      <c r="J913" s="425"/>
      <c r="K913" s="425"/>
    </row>
    <row r="914" spans="1:11" s="433" customFormat="1" ht="27" thickTop="1">
      <c r="A914" s="430"/>
      <c r="B914" s="431" t="s">
        <v>1657</v>
      </c>
      <c r="C914" s="963"/>
      <c r="D914" s="963"/>
      <c r="E914" s="1037"/>
      <c r="F914" s="406">
        <f>SUM(F875:F913)</f>
        <v>0</v>
      </c>
      <c r="G914" s="458"/>
      <c r="H914" s="458"/>
      <c r="I914" s="458"/>
    </row>
    <row r="915" spans="1:11" s="202" customFormat="1" ht="13.8">
      <c r="A915" s="203"/>
      <c r="B915" s="459"/>
      <c r="C915" s="199"/>
      <c r="D915" s="200"/>
      <c r="E915" s="1045"/>
      <c r="F915" s="290"/>
      <c r="G915" s="201"/>
      <c r="H915" s="201"/>
    </row>
    <row r="916" spans="1:11" s="278" customFormat="1" ht="13.8">
      <c r="A916" s="277"/>
      <c r="B916" s="916"/>
      <c r="C916" s="161"/>
      <c r="D916" s="161"/>
      <c r="E916" s="1034"/>
      <c r="F916" s="396"/>
    </row>
    <row r="917" spans="1:11" s="278" customFormat="1" ht="13.8">
      <c r="A917" s="277"/>
      <c r="B917" s="916"/>
      <c r="C917" s="161"/>
      <c r="D917" s="161"/>
      <c r="E917" s="1034"/>
      <c r="F917" s="396"/>
    </row>
    <row r="918" spans="1:11" s="190" customFormat="1" ht="13.8">
      <c r="A918" s="174"/>
      <c r="B918" s="970" t="s">
        <v>1528</v>
      </c>
      <c r="C918" s="971"/>
      <c r="D918" s="971"/>
      <c r="E918" s="1046"/>
      <c r="F918" s="399"/>
      <c r="H918" s="191"/>
      <c r="I918" s="191"/>
    </row>
    <row r="919" spans="1:11" s="278" customFormat="1" ht="13.8">
      <c r="A919" s="277"/>
      <c r="B919" s="916"/>
      <c r="C919" s="161"/>
      <c r="D919" s="161"/>
      <c r="E919" s="1034"/>
      <c r="F919" s="396"/>
    </row>
    <row r="920" spans="1:11" s="278" customFormat="1" ht="13.8">
      <c r="A920" s="277"/>
      <c r="B920" s="972" t="s">
        <v>1658</v>
      </c>
      <c r="C920" s="971"/>
      <c r="D920" s="971"/>
      <c r="E920" s="1046"/>
      <c r="F920" s="396"/>
    </row>
    <row r="921" spans="1:11" s="278" customFormat="1" ht="13.8">
      <c r="A921" s="277"/>
      <c r="B921" s="916"/>
      <c r="C921" s="161"/>
      <c r="D921" s="161"/>
      <c r="E921" s="1034"/>
      <c r="F921" s="396"/>
    </row>
    <row r="922" spans="1:11" s="278" customFormat="1" ht="110.4">
      <c r="A922" s="460" t="s">
        <v>572</v>
      </c>
      <c r="B922" s="441" t="s">
        <v>1659</v>
      </c>
      <c r="C922" s="967" t="s">
        <v>1168</v>
      </c>
      <c r="D922" s="967">
        <v>150</v>
      </c>
      <c r="E922" s="1034"/>
      <c r="F922" s="396">
        <f>E922*D922</f>
        <v>0</v>
      </c>
    </row>
    <row r="923" spans="1:11" s="278" customFormat="1" ht="13.8">
      <c r="A923" s="277"/>
      <c r="B923" s="441"/>
      <c r="C923" s="161"/>
      <c r="D923" s="161"/>
      <c r="E923" s="1034"/>
      <c r="F923" s="396"/>
    </row>
    <row r="924" spans="1:11" s="278" customFormat="1" ht="27.6">
      <c r="A924" s="460" t="s">
        <v>573</v>
      </c>
      <c r="B924" s="441" t="s">
        <v>1660</v>
      </c>
      <c r="C924" s="967" t="s">
        <v>1168</v>
      </c>
      <c r="D924" s="967">
        <v>150</v>
      </c>
      <c r="E924" s="1034"/>
      <c r="F924" s="396">
        <f>E924*D924</f>
        <v>0</v>
      </c>
    </row>
    <row r="925" spans="1:11" s="278" customFormat="1" ht="13.8">
      <c r="A925" s="277"/>
      <c r="B925" s="441"/>
      <c r="C925" s="161"/>
      <c r="D925" s="161"/>
      <c r="E925" s="1034"/>
      <c r="F925" s="396"/>
    </row>
    <row r="926" spans="1:11" s="278" customFormat="1" ht="55.2">
      <c r="A926" s="460" t="s">
        <v>574</v>
      </c>
      <c r="B926" s="441" t="s">
        <v>1661</v>
      </c>
      <c r="C926" s="967" t="s">
        <v>561</v>
      </c>
      <c r="D926" s="967">
        <v>150</v>
      </c>
      <c r="E926" s="1034"/>
      <c r="F926" s="396">
        <f>E926*D926</f>
        <v>0</v>
      </c>
    </row>
    <row r="927" spans="1:11" s="278" customFormat="1" ht="13.8">
      <c r="A927" s="277"/>
      <c r="B927" s="441"/>
      <c r="C927" s="161"/>
      <c r="D927" s="161"/>
      <c r="E927" s="1034"/>
      <c r="F927" s="396"/>
    </row>
    <row r="928" spans="1:11" s="278" customFormat="1" ht="41.4">
      <c r="A928" s="460" t="s">
        <v>575</v>
      </c>
      <c r="B928" s="441" t="s">
        <v>1662</v>
      </c>
      <c r="C928" s="967" t="s">
        <v>561</v>
      </c>
      <c r="D928" s="967">
        <v>150</v>
      </c>
      <c r="E928" s="1034"/>
      <c r="F928" s="396">
        <f>E928*D928</f>
        <v>0</v>
      </c>
    </row>
    <row r="929" spans="1:8" s="278" customFormat="1" ht="13.8">
      <c r="A929" s="277"/>
      <c r="B929" s="441"/>
      <c r="C929" s="161"/>
      <c r="D929" s="161"/>
      <c r="E929" s="1034"/>
      <c r="F929" s="396"/>
    </row>
    <row r="930" spans="1:8" s="278" customFormat="1" ht="110.4">
      <c r="A930" s="460" t="s">
        <v>140</v>
      </c>
      <c r="B930" s="441" t="s">
        <v>1690</v>
      </c>
      <c r="C930" s="967" t="s">
        <v>894</v>
      </c>
      <c r="D930" s="967">
        <v>1</v>
      </c>
      <c r="E930" s="1034"/>
      <c r="F930" s="396">
        <f>E930*D930</f>
        <v>0</v>
      </c>
    </row>
    <row r="931" spans="1:8" s="278" customFormat="1" ht="13.8">
      <c r="A931" s="460"/>
      <c r="B931" s="441"/>
      <c r="C931" s="967"/>
      <c r="D931" s="967"/>
      <c r="E931" s="1034"/>
      <c r="F931" s="396"/>
    </row>
    <row r="932" spans="1:8" s="461" customFormat="1" ht="27.6">
      <c r="A932" s="460" t="s">
        <v>141</v>
      </c>
      <c r="B932" s="441" t="s">
        <v>1663</v>
      </c>
      <c r="C932" s="967" t="s">
        <v>1268</v>
      </c>
      <c r="D932" s="967">
        <v>1</v>
      </c>
      <c r="E932" s="1047"/>
      <c r="F932" s="396">
        <f>E932*D932</f>
        <v>0</v>
      </c>
    </row>
    <row r="933" spans="1:8" s="461" customFormat="1" ht="13.8">
      <c r="A933" s="460"/>
      <c r="B933" s="441"/>
      <c r="C933" s="967"/>
      <c r="D933" s="967"/>
      <c r="E933" s="1047"/>
      <c r="F933" s="1058"/>
    </row>
    <row r="934" spans="1:8" s="461" customFormat="1" ht="27.6">
      <c r="A934" s="460" t="s">
        <v>142</v>
      </c>
      <c r="B934" s="441" t="s">
        <v>1664</v>
      </c>
      <c r="C934" s="967" t="s">
        <v>1268</v>
      </c>
      <c r="D934" s="967">
        <v>1</v>
      </c>
      <c r="E934" s="1047"/>
      <c r="F934" s="396">
        <f>E934*D934</f>
        <v>0</v>
      </c>
    </row>
    <row r="935" spans="1:8" s="461" customFormat="1" ht="13.8">
      <c r="A935" s="460"/>
      <c r="B935" s="441"/>
      <c r="C935" s="967"/>
      <c r="D935" s="967"/>
      <c r="E935" s="1047"/>
      <c r="F935" s="1058"/>
    </row>
    <row r="936" spans="1:8" s="461" customFormat="1" ht="27.6">
      <c r="A936" s="462" t="s">
        <v>143</v>
      </c>
      <c r="B936" s="973" t="s">
        <v>1665</v>
      </c>
      <c r="C936" s="967" t="s">
        <v>1268</v>
      </c>
      <c r="D936" s="967">
        <v>1</v>
      </c>
      <c r="E936" s="1047"/>
      <c r="F936" s="396">
        <f>E936*D936</f>
        <v>0</v>
      </c>
    </row>
    <row r="937" spans="1:8" s="461" customFormat="1" ht="13.8">
      <c r="A937" s="462"/>
      <c r="B937" s="973"/>
      <c r="C937" s="967"/>
      <c r="D937" s="967"/>
      <c r="E937" s="1047"/>
      <c r="F937" s="1058"/>
    </row>
    <row r="938" spans="1:8" s="278" customFormat="1" ht="13.8">
      <c r="A938" s="197" t="s">
        <v>146</v>
      </c>
      <c r="B938" s="916" t="s">
        <v>1315</v>
      </c>
      <c r="C938" s="161"/>
      <c r="D938" s="161"/>
      <c r="E938" s="1034"/>
      <c r="F938" s="396"/>
    </row>
    <row r="939" spans="1:8" s="218" customFormat="1" ht="13.8">
      <c r="A939" s="213"/>
      <c r="B939" s="909" t="s">
        <v>1317</v>
      </c>
      <c r="C939" s="215" t="s">
        <v>895</v>
      </c>
      <c r="D939" s="216">
        <v>2</v>
      </c>
      <c r="E939" s="1035"/>
      <c r="F939" s="396">
        <f>E939*D939</f>
        <v>0</v>
      </c>
      <c r="G939" s="217"/>
      <c r="H939" s="217"/>
    </row>
    <row r="940" spans="1:8" s="218" customFormat="1" ht="27.6">
      <c r="A940" s="213"/>
      <c r="B940" s="909" t="s">
        <v>1569</v>
      </c>
      <c r="C940" s="215" t="s">
        <v>1168</v>
      </c>
      <c r="D940" s="216">
        <v>30</v>
      </c>
      <c r="E940" s="1035"/>
      <c r="F940" s="396">
        <f>E940*D940</f>
        <v>0</v>
      </c>
      <c r="G940" s="217"/>
      <c r="H940" s="217"/>
    </row>
    <row r="941" spans="1:8" s="278" customFormat="1" ht="13.8">
      <c r="A941" s="277"/>
      <c r="B941" s="916"/>
      <c r="C941" s="967"/>
      <c r="D941" s="967"/>
      <c r="E941" s="1034"/>
      <c r="F941" s="396"/>
    </row>
    <row r="942" spans="1:8" s="278" customFormat="1" ht="13.8">
      <c r="A942" s="277"/>
      <c r="B942" s="972" t="s">
        <v>1666</v>
      </c>
      <c r="C942" s="971"/>
      <c r="D942" s="971"/>
      <c r="E942" s="1046"/>
      <c r="F942" s="396"/>
    </row>
    <row r="943" spans="1:8" s="278" customFormat="1" ht="13.8">
      <c r="A943" s="277"/>
      <c r="B943" s="441"/>
      <c r="C943" s="161"/>
      <c r="D943" s="161"/>
      <c r="E943" s="1034"/>
      <c r="F943" s="396"/>
    </row>
    <row r="944" spans="1:8" s="278" customFormat="1" ht="55.2">
      <c r="A944" s="460" t="s">
        <v>572</v>
      </c>
      <c r="B944" s="441" t="s">
        <v>1667</v>
      </c>
      <c r="C944" s="967" t="s">
        <v>1168</v>
      </c>
      <c r="D944" s="967">
        <v>250</v>
      </c>
      <c r="E944" s="1034"/>
      <c r="F944" s="396">
        <f>E944*D944</f>
        <v>0</v>
      </c>
    </row>
    <row r="945" spans="1:6" s="278" customFormat="1" ht="13.8">
      <c r="A945" s="277"/>
      <c r="B945" s="441"/>
      <c r="C945" s="161"/>
      <c r="D945" s="161"/>
      <c r="E945" s="1034"/>
      <c r="F945" s="396"/>
    </row>
    <row r="946" spans="1:6" s="278" customFormat="1" ht="55.2">
      <c r="A946" s="460" t="s">
        <v>573</v>
      </c>
      <c r="B946" s="441" t="s">
        <v>1668</v>
      </c>
      <c r="C946" s="967" t="s">
        <v>1168</v>
      </c>
      <c r="D946" s="967">
        <v>250</v>
      </c>
      <c r="E946" s="1034"/>
      <c r="F946" s="396">
        <f>E946*D946</f>
        <v>0</v>
      </c>
    </row>
    <row r="947" spans="1:6" s="278" customFormat="1" ht="13.8">
      <c r="A947" s="277"/>
      <c r="B947" s="441"/>
      <c r="C947" s="161"/>
      <c r="D947" s="161"/>
      <c r="E947" s="1034"/>
      <c r="F947" s="396"/>
    </row>
    <row r="948" spans="1:6" s="278" customFormat="1" ht="27.6">
      <c r="A948" s="460" t="s">
        <v>574</v>
      </c>
      <c r="B948" s="441" t="s">
        <v>1669</v>
      </c>
      <c r="C948" s="967" t="s">
        <v>1268</v>
      </c>
      <c r="D948" s="967">
        <v>1</v>
      </c>
      <c r="E948" s="1034"/>
      <c r="F948" s="396">
        <f>E948*D948</f>
        <v>0</v>
      </c>
    </row>
    <row r="949" spans="1:6" s="278" customFormat="1" ht="13.8">
      <c r="A949" s="277"/>
      <c r="B949" s="441"/>
      <c r="C949" s="161"/>
      <c r="D949" s="161"/>
      <c r="E949" s="1034"/>
      <c r="F949" s="396"/>
    </row>
    <row r="950" spans="1:6" s="278" customFormat="1" ht="27.6">
      <c r="A950" s="460" t="s">
        <v>575</v>
      </c>
      <c r="B950" s="441" t="s">
        <v>1670</v>
      </c>
      <c r="C950" s="967" t="s">
        <v>1268</v>
      </c>
      <c r="D950" s="967">
        <v>1</v>
      </c>
      <c r="E950" s="1034"/>
      <c r="F950" s="396">
        <f>E950*D950</f>
        <v>0</v>
      </c>
    </row>
    <row r="951" spans="1:6" s="278" customFormat="1" ht="13.8">
      <c r="A951" s="277"/>
      <c r="B951" s="916"/>
      <c r="C951" s="161"/>
      <c r="D951" s="161"/>
      <c r="E951" s="1034"/>
      <c r="F951" s="396"/>
    </row>
    <row r="952" spans="1:6" s="278" customFormat="1" ht="13.8">
      <c r="A952" s="277"/>
      <c r="B952" s="972" t="s">
        <v>1671</v>
      </c>
      <c r="C952" s="971"/>
      <c r="D952" s="971"/>
      <c r="E952" s="1046"/>
      <c r="F952" s="396"/>
    </row>
    <row r="953" spans="1:6" s="278" customFormat="1" ht="13.8">
      <c r="A953" s="277"/>
      <c r="B953" s="441"/>
      <c r="C953" s="161"/>
      <c r="D953" s="161"/>
      <c r="E953" s="1034"/>
      <c r="F953" s="396"/>
    </row>
    <row r="954" spans="1:6" s="278" customFormat="1" ht="69">
      <c r="A954" s="460" t="s">
        <v>572</v>
      </c>
      <c r="B954" s="441" t="s">
        <v>1672</v>
      </c>
      <c r="C954" s="161" t="s">
        <v>895</v>
      </c>
      <c r="D954" s="967">
        <v>0</v>
      </c>
      <c r="E954" s="1034"/>
      <c r="F954" s="396">
        <f>E954*D954</f>
        <v>0</v>
      </c>
    </row>
    <row r="955" spans="1:6" s="278" customFormat="1" ht="13.8">
      <c r="A955" s="277"/>
      <c r="B955" s="441"/>
      <c r="C955" s="161"/>
      <c r="D955" s="161"/>
      <c r="E955" s="1034"/>
      <c r="F955" s="396"/>
    </row>
    <row r="956" spans="1:6" s="278" customFormat="1" ht="13.8">
      <c r="A956" s="460" t="s">
        <v>573</v>
      </c>
      <c r="B956" s="441" t="s">
        <v>1673</v>
      </c>
      <c r="C956" s="161" t="s">
        <v>895</v>
      </c>
      <c r="D956" s="967">
        <v>0</v>
      </c>
      <c r="E956" s="1034"/>
      <c r="F956" s="396">
        <f>E956*D956</f>
        <v>0</v>
      </c>
    </row>
    <row r="957" spans="1:6" s="278" customFormat="1" ht="13.8">
      <c r="A957" s="277"/>
      <c r="B957" s="441"/>
      <c r="C957" s="161"/>
      <c r="D957" s="161"/>
      <c r="E957" s="1034"/>
      <c r="F957" s="396"/>
    </row>
    <row r="958" spans="1:6" s="278" customFormat="1" ht="27.6">
      <c r="A958" s="460" t="s">
        <v>574</v>
      </c>
      <c r="B958" s="441" t="s">
        <v>1674</v>
      </c>
      <c r="C958" s="161" t="s">
        <v>895</v>
      </c>
      <c r="D958" s="967">
        <v>0</v>
      </c>
      <c r="E958" s="1034"/>
      <c r="F958" s="396">
        <f>E958*D958</f>
        <v>0</v>
      </c>
    </row>
    <row r="959" spans="1:6" s="278" customFormat="1" ht="13.8">
      <c r="A959" s="277"/>
      <c r="B959" s="441"/>
      <c r="C959" s="161"/>
      <c r="D959" s="161"/>
      <c r="E959" s="1034"/>
      <c r="F959" s="396"/>
    </row>
    <row r="960" spans="1:6" s="278" customFormat="1" ht="27.6">
      <c r="A960" s="460" t="s">
        <v>575</v>
      </c>
      <c r="B960" s="441" t="s">
        <v>1675</v>
      </c>
      <c r="C960" s="161" t="s">
        <v>895</v>
      </c>
      <c r="D960" s="967">
        <v>0</v>
      </c>
      <c r="E960" s="1034"/>
      <c r="F960" s="396">
        <f>E960*D960</f>
        <v>0</v>
      </c>
    </row>
    <row r="961" spans="1:6" s="278" customFormat="1" ht="13.8">
      <c r="A961" s="460"/>
      <c r="B961" s="441"/>
      <c r="C961" s="161"/>
      <c r="D961" s="161"/>
      <c r="E961" s="1034"/>
      <c r="F961" s="396"/>
    </row>
    <row r="962" spans="1:6" s="278" customFormat="1" ht="41.4">
      <c r="A962" s="460" t="s">
        <v>140</v>
      </c>
      <c r="B962" s="441" t="s">
        <v>1676</v>
      </c>
      <c r="C962" s="161" t="s">
        <v>1268</v>
      </c>
      <c r="D962" s="967">
        <v>0</v>
      </c>
      <c r="E962" s="1034"/>
      <c r="F962" s="396">
        <f>E962*D962</f>
        <v>0</v>
      </c>
    </row>
    <row r="963" spans="1:6" s="278" customFormat="1" ht="13.8">
      <c r="A963" s="277"/>
      <c r="B963" s="441"/>
      <c r="C963" s="161"/>
      <c r="D963" s="161"/>
      <c r="E963" s="1034"/>
      <c r="F963" s="396"/>
    </row>
    <row r="964" spans="1:6" s="278" customFormat="1" ht="13.8">
      <c r="A964" s="277"/>
      <c r="B964" s="972" t="s">
        <v>1677</v>
      </c>
      <c r="C964" s="971"/>
      <c r="D964" s="971"/>
      <c r="E964" s="1046"/>
      <c r="F964" s="396"/>
    </row>
    <row r="965" spans="1:6" s="278" customFormat="1" ht="13.8">
      <c r="A965" s="277"/>
      <c r="B965" s="441"/>
      <c r="C965" s="161"/>
      <c r="D965" s="161"/>
      <c r="E965" s="1034"/>
      <c r="F965" s="396"/>
    </row>
    <row r="966" spans="1:6" s="278" customFormat="1" ht="27.6">
      <c r="A966" s="460" t="s">
        <v>572</v>
      </c>
      <c r="B966" s="441" t="s">
        <v>1678</v>
      </c>
      <c r="C966" s="967" t="s">
        <v>1268</v>
      </c>
      <c r="D966" s="967">
        <v>1</v>
      </c>
      <c r="E966" s="1034"/>
      <c r="F966" s="396">
        <f>E966*D966</f>
        <v>0</v>
      </c>
    </row>
    <row r="967" spans="1:6" s="278" customFormat="1" ht="13.8">
      <c r="A967" s="277"/>
      <c r="B967" s="441"/>
      <c r="C967" s="161"/>
      <c r="D967" s="161"/>
      <c r="E967" s="1034"/>
      <c r="F967" s="396"/>
    </row>
    <row r="968" spans="1:6" s="278" customFormat="1" ht="27.6">
      <c r="A968" s="460" t="s">
        <v>573</v>
      </c>
      <c r="B968" s="441" t="s">
        <v>1679</v>
      </c>
      <c r="C968" s="967" t="s">
        <v>1268</v>
      </c>
      <c r="D968" s="967">
        <v>1</v>
      </c>
      <c r="E968" s="1034"/>
      <c r="F968" s="396">
        <f>E968*D968</f>
        <v>0</v>
      </c>
    </row>
    <row r="969" spans="1:6" s="278" customFormat="1" ht="13.8">
      <c r="A969" s="277"/>
      <c r="B969" s="441"/>
      <c r="C969" s="161"/>
      <c r="D969" s="161"/>
      <c r="E969" s="1034"/>
      <c r="F969" s="396"/>
    </row>
    <row r="970" spans="1:6" s="278" customFormat="1" ht="27.6">
      <c r="A970" s="277" t="s">
        <v>574</v>
      </c>
      <c r="B970" s="441" t="s">
        <v>1680</v>
      </c>
      <c r="C970" s="967" t="s">
        <v>1268</v>
      </c>
      <c r="D970" s="967">
        <v>1</v>
      </c>
      <c r="E970" s="1034"/>
      <c r="F970" s="396">
        <f>E970*D970</f>
        <v>0</v>
      </c>
    </row>
    <row r="971" spans="1:6" s="278" customFormat="1" ht="13.8">
      <c r="A971" s="277"/>
      <c r="B971" s="441"/>
      <c r="C971" s="161"/>
      <c r="D971" s="161"/>
      <c r="E971" s="1034"/>
      <c r="F971" s="396"/>
    </row>
    <row r="972" spans="1:6" s="278" customFormat="1" ht="27.6">
      <c r="A972" s="277" t="s">
        <v>575</v>
      </c>
      <c r="B972" s="441" t="s">
        <v>1681</v>
      </c>
      <c r="C972" s="967" t="s">
        <v>1268</v>
      </c>
      <c r="D972" s="967">
        <v>1</v>
      </c>
      <c r="E972" s="1034"/>
      <c r="F972" s="396">
        <f>E972*D972</f>
        <v>0</v>
      </c>
    </row>
    <row r="973" spans="1:6" s="278" customFormat="1" ht="13.8">
      <c r="A973" s="277"/>
      <c r="B973" s="441"/>
      <c r="C973" s="161"/>
      <c r="D973" s="161"/>
      <c r="E973" s="1034"/>
      <c r="F973" s="396"/>
    </row>
    <row r="974" spans="1:6" s="278" customFormat="1" ht="27.6">
      <c r="A974" s="277" t="s">
        <v>140</v>
      </c>
      <c r="B974" s="441" t="s">
        <v>1682</v>
      </c>
      <c r="C974" s="967" t="s">
        <v>1268</v>
      </c>
      <c r="D974" s="967">
        <v>1</v>
      </c>
      <c r="E974" s="1034"/>
      <c r="F974" s="396">
        <f>E974*D974</f>
        <v>0</v>
      </c>
    </row>
    <row r="975" spans="1:6" s="278" customFormat="1" ht="13.8">
      <c r="A975" s="277"/>
      <c r="B975" s="441"/>
      <c r="C975" s="161"/>
      <c r="D975" s="161"/>
      <c r="E975" s="1034"/>
      <c r="F975" s="396"/>
    </row>
    <row r="976" spans="1:6" s="278" customFormat="1" ht="27.6">
      <c r="A976" s="277" t="s">
        <v>141</v>
      </c>
      <c r="B976" s="441" t="s">
        <v>1683</v>
      </c>
      <c r="C976" s="967" t="s">
        <v>1268</v>
      </c>
      <c r="D976" s="967">
        <v>1</v>
      </c>
      <c r="E976" s="1034"/>
      <c r="F976" s="396">
        <f>E976*D976</f>
        <v>0</v>
      </c>
    </row>
    <row r="977" spans="1:10" s="278" customFormat="1" ht="13.8">
      <c r="A977" s="277"/>
      <c r="B977" s="441"/>
      <c r="C977" s="161"/>
      <c r="D977" s="161"/>
      <c r="E977" s="1034"/>
      <c r="F977" s="396"/>
    </row>
    <row r="978" spans="1:10" s="278" customFormat="1" ht="13.8">
      <c r="A978" s="277"/>
      <c r="B978" s="972" t="s">
        <v>1188</v>
      </c>
      <c r="C978" s="971"/>
      <c r="D978" s="971"/>
      <c r="E978" s="1046"/>
      <c r="F978" s="396"/>
    </row>
    <row r="979" spans="1:10" s="278" customFormat="1" ht="13.8">
      <c r="A979" s="277"/>
      <c r="B979" s="441"/>
      <c r="C979" s="161"/>
      <c r="D979" s="161"/>
      <c r="E979" s="1034"/>
      <c r="F979" s="396"/>
    </row>
    <row r="980" spans="1:10" s="278" customFormat="1" ht="27.6">
      <c r="A980" s="277" t="s">
        <v>572</v>
      </c>
      <c r="B980" s="441" t="s">
        <v>1684</v>
      </c>
      <c r="C980" s="967" t="s">
        <v>1268</v>
      </c>
      <c r="D980" s="967">
        <v>1</v>
      </c>
      <c r="E980" s="1034"/>
      <c r="F980" s="396">
        <f>E980*D980</f>
        <v>0</v>
      </c>
    </row>
    <row r="981" spans="1:10" s="278" customFormat="1" ht="13.8">
      <c r="A981" s="277"/>
      <c r="B981" s="441"/>
      <c r="C981" s="161"/>
      <c r="D981" s="161"/>
      <c r="E981" s="1034"/>
      <c r="F981" s="396"/>
    </row>
    <row r="982" spans="1:10" s="278" customFormat="1" ht="27.6">
      <c r="A982" s="277" t="s">
        <v>573</v>
      </c>
      <c r="B982" s="441" t="s">
        <v>1685</v>
      </c>
      <c r="C982" s="967" t="s">
        <v>1268</v>
      </c>
      <c r="D982" s="967">
        <v>1</v>
      </c>
      <c r="E982" s="1034"/>
      <c r="F982" s="396">
        <f>E982*D982</f>
        <v>0</v>
      </c>
    </row>
    <row r="983" spans="1:10" s="278" customFormat="1" ht="13.8">
      <c r="A983" s="277"/>
      <c r="B983" s="441"/>
      <c r="C983" s="161"/>
      <c r="D983" s="161"/>
      <c r="E983" s="1034"/>
      <c r="F983" s="396"/>
    </row>
    <row r="984" spans="1:10" s="278" customFormat="1" ht="27.6">
      <c r="A984" s="277" t="s">
        <v>574</v>
      </c>
      <c r="B984" s="441" t="s">
        <v>1686</v>
      </c>
      <c r="C984" s="967" t="s">
        <v>1268</v>
      </c>
      <c r="D984" s="967">
        <v>1</v>
      </c>
      <c r="E984" s="1034"/>
      <c r="F984" s="396">
        <f>E984*D984</f>
        <v>0</v>
      </c>
    </row>
    <row r="985" spans="1:10" s="278" customFormat="1" ht="13.8">
      <c r="A985" s="277"/>
      <c r="B985" s="441"/>
      <c r="C985" s="161"/>
      <c r="D985" s="161"/>
      <c r="E985" s="1034"/>
      <c r="F985" s="396"/>
    </row>
    <row r="986" spans="1:10" s="278" customFormat="1" ht="27.6">
      <c r="A986" s="277" t="s">
        <v>575</v>
      </c>
      <c r="B986" s="441" t="s">
        <v>1687</v>
      </c>
      <c r="C986" s="967" t="s">
        <v>1268</v>
      </c>
      <c r="D986" s="967">
        <v>1</v>
      </c>
      <c r="E986" s="1034"/>
      <c r="F986" s="396">
        <f>E986*D986</f>
        <v>0</v>
      </c>
    </row>
    <row r="987" spans="1:10" s="278" customFormat="1" ht="13.8">
      <c r="A987" s="277"/>
      <c r="B987" s="441"/>
      <c r="C987" s="161"/>
      <c r="D987" s="161"/>
      <c r="E987" s="1034"/>
      <c r="F987" s="396"/>
    </row>
    <row r="988" spans="1:10" s="278" customFormat="1" ht="27.6">
      <c r="A988" s="277" t="s">
        <v>140</v>
      </c>
      <c r="B988" s="441" t="s">
        <v>1688</v>
      </c>
      <c r="C988" s="967" t="s">
        <v>1268</v>
      </c>
      <c r="D988" s="967">
        <v>1</v>
      </c>
      <c r="E988" s="1034"/>
      <c r="F988" s="396">
        <f>E988*D988</f>
        <v>0</v>
      </c>
    </row>
    <row r="989" spans="1:10" s="202" customFormat="1" ht="14.4" thickBot="1">
      <c r="A989" s="203"/>
      <c r="B989" s="452"/>
      <c r="C989" s="453"/>
      <c r="D989" s="454"/>
      <c r="E989" s="1048"/>
      <c r="F989" s="455"/>
      <c r="G989" s="456"/>
      <c r="H989" s="456"/>
      <c r="I989" s="457"/>
      <c r="J989" s="457"/>
    </row>
    <row r="990" spans="1:10" s="433" customFormat="1" ht="14.4" thickTop="1">
      <c r="A990" s="430"/>
      <c r="B990" s="881" t="s">
        <v>1689</v>
      </c>
      <c r="C990" s="963"/>
      <c r="D990" s="963"/>
      <c r="E990" s="1037"/>
      <c r="F990" s="406">
        <f>SUM(F922:F989)</f>
        <v>0</v>
      </c>
      <c r="G990" s="463"/>
      <c r="H990" s="463"/>
      <c r="I990" s="463"/>
    </row>
  </sheetData>
  <sheetProtection password="C738" sheet="1" objects="1" scenarios="1"/>
  <customSheetViews>
    <customSheetView guid="{E8A32660-5375-432E-8311-6462C80F3B10}" showPageBreaks="1" view="pageLayout" topLeftCell="A972">
      <selection activeCell="C429" sqref="C429"/>
      <pageMargins left="0.7" right="0.7" top="0.75" bottom="0.75" header="0.3" footer="0.3"/>
      <pageSetup paperSize="9" orientation="portrait" r:id="rId1"/>
    </customSheetView>
  </customSheetViews>
  <pageMargins left="0.7" right="0.7" top="0.75" bottom="0.75" header="0.3" footer="0.3"/>
  <pageSetup paperSize="9" orientation="portrait" r:id="rId2"/>
  <drawing r:id="rId3"/>
  <legacyDrawing r:id="rId4"/>
  <oleObjects>
    <mc:AlternateContent xmlns:mc="http://schemas.openxmlformats.org/markup-compatibility/2006">
      <mc:Choice Requires="x14">
        <oleObject progId="PBrush" shapeId="2053" r:id="rId5">
          <objectPr defaultSize="0" autoPict="0" r:id="rId6">
            <anchor moveWithCells="1" sizeWithCells="1">
              <from>
                <xdr:col>0</xdr:col>
                <xdr:colOff>0</xdr:colOff>
                <xdr:row>0</xdr:row>
                <xdr:rowOff>0</xdr:rowOff>
              </from>
              <to>
                <xdr:col>1</xdr:col>
                <xdr:colOff>251460</xdr:colOff>
                <xdr:row>3</xdr:row>
                <xdr:rowOff>0</xdr:rowOff>
              </to>
            </anchor>
          </objectPr>
        </oleObject>
      </mc:Choice>
      <mc:Fallback>
        <oleObject progId="PBrush" shapeId="2053" r:id="rId5"/>
      </mc:Fallback>
    </mc:AlternateContent>
    <mc:AlternateContent xmlns:mc="http://schemas.openxmlformats.org/markup-compatibility/2006">
      <mc:Choice Requires="x14">
        <oleObject progId="PBrush" shapeId="2054" r:id="rId7">
          <objectPr defaultSize="0" autoPict="0" r:id="rId6">
            <anchor moveWithCells="1" sizeWithCells="1">
              <from>
                <xdr:col>0</xdr:col>
                <xdr:colOff>0</xdr:colOff>
                <xdr:row>0</xdr:row>
                <xdr:rowOff>0</xdr:rowOff>
              </from>
              <to>
                <xdr:col>1</xdr:col>
                <xdr:colOff>251460</xdr:colOff>
                <xdr:row>3</xdr:row>
                <xdr:rowOff>0</xdr:rowOff>
              </to>
            </anchor>
          </objectPr>
        </oleObject>
      </mc:Choice>
      <mc:Fallback>
        <oleObject progId="PBrush" shapeId="2054" r:id="rId7"/>
      </mc:Fallback>
    </mc:AlternateContent>
    <mc:AlternateContent xmlns:mc="http://schemas.openxmlformats.org/markup-compatibility/2006">
      <mc:Choice Requires="x14">
        <oleObject progId="PBrush" shapeId="2055" r:id="rId8">
          <objectPr defaultSize="0" autoPict="0" r:id="rId6">
            <anchor moveWithCells="1" sizeWithCells="1">
              <from>
                <xdr:col>0</xdr:col>
                <xdr:colOff>0</xdr:colOff>
                <xdr:row>0</xdr:row>
                <xdr:rowOff>0</xdr:rowOff>
              </from>
              <to>
                <xdr:col>1</xdr:col>
                <xdr:colOff>251460</xdr:colOff>
                <xdr:row>3</xdr:row>
                <xdr:rowOff>0</xdr:rowOff>
              </to>
            </anchor>
          </objectPr>
        </oleObject>
      </mc:Choice>
      <mc:Fallback>
        <oleObject progId="PBrush" shapeId="2055" r:id="rId8"/>
      </mc:Fallback>
    </mc:AlternateContent>
    <mc:AlternateContent xmlns:mc="http://schemas.openxmlformats.org/markup-compatibility/2006">
      <mc:Choice Requires="x14">
        <oleObject progId="PBrush" shapeId="2056" r:id="rId9">
          <objectPr defaultSize="0" autoPict="0" r:id="rId6">
            <anchor moveWithCells="1" sizeWithCells="1">
              <from>
                <xdr:col>0</xdr:col>
                <xdr:colOff>0</xdr:colOff>
                <xdr:row>0</xdr:row>
                <xdr:rowOff>0</xdr:rowOff>
              </from>
              <to>
                <xdr:col>1</xdr:col>
                <xdr:colOff>1661160</xdr:colOff>
                <xdr:row>3</xdr:row>
                <xdr:rowOff>15240</xdr:rowOff>
              </to>
            </anchor>
          </objectPr>
        </oleObject>
      </mc:Choice>
      <mc:Fallback>
        <oleObject progId="PBrush" shapeId="2056" r:id="rId9"/>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70"/>
  <sheetViews>
    <sheetView view="pageLayout" topLeftCell="A49" zoomScaleNormal="100" workbookViewId="0">
      <selection activeCell="E61" sqref="E61"/>
    </sheetView>
  </sheetViews>
  <sheetFormatPr defaultRowHeight="13.2"/>
  <cols>
    <col min="1" max="1" width="8" style="572" customWidth="1"/>
    <col min="2" max="2" width="34.6640625" style="572" customWidth="1"/>
    <col min="3" max="3" width="7" style="572" customWidth="1"/>
    <col min="4" max="4" width="9.88671875" style="572" customWidth="1"/>
    <col min="5" max="5" width="14.21875" style="831" customWidth="1"/>
    <col min="6" max="6" width="18" style="572" customWidth="1"/>
    <col min="7" max="7" width="2.6640625" customWidth="1"/>
    <col min="8" max="8" width="1.77734375"/>
    <col min="9" max="9" width="8.44140625" customWidth="1"/>
  </cols>
  <sheetData>
    <row r="1" spans="1:9" s="470" customFormat="1" ht="15">
      <c r="A1" s="469"/>
      <c r="D1" s="471"/>
      <c r="E1" s="1254"/>
      <c r="F1" s="472"/>
    </row>
    <row r="2" spans="1:9" s="470" customFormat="1" ht="15">
      <c r="A2" s="469"/>
      <c r="D2" s="471"/>
      <c r="E2" s="1254"/>
      <c r="F2" s="472"/>
    </row>
    <row r="3" spans="1:9" s="470" customFormat="1" ht="15.6">
      <c r="A3" s="473"/>
      <c r="B3" s="474"/>
      <c r="D3" s="471"/>
      <c r="E3" s="1254"/>
      <c r="F3" s="472"/>
    </row>
    <row r="4" spans="1:9" s="470" customFormat="1" ht="15.6">
      <c r="A4" s="473"/>
      <c r="B4" s="475"/>
      <c r="D4" s="471"/>
      <c r="E4" s="1254"/>
      <c r="F4" s="472"/>
    </row>
    <row r="5" spans="1:9" s="470" customFormat="1" ht="15.6">
      <c r="A5" s="476"/>
      <c r="B5" s="477"/>
      <c r="C5" s="478"/>
      <c r="D5" s="479"/>
      <c r="E5" s="1255"/>
      <c r="F5" s="480"/>
      <c r="G5" s="479"/>
      <c r="H5" s="481"/>
      <c r="I5" s="481"/>
    </row>
    <row r="6" spans="1:9" s="470" customFormat="1" ht="15.6">
      <c r="A6" s="482"/>
      <c r="B6" s="483"/>
      <c r="C6" s="484"/>
      <c r="D6" s="485"/>
      <c r="E6" s="1256"/>
      <c r="F6" s="481"/>
      <c r="G6" s="485"/>
      <c r="H6" s="481"/>
      <c r="I6" s="481"/>
    </row>
    <row r="7" spans="1:9" s="470" customFormat="1" ht="10.95" customHeight="1">
      <c r="A7" s="482"/>
      <c r="B7" s="483"/>
      <c r="C7" s="484"/>
      <c r="D7" s="485"/>
      <c r="E7" s="1256"/>
      <c r="F7" s="481"/>
      <c r="G7" s="485"/>
      <c r="H7" s="481"/>
      <c r="I7" s="481"/>
    </row>
    <row r="8" spans="1:9" s="470" customFormat="1" ht="15.6" hidden="1">
      <c r="A8" s="482"/>
      <c r="B8" s="483"/>
      <c r="C8" s="484"/>
      <c r="D8" s="485"/>
      <c r="E8" s="1256"/>
      <c r="F8" s="481"/>
      <c r="G8" s="485"/>
      <c r="H8" s="481"/>
      <c r="I8" s="481"/>
    </row>
    <row r="9" spans="1:9" s="470" customFormat="1" ht="9" customHeight="1">
      <c r="A9" s="482"/>
      <c r="B9" s="483"/>
      <c r="C9" s="484"/>
      <c r="D9" s="485"/>
      <c r="E9" s="1256"/>
      <c r="F9" s="481"/>
      <c r="G9" s="485"/>
      <c r="H9" s="481"/>
      <c r="I9" s="481"/>
    </row>
    <row r="10" spans="1:9" s="470" customFormat="1" ht="9" hidden="1" customHeight="1">
      <c r="A10" s="482"/>
      <c r="B10" s="483"/>
      <c r="C10" s="484"/>
      <c r="D10" s="485"/>
      <c r="E10" s="1256"/>
      <c r="F10" s="481"/>
      <c r="G10" s="485"/>
      <c r="H10" s="481"/>
      <c r="I10" s="481"/>
    </row>
    <row r="11" spans="1:9" s="470" customFormat="1" ht="15.6" hidden="1">
      <c r="A11" s="482"/>
      <c r="B11" s="483"/>
      <c r="C11" s="484"/>
      <c r="D11" s="485"/>
      <c r="E11" s="1256"/>
      <c r="F11" s="481"/>
      <c r="G11" s="485"/>
      <c r="H11" s="481"/>
      <c r="I11" s="481"/>
    </row>
    <row r="12" spans="1:9" s="470" customFormat="1" ht="15.6" hidden="1">
      <c r="A12" s="482"/>
      <c r="B12" s="483"/>
      <c r="C12" s="484"/>
      <c r="D12" s="485"/>
      <c r="E12" s="1256"/>
      <c r="F12" s="481"/>
      <c r="G12" s="485"/>
      <c r="H12" s="481"/>
      <c r="I12" s="481"/>
    </row>
    <row r="18" spans="1:23" ht="13.8">
      <c r="B18" s="1059" t="s">
        <v>1692</v>
      </c>
    </row>
    <row r="19" spans="1:23" ht="13.8">
      <c r="B19" s="1059"/>
    </row>
    <row r="20" spans="1:23" ht="13.8">
      <c r="B20" s="1059" t="s">
        <v>1693</v>
      </c>
      <c r="F20" s="98">
        <f>F255</f>
        <v>0</v>
      </c>
      <c r="G20" s="4"/>
    </row>
    <row r="21" spans="1:23" ht="13.8">
      <c r="B21" s="1059"/>
      <c r="G21" s="4"/>
    </row>
    <row r="22" spans="1:23" ht="13.8">
      <c r="B22" s="1059" t="s">
        <v>129</v>
      </c>
      <c r="F22" s="98">
        <f>F419</f>
        <v>0</v>
      </c>
      <c r="G22" s="4"/>
    </row>
    <row r="23" spans="1:23" ht="13.8">
      <c r="B23" s="1059"/>
      <c r="G23" s="4"/>
    </row>
    <row r="24" spans="1:23" ht="13.8">
      <c r="B24" s="1059" t="s">
        <v>439</v>
      </c>
      <c r="F24" s="98">
        <f>F504</f>
        <v>0</v>
      </c>
      <c r="G24" s="93"/>
    </row>
    <row r="25" spans="1:23" ht="13.8">
      <c r="B25" s="1059"/>
    </row>
    <row r="26" spans="1:23" ht="13.8">
      <c r="B26" s="1059" t="s">
        <v>440</v>
      </c>
      <c r="F26" s="98">
        <f>F669</f>
        <v>0</v>
      </c>
    </row>
    <row r="28" spans="1:23" ht="13.8">
      <c r="B28" s="1059" t="s">
        <v>2126</v>
      </c>
      <c r="F28" s="101">
        <f>SUM(F20:F27)</f>
        <v>0</v>
      </c>
    </row>
    <row r="32" spans="1:23" s="488" customFormat="1" ht="33" customHeight="1" thickBot="1">
      <c r="A32" s="1060" t="s">
        <v>1694</v>
      </c>
      <c r="B32" s="1061" t="s">
        <v>1695</v>
      </c>
      <c r="C32" s="1060" t="s">
        <v>1696</v>
      </c>
      <c r="D32" s="1062" t="s">
        <v>569</v>
      </c>
      <c r="E32" s="1257" t="s">
        <v>570</v>
      </c>
      <c r="F32" s="1277" t="s">
        <v>1697</v>
      </c>
      <c r="G32" s="486"/>
      <c r="H32" s="486"/>
      <c r="I32" s="486"/>
      <c r="J32" s="486"/>
      <c r="K32" s="487"/>
      <c r="L32" s="487"/>
      <c r="M32" s="487"/>
      <c r="N32" s="487"/>
      <c r="O32" s="487"/>
      <c r="P32" s="487"/>
      <c r="Q32" s="487"/>
      <c r="R32" s="487"/>
      <c r="S32" s="487"/>
      <c r="T32" s="487"/>
      <c r="U32" s="487"/>
      <c r="V32" s="487"/>
      <c r="W32" s="487"/>
    </row>
    <row r="33" spans="1:10" s="489" customFormat="1" ht="15.6">
      <c r="A33" s="1063"/>
      <c r="B33" s="1064"/>
      <c r="C33" s="1065"/>
      <c r="D33" s="1066"/>
      <c r="E33" s="490"/>
      <c r="F33" s="1278"/>
    </row>
    <row r="34" spans="1:10" s="492" customFormat="1" ht="15">
      <c r="A34" s="1067" t="s">
        <v>1698</v>
      </c>
      <c r="B34" s="1068" t="s">
        <v>1699</v>
      </c>
      <c r="C34" s="572"/>
      <c r="D34" s="572"/>
      <c r="E34" s="1258"/>
      <c r="F34" s="98"/>
      <c r="G34"/>
    </row>
    <row r="35" spans="1:10" s="492" customFormat="1" ht="15.6">
      <c r="A35" s="1069"/>
      <c r="B35" s="1070"/>
      <c r="C35" s="1071"/>
      <c r="D35" s="1072"/>
      <c r="E35" s="1259"/>
      <c r="F35" s="1279"/>
    </row>
    <row r="36" spans="1:10" s="492" customFormat="1" ht="304.2" customHeight="1">
      <c r="A36" s="1073"/>
      <c r="B36" s="1074" t="s">
        <v>2393</v>
      </c>
      <c r="C36" s="1075"/>
      <c r="D36" s="1075"/>
      <c r="E36" s="1260"/>
      <c r="F36" s="1075"/>
      <c r="I36" s="496"/>
    </row>
    <row r="37" spans="1:10" s="493" customFormat="1" ht="193.2">
      <c r="A37" s="1069"/>
      <c r="B37" s="442" t="s">
        <v>2394</v>
      </c>
      <c r="C37" s="1071"/>
      <c r="D37" s="1072"/>
      <c r="E37" s="1259"/>
      <c r="F37" s="1279"/>
      <c r="G37" s="492"/>
      <c r="H37" s="492"/>
      <c r="I37" s="496"/>
      <c r="J37" s="492"/>
    </row>
    <row r="38" spans="1:10" s="493" customFormat="1" ht="15.6">
      <c r="A38" s="1069"/>
      <c r="B38" s="442"/>
      <c r="C38" s="1071"/>
      <c r="D38" s="1072"/>
      <c r="E38" s="1259"/>
      <c r="F38" s="1279"/>
      <c r="G38" s="492"/>
      <c r="H38" s="492"/>
      <c r="I38" s="496"/>
      <c r="J38" s="492"/>
    </row>
    <row r="39" spans="1:10" s="493" customFormat="1" ht="16.5" customHeight="1">
      <c r="A39" s="1076"/>
      <c r="B39" s="1077"/>
      <c r="C39" s="1078"/>
      <c r="D39" s="1078"/>
      <c r="E39" s="1259"/>
      <c r="F39" s="1279"/>
      <c r="G39" s="492"/>
      <c r="H39" s="492"/>
      <c r="I39" s="492"/>
      <c r="J39" s="492"/>
    </row>
    <row r="40" spans="1:10" s="493" customFormat="1" ht="41.4">
      <c r="A40" s="1079">
        <f>COUNT($A$3:A39)+1</f>
        <v>1</v>
      </c>
      <c r="B40" s="1080" t="s">
        <v>1701</v>
      </c>
      <c r="C40" s="1081"/>
      <c r="D40" s="1081"/>
      <c r="E40" s="1261"/>
      <c r="F40" s="1280"/>
      <c r="G40" s="492"/>
      <c r="H40" s="492"/>
      <c r="I40" s="492"/>
      <c r="J40" s="492"/>
    </row>
    <row r="41" spans="1:10" s="493" customFormat="1" ht="15">
      <c r="A41" s="1079"/>
      <c r="B41" s="1082"/>
      <c r="C41" s="1083"/>
      <c r="D41" s="1083"/>
      <c r="E41" s="1261"/>
      <c r="F41" s="1280"/>
      <c r="G41" s="492"/>
      <c r="H41" s="492"/>
      <c r="I41" s="492"/>
      <c r="J41" s="492"/>
    </row>
    <row r="42" spans="1:10" s="493" customFormat="1" ht="15">
      <c r="A42" s="1079"/>
      <c r="B42" s="1082" t="s">
        <v>1702</v>
      </c>
      <c r="C42" s="1083" t="s">
        <v>1168</v>
      </c>
      <c r="D42" s="1084">
        <v>45</v>
      </c>
      <c r="E42" s="1261"/>
      <c r="F42" s="1281">
        <f t="shared" ref="F42:F47" si="0">+E42*D42</f>
        <v>0</v>
      </c>
      <c r="G42" s="492"/>
      <c r="H42" s="492"/>
      <c r="I42" s="492"/>
      <c r="J42" s="492"/>
    </row>
    <row r="43" spans="1:10" s="493" customFormat="1" ht="15">
      <c r="A43" s="1079"/>
      <c r="B43" s="1082" t="s">
        <v>1703</v>
      </c>
      <c r="C43" s="1083" t="s">
        <v>1168</v>
      </c>
      <c r="D43" s="1084">
        <v>12</v>
      </c>
      <c r="E43" s="1261"/>
      <c r="F43" s="1281">
        <f t="shared" si="0"/>
        <v>0</v>
      </c>
      <c r="G43" s="492"/>
      <c r="H43" s="492"/>
      <c r="I43" s="492"/>
      <c r="J43" s="492"/>
    </row>
    <row r="44" spans="1:10" s="493" customFormat="1" ht="15">
      <c r="A44" s="1079"/>
      <c r="B44" s="1082" t="s">
        <v>1704</v>
      </c>
      <c r="C44" s="1083" t="s">
        <v>1168</v>
      </c>
      <c r="D44" s="1084">
        <v>17</v>
      </c>
      <c r="E44" s="1261"/>
      <c r="F44" s="1281">
        <f t="shared" si="0"/>
        <v>0</v>
      </c>
      <c r="G44" s="492"/>
      <c r="H44" s="492"/>
      <c r="I44" s="492"/>
      <c r="J44" s="492"/>
    </row>
    <row r="45" spans="1:10" s="493" customFormat="1" ht="15">
      <c r="A45" s="1079"/>
      <c r="B45" s="1082" t="s">
        <v>1705</v>
      </c>
      <c r="C45" s="1083" t="s">
        <v>1168</v>
      </c>
      <c r="D45" s="1084">
        <v>8</v>
      </c>
      <c r="E45" s="1261"/>
      <c r="F45" s="1281">
        <f t="shared" si="0"/>
        <v>0</v>
      </c>
      <c r="G45" s="492"/>
      <c r="H45" s="492"/>
      <c r="I45" s="492"/>
      <c r="J45" s="492"/>
    </row>
    <row r="46" spans="1:10" s="493" customFormat="1" ht="15">
      <c r="A46" s="1079"/>
      <c r="B46" s="1080" t="s">
        <v>1706</v>
      </c>
      <c r="C46" s="1081" t="s">
        <v>1168</v>
      </c>
      <c r="D46" s="1084">
        <v>10</v>
      </c>
      <c r="E46" s="1261"/>
      <c r="F46" s="1281">
        <f t="shared" si="0"/>
        <v>0</v>
      </c>
      <c r="G46" s="492"/>
      <c r="H46" s="492"/>
      <c r="I46" s="492"/>
      <c r="J46" s="492"/>
    </row>
    <row r="47" spans="1:10" s="493" customFormat="1" ht="15">
      <c r="A47" s="1079"/>
      <c r="B47" s="1080" t="s">
        <v>1707</v>
      </c>
      <c r="C47" s="1081" t="s">
        <v>1168</v>
      </c>
      <c r="D47" s="1084">
        <v>110</v>
      </c>
      <c r="E47" s="1261"/>
      <c r="F47" s="1281">
        <f t="shared" si="0"/>
        <v>0</v>
      </c>
      <c r="G47" s="492"/>
      <c r="H47" s="492"/>
      <c r="I47" s="492"/>
      <c r="J47" s="492"/>
    </row>
    <row r="48" spans="1:10" s="493" customFormat="1" ht="15">
      <c r="A48" s="1079"/>
      <c r="B48" s="1085"/>
      <c r="C48" s="1086"/>
      <c r="D48" s="1086"/>
      <c r="E48" s="1261"/>
      <c r="F48" s="1281"/>
      <c r="G48" s="492"/>
      <c r="H48" s="492"/>
      <c r="I48" s="492"/>
      <c r="J48" s="492"/>
    </row>
    <row r="49" spans="1:10" s="493" customFormat="1" ht="27.6">
      <c r="A49" s="1079">
        <v>2</v>
      </c>
      <c r="B49" s="1087" t="s">
        <v>1708</v>
      </c>
      <c r="C49" s="1086"/>
      <c r="D49" s="1086"/>
      <c r="E49" s="1261"/>
      <c r="F49" s="1281"/>
      <c r="G49" s="492"/>
      <c r="H49" s="492"/>
      <c r="I49" s="492"/>
      <c r="J49" s="492"/>
    </row>
    <row r="50" spans="1:10" s="493" customFormat="1" ht="27.6">
      <c r="A50" s="1079"/>
      <c r="B50" s="1087" t="s">
        <v>1709</v>
      </c>
      <c r="C50" s="1086"/>
      <c r="D50" s="1086"/>
      <c r="E50" s="1261"/>
      <c r="F50" s="1281"/>
      <c r="G50" s="492"/>
      <c r="H50" s="492"/>
      <c r="I50" s="492"/>
      <c r="J50" s="492"/>
    </row>
    <row r="51" spans="1:10" s="493" customFormat="1" ht="15">
      <c r="A51" s="1079"/>
      <c r="B51" s="1087" t="s">
        <v>1710</v>
      </c>
      <c r="C51" s="1086"/>
      <c r="D51" s="1086"/>
      <c r="E51" s="1261"/>
      <c r="F51" s="1281"/>
      <c r="G51" s="492"/>
      <c r="H51" s="492"/>
      <c r="I51" s="492"/>
      <c r="J51" s="492"/>
    </row>
    <row r="52" spans="1:10" s="493" customFormat="1" ht="15">
      <c r="A52" s="1079"/>
      <c r="B52" s="1087" t="s">
        <v>1711</v>
      </c>
      <c r="C52" s="1086"/>
      <c r="D52" s="1086"/>
      <c r="E52" s="1261"/>
      <c r="F52" s="1281"/>
      <c r="G52" s="492"/>
      <c r="H52" s="492"/>
      <c r="I52" s="492"/>
      <c r="J52" s="492"/>
    </row>
    <row r="53" spans="1:10" s="493" customFormat="1" ht="27.6">
      <c r="A53" s="1079"/>
      <c r="B53" s="1087" t="s">
        <v>1712</v>
      </c>
      <c r="C53" s="1086"/>
      <c r="D53" s="1086"/>
      <c r="E53" s="1261"/>
      <c r="F53" s="1281"/>
      <c r="G53" s="492"/>
      <c r="H53" s="492"/>
      <c r="I53" s="492"/>
      <c r="J53" s="492"/>
    </row>
    <row r="54" spans="1:10" s="493" customFormat="1" ht="15">
      <c r="A54" s="1079"/>
      <c r="B54" s="1087" t="s">
        <v>1713</v>
      </c>
      <c r="C54" s="1088"/>
      <c r="D54" s="1088"/>
      <c r="E54" s="1261"/>
      <c r="F54" s="1281"/>
      <c r="G54" s="492"/>
      <c r="H54" s="492"/>
      <c r="I54" s="492"/>
      <c r="J54" s="492"/>
    </row>
    <row r="55" spans="1:10" s="493" customFormat="1" ht="15">
      <c r="A55" s="1079"/>
      <c r="B55" s="1087" t="s">
        <v>1714</v>
      </c>
      <c r="C55" s="1088"/>
      <c r="D55" s="1088"/>
      <c r="E55" s="1261"/>
      <c r="F55" s="1281"/>
      <c r="G55" s="492"/>
      <c r="H55" s="492"/>
      <c r="I55" s="492"/>
      <c r="J55" s="492"/>
    </row>
    <row r="56" spans="1:10" s="493" customFormat="1" ht="15">
      <c r="A56" s="1079"/>
      <c r="B56" s="1087"/>
      <c r="C56" s="1083" t="s">
        <v>1168</v>
      </c>
      <c r="D56" s="1084">
        <v>45</v>
      </c>
      <c r="E56" s="1261"/>
      <c r="F56" s="1281">
        <f t="shared" ref="F56:F61" si="1">+E56*D56</f>
        <v>0</v>
      </c>
      <c r="G56" s="492"/>
      <c r="H56" s="492"/>
      <c r="I56" s="492"/>
      <c r="J56" s="492"/>
    </row>
    <row r="57" spans="1:10" s="493" customFormat="1" ht="15">
      <c r="A57" s="1079"/>
      <c r="B57" s="1082" t="s">
        <v>1702</v>
      </c>
      <c r="C57" s="1083" t="s">
        <v>1168</v>
      </c>
      <c r="D57" s="1084">
        <v>12</v>
      </c>
      <c r="E57" s="1261"/>
      <c r="F57" s="1281">
        <f t="shared" si="1"/>
        <v>0</v>
      </c>
      <c r="G57" s="492"/>
      <c r="H57" s="492"/>
      <c r="I57" s="492"/>
      <c r="J57" s="492"/>
    </row>
    <row r="58" spans="1:10" s="493" customFormat="1" ht="15">
      <c r="A58" s="1079"/>
      <c r="B58" s="1082" t="s">
        <v>1703</v>
      </c>
      <c r="C58" s="1083" t="s">
        <v>1168</v>
      </c>
      <c r="D58" s="1084">
        <v>17</v>
      </c>
      <c r="E58" s="1261"/>
      <c r="F58" s="1281">
        <f t="shared" si="1"/>
        <v>0</v>
      </c>
      <c r="G58" s="492"/>
      <c r="H58" s="492"/>
      <c r="I58" s="492"/>
      <c r="J58" s="492"/>
    </row>
    <row r="59" spans="1:10" s="493" customFormat="1" ht="15">
      <c r="A59" s="1079"/>
      <c r="B59" s="1082" t="s">
        <v>1704</v>
      </c>
      <c r="C59" s="1083" t="s">
        <v>1168</v>
      </c>
      <c r="D59" s="1084">
        <v>8</v>
      </c>
      <c r="E59" s="1261"/>
      <c r="F59" s="1281">
        <f t="shared" si="1"/>
        <v>0</v>
      </c>
      <c r="G59" s="492"/>
      <c r="H59" s="492"/>
      <c r="I59" s="492"/>
      <c r="J59" s="492"/>
    </row>
    <row r="60" spans="1:10" s="493" customFormat="1" ht="15">
      <c r="A60" s="1079"/>
      <c r="B60" s="1082" t="s">
        <v>1705</v>
      </c>
      <c r="C60" s="1081" t="s">
        <v>1168</v>
      </c>
      <c r="D60" s="1084">
        <v>10</v>
      </c>
      <c r="E60" s="1261"/>
      <c r="F60" s="1281">
        <f t="shared" si="1"/>
        <v>0</v>
      </c>
      <c r="G60" s="492"/>
      <c r="H60" s="492"/>
      <c r="I60" s="492"/>
      <c r="J60" s="492"/>
    </row>
    <row r="61" spans="1:10" s="493" customFormat="1" ht="15">
      <c r="A61" s="1079"/>
      <c r="B61" s="1080" t="s">
        <v>1706</v>
      </c>
      <c r="C61" s="1081" t="s">
        <v>1168</v>
      </c>
      <c r="D61" s="1084">
        <v>110</v>
      </c>
      <c r="E61" s="1261"/>
      <c r="F61" s="1281">
        <f t="shared" si="1"/>
        <v>0</v>
      </c>
      <c r="G61" s="492"/>
      <c r="H61" s="492"/>
      <c r="I61" s="492"/>
      <c r="J61" s="492"/>
    </row>
    <row r="62" spans="1:10" s="493" customFormat="1" ht="15">
      <c r="A62" s="1079"/>
      <c r="B62" s="1080" t="s">
        <v>1707</v>
      </c>
      <c r="C62" s="1081"/>
      <c r="D62" s="1081"/>
      <c r="E62" s="1261"/>
      <c r="F62" s="1281"/>
      <c r="G62" s="492"/>
      <c r="H62" s="492"/>
      <c r="I62" s="492"/>
      <c r="J62" s="492"/>
    </row>
    <row r="63" spans="1:10" s="493" customFormat="1" ht="15">
      <c r="A63" s="1079"/>
      <c r="B63" s="1080"/>
      <c r="C63" s="1081"/>
      <c r="D63" s="1081"/>
      <c r="E63" s="1261"/>
      <c r="F63" s="1281"/>
      <c r="G63" s="492"/>
      <c r="H63" s="492"/>
      <c r="I63" s="492"/>
      <c r="J63" s="492"/>
    </row>
    <row r="64" spans="1:10" s="493" customFormat="1" ht="55.2">
      <c r="A64" s="1079">
        <v>3</v>
      </c>
      <c r="B64" s="1080" t="s">
        <v>1715</v>
      </c>
      <c r="C64" s="1081"/>
      <c r="D64" s="1081"/>
      <c r="E64" s="1261"/>
      <c r="F64" s="1281"/>
      <c r="G64" s="492"/>
      <c r="H64" s="492"/>
      <c r="I64" s="492"/>
      <c r="J64" s="492"/>
    </row>
    <row r="65" spans="1:10" s="493" customFormat="1" ht="15">
      <c r="A65" s="1079"/>
      <c r="B65" s="1080"/>
      <c r="C65" s="1089"/>
      <c r="D65" s="1089"/>
      <c r="E65" s="1262"/>
      <c r="F65" s="1089"/>
      <c r="G65" s="492"/>
      <c r="H65" s="492"/>
      <c r="I65" s="492"/>
      <c r="J65" s="492"/>
    </row>
    <row r="66" spans="1:10" s="493" customFormat="1" ht="15">
      <c r="A66" s="1079"/>
      <c r="B66" s="835" t="s">
        <v>1703</v>
      </c>
      <c r="C66" s="1081" t="s">
        <v>895</v>
      </c>
      <c r="D66" s="1084">
        <v>3</v>
      </c>
      <c r="E66" s="1261"/>
      <c r="F66" s="1281">
        <f>+E66*D66</f>
        <v>0</v>
      </c>
      <c r="G66" s="492"/>
      <c r="H66" s="492"/>
      <c r="I66" s="492"/>
      <c r="J66" s="492"/>
    </row>
    <row r="67" spans="1:10" s="493" customFormat="1" ht="15">
      <c r="A67" s="1079"/>
      <c r="B67" s="835" t="s">
        <v>1704</v>
      </c>
      <c r="C67" s="1081" t="s">
        <v>895</v>
      </c>
      <c r="D67" s="1084">
        <v>1</v>
      </c>
      <c r="E67" s="1261"/>
      <c r="F67" s="1281">
        <f>+E67*D67</f>
        <v>0</v>
      </c>
      <c r="G67" s="492"/>
      <c r="H67" s="492"/>
      <c r="I67" s="492"/>
      <c r="J67" s="492"/>
    </row>
    <row r="68" spans="1:10" s="493" customFormat="1" ht="15">
      <c r="A68" s="1079"/>
      <c r="B68" s="835" t="s">
        <v>1705</v>
      </c>
      <c r="C68" s="1081" t="s">
        <v>895</v>
      </c>
      <c r="D68" s="1084">
        <v>1</v>
      </c>
      <c r="E68" s="1261"/>
      <c r="F68" s="1281">
        <f>+E68*D68</f>
        <v>0</v>
      </c>
      <c r="G68" s="492"/>
      <c r="H68" s="492"/>
      <c r="I68" s="492"/>
      <c r="J68" s="492"/>
    </row>
    <row r="69" spans="1:10" s="493" customFormat="1" ht="15">
      <c r="A69" s="1079"/>
      <c r="B69" s="835" t="s">
        <v>1706</v>
      </c>
      <c r="C69" s="1081" t="s">
        <v>895</v>
      </c>
      <c r="D69" s="1084"/>
      <c r="E69" s="1261"/>
      <c r="F69" s="1281"/>
      <c r="G69" s="492"/>
      <c r="H69" s="492"/>
      <c r="I69" s="492"/>
      <c r="J69" s="492"/>
    </row>
    <row r="70" spans="1:10" s="493" customFormat="1" ht="15">
      <c r="A70" s="1079"/>
      <c r="B70" s="1090"/>
      <c r="C70" s="1091"/>
      <c r="D70" s="1092"/>
      <c r="E70" s="1261"/>
      <c r="F70" s="1281"/>
      <c r="G70" s="492"/>
      <c r="H70" s="492"/>
      <c r="I70" s="492"/>
      <c r="J70" s="492"/>
    </row>
    <row r="71" spans="1:10" s="493" customFormat="1" ht="96.6">
      <c r="A71" s="1079">
        <v>4</v>
      </c>
      <c r="B71" s="1093" t="s">
        <v>1716</v>
      </c>
      <c r="C71" s="1094"/>
      <c r="D71" s="1094"/>
      <c r="E71" s="1261"/>
      <c r="F71" s="1281"/>
      <c r="G71" s="492"/>
      <c r="H71" s="492"/>
      <c r="I71" s="492"/>
      <c r="J71" s="492"/>
    </row>
    <row r="72" spans="1:10" s="493" customFormat="1" ht="69">
      <c r="A72" s="1079"/>
      <c r="B72" s="1093" t="s">
        <v>1717</v>
      </c>
      <c r="C72" s="1095" t="s">
        <v>894</v>
      </c>
      <c r="D72" s="1096"/>
      <c r="E72" s="1261"/>
      <c r="F72" s="1281">
        <f>+E72*D72</f>
        <v>0</v>
      </c>
      <c r="G72" s="492"/>
      <c r="H72" s="492"/>
      <c r="I72" s="492"/>
      <c r="J72" s="492"/>
    </row>
    <row r="73" spans="1:10" s="493" customFormat="1" ht="15">
      <c r="A73" s="1079"/>
      <c r="B73" s="1093"/>
      <c r="C73" s="1097"/>
      <c r="D73" s="1098"/>
      <c r="E73" s="1261"/>
      <c r="F73" s="1281"/>
      <c r="G73" s="492"/>
      <c r="H73" s="492"/>
      <c r="I73" s="492"/>
      <c r="J73" s="492"/>
    </row>
    <row r="74" spans="1:10" s="493" customFormat="1" ht="82.8">
      <c r="A74" s="1099">
        <v>5</v>
      </c>
      <c r="B74" s="1087" t="s">
        <v>1718</v>
      </c>
      <c r="C74" s="1097"/>
      <c r="D74" s="1098"/>
      <c r="E74" s="1263"/>
      <c r="F74" s="1281"/>
      <c r="G74" s="494"/>
      <c r="H74" s="494"/>
      <c r="I74" s="494"/>
      <c r="J74" s="492"/>
    </row>
    <row r="75" spans="1:10" s="492" customFormat="1" ht="15">
      <c r="A75" s="1079"/>
      <c r="B75" s="1087"/>
      <c r="C75" s="1070"/>
      <c r="D75" s="1070"/>
      <c r="E75" s="1264"/>
      <c r="F75" s="1070"/>
    </row>
    <row r="76" spans="1:10" s="492" customFormat="1" ht="15">
      <c r="A76" s="1079"/>
      <c r="B76" s="1080" t="s">
        <v>1706</v>
      </c>
      <c r="C76" s="1081" t="s">
        <v>895</v>
      </c>
      <c r="D76" s="1081">
        <v>1</v>
      </c>
      <c r="E76" s="1263"/>
      <c r="F76" s="1281">
        <f>+E76*D76</f>
        <v>0</v>
      </c>
    </row>
    <row r="77" spans="1:10" s="492" customFormat="1" ht="15">
      <c r="A77" s="1079"/>
      <c r="B77" s="1080" t="s">
        <v>1707</v>
      </c>
      <c r="C77" s="1081" t="s">
        <v>895</v>
      </c>
      <c r="D77" s="1084"/>
      <c r="E77" s="1261">
        <v>99.9</v>
      </c>
      <c r="F77" s="1281">
        <f>+E77*D77</f>
        <v>0</v>
      </c>
    </row>
    <row r="78" spans="1:10" s="492" customFormat="1" ht="15">
      <c r="A78" s="1079"/>
      <c r="B78" s="1080"/>
      <c r="C78" s="1097"/>
      <c r="D78" s="1098"/>
      <c r="E78" s="1261"/>
      <c r="F78" s="1281"/>
    </row>
    <row r="79" spans="1:10" s="492" customFormat="1" ht="96.6">
      <c r="A79" s="1079">
        <v>6</v>
      </c>
      <c r="B79" s="1087" t="s">
        <v>1719</v>
      </c>
      <c r="C79" s="1097"/>
      <c r="D79" s="1098"/>
      <c r="E79" s="1261"/>
      <c r="F79" s="1281"/>
    </row>
    <row r="80" spans="1:10" s="492" customFormat="1" ht="15">
      <c r="A80" s="1079"/>
      <c r="B80" s="1087"/>
      <c r="C80" s="1070"/>
      <c r="D80" s="1070"/>
      <c r="E80" s="1264"/>
      <c r="F80" s="1070"/>
    </row>
    <row r="81" spans="1:6" s="492" customFormat="1" ht="15">
      <c r="A81" s="1079"/>
      <c r="B81" s="1080" t="s">
        <v>1707</v>
      </c>
      <c r="C81" s="1081" t="s">
        <v>895</v>
      </c>
      <c r="D81" s="1083">
        <v>1</v>
      </c>
      <c r="E81" s="1261"/>
      <c r="F81" s="1281">
        <f>+E81*D81</f>
        <v>0</v>
      </c>
    </row>
    <row r="82" spans="1:6" s="492" customFormat="1" ht="15">
      <c r="A82" s="1079"/>
      <c r="B82" s="1080"/>
      <c r="C82" s="1097"/>
      <c r="D82" s="1098"/>
      <c r="E82" s="1261"/>
      <c r="F82" s="1281"/>
    </row>
    <row r="83" spans="1:6" s="492" customFormat="1" ht="55.2">
      <c r="A83" s="1079">
        <v>7</v>
      </c>
      <c r="B83" s="1087" t="s">
        <v>1720</v>
      </c>
      <c r="C83" s="1097"/>
      <c r="D83" s="1098"/>
      <c r="E83" s="1261"/>
      <c r="F83" s="1281"/>
    </row>
    <row r="84" spans="1:6" s="492" customFormat="1" ht="15">
      <c r="A84" s="1079"/>
      <c r="B84" s="1087"/>
      <c r="C84" s="1094"/>
      <c r="D84" s="1094"/>
      <c r="E84" s="1261"/>
      <c r="F84" s="1281"/>
    </row>
    <row r="85" spans="1:6" s="492" customFormat="1" ht="15">
      <c r="A85" s="1079"/>
      <c r="B85" s="1080" t="s">
        <v>1707</v>
      </c>
      <c r="C85" s="1081" t="s">
        <v>895</v>
      </c>
      <c r="D85" s="1081">
        <v>1</v>
      </c>
      <c r="E85" s="1261"/>
      <c r="F85" s="1281">
        <f>+E85*D85</f>
        <v>0</v>
      </c>
    </row>
    <row r="86" spans="1:6" s="492" customFormat="1" ht="15">
      <c r="A86" s="1079"/>
      <c r="B86" s="1080"/>
      <c r="C86" s="1081"/>
      <c r="D86" s="1081"/>
      <c r="E86" s="1261"/>
      <c r="F86" s="1281"/>
    </row>
    <row r="87" spans="1:6" s="492" customFormat="1" ht="15">
      <c r="A87" s="1079">
        <v>8</v>
      </c>
      <c r="B87" s="1100" t="s">
        <v>1721</v>
      </c>
      <c r="C87" s="1101"/>
      <c r="D87" s="1101"/>
      <c r="E87" s="1261"/>
      <c r="F87" s="1281"/>
    </row>
    <row r="88" spans="1:6" s="492" customFormat="1" ht="15">
      <c r="A88" s="1079"/>
      <c r="B88" s="1100"/>
      <c r="C88" s="1101"/>
      <c r="D88" s="1101"/>
      <c r="E88" s="1261"/>
      <c r="F88" s="1281"/>
    </row>
    <row r="89" spans="1:6" s="492" customFormat="1" ht="15">
      <c r="A89" s="1079"/>
      <c r="B89" s="1087" t="s">
        <v>1722</v>
      </c>
      <c r="C89" s="1081" t="s">
        <v>895</v>
      </c>
      <c r="D89" s="1081">
        <v>1</v>
      </c>
      <c r="E89" s="1261"/>
      <c r="F89" s="1281">
        <f>+E89*D89</f>
        <v>0</v>
      </c>
    </row>
    <row r="90" spans="1:6" s="492" customFormat="1" ht="15">
      <c r="A90" s="1079"/>
      <c r="B90" s="1102"/>
      <c r="C90" s="1103"/>
      <c r="D90" s="1104"/>
      <c r="E90" s="1261"/>
      <c r="F90" s="1281"/>
    </row>
    <row r="91" spans="1:6" s="492" customFormat="1" ht="55.2">
      <c r="A91" s="1079">
        <v>9</v>
      </c>
      <c r="B91" s="1087" t="s">
        <v>1723</v>
      </c>
      <c r="C91" s="1097"/>
      <c r="D91" s="1105"/>
      <c r="E91" s="1261"/>
      <c r="F91" s="1281"/>
    </row>
    <row r="92" spans="1:6" s="492" customFormat="1" ht="82.8">
      <c r="A92" s="1079"/>
      <c r="B92" s="1087" t="s">
        <v>1724</v>
      </c>
      <c r="C92" s="1106"/>
      <c r="D92" s="1107"/>
      <c r="E92" s="1261"/>
      <c r="F92" s="1281">
        <f>+E92*D92</f>
        <v>0</v>
      </c>
    </row>
    <row r="93" spans="1:6" s="492" customFormat="1" ht="15">
      <c r="A93" s="1079"/>
      <c r="B93" s="1087" t="s">
        <v>1725</v>
      </c>
      <c r="C93" s="1097"/>
      <c r="D93" s="1105"/>
      <c r="E93" s="1261"/>
      <c r="F93" s="1281"/>
    </row>
    <row r="94" spans="1:6" s="492" customFormat="1" ht="15">
      <c r="A94" s="1079"/>
      <c r="B94" s="1087" t="s">
        <v>1726</v>
      </c>
      <c r="C94" s="1108"/>
      <c r="D94" s="1109"/>
      <c r="E94" s="1261"/>
      <c r="F94" s="1281"/>
    </row>
    <row r="95" spans="1:6" s="492" customFormat="1" ht="15">
      <c r="A95" s="1079"/>
      <c r="B95" s="1087" t="s">
        <v>1727</v>
      </c>
      <c r="C95" s="1108"/>
      <c r="D95" s="1109"/>
      <c r="E95" s="1261"/>
      <c r="F95" s="1281"/>
    </row>
    <row r="96" spans="1:6" s="492" customFormat="1" ht="15">
      <c r="A96" s="1079"/>
      <c r="B96" s="1087" t="s">
        <v>1728</v>
      </c>
      <c r="C96" s="1097"/>
      <c r="D96" s="1105"/>
      <c r="E96" s="1261"/>
      <c r="F96" s="1281"/>
    </row>
    <row r="97" spans="1:6" s="492" customFormat="1" ht="15">
      <c r="A97" s="1079"/>
      <c r="B97" s="1087" t="s">
        <v>1729</v>
      </c>
      <c r="C97" s="1108"/>
      <c r="D97" s="1109"/>
      <c r="E97" s="1261"/>
      <c r="F97" s="1281"/>
    </row>
    <row r="98" spans="1:6" s="492" customFormat="1" ht="15">
      <c r="A98" s="1079"/>
      <c r="B98" s="1087" t="s">
        <v>1730</v>
      </c>
      <c r="C98" s="1097"/>
      <c r="D98" s="1105"/>
      <c r="E98" s="1261"/>
      <c r="F98" s="1281"/>
    </row>
    <row r="99" spans="1:6" s="492" customFormat="1" ht="15">
      <c r="A99" s="1079"/>
      <c r="B99" s="1087" t="s">
        <v>1731</v>
      </c>
      <c r="C99" s="1097"/>
      <c r="D99" s="1105"/>
      <c r="E99" s="1261"/>
      <c r="F99" s="1281"/>
    </row>
    <row r="100" spans="1:6" s="492" customFormat="1" ht="15">
      <c r="A100" s="1079"/>
      <c r="B100" s="1087" t="s">
        <v>1732</v>
      </c>
      <c r="C100" s="1106"/>
      <c r="D100" s="1107"/>
      <c r="E100" s="1261"/>
      <c r="F100" s="1281"/>
    </row>
    <row r="101" spans="1:6" s="492" customFormat="1" ht="41.4">
      <c r="A101" s="1079"/>
      <c r="B101" s="1087" t="s">
        <v>1733</v>
      </c>
      <c r="C101" s="1106"/>
      <c r="D101" s="1107"/>
      <c r="E101" s="1261"/>
      <c r="F101" s="1281"/>
    </row>
    <row r="102" spans="1:6" s="492" customFormat="1" ht="15">
      <c r="A102" s="1079"/>
      <c r="B102" s="1087"/>
      <c r="C102" s="1097"/>
      <c r="D102" s="1105"/>
      <c r="E102" s="1261"/>
      <c r="F102" s="1281"/>
    </row>
    <row r="103" spans="1:6" s="492" customFormat="1" ht="15">
      <c r="A103" s="1079"/>
      <c r="B103" s="1087" t="s">
        <v>1734</v>
      </c>
      <c r="C103" s="1081" t="s">
        <v>895</v>
      </c>
      <c r="D103" s="1084"/>
      <c r="E103" s="1261"/>
      <c r="F103" s="1281"/>
    </row>
    <row r="104" spans="1:6" s="492" customFormat="1" ht="15">
      <c r="A104" s="1079"/>
      <c r="B104" s="1087"/>
      <c r="C104" s="1081"/>
      <c r="D104" s="1081"/>
      <c r="E104" s="1261"/>
      <c r="F104" s="1281"/>
    </row>
    <row r="105" spans="1:6" s="492" customFormat="1" ht="27.6">
      <c r="A105" s="1079">
        <v>10</v>
      </c>
      <c r="B105" s="1100" t="s">
        <v>1735</v>
      </c>
      <c r="C105" s="1101"/>
      <c r="D105" s="1101"/>
      <c r="E105" s="1261"/>
      <c r="F105" s="1281"/>
    </row>
    <row r="106" spans="1:6" s="492" customFormat="1" ht="124.2">
      <c r="A106" s="1079"/>
      <c r="B106" s="1100" t="s">
        <v>2206</v>
      </c>
      <c r="C106" s="1101"/>
      <c r="D106" s="1101"/>
      <c r="E106" s="1261"/>
      <c r="F106" s="1281"/>
    </row>
    <row r="107" spans="1:6" s="492" customFormat="1" ht="27.6">
      <c r="A107" s="1079"/>
      <c r="B107" s="1100" t="s">
        <v>1736</v>
      </c>
      <c r="C107" s="1101" t="s">
        <v>895</v>
      </c>
      <c r="D107" s="1101">
        <v>7</v>
      </c>
      <c r="E107" s="1261"/>
      <c r="F107" s="1281">
        <f>+E107*D107</f>
        <v>0</v>
      </c>
    </row>
    <row r="108" spans="1:6" s="492" customFormat="1" ht="15">
      <c r="A108" s="1079"/>
      <c r="B108" s="1100"/>
      <c r="C108" s="1101"/>
      <c r="D108" s="1101"/>
      <c r="E108" s="1261"/>
      <c r="F108" s="1281"/>
    </row>
    <row r="109" spans="1:6" s="492" customFormat="1" ht="55.2">
      <c r="A109" s="1079">
        <v>11</v>
      </c>
      <c r="B109" s="1110" t="s">
        <v>1737</v>
      </c>
      <c r="C109" s="1111"/>
      <c r="D109" s="1111"/>
      <c r="E109" s="1261"/>
      <c r="F109" s="1281"/>
    </row>
    <row r="110" spans="1:6" s="492" customFormat="1" ht="15">
      <c r="A110" s="1079"/>
      <c r="B110" s="1110" t="s">
        <v>1738</v>
      </c>
      <c r="C110" s="1111" t="s">
        <v>895</v>
      </c>
      <c r="D110" s="1112">
        <v>13</v>
      </c>
      <c r="E110" s="1261"/>
      <c r="F110" s="1281">
        <f>+E110*D110</f>
        <v>0</v>
      </c>
    </row>
    <row r="111" spans="1:6" s="492" customFormat="1" ht="15">
      <c r="A111" s="1079"/>
      <c r="B111" s="1110" t="s">
        <v>1739</v>
      </c>
      <c r="C111" s="1111" t="s">
        <v>895</v>
      </c>
      <c r="D111" s="1112">
        <v>12</v>
      </c>
      <c r="E111" s="1261"/>
      <c r="F111" s="1281">
        <f>+E111*D111</f>
        <v>0</v>
      </c>
    </row>
    <row r="112" spans="1:6" s="492" customFormat="1" ht="27.6">
      <c r="A112" s="1079"/>
      <c r="B112" s="1100" t="s">
        <v>1736</v>
      </c>
      <c r="C112" s="1111"/>
      <c r="D112" s="1111"/>
      <c r="E112" s="1261"/>
      <c r="F112" s="1281"/>
    </row>
    <row r="113" spans="1:6" s="492" customFormat="1" ht="15">
      <c r="A113" s="1079"/>
      <c r="B113" s="1100"/>
      <c r="C113" s="1101"/>
      <c r="D113" s="1101"/>
      <c r="E113" s="1261"/>
      <c r="F113" s="1281"/>
    </row>
    <row r="114" spans="1:6" s="492" customFormat="1" ht="138">
      <c r="A114" s="1079">
        <v>12</v>
      </c>
      <c r="B114" s="1113" t="s">
        <v>1740</v>
      </c>
      <c r="C114" s="1094"/>
      <c r="D114" s="1094"/>
      <c r="E114" s="1261"/>
      <c r="F114" s="1281"/>
    </row>
    <row r="115" spans="1:6" s="492" customFormat="1" ht="41.4">
      <c r="A115" s="1079"/>
      <c r="B115" s="1113" t="s">
        <v>1741</v>
      </c>
      <c r="C115" s="1114"/>
      <c r="D115" s="1115"/>
      <c r="E115" s="1261"/>
      <c r="F115" s="1281"/>
    </row>
    <row r="116" spans="1:6" s="492" customFormat="1" ht="15">
      <c r="A116" s="1079"/>
      <c r="B116" s="1113" t="s">
        <v>1742</v>
      </c>
      <c r="C116" s="1070"/>
      <c r="D116" s="1070"/>
      <c r="E116" s="1264"/>
      <c r="F116" s="1070"/>
    </row>
    <row r="117" spans="1:6" s="492" customFormat="1" ht="15">
      <c r="A117" s="1079"/>
      <c r="B117" s="416"/>
      <c r="C117" s="1091" t="s">
        <v>895</v>
      </c>
      <c r="D117" s="1092">
        <v>2</v>
      </c>
      <c r="E117" s="1261"/>
      <c r="F117" s="1281">
        <f>+E117*D117</f>
        <v>0</v>
      </c>
    </row>
    <row r="118" spans="1:6" s="492" customFormat="1" ht="15">
      <c r="A118" s="1079"/>
      <c r="B118" s="416"/>
      <c r="C118" s="1091"/>
      <c r="D118" s="1092"/>
      <c r="E118" s="1261"/>
      <c r="F118" s="1281"/>
    </row>
    <row r="119" spans="1:6" s="492" customFormat="1" ht="27.6">
      <c r="A119" s="1079">
        <v>13</v>
      </c>
      <c r="B119" s="1100" t="s">
        <v>1743</v>
      </c>
      <c r="C119" s="1116"/>
      <c r="D119" s="495"/>
      <c r="E119" s="1261"/>
      <c r="F119" s="1281"/>
    </row>
    <row r="120" spans="1:6" s="492" customFormat="1" ht="82.8">
      <c r="A120" s="1079"/>
      <c r="B120" s="1100" t="s">
        <v>1744</v>
      </c>
      <c r="C120" s="1117"/>
      <c r="D120" s="1116"/>
      <c r="E120" s="1261"/>
      <c r="F120" s="1281"/>
    </row>
    <row r="121" spans="1:6" s="492" customFormat="1" ht="15">
      <c r="A121" s="1079"/>
      <c r="B121" s="1100" t="s">
        <v>1745</v>
      </c>
      <c r="C121" s="1117"/>
      <c r="D121" s="1116"/>
      <c r="E121" s="1261"/>
      <c r="F121" s="1281"/>
    </row>
    <row r="122" spans="1:6" s="492" customFormat="1" ht="15">
      <c r="A122" s="1079"/>
      <c r="B122" s="1100" t="s">
        <v>1746</v>
      </c>
      <c r="C122" s="1117"/>
      <c r="D122" s="1116"/>
      <c r="E122" s="1261"/>
      <c r="F122" s="1281"/>
    </row>
    <row r="123" spans="1:6" s="492" customFormat="1" ht="82.8">
      <c r="A123" s="1079"/>
      <c r="B123" s="1100" t="s">
        <v>1747</v>
      </c>
      <c r="C123" s="1117"/>
      <c r="D123" s="1116"/>
      <c r="E123" s="1261"/>
      <c r="F123" s="1281"/>
    </row>
    <row r="124" spans="1:6" s="492" customFormat="1" ht="27.6">
      <c r="A124" s="1079"/>
      <c r="B124" s="1100" t="s">
        <v>1852</v>
      </c>
      <c r="C124" s="1117"/>
      <c r="D124" s="1116"/>
      <c r="E124" s="1261"/>
      <c r="F124" s="1281"/>
    </row>
    <row r="125" spans="1:6" s="492" customFormat="1" ht="15">
      <c r="A125" s="1079"/>
      <c r="B125" s="1100" t="s">
        <v>1748</v>
      </c>
      <c r="C125" s="1117"/>
      <c r="D125" s="1116"/>
      <c r="E125" s="1261"/>
      <c r="F125" s="1281"/>
    </row>
    <row r="126" spans="1:6" s="492" customFormat="1" ht="27.6">
      <c r="A126" s="1079"/>
      <c r="B126" s="1100" t="s">
        <v>1749</v>
      </c>
      <c r="C126" s="1117"/>
      <c r="D126" s="1116"/>
      <c r="E126" s="1261"/>
      <c r="F126" s="1281"/>
    </row>
    <row r="127" spans="1:6" s="492" customFormat="1" ht="41.4">
      <c r="A127" s="1079"/>
      <c r="B127" s="1100" t="s">
        <v>1750</v>
      </c>
      <c r="C127" s="1117"/>
      <c r="D127" s="1116"/>
      <c r="E127" s="1261"/>
      <c r="F127" s="1281"/>
    </row>
    <row r="128" spans="1:6" s="492" customFormat="1" ht="15">
      <c r="A128" s="1079"/>
      <c r="B128" s="1100" t="s">
        <v>1751</v>
      </c>
      <c r="C128" s="1117"/>
      <c r="D128" s="1116"/>
      <c r="E128" s="1261"/>
      <c r="F128" s="1281"/>
    </row>
    <row r="129" spans="1:6" s="492" customFormat="1" ht="28.2">
      <c r="A129" s="1079"/>
      <c r="B129" s="1100" t="s">
        <v>1752</v>
      </c>
      <c r="C129" s="1117"/>
      <c r="D129" s="1117"/>
      <c r="E129" s="1261"/>
      <c r="F129" s="1281"/>
    </row>
    <row r="130" spans="1:6" s="492" customFormat="1" ht="28.8">
      <c r="A130" s="1079"/>
      <c r="B130" s="1100" t="s">
        <v>1753</v>
      </c>
      <c r="C130" s="1117"/>
      <c r="D130" s="1117"/>
      <c r="E130" s="1261"/>
      <c r="F130" s="1281"/>
    </row>
    <row r="131" spans="1:6" s="492" customFormat="1" ht="15">
      <c r="A131" s="1079"/>
      <c r="B131" s="1100" t="s">
        <v>1754</v>
      </c>
      <c r="C131" s="1117"/>
      <c r="D131" s="1117"/>
      <c r="E131" s="1261"/>
      <c r="F131" s="1281"/>
    </row>
    <row r="132" spans="1:6" s="492" customFormat="1" ht="15">
      <c r="A132" s="1079"/>
      <c r="B132" s="1100" t="s">
        <v>1755</v>
      </c>
      <c r="C132" s="1117"/>
      <c r="D132" s="1117"/>
      <c r="E132" s="1261"/>
      <c r="F132" s="1281"/>
    </row>
    <row r="133" spans="1:6" s="492" customFormat="1" ht="27.6">
      <c r="A133" s="1079"/>
      <c r="B133" s="1100" t="s">
        <v>1756</v>
      </c>
      <c r="C133" s="1117"/>
      <c r="D133" s="1117"/>
      <c r="E133" s="1261"/>
      <c r="F133" s="1281"/>
    </row>
    <row r="134" spans="1:6" s="492" customFormat="1" ht="69">
      <c r="A134" s="1079"/>
      <c r="B134" s="1100" t="s">
        <v>1757</v>
      </c>
      <c r="C134" s="1117"/>
      <c r="D134" s="1117"/>
      <c r="E134" s="1261"/>
      <c r="F134" s="1281"/>
    </row>
    <row r="135" spans="1:6" s="492" customFormat="1" ht="27.6">
      <c r="A135" s="1079"/>
      <c r="B135" s="1100" t="s">
        <v>1758</v>
      </c>
      <c r="C135" s="1117"/>
      <c r="D135" s="1117"/>
      <c r="E135" s="1261"/>
      <c r="F135" s="1281"/>
    </row>
    <row r="136" spans="1:6" s="492" customFormat="1" ht="27.6">
      <c r="A136" s="1079"/>
      <c r="B136" s="1100" t="s">
        <v>1759</v>
      </c>
      <c r="C136" s="1116"/>
      <c r="D136" s="1116"/>
      <c r="E136" s="1261"/>
      <c r="F136" s="1281"/>
    </row>
    <row r="137" spans="1:6" s="492" customFormat="1" ht="15">
      <c r="A137" s="1079"/>
      <c r="B137" s="1100" t="s">
        <v>1760</v>
      </c>
      <c r="C137" s="1101" t="s">
        <v>895</v>
      </c>
      <c r="D137" s="1101">
        <v>2</v>
      </c>
      <c r="E137" s="1261"/>
      <c r="F137" s="1281">
        <f>+E137*D137</f>
        <v>0</v>
      </c>
    </row>
    <row r="138" spans="1:6" s="492" customFormat="1" ht="15">
      <c r="A138" s="1079"/>
      <c r="B138" s="1100"/>
      <c r="C138" s="1117"/>
      <c r="D138" s="1117"/>
      <c r="E138" s="1261"/>
      <c r="F138" s="1281"/>
    </row>
    <row r="139" spans="1:6" s="492" customFormat="1" ht="27.6">
      <c r="A139" s="1079">
        <v>14</v>
      </c>
      <c r="B139" s="1100" t="s">
        <v>1761</v>
      </c>
      <c r="C139" s="1117"/>
      <c r="D139" s="1117"/>
      <c r="E139" s="1261"/>
      <c r="F139" s="1281"/>
    </row>
    <row r="140" spans="1:6" s="492" customFormat="1" ht="30" customHeight="1">
      <c r="A140" s="1079"/>
      <c r="B140" s="1118" t="s">
        <v>1762</v>
      </c>
      <c r="C140" s="1101" t="s">
        <v>895</v>
      </c>
      <c r="D140" s="1101">
        <v>2</v>
      </c>
      <c r="E140" s="1261"/>
      <c r="F140" s="1281">
        <f>+E140*D140</f>
        <v>0</v>
      </c>
    </row>
    <row r="141" spans="1:6" s="492" customFormat="1" ht="15">
      <c r="A141" s="1099"/>
      <c r="B141" s="547"/>
      <c r="C141" s="1101"/>
      <c r="D141" s="1101"/>
      <c r="E141" s="1261"/>
      <c r="F141" s="1281"/>
    </row>
    <row r="142" spans="1:6" s="492" customFormat="1" ht="372.6">
      <c r="A142" s="1099">
        <v>15</v>
      </c>
      <c r="B142" s="1100" t="s">
        <v>1763</v>
      </c>
      <c r="C142" s="1108"/>
      <c r="D142" s="1105"/>
      <c r="E142" s="1261"/>
      <c r="F142" s="1281"/>
    </row>
    <row r="143" spans="1:6" s="492" customFormat="1" ht="27.6">
      <c r="A143" s="1079"/>
      <c r="B143" s="1100" t="s">
        <v>1764</v>
      </c>
      <c r="C143" s="1101" t="s">
        <v>895</v>
      </c>
      <c r="D143" s="1101">
        <v>1</v>
      </c>
      <c r="E143" s="1261"/>
      <c r="F143" s="1281">
        <f>+E143*D143</f>
        <v>0</v>
      </c>
    </row>
    <row r="144" spans="1:6" s="492" customFormat="1" ht="15">
      <c r="A144" s="1079"/>
      <c r="B144" s="1119"/>
      <c r="C144" s="1106"/>
      <c r="D144" s="1107"/>
      <c r="E144" s="1261"/>
      <c r="F144" s="1281"/>
    </row>
    <row r="145" spans="1:9" s="492" customFormat="1" ht="27.6">
      <c r="A145" s="1079">
        <v>16</v>
      </c>
      <c r="B145" s="1100" t="s">
        <v>1765</v>
      </c>
      <c r="C145" s="1097"/>
      <c r="D145" s="1105"/>
      <c r="E145" s="1261"/>
      <c r="F145" s="1281"/>
    </row>
    <row r="146" spans="1:9" s="492" customFormat="1" ht="27.6">
      <c r="A146" s="1079"/>
      <c r="B146" s="1100" t="s">
        <v>1766</v>
      </c>
      <c r="C146" s="1097"/>
      <c r="D146" s="1105"/>
      <c r="E146" s="1261"/>
      <c r="F146" s="1281"/>
    </row>
    <row r="147" spans="1:9" s="492" customFormat="1" ht="15">
      <c r="A147" s="1079"/>
      <c r="B147" s="1100" t="s">
        <v>1767</v>
      </c>
      <c r="C147" s="1097"/>
      <c r="D147" s="1105"/>
      <c r="E147" s="1261"/>
      <c r="F147" s="1281"/>
    </row>
    <row r="148" spans="1:9" s="492" customFormat="1" ht="15">
      <c r="A148" s="1079"/>
      <c r="B148" s="1100" t="s">
        <v>1768</v>
      </c>
      <c r="C148" s="1097"/>
      <c r="D148" s="1105"/>
      <c r="E148" s="1261"/>
      <c r="F148" s="1281"/>
    </row>
    <row r="149" spans="1:9" s="492" customFormat="1" ht="27.6">
      <c r="A149" s="1079"/>
      <c r="B149" s="1100" t="s">
        <v>1769</v>
      </c>
      <c r="C149" s="1097"/>
      <c r="D149" s="1105"/>
      <c r="E149" s="1261"/>
      <c r="F149" s="1281"/>
    </row>
    <row r="150" spans="1:9" s="492" customFormat="1" ht="15">
      <c r="A150" s="1079"/>
      <c r="B150" s="1100" t="s">
        <v>1770</v>
      </c>
      <c r="C150" s="1108"/>
      <c r="D150" s="1105"/>
      <c r="E150" s="1261"/>
      <c r="F150" s="1281"/>
    </row>
    <row r="151" spans="1:9" s="492" customFormat="1" ht="15">
      <c r="A151" s="1079"/>
      <c r="B151" s="1100" t="s">
        <v>1771</v>
      </c>
      <c r="C151" s="1101" t="s">
        <v>895</v>
      </c>
      <c r="D151" s="1101">
        <v>1</v>
      </c>
      <c r="E151" s="1261"/>
      <c r="F151" s="1281">
        <f>+E151*D151</f>
        <v>0</v>
      </c>
    </row>
    <row r="152" spans="1:9" s="492" customFormat="1" ht="15">
      <c r="A152" s="1079"/>
      <c r="B152" s="547"/>
      <c r="C152" s="1101"/>
      <c r="D152" s="1101"/>
      <c r="E152" s="1261"/>
      <c r="F152" s="1281"/>
    </row>
    <row r="153" spans="1:9" s="492" customFormat="1" ht="400.2">
      <c r="A153" s="1099">
        <v>17</v>
      </c>
      <c r="B153" s="1113" t="s">
        <v>1853</v>
      </c>
      <c r="C153" s="1091" t="s">
        <v>895</v>
      </c>
      <c r="D153" s="1092">
        <v>1</v>
      </c>
      <c r="E153" s="1261"/>
      <c r="F153" s="1281">
        <f>+E153*D153</f>
        <v>0</v>
      </c>
      <c r="I153"/>
    </row>
    <row r="154" spans="1:9" s="492" customFormat="1" ht="15">
      <c r="A154" s="1079"/>
      <c r="B154" s="1113"/>
      <c r="C154" s="1091"/>
      <c r="D154" s="1092"/>
      <c r="E154" s="1261"/>
      <c r="F154" s="1281"/>
    </row>
    <row r="155" spans="1:9" s="492" customFormat="1" ht="151.80000000000001">
      <c r="A155" s="1099">
        <v>18</v>
      </c>
      <c r="B155" s="1113" t="s">
        <v>1772</v>
      </c>
      <c r="C155" s="1097"/>
      <c r="D155" s="1105"/>
      <c r="E155" s="1261"/>
      <c r="F155" s="1281"/>
    </row>
    <row r="156" spans="1:9" s="492" customFormat="1" ht="15">
      <c r="A156" s="1079"/>
      <c r="B156" s="1113" t="s">
        <v>1773</v>
      </c>
      <c r="C156" s="1120"/>
      <c r="D156" s="1121"/>
      <c r="E156" s="1261"/>
      <c r="F156" s="1281"/>
    </row>
    <row r="157" spans="1:9" s="492" customFormat="1" ht="15">
      <c r="A157" s="1079"/>
      <c r="B157" s="1113" t="s">
        <v>1774</v>
      </c>
      <c r="C157" s="1120"/>
      <c r="D157" s="1121"/>
      <c r="E157" s="1261"/>
      <c r="F157" s="1281"/>
    </row>
    <row r="158" spans="1:9" s="492" customFormat="1" ht="15">
      <c r="A158" s="1079"/>
      <c r="B158" s="1113" t="s">
        <v>1775</v>
      </c>
      <c r="C158" s="1120"/>
      <c r="D158" s="1121"/>
      <c r="E158" s="1261"/>
      <c r="F158" s="1281"/>
    </row>
    <row r="159" spans="1:9" s="492" customFormat="1" ht="15">
      <c r="A159" s="1079"/>
      <c r="B159" s="1113" t="s">
        <v>1776</v>
      </c>
      <c r="C159" s="1091" t="s">
        <v>895</v>
      </c>
      <c r="D159" s="1092">
        <v>3</v>
      </c>
      <c r="E159" s="1261"/>
      <c r="F159" s="1281">
        <f>+E159*D159</f>
        <v>0</v>
      </c>
    </row>
    <row r="160" spans="1:9" s="492" customFormat="1" ht="15">
      <c r="A160" s="1079"/>
      <c r="B160" s="1113"/>
      <c r="C160" s="1091"/>
      <c r="D160" s="1092"/>
      <c r="E160" s="1261"/>
      <c r="F160" s="1281"/>
    </row>
    <row r="161" spans="1:6" s="492" customFormat="1" ht="27.6">
      <c r="A161" s="1079">
        <v>19</v>
      </c>
      <c r="B161" s="1122" t="s">
        <v>1777</v>
      </c>
      <c r="C161" s="1116"/>
      <c r="D161" s="495"/>
      <c r="E161" s="1261"/>
      <c r="F161" s="1281"/>
    </row>
    <row r="162" spans="1:6" s="492" customFormat="1" ht="110.4">
      <c r="A162" s="1079"/>
      <c r="B162" s="1113" t="s">
        <v>1778</v>
      </c>
      <c r="C162" s="1116"/>
      <c r="D162" s="1116"/>
      <c r="E162" s="1261"/>
      <c r="F162" s="1281"/>
    </row>
    <row r="163" spans="1:6" s="492" customFormat="1" ht="15">
      <c r="A163" s="1079"/>
      <c r="B163" s="1113" t="s">
        <v>1745</v>
      </c>
      <c r="C163" s="1116"/>
      <c r="D163" s="1116"/>
      <c r="E163" s="1261"/>
      <c r="F163" s="1281"/>
    </row>
    <row r="164" spans="1:6" s="492" customFormat="1" ht="41.4">
      <c r="A164" s="1079"/>
      <c r="B164" s="1113" t="s">
        <v>1779</v>
      </c>
      <c r="C164" s="1116"/>
      <c r="D164" s="1116"/>
      <c r="E164" s="1261"/>
      <c r="F164" s="1281"/>
    </row>
    <row r="165" spans="1:6" s="492" customFormat="1" ht="41.4">
      <c r="A165" s="1079"/>
      <c r="B165" s="1113" t="s">
        <v>1780</v>
      </c>
      <c r="C165" s="1117"/>
      <c r="D165" s="1116"/>
      <c r="E165" s="1261"/>
      <c r="F165" s="1281"/>
    </row>
    <row r="166" spans="1:6" s="492" customFormat="1" ht="55.2">
      <c r="A166" s="1079"/>
      <c r="B166" s="1113" t="s">
        <v>1781</v>
      </c>
      <c r="C166" s="1117"/>
      <c r="D166" s="1116"/>
      <c r="E166" s="1261"/>
      <c r="F166" s="1281"/>
    </row>
    <row r="167" spans="1:6" s="492" customFormat="1" ht="41.4">
      <c r="A167" s="1079"/>
      <c r="B167" s="1113" t="s">
        <v>1782</v>
      </c>
      <c r="C167" s="1117"/>
      <c r="D167" s="1116"/>
      <c r="E167" s="1261"/>
      <c r="F167" s="1281"/>
    </row>
    <row r="168" spans="1:6" s="492" customFormat="1" ht="15">
      <c r="A168" s="1079"/>
      <c r="B168" s="1113" t="s">
        <v>1783</v>
      </c>
      <c r="C168" s="1117"/>
      <c r="D168" s="1116"/>
      <c r="E168" s="1261"/>
      <c r="F168" s="1281"/>
    </row>
    <row r="169" spans="1:6" s="492" customFormat="1" ht="15">
      <c r="A169" s="1079"/>
      <c r="B169" s="1113" t="s">
        <v>1784</v>
      </c>
      <c r="C169" s="1117"/>
      <c r="D169" s="1116"/>
      <c r="E169" s="1261"/>
      <c r="F169" s="1281"/>
    </row>
    <row r="170" spans="1:6" s="492" customFormat="1" ht="15">
      <c r="A170" s="1079"/>
      <c r="B170" s="1113" t="s">
        <v>1785</v>
      </c>
      <c r="C170" s="1101"/>
      <c r="D170" s="1101"/>
      <c r="E170" s="1261"/>
      <c r="F170" s="1281"/>
    </row>
    <row r="171" spans="1:6" s="492" customFormat="1" ht="27.6">
      <c r="A171" s="1079"/>
      <c r="B171" s="1113" t="s">
        <v>1786</v>
      </c>
      <c r="C171" s="1091" t="s">
        <v>895</v>
      </c>
      <c r="D171" s="1092">
        <v>3</v>
      </c>
      <c r="E171" s="1261"/>
      <c r="F171" s="1281">
        <f>+E171*D171</f>
        <v>0</v>
      </c>
    </row>
    <row r="172" spans="1:6" s="492" customFormat="1" ht="15">
      <c r="A172" s="1079"/>
      <c r="B172" s="1113"/>
      <c r="C172" s="1123"/>
      <c r="D172" s="1124"/>
      <c r="E172" s="1261"/>
      <c r="F172" s="1281"/>
    </row>
    <row r="173" spans="1:6" s="492" customFormat="1" ht="151.80000000000001">
      <c r="A173" s="1099">
        <v>20</v>
      </c>
      <c r="B173" s="1113" t="s">
        <v>1787</v>
      </c>
      <c r="C173" s="1097"/>
      <c r="D173" s="1105"/>
      <c r="E173" s="1261"/>
      <c r="F173" s="1281"/>
    </row>
    <row r="174" spans="1:6" s="492" customFormat="1" ht="15">
      <c r="A174" s="1079"/>
      <c r="B174" s="1113" t="s">
        <v>1773</v>
      </c>
      <c r="C174" s="1120"/>
      <c r="D174" s="1121"/>
      <c r="E174" s="1261"/>
      <c r="F174" s="1281"/>
    </row>
    <row r="175" spans="1:6" s="492" customFormat="1" ht="15">
      <c r="A175" s="1079"/>
      <c r="B175" s="1113" t="s">
        <v>1774</v>
      </c>
      <c r="C175" s="1120"/>
      <c r="D175" s="1121"/>
      <c r="E175" s="1261"/>
      <c r="F175" s="1281"/>
    </row>
    <row r="176" spans="1:6" s="492" customFormat="1" ht="15">
      <c r="A176" s="1079"/>
      <c r="B176" s="1113" t="s">
        <v>1775</v>
      </c>
      <c r="C176" s="1120"/>
      <c r="D176" s="1121"/>
      <c r="E176" s="1261"/>
      <c r="F176" s="1281"/>
    </row>
    <row r="177" spans="1:6" s="492" customFormat="1" ht="15">
      <c r="A177" s="1079"/>
      <c r="B177" s="1113" t="s">
        <v>1776</v>
      </c>
      <c r="C177" s="1091" t="s">
        <v>895</v>
      </c>
      <c r="D177" s="1092">
        <v>1</v>
      </c>
      <c r="E177" s="1261"/>
      <c r="F177" s="1281">
        <f>+E177*D177</f>
        <v>0</v>
      </c>
    </row>
    <row r="178" spans="1:6" s="492" customFormat="1" ht="15">
      <c r="A178" s="1079"/>
      <c r="B178" s="1113"/>
      <c r="C178" s="1091"/>
      <c r="D178" s="1092"/>
      <c r="E178" s="1261"/>
      <c r="F178" s="1281"/>
    </row>
    <row r="179" spans="1:6" s="492" customFormat="1" ht="41.4">
      <c r="A179" s="1079">
        <v>21</v>
      </c>
      <c r="B179" s="1113" t="s">
        <v>1788</v>
      </c>
      <c r="C179" s="1097"/>
      <c r="D179" s="1105"/>
      <c r="E179" s="1261"/>
      <c r="F179" s="1281"/>
    </row>
    <row r="180" spans="1:6" s="492" customFormat="1" ht="15">
      <c r="A180" s="1079"/>
      <c r="B180" s="1113" t="s">
        <v>1789</v>
      </c>
      <c r="C180" s="1125"/>
      <c r="D180" s="1126"/>
      <c r="E180" s="1261"/>
      <c r="F180" s="1281"/>
    </row>
    <row r="181" spans="1:6" s="492" customFormat="1" ht="27.6">
      <c r="A181" s="1079"/>
      <c r="B181" s="1113" t="s">
        <v>1790</v>
      </c>
      <c r="C181" s="1091" t="s">
        <v>895</v>
      </c>
      <c r="D181" s="1092">
        <v>4</v>
      </c>
      <c r="E181" s="1261"/>
      <c r="F181" s="1281">
        <f>+E181*D181</f>
        <v>0</v>
      </c>
    </row>
    <row r="182" spans="1:6" s="492" customFormat="1" ht="15">
      <c r="A182" s="1079"/>
      <c r="B182" s="1113"/>
      <c r="C182" s="1091"/>
      <c r="D182" s="1092"/>
      <c r="E182" s="1261"/>
      <c r="F182" s="1281"/>
    </row>
    <row r="183" spans="1:6" s="492" customFormat="1" ht="124.2">
      <c r="A183" s="1099">
        <v>22</v>
      </c>
      <c r="B183" s="1113" t="s">
        <v>1791</v>
      </c>
      <c r="C183" s="1091"/>
      <c r="D183" s="1092"/>
      <c r="E183" s="1261"/>
      <c r="F183" s="1281"/>
    </row>
    <row r="184" spans="1:6" s="492" customFormat="1" ht="15">
      <c r="A184" s="1079"/>
      <c r="B184" s="1113" t="s">
        <v>1792</v>
      </c>
      <c r="C184" s="1091" t="s">
        <v>895</v>
      </c>
      <c r="D184" s="1092">
        <v>2</v>
      </c>
      <c r="E184" s="1261"/>
      <c r="F184" s="1281">
        <f>+E184*D184</f>
        <v>0</v>
      </c>
    </row>
    <row r="185" spans="1:6" s="492" customFormat="1" ht="15">
      <c r="A185" s="1079"/>
      <c r="B185" s="1113"/>
      <c r="C185" s="1091"/>
      <c r="D185" s="1092"/>
      <c r="E185" s="1261"/>
      <c r="F185" s="1281"/>
    </row>
    <row r="186" spans="1:6" s="492" customFormat="1" ht="27.6">
      <c r="A186" s="1079">
        <v>23</v>
      </c>
      <c r="B186" s="1113" t="s">
        <v>1793</v>
      </c>
      <c r="C186" s="1097"/>
      <c r="D186" s="1105"/>
      <c r="E186" s="1261"/>
      <c r="F186" s="1281"/>
    </row>
    <row r="187" spans="1:6" s="492" customFormat="1" ht="41.4">
      <c r="A187" s="1079"/>
      <c r="B187" s="1113" t="s">
        <v>1794</v>
      </c>
      <c r="C187" s="1125"/>
      <c r="D187" s="1126"/>
      <c r="E187" s="1261"/>
      <c r="F187" s="1281"/>
    </row>
    <row r="188" spans="1:6" s="492" customFormat="1" ht="15">
      <c r="A188" s="1079"/>
      <c r="B188" s="1113" t="s">
        <v>1795</v>
      </c>
      <c r="C188" s="1091" t="s">
        <v>895</v>
      </c>
      <c r="D188" s="1092">
        <v>2</v>
      </c>
      <c r="E188" s="1261"/>
      <c r="F188" s="1281">
        <f>+E188*D188</f>
        <v>0</v>
      </c>
    </row>
    <row r="189" spans="1:6" s="492" customFormat="1" ht="15">
      <c r="A189" s="1079"/>
      <c r="B189" s="1113"/>
      <c r="C189" s="1091"/>
      <c r="D189" s="1092"/>
      <c r="E189" s="1261"/>
      <c r="F189" s="1281"/>
    </row>
    <row r="190" spans="1:6" s="492" customFormat="1" ht="15">
      <c r="A190" s="1079">
        <v>24</v>
      </c>
      <c r="B190" s="1113" t="s">
        <v>1796</v>
      </c>
      <c r="C190" s="1097"/>
      <c r="D190" s="1105"/>
      <c r="E190" s="1261"/>
      <c r="F190" s="1281"/>
    </row>
    <row r="191" spans="1:6" s="492" customFormat="1" ht="27.6">
      <c r="A191" s="1079"/>
      <c r="B191" s="1113" t="s">
        <v>1797</v>
      </c>
      <c r="C191" s="1097"/>
      <c r="D191" s="1105"/>
      <c r="E191" s="1261"/>
      <c r="F191" s="1281"/>
    </row>
    <row r="192" spans="1:6" s="492" customFormat="1" ht="15">
      <c r="A192" s="1079"/>
      <c r="B192" s="1113" t="s">
        <v>1798</v>
      </c>
      <c r="C192" s="1097"/>
      <c r="D192" s="1105"/>
      <c r="E192" s="1261"/>
      <c r="F192" s="1281"/>
    </row>
    <row r="193" spans="1:6" s="492" customFormat="1" ht="96.6">
      <c r="A193" s="1079"/>
      <c r="B193" s="1113" t="s">
        <v>1799</v>
      </c>
      <c r="C193" s="1097"/>
      <c r="D193" s="1105"/>
      <c r="E193" s="1261"/>
      <c r="F193" s="1281"/>
    </row>
    <row r="194" spans="1:6" s="492" customFormat="1" ht="15">
      <c r="A194" s="1079"/>
      <c r="B194" s="1113" t="s">
        <v>1800</v>
      </c>
      <c r="C194" s="1097"/>
      <c r="D194" s="1105"/>
      <c r="E194" s="1261"/>
      <c r="F194" s="1281"/>
    </row>
    <row r="195" spans="1:6" s="492" customFormat="1" ht="27.6">
      <c r="A195" s="1079"/>
      <c r="B195" s="1113" t="s">
        <v>1801</v>
      </c>
      <c r="C195" s="1097"/>
      <c r="D195" s="1105"/>
      <c r="E195" s="1261"/>
      <c r="F195" s="1281"/>
    </row>
    <row r="196" spans="1:6" s="492" customFormat="1" ht="27.6">
      <c r="A196" s="1079"/>
      <c r="B196" s="1113" t="s">
        <v>1802</v>
      </c>
      <c r="C196" s="1091" t="s">
        <v>895</v>
      </c>
      <c r="D196" s="1092">
        <v>1</v>
      </c>
      <c r="E196" s="1261"/>
      <c r="F196" s="1281">
        <f>+E196*D196</f>
        <v>0</v>
      </c>
    </row>
    <row r="197" spans="1:6" s="492" customFormat="1" ht="15">
      <c r="A197" s="1079"/>
      <c r="B197" s="1113"/>
      <c r="C197" s="1091"/>
      <c r="D197" s="1092"/>
      <c r="E197" s="1261"/>
      <c r="F197" s="1281"/>
    </row>
    <row r="198" spans="1:6" s="492" customFormat="1" ht="82.8">
      <c r="A198" s="1099">
        <v>25</v>
      </c>
      <c r="B198" s="1113" t="s">
        <v>1803</v>
      </c>
      <c r="C198" s="1127"/>
      <c r="D198" s="1127"/>
      <c r="E198" s="1261"/>
      <c r="F198" s="1281"/>
    </row>
    <row r="199" spans="1:6" s="492" customFormat="1" ht="15">
      <c r="A199" s="1079"/>
      <c r="B199" s="1113" t="s">
        <v>1804</v>
      </c>
      <c r="C199" s="1127"/>
      <c r="D199" s="1127"/>
      <c r="E199" s="1261"/>
      <c r="F199" s="1281"/>
    </row>
    <row r="200" spans="1:6" s="492" customFormat="1" ht="15">
      <c r="A200" s="1079"/>
      <c r="B200" s="1113" t="s">
        <v>1805</v>
      </c>
      <c r="C200" s="1091" t="s">
        <v>894</v>
      </c>
      <c r="D200" s="1091">
        <v>1</v>
      </c>
      <c r="E200" s="1261"/>
      <c r="F200" s="1281">
        <f>+E200*D200</f>
        <v>0</v>
      </c>
    </row>
    <row r="201" spans="1:6" s="492" customFormat="1" ht="15">
      <c r="A201" s="1079"/>
      <c r="B201" s="1128"/>
      <c r="C201" s="1088"/>
      <c r="D201" s="1088"/>
      <c r="E201" s="1261"/>
      <c r="F201" s="1281"/>
    </row>
    <row r="202" spans="1:6" s="492" customFormat="1" ht="27.6">
      <c r="A202" s="1079">
        <f>COUNT($A$3:A201)+1</f>
        <v>26</v>
      </c>
      <c r="B202" s="1129" t="s">
        <v>1806</v>
      </c>
      <c r="C202" s="1081"/>
      <c r="D202" s="1081"/>
      <c r="E202" s="1261"/>
      <c r="F202" s="1281"/>
    </row>
    <row r="203" spans="1:6" s="492" customFormat="1" ht="27.6">
      <c r="A203" s="1079"/>
      <c r="B203" s="1129" t="s">
        <v>1807</v>
      </c>
      <c r="C203" s="1081"/>
      <c r="D203" s="1081"/>
      <c r="E203" s="1261"/>
      <c r="F203" s="1281"/>
    </row>
    <row r="204" spans="1:6" s="492" customFormat="1" ht="27.6">
      <c r="A204" s="1079"/>
      <c r="B204" s="1129" t="s">
        <v>1808</v>
      </c>
      <c r="C204" s="1081"/>
      <c r="D204" s="1081"/>
      <c r="E204" s="1261"/>
      <c r="F204" s="1281"/>
    </row>
    <row r="205" spans="1:6" s="492" customFormat="1" ht="27.6">
      <c r="A205" s="1079"/>
      <c r="B205" s="1129" t="s">
        <v>1809</v>
      </c>
      <c r="C205" s="1081"/>
      <c r="D205" s="1081"/>
      <c r="E205" s="1261"/>
      <c r="F205" s="1281"/>
    </row>
    <row r="206" spans="1:6" s="492" customFormat="1" ht="27.6">
      <c r="A206" s="1079"/>
      <c r="B206" s="1129" t="s">
        <v>1810</v>
      </c>
      <c r="C206" s="1081"/>
      <c r="D206" s="1081"/>
      <c r="E206" s="1261"/>
      <c r="F206" s="1281"/>
    </row>
    <row r="207" spans="1:6" s="492" customFormat="1" ht="27.6">
      <c r="A207" s="1079"/>
      <c r="B207" s="1129" t="s">
        <v>1811</v>
      </c>
      <c r="C207" s="1081"/>
      <c r="D207" s="1081"/>
      <c r="E207" s="1261"/>
      <c r="F207" s="1281"/>
    </row>
    <row r="208" spans="1:6" s="492" customFormat="1" ht="15">
      <c r="A208" s="1079"/>
      <c r="B208" s="1129" t="s">
        <v>1812</v>
      </c>
      <c r="C208" s="1081"/>
      <c r="D208" s="1081"/>
      <c r="E208" s="1261"/>
      <c r="F208" s="1281"/>
    </row>
    <row r="209" spans="1:6" s="492" customFormat="1" ht="27.6">
      <c r="A209" s="1079"/>
      <c r="B209" s="1129" t="s">
        <v>1813</v>
      </c>
      <c r="C209" s="1081"/>
      <c r="D209" s="1081"/>
      <c r="E209" s="1261"/>
      <c r="F209" s="1281"/>
    </row>
    <row r="210" spans="1:6" s="492" customFormat="1" ht="15">
      <c r="A210" s="1079"/>
      <c r="B210" s="1129" t="s">
        <v>1814</v>
      </c>
      <c r="C210" s="1081"/>
      <c r="D210" s="1081"/>
      <c r="E210" s="1261"/>
      <c r="F210" s="1281"/>
    </row>
    <row r="211" spans="1:6" s="492" customFormat="1" ht="15">
      <c r="A211" s="1079"/>
      <c r="B211" s="1129" t="s">
        <v>1815</v>
      </c>
      <c r="C211" s="1130" t="s">
        <v>1816</v>
      </c>
      <c r="D211" s="1130">
        <v>28</v>
      </c>
      <c r="E211" s="1261"/>
      <c r="F211" s="1281">
        <f>+E211*D211</f>
        <v>0</v>
      </c>
    </row>
    <row r="212" spans="1:6" s="492" customFormat="1" ht="15">
      <c r="A212" s="1079"/>
      <c r="B212" s="1129" t="s">
        <v>1817</v>
      </c>
      <c r="C212" s="1130" t="s">
        <v>1816</v>
      </c>
      <c r="D212" s="1130">
        <v>55</v>
      </c>
      <c r="E212" s="1261"/>
      <c r="F212" s="1281">
        <f>+E212*D212</f>
        <v>0</v>
      </c>
    </row>
    <row r="213" spans="1:6" s="492" customFormat="1" ht="15">
      <c r="A213" s="1079"/>
      <c r="B213" s="1129" t="s">
        <v>1818</v>
      </c>
      <c r="C213" s="1130" t="s">
        <v>1816</v>
      </c>
      <c r="D213" s="1130">
        <v>42</v>
      </c>
      <c r="E213" s="1261"/>
      <c r="F213" s="1281">
        <f>+E213*D213</f>
        <v>0</v>
      </c>
    </row>
    <row r="214" spans="1:6" s="492" customFormat="1" ht="15">
      <c r="A214" s="1079"/>
      <c r="B214" s="1129"/>
      <c r="C214" s="1130"/>
      <c r="D214" s="1130"/>
      <c r="E214" s="1261"/>
      <c r="F214" s="1281">
        <f>+E214*D214</f>
        <v>0</v>
      </c>
    </row>
    <row r="215" spans="1:6" s="492" customFormat="1" ht="27.6">
      <c r="A215" s="1079">
        <f>COUNT($A$3:A212)+1</f>
        <v>27</v>
      </c>
      <c r="B215" s="1129" t="s">
        <v>1819</v>
      </c>
      <c r="C215" s="1081"/>
      <c r="D215" s="1081"/>
      <c r="E215" s="1261"/>
      <c r="F215" s="1281"/>
    </row>
    <row r="216" spans="1:6" s="492" customFormat="1" ht="15">
      <c r="A216" s="1079"/>
      <c r="B216" s="1129" t="s">
        <v>1820</v>
      </c>
      <c r="C216" s="1081"/>
      <c r="D216" s="1081"/>
      <c r="E216" s="1261"/>
      <c r="F216" s="1281"/>
    </row>
    <row r="217" spans="1:6" s="492" customFormat="1" ht="15">
      <c r="A217" s="1079"/>
      <c r="B217" s="1129" t="s">
        <v>1821</v>
      </c>
      <c r="C217" s="1081"/>
      <c r="D217" s="1081"/>
      <c r="E217" s="1261"/>
      <c r="F217" s="1281"/>
    </row>
    <row r="218" spans="1:6" s="492" customFormat="1" ht="15">
      <c r="A218" s="1079"/>
      <c r="B218" s="1129" t="s">
        <v>1822</v>
      </c>
      <c r="C218" s="1081"/>
      <c r="D218" s="1081"/>
      <c r="E218" s="1261"/>
      <c r="F218" s="1281"/>
    </row>
    <row r="219" spans="1:6" s="492" customFormat="1" ht="15">
      <c r="A219" s="1079"/>
      <c r="B219" s="1129" t="s">
        <v>1823</v>
      </c>
      <c r="C219" s="1081"/>
      <c r="D219" s="1081"/>
      <c r="E219" s="1261"/>
      <c r="F219" s="1281"/>
    </row>
    <row r="220" spans="1:6" s="492" customFormat="1" ht="15">
      <c r="A220" s="1079"/>
      <c r="B220" s="1129" t="s">
        <v>1824</v>
      </c>
      <c r="C220" s="1081"/>
      <c r="D220" s="1081"/>
      <c r="E220" s="1261"/>
      <c r="F220" s="1281"/>
    </row>
    <row r="221" spans="1:6" s="492" customFormat="1" ht="15">
      <c r="A221" s="1079"/>
      <c r="B221" s="1129"/>
      <c r="C221" s="1081"/>
      <c r="D221" s="1081"/>
      <c r="E221" s="1261"/>
      <c r="F221" s="1281"/>
    </row>
    <row r="222" spans="1:6" s="492" customFormat="1" ht="15">
      <c r="A222" s="1079"/>
      <c r="B222" s="547" t="s">
        <v>1825</v>
      </c>
      <c r="C222" s="1130" t="s">
        <v>1168</v>
      </c>
      <c r="D222" s="1130">
        <v>20</v>
      </c>
      <c r="E222" s="1261"/>
      <c r="F222" s="1281">
        <f>+E222*D222</f>
        <v>0</v>
      </c>
    </row>
    <row r="223" spans="1:6" s="492" customFormat="1" ht="15">
      <c r="A223" s="1079"/>
      <c r="B223" s="547" t="s">
        <v>1826</v>
      </c>
      <c r="C223" s="1130" t="s">
        <v>1168</v>
      </c>
      <c r="D223" s="1130">
        <v>10</v>
      </c>
      <c r="E223" s="1261"/>
      <c r="F223" s="1281">
        <f>+E223*D223</f>
        <v>0</v>
      </c>
    </row>
    <row r="224" spans="1:6" s="492" customFormat="1" ht="15">
      <c r="A224" s="1079"/>
      <c r="B224" s="547" t="s">
        <v>1827</v>
      </c>
      <c r="C224" s="1130" t="s">
        <v>1168</v>
      </c>
      <c r="D224" s="1130">
        <v>20</v>
      </c>
      <c r="E224" s="1261"/>
      <c r="F224" s="1281">
        <f>+E224*D224</f>
        <v>0</v>
      </c>
    </row>
    <row r="225" spans="1:6" s="492" customFormat="1" ht="15">
      <c r="A225" s="1079"/>
      <c r="B225" s="547"/>
      <c r="C225" s="1130"/>
      <c r="D225" s="1130"/>
      <c r="E225" s="1261"/>
      <c r="F225" s="1281"/>
    </row>
    <row r="226" spans="1:6" s="492" customFormat="1" ht="27.6">
      <c r="A226" s="1079">
        <v>28</v>
      </c>
      <c r="B226" s="1131" t="s">
        <v>1828</v>
      </c>
      <c r="C226" s="1132"/>
      <c r="D226" s="1133"/>
      <c r="E226" s="1261"/>
      <c r="F226" s="1281"/>
    </row>
    <row r="227" spans="1:6" s="492" customFormat="1" ht="15">
      <c r="A227" s="1079"/>
      <c r="B227" s="1131" t="s">
        <v>1829</v>
      </c>
      <c r="C227" s="1132"/>
      <c r="D227" s="1133"/>
      <c r="E227" s="1261"/>
      <c r="F227" s="1281"/>
    </row>
    <row r="228" spans="1:6" s="492" customFormat="1" ht="15">
      <c r="A228" s="1079"/>
      <c r="B228" s="1131" t="s">
        <v>1830</v>
      </c>
      <c r="C228" s="1094"/>
      <c r="D228" s="1094"/>
      <c r="E228" s="1261"/>
      <c r="F228" s="1281"/>
    </row>
    <row r="229" spans="1:6" s="492" customFormat="1" ht="15">
      <c r="A229" s="1079"/>
      <c r="B229" s="1131" t="s">
        <v>1831</v>
      </c>
      <c r="C229" s="1134" t="s">
        <v>895</v>
      </c>
      <c r="D229" s="1130">
        <v>11</v>
      </c>
      <c r="E229" s="1261"/>
      <c r="F229" s="1281">
        <f>+E229*D229</f>
        <v>0</v>
      </c>
    </row>
    <row r="230" spans="1:6" s="492" customFormat="1" ht="15">
      <c r="A230" s="1079"/>
      <c r="B230" s="1131"/>
      <c r="C230" s="1106"/>
      <c r="D230" s="1107"/>
      <c r="E230" s="1261"/>
      <c r="F230" s="1281"/>
    </row>
    <row r="231" spans="1:6" s="492" customFormat="1" ht="41.4">
      <c r="A231" s="1079">
        <v>29</v>
      </c>
      <c r="B231" s="1131" t="s">
        <v>1832</v>
      </c>
      <c r="C231" s="1120"/>
      <c r="D231" s="1135"/>
      <c r="E231" s="1261"/>
      <c r="F231" s="1281"/>
    </row>
    <row r="232" spans="1:6" s="492" customFormat="1" ht="27.6">
      <c r="A232" s="1079"/>
      <c r="B232" s="1131" t="s">
        <v>1833</v>
      </c>
      <c r="C232" s="1134" t="s">
        <v>895</v>
      </c>
      <c r="D232" s="1130">
        <v>5</v>
      </c>
      <c r="E232" s="1261"/>
      <c r="F232" s="1281">
        <f>+E232*D232</f>
        <v>0</v>
      </c>
    </row>
    <row r="233" spans="1:6" s="492" customFormat="1" ht="15">
      <c r="A233" s="1079"/>
      <c r="B233" s="1131"/>
      <c r="C233" s="1134"/>
      <c r="D233" s="1130"/>
      <c r="E233" s="1261"/>
      <c r="F233" s="1281"/>
    </row>
    <row r="234" spans="1:6" s="492" customFormat="1" ht="15">
      <c r="A234" s="1079">
        <v>30</v>
      </c>
      <c r="B234" s="1131" t="s">
        <v>1834</v>
      </c>
      <c r="C234" s="1120"/>
      <c r="D234" s="1135"/>
      <c r="E234" s="1261"/>
      <c r="F234" s="1281"/>
    </row>
    <row r="235" spans="1:6" s="492" customFormat="1" ht="15">
      <c r="A235" s="1079"/>
      <c r="B235" s="1131" t="s">
        <v>1835</v>
      </c>
      <c r="C235" s="1134" t="s">
        <v>895</v>
      </c>
      <c r="D235" s="1130">
        <v>3</v>
      </c>
      <c r="E235" s="1261"/>
      <c r="F235" s="1281">
        <f>+E235*D235</f>
        <v>0</v>
      </c>
    </row>
    <row r="236" spans="1:6" s="492" customFormat="1" ht="15">
      <c r="A236" s="1079"/>
      <c r="B236" s="1131"/>
      <c r="C236" s="1094"/>
      <c r="D236" s="1094"/>
      <c r="E236" s="1261"/>
      <c r="F236" s="1281"/>
    </row>
    <row r="237" spans="1:6" s="492" customFormat="1" ht="41.4">
      <c r="A237" s="1079">
        <v>31</v>
      </c>
      <c r="B237" s="175" t="s">
        <v>1836</v>
      </c>
      <c r="C237" s="1094"/>
      <c r="D237" s="1094"/>
      <c r="E237" s="1261"/>
      <c r="F237" s="1281"/>
    </row>
    <row r="238" spans="1:6" s="492" customFormat="1" ht="15">
      <c r="A238" s="1079"/>
      <c r="B238" s="1110" t="s">
        <v>1837</v>
      </c>
      <c r="C238" s="1136" t="s">
        <v>895</v>
      </c>
      <c r="D238" s="1130">
        <v>2</v>
      </c>
      <c r="E238" s="1261"/>
      <c r="F238" s="1281">
        <f t="shared" ref="F238:F253" si="2">+E238*D238</f>
        <v>0</v>
      </c>
    </row>
    <row r="239" spans="1:6" s="492" customFormat="1" ht="15">
      <c r="A239" s="1079"/>
      <c r="B239" s="1110"/>
      <c r="C239" s="1136"/>
      <c r="D239" s="1130"/>
      <c r="E239" s="1261"/>
      <c r="F239" s="1281"/>
    </row>
    <row r="240" spans="1:6" s="492" customFormat="1" ht="41.4">
      <c r="A240" s="1079">
        <v>32</v>
      </c>
      <c r="B240" s="1137" t="s">
        <v>1838</v>
      </c>
      <c r="C240" s="1120" t="s">
        <v>894</v>
      </c>
      <c r="D240" s="1130">
        <v>1</v>
      </c>
      <c r="E240" s="1261"/>
      <c r="F240" s="1281">
        <f t="shared" si="2"/>
        <v>0</v>
      </c>
    </row>
    <row r="241" spans="1:6" s="492" customFormat="1" ht="15">
      <c r="A241" s="1079"/>
      <c r="B241" s="1137"/>
      <c r="C241" s="1136"/>
      <c r="D241" s="1130"/>
      <c r="E241" s="1261"/>
      <c r="F241" s="1281"/>
    </row>
    <row r="242" spans="1:6" s="492" customFormat="1" ht="15">
      <c r="A242" s="1079">
        <v>33</v>
      </c>
      <c r="B242" s="1137" t="s">
        <v>1839</v>
      </c>
      <c r="C242" s="1136"/>
      <c r="D242" s="1130"/>
      <c r="E242" s="1261"/>
      <c r="F242" s="1281"/>
    </row>
    <row r="243" spans="1:6" s="492" customFormat="1" ht="15">
      <c r="A243" s="1079"/>
      <c r="B243" s="1137" t="s">
        <v>1840</v>
      </c>
      <c r="C243" s="1136"/>
      <c r="D243" s="1130"/>
      <c r="E243" s="1261"/>
      <c r="F243" s="1281"/>
    </row>
    <row r="244" spans="1:6" s="492" customFormat="1" ht="15">
      <c r="A244" s="1079"/>
      <c r="B244" s="1137" t="s">
        <v>1841</v>
      </c>
      <c r="C244" s="1136"/>
      <c r="D244" s="1130"/>
      <c r="E244" s="1261"/>
      <c r="F244" s="1281"/>
    </row>
    <row r="245" spans="1:6" s="492" customFormat="1" ht="15">
      <c r="A245" s="1079"/>
      <c r="B245" s="1137" t="s">
        <v>1842</v>
      </c>
      <c r="C245" s="1136" t="s">
        <v>1843</v>
      </c>
      <c r="D245" s="1138"/>
      <c r="E245" s="1261"/>
      <c r="F245" s="1281">
        <f>+E245*D245</f>
        <v>0</v>
      </c>
    </row>
    <row r="246" spans="1:6" s="492" customFormat="1" ht="15">
      <c r="A246" s="1079"/>
      <c r="B246" s="1137"/>
      <c r="C246" s="1111"/>
      <c r="D246" s="1111"/>
      <c r="E246" s="1261"/>
      <c r="F246" s="1281">
        <f t="shared" si="2"/>
        <v>0</v>
      </c>
    </row>
    <row r="247" spans="1:6" s="492" customFormat="1" ht="15">
      <c r="A247" s="1079">
        <v>34</v>
      </c>
      <c r="B247" s="1137" t="s">
        <v>1844</v>
      </c>
      <c r="C247" s="1136"/>
      <c r="D247" s="1130"/>
      <c r="E247" s="1261"/>
      <c r="F247" s="1281">
        <f t="shared" si="2"/>
        <v>0</v>
      </c>
    </row>
    <row r="248" spans="1:6" s="492" customFormat="1" ht="15">
      <c r="A248" s="1079"/>
      <c r="B248" s="1137" t="s">
        <v>1845</v>
      </c>
      <c r="C248" s="1136"/>
      <c r="D248" s="1130"/>
      <c r="E248" s="1261"/>
      <c r="F248" s="1281">
        <f t="shared" si="2"/>
        <v>0</v>
      </c>
    </row>
    <row r="249" spans="1:6" s="492" customFormat="1" ht="15">
      <c r="A249" s="1079"/>
      <c r="B249" s="1137" t="s">
        <v>1846</v>
      </c>
      <c r="C249" s="1136" t="s">
        <v>1847</v>
      </c>
      <c r="D249" s="1138">
        <v>500</v>
      </c>
      <c r="E249" s="1261"/>
      <c r="F249" s="1281">
        <f>+E249*D249</f>
        <v>0</v>
      </c>
    </row>
    <row r="250" spans="1:6" s="492" customFormat="1" ht="15">
      <c r="A250" s="1079"/>
      <c r="B250" s="1139"/>
      <c r="C250" s="1136"/>
      <c r="D250" s="1130"/>
      <c r="E250" s="1261"/>
      <c r="F250" s="1281">
        <f t="shared" si="2"/>
        <v>0</v>
      </c>
    </row>
    <row r="251" spans="1:6" s="492" customFormat="1" ht="27.6">
      <c r="A251" s="1079">
        <v>35</v>
      </c>
      <c r="B251" s="1137" t="s">
        <v>1848</v>
      </c>
      <c r="C251" s="1136" t="s">
        <v>894</v>
      </c>
      <c r="D251" s="1130">
        <v>1</v>
      </c>
      <c r="E251" s="1261"/>
      <c r="F251" s="1281">
        <f t="shared" si="2"/>
        <v>0</v>
      </c>
    </row>
    <row r="252" spans="1:6" s="492" customFormat="1" ht="15">
      <c r="A252" s="1079"/>
      <c r="B252" s="1137"/>
      <c r="C252" s="1136"/>
      <c r="D252" s="1130"/>
      <c r="E252" s="1261"/>
      <c r="F252" s="1281">
        <f t="shared" si="2"/>
        <v>0</v>
      </c>
    </row>
    <row r="253" spans="1:6" s="492" customFormat="1" ht="69">
      <c r="A253" s="1099">
        <v>36</v>
      </c>
      <c r="B253" s="1085" t="s">
        <v>1849</v>
      </c>
      <c r="C253" s="1136" t="s">
        <v>894</v>
      </c>
      <c r="D253" s="1130">
        <v>1</v>
      </c>
      <c r="E253" s="1261"/>
      <c r="F253" s="1281">
        <f t="shared" si="2"/>
        <v>0</v>
      </c>
    </row>
    <row r="254" spans="1:6" s="492" customFormat="1" ht="15">
      <c r="A254" s="1079"/>
      <c r="B254" s="1085"/>
      <c r="C254" s="1136"/>
      <c r="D254" s="1130"/>
      <c r="E254" s="1261"/>
      <c r="F254" s="1280"/>
    </row>
    <row r="255" spans="1:6" s="492" customFormat="1" ht="15.6">
      <c r="A255" s="1140"/>
      <c r="B255" s="1141" t="s">
        <v>1850</v>
      </c>
      <c r="C255" s="1142" t="s">
        <v>1851</v>
      </c>
      <c r="D255" s="1143"/>
      <c r="E255" s="1265"/>
      <c r="F255" s="1282">
        <f>SUM(F40:F254)</f>
        <v>0</v>
      </c>
    </row>
    <row r="257" spans="1:7" s="498" customFormat="1" ht="15">
      <c r="A257" s="1144" t="s">
        <v>1854</v>
      </c>
      <c r="B257" s="1145" t="s">
        <v>1855</v>
      </c>
      <c r="C257" s="1146"/>
      <c r="D257" s="1146"/>
      <c r="E257" s="1266"/>
      <c r="F257" s="1283"/>
      <c r="G257" s="497"/>
    </row>
    <row r="258" spans="1:7" s="498" customFormat="1" ht="15">
      <c r="A258" s="1144"/>
      <c r="B258" s="1145"/>
      <c r="C258" s="1146"/>
      <c r="D258" s="1146"/>
      <c r="E258" s="1266"/>
      <c r="F258" s="1283"/>
      <c r="G258" s="497"/>
    </row>
    <row r="259" spans="1:7" s="500" customFormat="1" ht="328.8" customHeight="1">
      <c r="A259" s="160"/>
      <c r="B259" s="1074" t="s">
        <v>1700</v>
      </c>
      <c r="C259" s="1074"/>
      <c r="D259" s="1074"/>
      <c r="E259" s="1267"/>
      <c r="F259" s="1074"/>
      <c r="G259" s="499"/>
    </row>
    <row r="260" spans="1:7" s="500" customFormat="1" ht="15">
      <c r="A260" s="160"/>
      <c r="B260" s="1074"/>
      <c r="C260" s="1074"/>
      <c r="D260" s="1074"/>
      <c r="E260" s="1267"/>
      <c r="F260" s="1074"/>
      <c r="G260" s="499"/>
    </row>
    <row r="261" spans="1:7" s="498" customFormat="1" ht="15">
      <c r="A261" s="1147"/>
      <c r="B261" s="1148"/>
      <c r="C261" s="1149"/>
      <c r="D261" s="1150"/>
      <c r="E261" s="974"/>
      <c r="F261" s="395"/>
      <c r="G261" s="351"/>
    </row>
    <row r="262" spans="1:7" s="498" customFormat="1" ht="220.8">
      <c r="A262" s="1151" t="s">
        <v>572</v>
      </c>
      <c r="B262" s="1152" t="s">
        <v>1856</v>
      </c>
      <c r="C262" s="1149"/>
      <c r="D262" s="1150"/>
      <c r="E262" s="974"/>
      <c r="F262" s="395"/>
      <c r="G262" s="351"/>
    </row>
    <row r="263" spans="1:7" s="498" customFormat="1" ht="15">
      <c r="A263" s="1147"/>
      <c r="B263" s="1153" t="s">
        <v>1857</v>
      </c>
      <c r="C263" s="1149"/>
      <c r="D263" s="1150"/>
      <c r="E263" s="974"/>
      <c r="F263" s="395"/>
      <c r="G263" s="351"/>
    </row>
    <row r="264" spans="1:7" s="498" customFormat="1" ht="15">
      <c r="A264" s="1154"/>
      <c r="B264" s="1153" t="s">
        <v>1858</v>
      </c>
      <c r="C264" s="1153"/>
      <c r="D264" s="1155"/>
      <c r="E264" s="1268"/>
      <c r="F264" s="1284"/>
      <c r="G264" s="351"/>
    </row>
    <row r="265" spans="1:7" s="498" customFormat="1" ht="15">
      <c r="A265" s="1154"/>
      <c r="B265" s="1153" t="s">
        <v>1859</v>
      </c>
      <c r="C265" s="1153"/>
      <c r="D265" s="1155"/>
      <c r="E265" s="1268"/>
      <c r="F265" s="1284"/>
      <c r="G265" s="351"/>
    </row>
    <row r="266" spans="1:7" s="498" customFormat="1" ht="15">
      <c r="A266" s="1154"/>
      <c r="B266" s="1153" t="s">
        <v>1860</v>
      </c>
      <c r="C266" s="1153"/>
      <c r="D266" s="1155"/>
      <c r="E266" s="1268"/>
      <c r="F266" s="1284"/>
      <c r="G266" s="351"/>
    </row>
    <row r="267" spans="1:7" s="498" customFormat="1" ht="15">
      <c r="A267" s="1154"/>
      <c r="B267" s="1153" t="s">
        <v>1861</v>
      </c>
      <c r="C267" s="1153"/>
      <c r="D267" s="1155"/>
      <c r="E267" s="1268"/>
      <c r="F267" s="1284"/>
      <c r="G267" s="351"/>
    </row>
    <row r="268" spans="1:7" s="498" customFormat="1" ht="15">
      <c r="A268" s="1154"/>
      <c r="B268" s="1153" t="s">
        <v>1862</v>
      </c>
      <c r="C268" s="1153"/>
      <c r="D268" s="1155"/>
      <c r="E268" s="1268"/>
      <c r="F268" s="1284"/>
      <c r="G268" s="351"/>
    </row>
    <row r="269" spans="1:7" s="498" customFormat="1" ht="15">
      <c r="A269" s="1154"/>
      <c r="B269" s="1152" t="s">
        <v>1863</v>
      </c>
      <c r="C269" s="1153"/>
      <c r="D269" s="1155"/>
      <c r="E269" s="1268"/>
      <c r="F269" s="1284"/>
      <c r="G269" s="351"/>
    </row>
    <row r="270" spans="1:7" s="498" customFormat="1" ht="15">
      <c r="A270" s="1154"/>
      <c r="B270" s="1152"/>
      <c r="C270" s="1153" t="s">
        <v>894</v>
      </c>
      <c r="D270" s="1155">
        <v>3</v>
      </c>
      <c r="E270" s="1268"/>
      <c r="F270" s="1284">
        <f>+E270*D270</f>
        <v>0</v>
      </c>
      <c r="G270" s="351"/>
    </row>
    <row r="271" spans="1:7" s="498" customFormat="1" ht="15">
      <c r="A271" s="1154"/>
      <c r="B271" s="1153" t="s">
        <v>1857</v>
      </c>
      <c r="C271" s="1153"/>
      <c r="D271" s="1155"/>
      <c r="E271" s="1268"/>
      <c r="F271" s="1284"/>
      <c r="G271" s="351"/>
    </row>
    <row r="272" spans="1:7" s="498" customFormat="1" ht="15">
      <c r="A272" s="1154"/>
      <c r="B272" s="1153" t="s">
        <v>1864</v>
      </c>
      <c r="C272" s="1153"/>
      <c r="D272" s="1155"/>
      <c r="E272" s="1268"/>
      <c r="F272" s="1284"/>
      <c r="G272" s="351"/>
    </row>
    <row r="273" spans="1:7" s="498" customFormat="1" ht="15">
      <c r="A273" s="1154"/>
      <c r="B273" s="1153" t="s">
        <v>1865</v>
      </c>
      <c r="C273" s="1153"/>
      <c r="D273" s="1155"/>
      <c r="E273" s="1268"/>
      <c r="F273" s="1284"/>
      <c r="G273" s="351"/>
    </row>
    <row r="274" spans="1:7" s="498" customFormat="1" ht="15">
      <c r="A274" s="1154"/>
      <c r="B274" s="1153" t="s">
        <v>1866</v>
      </c>
      <c r="C274" s="1153"/>
      <c r="D274" s="1155"/>
      <c r="E274" s="1268"/>
      <c r="F274" s="1284"/>
      <c r="G274" s="351"/>
    </row>
    <row r="275" spans="1:7" s="498" customFormat="1" ht="15">
      <c r="A275" s="1154"/>
      <c r="B275" s="1153" t="s">
        <v>1867</v>
      </c>
      <c r="C275" s="1153"/>
      <c r="D275" s="1155"/>
      <c r="E275" s="1268"/>
      <c r="F275" s="1284"/>
      <c r="G275" s="351"/>
    </row>
    <row r="276" spans="1:7" s="498" customFormat="1" ht="15">
      <c r="A276" s="1154"/>
      <c r="B276" s="1153" t="s">
        <v>1868</v>
      </c>
      <c r="C276" s="1153"/>
      <c r="D276" s="1155"/>
      <c r="E276" s="1268"/>
      <c r="F276" s="1284"/>
      <c r="G276" s="351"/>
    </row>
    <row r="277" spans="1:7" s="498" customFormat="1" ht="15">
      <c r="A277" s="1154"/>
      <c r="B277" s="1152" t="s">
        <v>1869</v>
      </c>
      <c r="C277" s="1153"/>
      <c r="D277" s="1155"/>
      <c r="E277" s="1268"/>
      <c r="F277" s="1284"/>
      <c r="G277" s="351"/>
    </row>
    <row r="278" spans="1:7" s="498" customFormat="1" ht="55.2">
      <c r="A278" s="1154"/>
      <c r="B278" s="1152" t="s">
        <v>1870</v>
      </c>
      <c r="C278" s="1153"/>
      <c r="D278" s="1155"/>
      <c r="E278" s="1268"/>
      <c r="F278" s="1284"/>
      <c r="G278" s="351"/>
    </row>
    <row r="279" spans="1:7" s="498" customFormat="1" ht="15">
      <c r="A279" s="1154"/>
      <c r="B279" s="1152"/>
      <c r="C279" s="1153" t="s">
        <v>894</v>
      </c>
      <c r="D279" s="1155">
        <v>1</v>
      </c>
      <c r="E279" s="1268"/>
      <c r="F279" s="1284">
        <f>+E279*D279</f>
        <v>0</v>
      </c>
      <c r="G279" s="351"/>
    </row>
    <row r="280" spans="1:7" s="498" customFormat="1" ht="15">
      <c r="A280" s="1154"/>
      <c r="B280" s="1153"/>
      <c r="C280" s="1153"/>
      <c r="D280" s="1155"/>
      <c r="E280" s="1268"/>
      <c r="F280" s="1284"/>
      <c r="G280" s="351"/>
    </row>
    <row r="281" spans="1:7" s="498" customFormat="1" ht="15">
      <c r="A281" s="1156" t="s">
        <v>573</v>
      </c>
      <c r="B281" s="1157" t="s">
        <v>1871</v>
      </c>
      <c r="C281" s="1153"/>
      <c r="D281" s="1155"/>
      <c r="E281" s="1268"/>
      <c r="F281" s="1284">
        <f>+E281*D281</f>
        <v>0</v>
      </c>
      <c r="G281" s="351"/>
    </row>
    <row r="282" spans="1:7" s="498" customFormat="1" ht="27.6">
      <c r="A282" s="1154"/>
      <c r="B282" s="1157" t="s">
        <v>1872</v>
      </c>
      <c r="C282" s="1153"/>
      <c r="D282" s="1155"/>
      <c r="E282" s="1268"/>
      <c r="F282" s="1284"/>
      <c r="G282" s="351"/>
    </row>
    <row r="283" spans="1:7" s="498" customFormat="1" ht="27.6">
      <c r="A283" s="1154"/>
      <c r="B283" s="1157" t="s">
        <v>1873</v>
      </c>
      <c r="C283" s="1153"/>
      <c r="D283" s="1155"/>
      <c r="E283" s="1268"/>
      <c r="F283" s="1284"/>
      <c r="G283" s="351"/>
    </row>
    <row r="284" spans="1:7" s="498" customFormat="1" ht="27.6">
      <c r="A284" s="1154"/>
      <c r="B284" s="1157" t="s">
        <v>1874</v>
      </c>
      <c r="C284" s="1153"/>
      <c r="D284" s="1155"/>
      <c r="E284" s="1268"/>
      <c r="F284" s="1284"/>
      <c r="G284" s="351"/>
    </row>
    <row r="285" spans="1:7" s="498" customFormat="1" ht="27.6">
      <c r="A285" s="1154"/>
      <c r="B285" s="1157" t="s">
        <v>1875</v>
      </c>
      <c r="C285" s="1153"/>
      <c r="D285" s="1155"/>
      <c r="E285" s="1268"/>
      <c r="F285" s="1284"/>
      <c r="G285" s="351"/>
    </row>
    <row r="286" spans="1:7" s="498" customFormat="1" ht="27.6">
      <c r="A286" s="1154"/>
      <c r="B286" s="1157" t="s">
        <v>1876</v>
      </c>
      <c r="C286" s="1153"/>
      <c r="D286" s="1155"/>
      <c r="E286" s="1268"/>
      <c r="F286" s="1284"/>
      <c r="G286" s="351"/>
    </row>
    <row r="287" spans="1:7" s="498" customFormat="1" ht="27.6">
      <c r="A287" s="1154"/>
      <c r="B287" s="1157" t="s">
        <v>1877</v>
      </c>
      <c r="C287" s="1153"/>
      <c r="D287" s="1155"/>
      <c r="E287" s="1268"/>
      <c r="F287" s="1284"/>
      <c r="G287" s="351"/>
    </row>
    <row r="288" spans="1:7" s="498" customFormat="1" ht="27.6">
      <c r="A288" s="1154"/>
      <c r="B288" s="1157" t="s">
        <v>1878</v>
      </c>
      <c r="C288" s="1153"/>
      <c r="D288" s="1155"/>
      <c r="E288" s="1268"/>
      <c r="F288" s="1284"/>
      <c r="G288" s="351"/>
    </row>
    <row r="289" spans="1:9" s="498" customFormat="1" ht="27.6">
      <c r="A289" s="1154"/>
      <c r="B289" s="1157" t="s">
        <v>1879</v>
      </c>
      <c r="C289" s="1153"/>
      <c r="D289" s="1155"/>
      <c r="E289" s="1268"/>
      <c r="F289" s="1284"/>
      <c r="G289" s="351"/>
    </row>
    <row r="290" spans="1:9" s="498" customFormat="1" ht="27.6">
      <c r="A290" s="1154"/>
      <c r="B290" s="1157" t="s">
        <v>1880</v>
      </c>
      <c r="C290" s="1153"/>
      <c r="D290" s="1155"/>
      <c r="E290" s="1268"/>
      <c r="F290" s="1284"/>
      <c r="G290" s="351"/>
    </row>
    <row r="291" spans="1:9" s="498" customFormat="1" ht="27.6">
      <c r="A291" s="1154"/>
      <c r="B291" s="1158" t="s">
        <v>1881</v>
      </c>
      <c r="C291" s="1153"/>
      <c r="D291" s="1155"/>
      <c r="E291" s="1268"/>
      <c r="F291" s="1284"/>
      <c r="G291" s="351"/>
    </row>
    <row r="292" spans="1:9" s="498" customFormat="1" ht="15">
      <c r="A292" s="1154"/>
      <c r="B292" s="1157" t="s">
        <v>1882</v>
      </c>
      <c r="C292" s="1153"/>
      <c r="D292" s="1155"/>
      <c r="E292" s="1268"/>
      <c r="F292" s="1284"/>
      <c r="G292" s="351"/>
    </row>
    <row r="293" spans="1:9" s="498" customFormat="1" ht="15">
      <c r="A293" s="1154"/>
      <c r="B293" s="1157" t="s">
        <v>1883</v>
      </c>
      <c r="C293" s="1153"/>
      <c r="D293" s="1155"/>
      <c r="E293" s="1268"/>
      <c r="F293" s="1284"/>
      <c r="G293" s="351"/>
    </row>
    <row r="294" spans="1:9" s="520" customFormat="1" ht="27.6">
      <c r="A294" s="1159"/>
      <c r="B294" s="1157" t="s">
        <v>2205</v>
      </c>
      <c r="C294" s="1160"/>
      <c r="D294" s="1161"/>
      <c r="E294" s="1269"/>
      <c r="F294" s="1285"/>
      <c r="G294" s="519"/>
    </row>
    <row r="295" spans="1:9" s="498" customFormat="1" ht="27.6">
      <c r="A295" s="1154"/>
      <c r="B295" s="1157" t="s">
        <v>1884</v>
      </c>
      <c r="C295" s="1153"/>
      <c r="D295" s="1155"/>
      <c r="E295" s="1268"/>
      <c r="F295" s="1284"/>
      <c r="G295" s="351"/>
    </row>
    <row r="296" spans="1:9" s="498" customFormat="1" ht="27.6">
      <c r="A296" s="1154"/>
      <c r="B296" s="1157" t="s">
        <v>1885</v>
      </c>
      <c r="C296" s="1153"/>
      <c r="D296" s="1155"/>
      <c r="E296" s="1268"/>
      <c r="F296" s="1284"/>
      <c r="G296" s="351"/>
    </row>
    <row r="297" spans="1:9" s="498" customFormat="1" ht="27.6">
      <c r="A297" s="1154"/>
      <c r="B297" s="1157" t="s">
        <v>1886</v>
      </c>
      <c r="C297" s="1153"/>
      <c r="D297" s="1155"/>
      <c r="E297" s="1268"/>
      <c r="F297" s="1284"/>
      <c r="G297" s="351"/>
    </row>
    <row r="298" spans="1:9" s="498" customFormat="1" ht="27.6">
      <c r="A298" s="1154"/>
      <c r="B298" s="1157" t="s">
        <v>1887</v>
      </c>
      <c r="C298" s="1153"/>
      <c r="D298" s="1155"/>
      <c r="E298" s="1268"/>
      <c r="F298" s="1284"/>
      <c r="G298" s="351"/>
    </row>
    <row r="299" spans="1:9" s="498" customFormat="1" ht="27.6">
      <c r="A299" s="1156"/>
      <c r="B299" s="1157" t="s">
        <v>1888</v>
      </c>
      <c r="C299" s="1153"/>
      <c r="D299" s="1155"/>
      <c r="E299" s="1268"/>
      <c r="F299" s="1284"/>
      <c r="G299" s="351"/>
    </row>
    <row r="300" spans="1:9" s="498" customFormat="1" ht="27.6">
      <c r="A300" s="1154"/>
      <c r="B300" s="1157" t="s">
        <v>1889</v>
      </c>
      <c r="C300" s="1153"/>
      <c r="D300" s="1155"/>
      <c r="E300" s="1268"/>
      <c r="F300" s="1284"/>
      <c r="G300" s="351"/>
    </row>
    <row r="301" spans="1:9" s="498" customFormat="1" ht="15">
      <c r="A301" s="1154"/>
      <c r="B301" s="1157" t="s">
        <v>1890</v>
      </c>
      <c r="C301" s="1153"/>
      <c r="D301" s="1155"/>
      <c r="E301" s="1268"/>
      <c r="F301" s="1284"/>
      <c r="G301" s="351"/>
    </row>
    <row r="302" spans="1:9" s="498" customFormat="1" ht="27.6">
      <c r="A302" s="1154"/>
      <c r="B302" s="1157" t="s">
        <v>1891</v>
      </c>
      <c r="C302" s="1153"/>
      <c r="D302" s="1155"/>
      <c r="E302" s="1268"/>
      <c r="F302" s="1284"/>
      <c r="G302" s="351"/>
    </row>
    <row r="303" spans="1:9" s="498" customFormat="1" ht="15">
      <c r="A303" s="1154"/>
      <c r="B303" s="1157" t="s">
        <v>1892</v>
      </c>
      <c r="C303" s="1153"/>
      <c r="D303" s="1155"/>
      <c r="E303" s="1268"/>
      <c r="F303" s="1284"/>
      <c r="G303" s="351"/>
      <c r="H303" s="501"/>
      <c r="I303" s="501"/>
    </row>
    <row r="304" spans="1:9" s="498" customFormat="1" ht="15">
      <c r="A304" s="1154"/>
      <c r="B304" s="1157"/>
      <c r="C304" s="1153"/>
      <c r="D304" s="1155"/>
      <c r="E304" s="1268"/>
      <c r="F304" s="1284"/>
      <c r="G304" s="351"/>
      <c r="H304" s="501"/>
      <c r="I304" s="501"/>
    </row>
    <row r="305" spans="1:7" s="498" customFormat="1" ht="27.6">
      <c r="A305" s="1154"/>
      <c r="B305" s="1162" t="s">
        <v>1893</v>
      </c>
      <c r="C305" s="1153"/>
      <c r="D305" s="1155"/>
      <c r="E305" s="1268"/>
      <c r="F305" s="1284"/>
      <c r="G305" s="351"/>
    </row>
    <row r="306" spans="1:7" s="498" customFormat="1" ht="15">
      <c r="A306" s="1154"/>
      <c r="B306" s="1162" t="s">
        <v>2388</v>
      </c>
      <c r="C306" s="1153"/>
      <c r="D306" s="1155"/>
      <c r="E306" s="1268"/>
      <c r="F306" s="1284"/>
      <c r="G306" s="351"/>
    </row>
    <row r="307" spans="1:7" s="498" customFormat="1" ht="15">
      <c r="A307" s="1154"/>
      <c r="B307" s="1163" t="s">
        <v>2389</v>
      </c>
      <c r="C307" s="1160"/>
      <c r="D307" s="1164"/>
      <c r="E307" s="1269"/>
      <c r="F307" s="1284"/>
      <c r="G307" s="351"/>
    </row>
    <row r="308" spans="1:7" s="498" customFormat="1" ht="15">
      <c r="A308" s="1156"/>
      <c r="B308" s="1153" t="s">
        <v>1894</v>
      </c>
      <c r="C308" s="1153"/>
      <c r="D308" s="1155"/>
      <c r="E308" s="1268"/>
      <c r="F308" s="1284"/>
      <c r="G308" s="351"/>
    </row>
    <row r="309" spans="1:7" s="498" customFormat="1" ht="15">
      <c r="A309" s="1154"/>
      <c r="B309" s="1153" t="s">
        <v>2390</v>
      </c>
      <c r="C309" s="1153"/>
      <c r="D309" s="1155"/>
      <c r="E309" s="1268"/>
      <c r="F309" s="1284"/>
      <c r="G309" s="351"/>
    </row>
    <row r="310" spans="1:7" s="498" customFormat="1" ht="15">
      <c r="A310" s="1156"/>
      <c r="B310" s="1152" t="s">
        <v>1895</v>
      </c>
      <c r="C310" s="1153"/>
      <c r="D310" s="1155"/>
      <c r="E310" s="1268"/>
      <c r="F310" s="1284"/>
      <c r="G310" s="351"/>
    </row>
    <row r="311" spans="1:7" s="498" customFormat="1" ht="15">
      <c r="A311" s="1156"/>
      <c r="B311" s="1152" t="s">
        <v>1896</v>
      </c>
      <c r="C311" s="1153"/>
      <c r="D311" s="1155"/>
      <c r="E311" s="1268"/>
      <c r="F311" s="1284"/>
      <c r="G311" s="351"/>
    </row>
    <row r="312" spans="1:7" s="498" customFormat="1" ht="15">
      <c r="A312" s="1156"/>
      <c r="B312" s="1152"/>
      <c r="C312" s="1153" t="s">
        <v>894</v>
      </c>
      <c r="D312" s="1155">
        <v>2</v>
      </c>
      <c r="E312" s="1269"/>
      <c r="F312" s="1284">
        <f>+E312*D312</f>
        <v>0</v>
      </c>
      <c r="G312" s="351"/>
    </row>
    <row r="313" spans="1:7" s="498" customFormat="1" ht="15">
      <c r="A313" s="1156"/>
      <c r="B313" s="1153"/>
      <c r="C313" s="1153"/>
      <c r="D313" s="1155"/>
      <c r="E313" s="1268"/>
      <c r="F313" s="1284"/>
      <c r="G313" s="351"/>
    </row>
    <row r="314" spans="1:7" s="498" customFormat="1" ht="55.2">
      <c r="A314" s="1156">
        <v>3</v>
      </c>
      <c r="B314" s="1152" t="s">
        <v>1897</v>
      </c>
      <c r="C314" s="1153"/>
      <c r="D314" s="1155"/>
      <c r="E314" s="1268"/>
      <c r="F314" s="1284"/>
      <c r="G314" s="351"/>
    </row>
    <row r="315" spans="1:7" s="498" customFormat="1" ht="15">
      <c r="A315" s="1156"/>
      <c r="B315" s="1153" t="s">
        <v>1898</v>
      </c>
      <c r="C315" s="1153"/>
      <c r="D315" s="1155"/>
      <c r="E315" s="1268"/>
      <c r="F315" s="1284"/>
      <c r="G315" s="351"/>
    </row>
    <row r="316" spans="1:7" s="498" customFormat="1" ht="15">
      <c r="A316" s="1156"/>
      <c r="B316" s="1153" t="s">
        <v>1899</v>
      </c>
      <c r="C316" s="1153"/>
      <c r="D316" s="1155"/>
      <c r="E316" s="1268"/>
      <c r="F316" s="1284"/>
      <c r="G316" s="351"/>
    </row>
    <row r="317" spans="1:7" s="498" customFormat="1" ht="15">
      <c r="A317" s="1156"/>
      <c r="B317" s="1153" t="s">
        <v>1900</v>
      </c>
      <c r="C317" s="1153"/>
      <c r="D317" s="1155"/>
      <c r="E317" s="1268"/>
      <c r="F317" s="1284"/>
      <c r="G317" s="351"/>
    </row>
    <row r="318" spans="1:7" s="498" customFormat="1" ht="15">
      <c r="A318" s="1156"/>
      <c r="B318" s="1153" t="s">
        <v>1901</v>
      </c>
      <c r="C318" s="1153"/>
      <c r="D318" s="1155"/>
      <c r="E318" s="1268"/>
      <c r="F318" s="1284"/>
      <c r="G318" s="351"/>
    </row>
    <row r="319" spans="1:7" s="498" customFormat="1" ht="15">
      <c r="A319" s="1156"/>
      <c r="B319" s="1153" t="s">
        <v>1902</v>
      </c>
      <c r="C319" s="1153"/>
      <c r="D319" s="1155"/>
      <c r="E319" s="1268"/>
      <c r="F319" s="1284"/>
      <c r="G319" s="351"/>
    </row>
    <row r="320" spans="1:7" s="498" customFormat="1" ht="15">
      <c r="A320" s="1156"/>
      <c r="B320" s="1152" t="s">
        <v>1903</v>
      </c>
      <c r="C320" s="1153"/>
      <c r="D320" s="1155"/>
      <c r="E320" s="1268"/>
      <c r="F320" s="1284"/>
      <c r="G320" s="351"/>
    </row>
    <row r="321" spans="1:7" s="498" customFormat="1" ht="15">
      <c r="A321" s="1156"/>
      <c r="B321" s="1152"/>
      <c r="C321" s="1153" t="s">
        <v>894</v>
      </c>
      <c r="D321" s="1155">
        <v>1</v>
      </c>
      <c r="E321" s="1268"/>
      <c r="F321" s="1284">
        <f>+E321*D321</f>
        <v>0</v>
      </c>
      <c r="G321" s="351"/>
    </row>
    <row r="322" spans="1:7" s="498" customFormat="1" ht="41.4">
      <c r="A322" s="1156"/>
      <c r="B322" s="1152" t="s">
        <v>1963</v>
      </c>
      <c r="C322" s="1153"/>
      <c r="D322" s="1155"/>
      <c r="E322" s="1268"/>
      <c r="F322" s="1284"/>
      <c r="G322" s="351"/>
    </row>
    <row r="323" spans="1:7" s="498" customFormat="1" ht="15">
      <c r="A323" s="1156"/>
      <c r="B323" s="1153" t="s">
        <v>1904</v>
      </c>
      <c r="C323" s="1153"/>
      <c r="D323" s="1155"/>
      <c r="E323" s="1268"/>
      <c r="F323" s="1284"/>
      <c r="G323" s="351"/>
    </row>
    <row r="324" spans="1:7" s="498" customFormat="1" ht="15">
      <c r="A324" s="1156"/>
      <c r="B324" s="1153" t="s">
        <v>1905</v>
      </c>
      <c r="C324" s="1153"/>
      <c r="D324" s="1155"/>
      <c r="E324" s="1268"/>
      <c r="F324" s="1284"/>
      <c r="G324" s="351"/>
    </row>
    <row r="325" spans="1:7" s="498" customFormat="1" ht="15">
      <c r="A325" s="1156"/>
      <c r="B325" s="1153" t="s">
        <v>1906</v>
      </c>
      <c r="C325" s="1153"/>
      <c r="D325" s="1155"/>
      <c r="E325" s="1268"/>
      <c r="F325" s="1284"/>
      <c r="G325" s="351"/>
    </row>
    <row r="326" spans="1:7" s="498" customFormat="1" ht="15">
      <c r="A326" s="1156"/>
      <c r="B326" s="1153" t="s">
        <v>1907</v>
      </c>
      <c r="C326" s="1153"/>
      <c r="D326" s="1155"/>
      <c r="E326" s="1268"/>
      <c r="F326" s="1284"/>
      <c r="G326" s="351"/>
    </row>
    <row r="327" spans="1:7" s="498" customFormat="1" ht="15">
      <c r="A327" s="1156"/>
      <c r="B327" s="1152" t="s">
        <v>1908</v>
      </c>
      <c r="C327" s="1153"/>
      <c r="D327" s="1155"/>
      <c r="E327" s="1268"/>
      <c r="F327" s="1284"/>
      <c r="G327" s="351"/>
    </row>
    <row r="328" spans="1:7" s="498" customFormat="1" ht="15">
      <c r="A328" s="1156"/>
      <c r="B328" s="1152"/>
      <c r="C328" s="1153" t="s">
        <v>894</v>
      </c>
      <c r="D328" s="1155">
        <v>1</v>
      </c>
      <c r="E328" s="1268"/>
      <c r="F328" s="1284">
        <f>+E328*D328</f>
        <v>0</v>
      </c>
      <c r="G328" s="351"/>
    </row>
    <row r="329" spans="1:7" s="498" customFormat="1" ht="15">
      <c r="A329" s="1156"/>
      <c r="B329" s="1152"/>
      <c r="C329" s="1153"/>
      <c r="D329" s="1155"/>
      <c r="E329" s="1268"/>
      <c r="F329" s="1284"/>
      <c r="G329" s="351"/>
    </row>
    <row r="330" spans="1:7" s="498" customFormat="1" ht="55.2">
      <c r="A330" s="1156">
        <v>4</v>
      </c>
      <c r="B330" s="1152" t="s">
        <v>1909</v>
      </c>
      <c r="C330" s="1153"/>
      <c r="D330" s="1155"/>
      <c r="E330" s="1268"/>
      <c r="F330" s="1284"/>
      <c r="G330" s="351"/>
    </row>
    <row r="331" spans="1:7" s="498" customFormat="1" ht="27.6">
      <c r="A331" s="1156"/>
      <c r="B331" s="1152" t="s">
        <v>1910</v>
      </c>
      <c r="C331" s="1153"/>
      <c r="D331" s="1155"/>
      <c r="E331" s="1268"/>
      <c r="F331" s="1284"/>
      <c r="G331" s="351"/>
    </row>
    <row r="332" spans="1:7" s="498" customFormat="1" ht="15">
      <c r="A332" s="1156"/>
      <c r="B332" s="1152" t="s">
        <v>1911</v>
      </c>
      <c r="C332" s="1153"/>
      <c r="D332" s="1155"/>
      <c r="E332" s="1268"/>
      <c r="F332" s="1284"/>
      <c r="G332" s="351"/>
    </row>
    <row r="333" spans="1:7" s="498" customFormat="1" ht="15">
      <c r="A333" s="1156"/>
      <c r="B333" s="1152" t="s">
        <v>1912</v>
      </c>
      <c r="C333" s="1153"/>
      <c r="D333" s="1155"/>
      <c r="E333" s="1268"/>
      <c r="F333" s="1284"/>
      <c r="G333" s="351"/>
    </row>
    <row r="334" spans="1:7" s="498" customFormat="1" ht="15">
      <c r="A334" s="1156"/>
      <c r="B334" s="1152" t="s">
        <v>1913</v>
      </c>
      <c r="C334" s="1153"/>
      <c r="D334" s="1155"/>
      <c r="E334" s="1268"/>
      <c r="F334" s="1284"/>
      <c r="G334" s="351"/>
    </row>
    <row r="335" spans="1:7" s="498" customFormat="1" ht="15">
      <c r="A335" s="1156"/>
      <c r="B335" s="1152" t="s">
        <v>1914</v>
      </c>
      <c r="C335" s="1153"/>
      <c r="D335" s="1155"/>
      <c r="E335" s="1268"/>
      <c r="F335" s="1284"/>
      <c r="G335" s="351"/>
    </row>
    <row r="336" spans="1:7" s="498" customFormat="1" ht="15">
      <c r="A336" s="1156"/>
      <c r="B336" s="1152" t="s">
        <v>1915</v>
      </c>
      <c r="C336" s="1153"/>
      <c r="D336" s="1155"/>
      <c r="E336" s="1268"/>
      <c r="F336" s="1284"/>
      <c r="G336" s="351"/>
    </row>
    <row r="337" spans="1:7" s="498" customFormat="1" ht="15">
      <c r="A337" s="1156"/>
      <c r="B337" s="1153"/>
      <c r="C337" s="1153" t="s">
        <v>894</v>
      </c>
      <c r="D337" s="1155">
        <v>4</v>
      </c>
      <c r="E337" s="1268"/>
      <c r="F337" s="1284">
        <f>+E337*D337</f>
        <v>0</v>
      </c>
      <c r="G337" s="351"/>
    </row>
    <row r="338" spans="1:7" s="498" customFormat="1" ht="15">
      <c r="A338" s="1156"/>
      <c r="B338" s="1153"/>
      <c r="C338" s="1153"/>
      <c r="D338" s="1155"/>
      <c r="E338" s="1268"/>
      <c r="F338" s="1284"/>
      <c r="G338" s="351"/>
    </row>
    <row r="339" spans="1:7" s="498" customFormat="1" ht="56.4">
      <c r="A339" s="1156">
        <v>5</v>
      </c>
      <c r="B339" s="1152" t="s">
        <v>1916</v>
      </c>
      <c r="C339" s="1153"/>
      <c r="D339" s="1155"/>
      <c r="E339" s="1268"/>
      <c r="F339" s="1284"/>
      <c r="G339" s="351"/>
    </row>
    <row r="340" spans="1:7" s="498" customFormat="1" ht="15">
      <c r="A340" s="1156"/>
      <c r="B340" s="1153" t="s">
        <v>1917</v>
      </c>
      <c r="C340" s="1153"/>
      <c r="D340" s="1155"/>
      <c r="E340" s="1268"/>
      <c r="F340" s="1284"/>
      <c r="G340" s="351"/>
    </row>
    <row r="341" spans="1:7" s="498" customFormat="1" ht="15">
      <c r="A341" s="1156"/>
      <c r="B341" s="1153" t="s">
        <v>1918</v>
      </c>
      <c r="C341" s="1153"/>
      <c r="D341" s="1155"/>
      <c r="E341" s="1268"/>
      <c r="F341" s="1284"/>
      <c r="G341" s="351"/>
    </row>
    <row r="342" spans="1:7" s="498" customFormat="1" ht="15">
      <c r="A342" s="1156"/>
      <c r="B342" s="1153"/>
      <c r="C342" s="1153" t="s">
        <v>895</v>
      </c>
      <c r="D342" s="1155">
        <v>4</v>
      </c>
      <c r="E342" s="1268"/>
      <c r="F342" s="1284">
        <f>+E342*D342</f>
        <v>0</v>
      </c>
      <c r="G342" s="351"/>
    </row>
    <row r="343" spans="1:7" s="498" customFormat="1" ht="15">
      <c r="A343" s="1156"/>
      <c r="B343" s="1153"/>
      <c r="C343" s="1153"/>
      <c r="D343" s="1155"/>
      <c r="E343" s="1268"/>
      <c r="F343" s="1284"/>
      <c r="G343" s="351"/>
    </row>
    <row r="344" spans="1:7" s="498" customFormat="1" ht="27.6">
      <c r="A344" s="1154">
        <v>6</v>
      </c>
      <c r="B344" s="1162" t="s">
        <v>1919</v>
      </c>
      <c r="C344" s="1153"/>
      <c r="D344" s="1155"/>
      <c r="E344" s="1268"/>
      <c r="F344" s="1284"/>
      <c r="G344" s="351"/>
    </row>
    <row r="345" spans="1:7" s="498" customFormat="1" ht="27.6">
      <c r="A345" s="1154"/>
      <c r="B345" s="1162" t="s">
        <v>1920</v>
      </c>
      <c r="C345" s="1153"/>
      <c r="D345" s="1155"/>
      <c r="E345" s="1268"/>
      <c r="F345" s="1284"/>
      <c r="G345" s="351"/>
    </row>
    <row r="346" spans="1:7" s="498" customFormat="1" ht="27.6">
      <c r="A346" s="1154"/>
      <c r="B346" s="1162" t="s">
        <v>1921</v>
      </c>
      <c r="C346" s="1153"/>
      <c r="D346" s="1155"/>
      <c r="E346" s="1268"/>
      <c r="F346" s="1284"/>
      <c r="G346" s="351"/>
    </row>
    <row r="347" spans="1:7" s="498" customFormat="1" ht="27.6">
      <c r="A347" s="1156"/>
      <c r="B347" s="1162" t="s">
        <v>1922</v>
      </c>
      <c r="C347" s="1153"/>
      <c r="D347" s="1155"/>
      <c r="E347" s="1268"/>
      <c r="F347" s="1284"/>
      <c r="G347" s="351"/>
    </row>
    <row r="348" spans="1:7" s="498" customFormat="1" ht="27.6">
      <c r="A348" s="1154"/>
      <c r="B348" s="1162" t="s">
        <v>1923</v>
      </c>
      <c r="C348" s="1153"/>
      <c r="D348" s="1155"/>
      <c r="E348" s="1268"/>
      <c r="F348" s="1284"/>
      <c r="G348" s="351"/>
    </row>
    <row r="349" spans="1:7" s="498" customFormat="1" ht="27.6">
      <c r="A349" s="1154"/>
      <c r="B349" s="1162" t="s">
        <v>1924</v>
      </c>
      <c r="C349" s="1153"/>
      <c r="D349" s="1155"/>
      <c r="E349" s="1268"/>
      <c r="F349" s="1284"/>
      <c r="G349" s="351"/>
    </row>
    <row r="350" spans="1:7" s="498" customFormat="1" ht="15">
      <c r="A350" s="1154"/>
      <c r="B350" s="1162" t="s">
        <v>1925</v>
      </c>
      <c r="C350" s="1153"/>
      <c r="D350" s="1155"/>
      <c r="E350" s="1268"/>
      <c r="F350" s="1284"/>
      <c r="G350" s="351"/>
    </row>
    <row r="351" spans="1:7" s="498" customFormat="1" ht="15">
      <c r="A351" s="1154"/>
      <c r="B351" s="1162" t="s">
        <v>1926</v>
      </c>
      <c r="C351" s="1153"/>
      <c r="D351" s="1155"/>
      <c r="E351" s="1268"/>
      <c r="F351" s="1284"/>
      <c r="G351" s="351"/>
    </row>
    <row r="352" spans="1:7" s="498" customFormat="1" ht="15">
      <c r="A352" s="1154"/>
      <c r="B352" s="1153"/>
      <c r="C352" s="1153" t="s">
        <v>894</v>
      </c>
      <c r="D352" s="1155">
        <v>18</v>
      </c>
      <c r="E352" s="1268"/>
      <c r="F352" s="1284">
        <f>+E352*D352</f>
        <v>0</v>
      </c>
      <c r="G352" s="351"/>
    </row>
    <row r="353" spans="1:7" s="498" customFormat="1" ht="15">
      <c r="A353" s="1154"/>
      <c r="B353" s="1153"/>
      <c r="C353" s="1153"/>
      <c r="D353" s="1155"/>
      <c r="E353" s="1268"/>
      <c r="F353" s="1284"/>
      <c r="G353" s="351"/>
    </row>
    <row r="354" spans="1:7" s="498" customFormat="1" ht="82.8">
      <c r="A354" s="1154">
        <v>7</v>
      </c>
      <c r="B354" s="1162" t="s">
        <v>2395</v>
      </c>
      <c r="C354" s="1153"/>
      <c r="D354" s="1155"/>
      <c r="E354" s="1268"/>
      <c r="F354" s="1284"/>
      <c r="G354" s="351"/>
    </row>
    <row r="355" spans="1:7" s="498" customFormat="1" ht="15">
      <c r="A355" s="1154"/>
      <c r="B355" s="1153" t="s">
        <v>1927</v>
      </c>
      <c r="C355" s="1153"/>
      <c r="D355" s="1155"/>
      <c r="E355" s="1268"/>
      <c r="F355" s="1284"/>
      <c r="G355" s="351"/>
    </row>
    <row r="356" spans="1:7" s="498" customFormat="1" ht="15">
      <c r="A356" s="1154"/>
      <c r="B356" s="1153" t="s">
        <v>1928</v>
      </c>
      <c r="C356" s="1153" t="s">
        <v>895</v>
      </c>
      <c r="D356" s="1155">
        <v>3</v>
      </c>
      <c r="E356" s="1268"/>
      <c r="F356" s="1284">
        <f>+E356*D356</f>
        <v>0</v>
      </c>
      <c r="G356" s="351"/>
    </row>
    <row r="357" spans="1:7" s="498" customFormat="1" ht="15">
      <c r="A357" s="1154"/>
      <c r="B357" s="1153" t="s">
        <v>1929</v>
      </c>
      <c r="C357" s="1153" t="s">
        <v>895</v>
      </c>
      <c r="D357" s="1155">
        <v>2</v>
      </c>
      <c r="E357" s="1268"/>
      <c r="F357" s="1284">
        <f>+E357*D357</f>
        <v>0</v>
      </c>
      <c r="G357" s="351"/>
    </row>
    <row r="358" spans="1:7" s="498" customFormat="1" ht="15">
      <c r="A358" s="1154"/>
      <c r="B358" s="1153" t="s">
        <v>1930</v>
      </c>
      <c r="C358" s="1153" t="s">
        <v>895</v>
      </c>
      <c r="D358" s="1155">
        <v>1</v>
      </c>
      <c r="E358" s="1268"/>
      <c r="F358" s="1284">
        <f>+E358*D358</f>
        <v>0</v>
      </c>
      <c r="G358" s="351"/>
    </row>
    <row r="359" spans="1:7" s="498" customFormat="1" ht="15">
      <c r="A359" s="1154"/>
      <c r="B359" s="1153" t="s">
        <v>1931</v>
      </c>
      <c r="C359" s="1153" t="s">
        <v>895</v>
      </c>
      <c r="D359" s="1155">
        <v>1</v>
      </c>
      <c r="E359" s="1268"/>
      <c r="F359" s="1284">
        <f>+E359*D359</f>
        <v>0</v>
      </c>
      <c r="G359" s="351"/>
    </row>
    <row r="360" spans="1:7" s="498" customFormat="1" ht="15">
      <c r="A360" s="1154"/>
      <c r="B360" s="1153"/>
      <c r="C360" s="1153"/>
      <c r="D360" s="1155"/>
      <c r="E360" s="1268"/>
      <c r="F360" s="1284"/>
      <c r="G360" s="351"/>
    </row>
    <row r="361" spans="1:7" s="498" customFormat="1" ht="29.4">
      <c r="A361" s="1154">
        <v>8</v>
      </c>
      <c r="B361" s="1162" t="s">
        <v>1932</v>
      </c>
      <c r="C361" s="1153"/>
      <c r="D361" s="1155"/>
      <c r="E361" s="1268"/>
      <c r="F361" s="1284"/>
      <c r="G361" s="351"/>
    </row>
    <row r="362" spans="1:7" s="498" customFormat="1" ht="27.6">
      <c r="A362" s="1154"/>
      <c r="B362" s="1162" t="s">
        <v>1933</v>
      </c>
      <c r="C362" s="1153"/>
      <c r="D362" s="1155"/>
      <c r="E362" s="1268"/>
      <c r="F362" s="1284"/>
      <c r="G362" s="351"/>
    </row>
    <row r="363" spans="1:7" s="498" customFormat="1" ht="15">
      <c r="A363" s="1154"/>
      <c r="B363" s="1162" t="s">
        <v>1934</v>
      </c>
      <c r="C363" s="1153"/>
      <c r="D363" s="1155"/>
      <c r="E363" s="1268"/>
      <c r="F363" s="1284"/>
      <c r="G363" s="351"/>
    </row>
    <row r="364" spans="1:7" s="498" customFormat="1" ht="15">
      <c r="A364" s="1154"/>
      <c r="B364" s="1153" t="s">
        <v>1927</v>
      </c>
      <c r="C364" s="1153"/>
      <c r="D364" s="1155"/>
      <c r="E364" s="1268"/>
      <c r="F364" s="1284"/>
      <c r="G364" s="351"/>
    </row>
    <row r="365" spans="1:7" s="498" customFormat="1" ht="15">
      <c r="A365" s="1154"/>
      <c r="B365" s="1153" t="s">
        <v>1935</v>
      </c>
      <c r="C365" s="1153" t="s">
        <v>895</v>
      </c>
      <c r="D365" s="1165">
        <v>60</v>
      </c>
      <c r="E365" s="1268"/>
      <c r="F365" s="1284">
        <f>+E365*D365</f>
        <v>0</v>
      </c>
      <c r="G365" s="351"/>
    </row>
    <row r="366" spans="1:7" s="498" customFormat="1" ht="15">
      <c r="A366" s="1154"/>
      <c r="B366" s="1153" t="s">
        <v>1936</v>
      </c>
      <c r="C366" s="1153" t="s">
        <v>895</v>
      </c>
      <c r="D366" s="1165"/>
      <c r="E366" s="1268"/>
      <c r="F366" s="1284"/>
      <c r="G366" s="351"/>
    </row>
    <row r="367" spans="1:7" s="498" customFormat="1" ht="15">
      <c r="A367" s="1154"/>
      <c r="B367" s="1166"/>
      <c r="C367" s="1153"/>
      <c r="D367" s="1155"/>
      <c r="E367" s="1268"/>
      <c r="F367" s="1284"/>
      <c r="G367" s="351"/>
    </row>
    <row r="368" spans="1:7" s="498" customFormat="1" ht="69">
      <c r="A368" s="1154">
        <v>9</v>
      </c>
      <c r="B368" s="1152" t="s">
        <v>1937</v>
      </c>
      <c r="C368" s="1153"/>
      <c r="D368" s="1155"/>
      <c r="E368" s="1268"/>
      <c r="F368" s="1284"/>
      <c r="G368" s="351"/>
    </row>
    <row r="369" spans="1:7" s="498" customFormat="1" ht="15">
      <c r="A369" s="1154"/>
      <c r="B369" s="1153" t="s">
        <v>1927</v>
      </c>
      <c r="C369" s="1153"/>
      <c r="D369" s="1155"/>
      <c r="E369" s="1268"/>
      <c r="F369" s="1284"/>
      <c r="G369" s="351"/>
    </row>
    <row r="370" spans="1:7" s="498" customFormat="1" ht="15">
      <c r="A370" s="1154"/>
      <c r="B370" s="1153" t="s">
        <v>1938</v>
      </c>
      <c r="C370" s="1153"/>
      <c r="D370" s="1155"/>
      <c r="E370" s="1268"/>
      <c r="F370" s="1284"/>
      <c r="G370" s="351"/>
    </row>
    <row r="371" spans="1:7" s="498" customFormat="1" ht="15">
      <c r="A371" s="1154"/>
      <c r="B371" s="1166"/>
      <c r="C371" s="1153" t="s">
        <v>895</v>
      </c>
      <c r="D371" s="1155">
        <v>36</v>
      </c>
      <c r="E371" s="1268"/>
      <c r="F371" s="1284">
        <f>+E371*D371</f>
        <v>0</v>
      </c>
      <c r="G371" s="351"/>
    </row>
    <row r="372" spans="1:7" s="498" customFormat="1" ht="81.599999999999994">
      <c r="A372" s="1154">
        <v>10</v>
      </c>
      <c r="B372" s="1162" t="s">
        <v>1939</v>
      </c>
      <c r="C372" s="1153"/>
      <c r="D372" s="1155"/>
      <c r="E372" s="1268"/>
      <c r="F372" s="1284"/>
      <c r="G372" s="351"/>
    </row>
    <row r="373" spans="1:7" s="498" customFormat="1" ht="15">
      <c r="A373" s="1154"/>
      <c r="B373" s="1153" t="s">
        <v>1927</v>
      </c>
      <c r="C373" s="1153"/>
      <c r="D373" s="1155"/>
      <c r="E373" s="1268"/>
      <c r="F373" s="1284"/>
      <c r="G373" s="351"/>
    </row>
    <row r="374" spans="1:7" s="498" customFormat="1" ht="15">
      <c r="A374" s="1154"/>
      <c r="B374" s="1153" t="s">
        <v>1940</v>
      </c>
      <c r="C374" s="1153" t="s">
        <v>894</v>
      </c>
      <c r="D374" s="1165"/>
      <c r="E374" s="1268"/>
      <c r="F374" s="1284">
        <f>+E374*D374</f>
        <v>0</v>
      </c>
      <c r="G374" s="351"/>
    </row>
    <row r="375" spans="1:7" s="498" customFormat="1" ht="15">
      <c r="A375" s="1154"/>
      <c r="B375" s="1153" t="s">
        <v>1941</v>
      </c>
      <c r="C375" s="1153" t="s">
        <v>894</v>
      </c>
      <c r="D375" s="1165">
        <v>2</v>
      </c>
      <c r="E375" s="1268"/>
      <c r="F375" s="1284">
        <f>+E375*D375</f>
        <v>0</v>
      </c>
      <c r="G375" s="351"/>
    </row>
    <row r="376" spans="1:7" s="498" customFormat="1" ht="15">
      <c r="A376" s="1154"/>
      <c r="B376" s="1153" t="s">
        <v>1942</v>
      </c>
      <c r="C376" s="1153" t="s">
        <v>894</v>
      </c>
      <c r="D376" s="1165"/>
      <c r="E376" s="1268"/>
      <c r="F376" s="1284">
        <f>+E376*D376</f>
        <v>0</v>
      </c>
      <c r="G376" s="351"/>
    </row>
    <row r="377" spans="1:7" s="498" customFormat="1" ht="69">
      <c r="A377" s="1154">
        <v>11</v>
      </c>
      <c r="B377" s="1152" t="s">
        <v>2396</v>
      </c>
      <c r="C377" s="1153"/>
      <c r="D377" s="1155"/>
      <c r="E377" s="1268"/>
      <c r="F377" s="1284"/>
      <c r="G377" s="351"/>
    </row>
    <row r="378" spans="1:7" s="498" customFormat="1" ht="15">
      <c r="A378" s="1154"/>
      <c r="B378" s="1153" t="s">
        <v>1927</v>
      </c>
      <c r="C378" s="1153"/>
      <c r="D378" s="1155"/>
      <c r="E378" s="1268"/>
      <c r="F378" s="1284"/>
      <c r="G378" s="351"/>
    </row>
    <row r="379" spans="1:7" s="498" customFormat="1" ht="15">
      <c r="A379" s="1154"/>
      <c r="B379" s="1153" t="s">
        <v>1943</v>
      </c>
      <c r="C379" s="1153"/>
      <c r="D379" s="1155"/>
      <c r="E379" s="1268"/>
      <c r="F379" s="1284"/>
      <c r="G379" s="351"/>
    </row>
    <row r="380" spans="1:7" s="498" customFormat="1" ht="15">
      <c r="A380" s="1154"/>
      <c r="B380" s="1153"/>
      <c r="C380" s="1153" t="s">
        <v>895</v>
      </c>
      <c r="D380" s="1165"/>
      <c r="E380" s="1268"/>
      <c r="F380" s="1284">
        <f>+E380*D380</f>
        <v>0</v>
      </c>
      <c r="G380" s="351"/>
    </row>
    <row r="381" spans="1:7" s="498" customFormat="1" ht="15">
      <c r="A381" s="1154"/>
      <c r="B381" s="1166"/>
      <c r="C381" s="1153"/>
      <c r="D381" s="1155"/>
      <c r="E381" s="1268"/>
      <c r="F381" s="1284"/>
      <c r="G381" s="351"/>
    </row>
    <row r="382" spans="1:7" s="498" customFormat="1" ht="70.8">
      <c r="A382" s="1154">
        <v>12</v>
      </c>
      <c r="B382" s="1152" t="s">
        <v>1944</v>
      </c>
      <c r="C382" s="1153"/>
      <c r="D382" s="1155"/>
      <c r="E382" s="1268"/>
      <c r="F382" s="1284"/>
      <c r="G382" s="351"/>
    </row>
    <row r="383" spans="1:7" s="498" customFormat="1" ht="15">
      <c r="A383" s="1154"/>
      <c r="B383" s="1153" t="s">
        <v>1927</v>
      </c>
      <c r="C383" s="1153"/>
      <c r="D383" s="1155"/>
      <c r="E383" s="1268"/>
      <c r="F383" s="1284"/>
      <c r="G383" s="351"/>
    </row>
    <row r="384" spans="1:7" s="498" customFormat="1" ht="15">
      <c r="A384" s="1154"/>
      <c r="B384" s="1153" t="s">
        <v>1945</v>
      </c>
      <c r="C384" s="1153" t="s">
        <v>895</v>
      </c>
      <c r="D384" s="1165">
        <v>1</v>
      </c>
      <c r="E384" s="1268"/>
      <c r="F384" s="1284">
        <f>+E384*D384</f>
        <v>0</v>
      </c>
      <c r="G384" s="351"/>
    </row>
    <row r="385" spans="1:7" s="498" customFormat="1" ht="15">
      <c r="A385" s="1154"/>
      <c r="B385" s="1163" t="s">
        <v>1946</v>
      </c>
      <c r="C385" s="1153" t="s">
        <v>895</v>
      </c>
      <c r="D385" s="1155">
        <v>2</v>
      </c>
      <c r="E385" s="1268"/>
      <c r="F385" s="1284">
        <f>+E385*D385</f>
        <v>0</v>
      </c>
      <c r="G385" s="351"/>
    </row>
    <row r="386" spans="1:7" s="498" customFormat="1" ht="15">
      <c r="A386" s="1154"/>
      <c r="B386" s="1153" t="s">
        <v>1947</v>
      </c>
      <c r="C386" s="1153" t="s">
        <v>895</v>
      </c>
      <c r="D386" s="1155">
        <v>1</v>
      </c>
      <c r="E386" s="1268"/>
      <c r="F386" s="1284">
        <f>+E386*D386</f>
        <v>0</v>
      </c>
      <c r="G386" s="351"/>
    </row>
    <row r="387" spans="1:7" s="498" customFormat="1" ht="15">
      <c r="A387" s="1154"/>
      <c r="B387" s="1153" t="s">
        <v>1948</v>
      </c>
      <c r="C387" s="1153" t="s">
        <v>895</v>
      </c>
      <c r="D387" s="1165"/>
      <c r="E387" s="1268"/>
      <c r="F387" s="1284">
        <f>+E387*D387</f>
        <v>0</v>
      </c>
      <c r="G387" s="351"/>
    </row>
    <row r="388" spans="1:7" s="498" customFormat="1" ht="55.2">
      <c r="A388" s="1154">
        <v>13</v>
      </c>
      <c r="B388" s="1152" t="s">
        <v>1949</v>
      </c>
      <c r="C388" s="1153"/>
      <c r="D388" s="1155"/>
      <c r="E388" s="1268"/>
      <c r="F388" s="1284"/>
      <c r="G388" s="351"/>
    </row>
    <row r="389" spans="1:7" s="498" customFormat="1" ht="15">
      <c r="A389" s="1154"/>
      <c r="B389" s="1153" t="s">
        <v>1927</v>
      </c>
      <c r="C389" s="1153"/>
      <c r="D389" s="1155"/>
      <c r="E389" s="1268"/>
      <c r="F389" s="1284"/>
      <c r="G389" s="351"/>
    </row>
    <row r="390" spans="1:7" s="498" customFormat="1" ht="15">
      <c r="A390" s="1154"/>
      <c r="B390" s="1153" t="s">
        <v>1950</v>
      </c>
      <c r="C390" s="1153"/>
      <c r="D390" s="1155"/>
      <c r="E390" s="1268"/>
      <c r="F390" s="1284"/>
      <c r="G390" s="351"/>
    </row>
    <row r="391" spans="1:7" s="498" customFormat="1" ht="15">
      <c r="A391" s="1154"/>
      <c r="B391" s="1153"/>
      <c r="C391" s="1153" t="s">
        <v>895</v>
      </c>
      <c r="D391" s="1155">
        <v>5</v>
      </c>
      <c r="E391" s="1268"/>
      <c r="F391" s="1284">
        <f>+E391*D391</f>
        <v>0</v>
      </c>
      <c r="G391" s="351"/>
    </row>
    <row r="392" spans="1:7" s="498" customFormat="1" ht="15">
      <c r="A392" s="1154"/>
      <c r="B392" s="1153"/>
      <c r="C392" s="1153"/>
      <c r="D392" s="1155"/>
      <c r="E392" s="1268"/>
      <c r="F392" s="1284"/>
      <c r="G392" s="351"/>
    </row>
    <row r="393" spans="1:7" s="498" customFormat="1" ht="27">
      <c r="A393" s="1154">
        <v>14</v>
      </c>
      <c r="B393" s="1162" t="s">
        <v>1951</v>
      </c>
      <c r="C393" s="1153"/>
      <c r="D393" s="1155"/>
      <c r="E393" s="1268"/>
      <c r="F393" s="1284"/>
      <c r="G393" s="351"/>
    </row>
    <row r="394" spans="1:7" s="498" customFormat="1" ht="27.6">
      <c r="A394" s="1154"/>
      <c r="B394" s="1162" t="s">
        <v>1952</v>
      </c>
      <c r="C394" s="1153"/>
      <c r="D394" s="1155"/>
      <c r="E394" s="1268"/>
      <c r="F394" s="1284"/>
      <c r="G394" s="351"/>
    </row>
    <row r="395" spans="1:7" s="498" customFormat="1" ht="27.6">
      <c r="A395" s="1154"/>
      <c r="B395" s="1162" t="s">
        <v>1953</v>
      </c>
      <c r="C395" s="1153"/>
      <c r="D395" s="1155"/>
      <c r="E395" s="1268"/>
      <c r="F395" s="1284"/>
      <c r="G395" s="351"/>
    </row>
    <row r="396" spans="1:7" s="498" customFormat="1" ht="27.6">
      <c r="A396" s="1154"/>
      <c r="B396" s="1162" t="s">
        <v>1954</v>
      </c>
      <c r="C396" s="1153"/>
      <c r="D396" s="1155"/>
      <c r="E396" s="1268"/>
      <c r="F396" s="1284"/>
      <c r="G396" s="351"/>
    </row>
    <row r="397" spans="1:7" s="498" customFormat="1" ht="15">
      <c r="A397" s="1154"/>
      <c r="B397" s="1153"/>
      <c r="C397" s="1153"/>
      <c r="D397" s="1155"/>
      <c r="E397" s="1268"/>
      <c r="F397" s="1284"/>
      <c r="G397" s="351"/>
    </row>
    <row r="398" spans="1:7" s="498" customFormat="1" ht="15">
      <c r="A398" s="1154"/>
      <c r="B398" s="1153"/>
      <c r="C398" s="1153" t="s">
        <v>719</v>
      </c>
      <c r="D398" s="1155">
        <v>990</v>
      </c>
      <c r="E398" s="1268"/>
      <c r="F398" s="1284">
        <f>+E398*D398</f>
        <v>0</v>
      </c>
      <c r="G398" s="351"/>
    </row>
    <row r="399" spans="1:7" s="498" customFormat="1" ht="15">
      <c r="A399" s="1154"/>
      <c r="B399" s="1167"/>
      <c r="C399" s="1153"/>
      <c r="D399" s="1155"/>
      <c r="E399" s="1268"/>
      <c r="F399" s="1284"/>
      <c r="G399" s="351"/>
    </row>
    <row r="400" spans="1:7" s="498" customFormat="1" ht="27.6">
      <c r="A400" s="1154">
        <v>15</v>
      </c>
      <c r="B400" s="1162" t="s">
        <v>1955</v>
      </c>
      <c r="C400" s="1153"/>
      <c r="D400" s="1155"/>
      <c r="E400" s="1268"/>
      <c r="F400" s="1284"/>
      <c r="G400" s="351"/>
    </row>
    <row r="401" spans="1:7" s="498" customFormat="1" ht="27.6">
      <c r="A401" s="1154"/>
      <c r="B401" s="1162" t="s">
        <v>1952</v>
      </c>
      <c r="C401" s="1153"/>
      <c r="D401" s="1155"/>
      <c r="E401" s="1268"/>
      <c r="F401" s="1284"/>
      <c r="G401" s="351"/>
    </row>
    <row r="402" spans="1:7" s="498" customFormat="1" ht="27.6">
      <c r="A402" s="1154"/>
      <c r="B402" s="1162" t="s">
        <v>1953</v>
      </c>
      <c r="C402" s="1153"/>
      <c r="D402" s="1155"/>
      <c r="E402" s="1268"/>
      <c r="F402" s="1284"/>
      <c r="G402" s="351"/>
    </row>
    <row r="403" spans="1:7" s="498" customFormat="1" ht="27.6">
      <c r="A403" s="1154"/>
      <c r="B403" s="1162" t="s">
        <v>1954</v>
      </c>
      <c r="C403" s="1153"/>
      <c r="D403" s="1155"/>
      <c r="E403" s="1268"/>
      <c r="F403" s="1284"/>
      <c r="G403" s="351"/>
    </row>
    <row r="404" spans="1:7" s="498" customFormat="1" ht="15">
      <c r="A404" s="1154"/>
      <c r="B404" s="1166"/>
      <c r="C404" s="1153"/>
      <c r="D404" s="1155"/>
      <c r="E404" s="1268"/>
      <c r="F404" s="1284"/>
      <c r="G404" s="351"/>
    </row>
    <row r="405" spans="1:7" s="498" customFormat="1" ht="15">
      <c r="A405" s="1154"/>
      <c r="B405" s="1153"/>
      <c r="C405" s="1153" t="s">
        <v>719</v>
      </c>
      <c r="D405" s="1155">
        <v>400</v>
      </c>
      <c r="E405" s="1268"/>
      <c r="F405" s="1284">
        <f>+E405*D405</f>
        <v>0</v>
      </c>
      <c r="G405" s="351"/>
    </row>
    <row r="406" spans="1:7" s="498" customFormat="1" ht="15">
      <c r="A406" s="1156"/>
      <c r="B406" s="1153"/>
      <c r="C406" s="1153"/>
      <c r="D406" s="1155"/>
      <c r="E406" s="1268"/>
      <c r="F406" s="1284"/>
      <c r="G406" s="351"/>
    </row>
    <row r="407" spans="1:7" s="498" customFormat="1" ht="68.400000000000006">
      <c r="A407" s="1154">
        <v>16</v>
      </c>
      <c r="B407" s="1168" t="s">
        <v>1956</v>
      </c>
      <c r="C407" s="1153"/>
      <c r="D407" s="1155"/>
      <c r="E407" s="1268"/>
      <c r="F407" s="1284"/>
      <c r="G407" s="351"/>
    </row>
    <row r="408" spans="1:7" s="498" customFormat="1" ht="15">
      <c r="A408" s="1156"/>
      <c r="B408" s="1168" t="s">
        <v>1957</v>
      </c>
      <c r="C408" s="1153"/>
      <c r="D408" s="1155"/>
      <c r="E408" s="1268"/>
      <c r="F408" s="1284"/>
      <c r="G408" s="351"/>
    </row>
    <row r="409" spans="1:7" s="498" customFormat="1" ht="15">
      <c r="A409" s="1154"/>
      <c r="B409" s="1168" t="s">
        <v>1958</v>
      </c>
      <c r="C409" s="1153" t="s">
        <v>895</v>
      </c>
      <c r="D409" s="1155">
        <v>2</v>
      </c>
      <c r="E409" s="1268"/>
      <c r="F409" s="1284">
        <f>+E409*D409</f>
        <v>0</v>
      </c>
      <c r="G409" s="351"/>
    </row>
    <row r="410" spans="1:7" s="498" customFormat="1" ht="15">
      <c r="A410" s="1154"/>
      <c r="B410" s="1168"/>
      <c r="C410" s="1153"/>
      <c r="D410" s="1155"/>
      <c r="E410" s="1268"/>
      <c r="F410" s="1284"/>
      <c r="G410" s="351"/>
    </row>
    <row r="411" spans="1:7" s="498" customFormat="1" ht="86.4">
      <c r="A411" s="1154">
        <v>17</v>
      </c>
      <c r="B411" s="1168" t="s">
        <v>1959</v>
      </c>
      <c r="C411" s="1153"/>
      <c r="D411" s="1155"/>
      <c r="E411" s="1268"/>
      <c r="F411" s="1284"/>
      <c r="G411" s="351"/>
    </row>
    <row r="412" spans="1:7" s="498" customFormat="1" ht="15">
      <c r="A412" s="1154"/>
      <c r="B412" s="1168"/>
      <c r="C412" s="1153" t="s">
        <v>894</v>
      </c>
      <c r="D412" s="1155">
        <v>1</v>
      </c>
      <c r="E412" s="1268"/>
      <c r="F412" s="1284">
        <f>+E412*D412</f>
        <v>0</v>
      </c>
      <c r="G412" s="351"/>
    </row>
    <row r="413" spans="1:7" s="498" customFormat="1" ht="15">
      <c r="A413" s="1154"/>
      <c r="B413" s="1168"/>
      <c r="C413" s="1153"/>
      <c r="D413" s="1155"/>
      <c r="E413" s="1268"/>
      <c r="F413" s="1284"/>
      <c r="G413" s="351"/>
    </row>
    <row r="414" spans="1:7" s="498" customFormat="1" ht="41.4">
      <c r="A414" s="1156">
        <v>18</v>
      </c>
      <c r="B414" s="1169" t="s">
        <v>1960</v>
      </c>
      <c r="C414" s="1153"/>
      <c r="D414" s="1155"/>
      <c r="E414" s="1268"/>
      <c r="F414" s="1284"/>
      <c r="G414" s="351"/>
    </row>
    <row r="415" spans="1:7" s="498" customFormat="1" ht="15">
      <c r="A415" s="1156"/>
      <c r="B415" s="1169"/>
      <c r="C415" s="1153" t="s">
        <v>894</v>
      </c>
      <c r="D415" s="1155">
        <v>1</v>
      </c>
      <c r="E415" s="1268"/>
      <c r="F415" s="1284">
        <f>+E415*D415</f>
        <v>0</v>
      </c>
      <c r="G415" s="351"/>
    </row>
    <row r="416" spans="1:7" s="498" customFormat="1" ht="15">
      <c r="A416" s="1156">
        <v>19</v>
      </c>
      <c r="B416" s="1153" t="s">
        <v>1961</v>
      </c>
      <c r="C416" s="1153"/>
      <c r="D416" s="1155"/>
      <c r="E416" s="1268"/>
      <c r="F416" s="1284"/>
      <c r="G416" s="351"/>
    </row>
    <row r="417" spans="1:7" s="498" customFormat="1" ht="15">
      <c r="A417" s="1156"/>
      <c r="B417" s="1153" t="s">
        <v>1962</v>
      </c>
      <c r="C417" s="1153"/>
      <c r="D417" s="1155"/>
      <c r="E417" s="1268"/>
      <c r="F417" s="1284"/>
      <c r="G417" s="351"/>
    </row>
    <row r="418" spans="1:7" s="498" customFormat="1" ht="15">
      <c r="A418" s="1156"/>
      <c r="B418" s="1153"/>
      <c r="C418" s="1153" t="s">
        <v>894</v>
      </c>
      <c r="D418" s="1155">
        <v>1</v>
      </c>
      <c r="E418" s="1268"/>
      <c r="F418" s="1284">
        <f>+E418*D418</f>
        <v>0</v>
      </c>
      <c r="G418" s="351"/>
    </row>
    <row r="419" spans="1:7" s="498" customFormat="1" ht="15.6" thickBot="1">
      <c r="A419" s="1170"/>
      <c r="B419" s="502" t="s">
        <v>935</v>
      </c>
      <c r="C419" s="503" t="s">
        <v>762</v>
      </c>
      <c r="D419" s="504"/>
      <c r="E419" s="1270"/>
      <c r="F419" s="505">
        <f>SUM(F262:F418)</f>
        <v>0</v>
      </c>
      <c r="G419" s="278"/>
    </row>
    <row r="420" spans="1:7" s="498" customFormat="1" ht="15.6" thickTop="1">
      <c r="A420" s="1154"/>
      <c r="B420" s="1153"/>
      <c r="C420" s="1153"/>
      <c r="D420" s="1155"/>
      <c r="E420" s="1268"/>
      <c r="F420" s="1284"/>
      <c r="G420" s="351"/>
    </row>
    <row r="422" spans="1:7" s="489" customFormat="1" ht="15.6">
      <c r="A422" s="1171" t="s">
        <v>1964</v>
      </c>
      <c r="B422" s="1172" t="s">
        <v>1965</v>
      </c>
      <c r="C422" s="1065"/>
      <c r="D422" s="1066"/>
      <c r="E422" s="491"/>
      <c r="F422" s="1278"/>
    </row>
    <row r="423" spans="1:7" s="506" customFormat="1" ht="16.5" customHeight="1">
      <c r="A423" s="1173"/>
      <c r="B423" s="1174"/>
      <c r="C423" s="1175"/>
      <c r="D423" s="1176"/>
      <c r="E423" s="1271"/>
      <c r="F423" s="1286"/>
    </row>
    <row r="424" spans="1:7" s="492" customFormat="1" ht="15">
      <c r="A424" s="1067" t="s">
        <v>1966</v>
      </c>
      <c r="B424" s="1068" t="s">
        <v>1967</v>
      </c>
      <c r="C424" s="572"/>
      <c r="D424" s="572"/>
      <c r="E424" s="857"/>
      <c r="F424" s="98"/>
      <c r="G424"/>
    </row>
    <row r="425" spans="1:7" s="492" customFormat="1" ht="15">
      <c r="A425" s="1067"/>
      <c r="B425" s="1068"/>
      <c r="C425" s="572"/>
      <c r="D425" s="572"/>
      <c r="E425" s="857"/>
      <c r="F425" s="98"/>
      <c r="G425"/>
    </row>
    <row r="426" spans="1:7" s="492" customFormat="1" ht="314.39999999999998" customHeight="1">
      <c r="A426" s="1067"/>
      <c r="B426" s="1074" t="s">
        <v>1700</v>
      </c>
      <c r="C426" s="1074"/>
      <c r="D426" s="1074"/>
      <c r="E426" s="1267"/>
      <c r="F426" s="1074"/>
      <c r="G426"/>
    </row>
    <row r="427" spans="1:7" s="492" customFormat="1" ht="15.6">
      <c r="A427" s="1069"/>
      <c r="B427" s="1070"/>
      <c r="C427" s="1071"/>
      <c r="D427" s="1072"/>
      <c r="E427" s="1272"/>
      <c r="F427" s="1279"/>
    </row>
    <row r="428" spans="1:7" s="492" customFormat="1" ht="110.4">
      <c r="A428" s="1151" t="s">
        <v>572</v>
      </c>
      <c r="B428" s="1177" t="s">
        <v>1968</v>
      </c>
      <c r="C428" s="1149"/>
      <c r="D428" s="1150"/>
      <c r="E428" s="857"/>
      <c r="F428" s="98"/>
    </row>
    <row r="429" spans="1:7" s="492" customFormat="1" ht="15">
      <c r="A429" s="1147"/>
      <c r="B429" s="1177" t="s">
        <v>1969</v>
      </c>
      <c r="C429" s="1149"/>
      <c r="D429" s="1150"/>
      <c r="E429" s="857"/>
      <c r="F429" s="98"/>
    </row>
    <row r="430" spans="1:7" s="492" customFormat="1" ht="15">
      <c r="A430" s="1154"/>
      <c r="B430" s="1178" t="s">
        <v>1970</v>
      </c>
      <c r="C430" s="1153"/>
      <c r="D430" s="1155"/>
      <c r="E430" s="1273"/>
      <c r="F430" s="1287"/>
    </row>
    <row r="431" spans="1:7" s="492" customFormat="1" ht="15">
      <c r="A431" s="1154"/>
      <c r="B431" s="1178" t="s">
        <v>1971</v>
      </c>
      <c r="C431" s="1179" t="s">
        <v>895</v>
      </c>
      <c r="D431" s="1180">
        <v>6</v>
      </c>
      <c r="E431" s="1273"/>
      <c r="F431" s="1287">
        <f>+E431*D431</f>
        <v>0</v>
      </c>
    </row>
    <row r="432" spans="1:7" s="492" customFormat="1" ht="15">
      <c r="A432" s="1154"/>
      <c r="B432" s="1178" t="s">
        <v>1972</v>
      </c>
      <c r="C432" s="1179" t="s">
        <v>895</v>
      </c>
      <c r="D432" s="1180">
        <v>1</v>
      </c>
      <c r="E432" s="1273"/>
      <c r="F432" s="1287">
        <f>+E432*D432</f>
        <v>0</v>
      </c>
    </row>
    <row r="433" spans="1:6" s="492" customFormat="1" ht="15">
      <c r="A433" s="1154"/>
      <c r="B433" s="1178" t="s">
        <v>1973</v>
      </c>
      <c r="C433" s="1179" t="s">
        <v>895</v>
      </c>
      <c r="D433" s="1181"/>
      <c r="E433" s="1273"/>
      <c r="F433" s="1287"/>
    </row>
    <row r="434" spans="1:6" s="492" customFormat="1" ht="15">
      <c r="A434" s="1154"/>
      <c r="B434" s="1178" t="s">
        <v>1974</v>
      </c>
      <c r="C434" s="1179" t="s">
        <v>895</v>
      </c>
      <c r="D434" s="1180">
        <v>2</v>
      </c>
      <c r="E434" s="1273"/>
      <c r="F434" s="1287">
        <f>+E434*D434</f>
        <v>0</v>
      </c>
    </row>
    <row r="435" spans="1:6" s="492" customFormat="1" ht="15">
      <c r="A435" s="1154"/>
      <c r="B435" s="1182"/>
      <c r="C435" s="1183"/>
      <c r="D435" s="1184"/>
      <c r="E435" s="1274"/>
      <c r="F435" s="1287"/>
    </row>
    <row r="436" spans="1:6" s="492" customFormat="1" ht="69" customHeight="1">
      <c r="A436" s="1156" t="s">
        <v>573</v>
      </c>
      <c r="B436" s="1177" t="s">
        <v>1975</v>
      </c>
      <c r="C436" s="1185"/>
      <c r="D436" s="1186"/>
      <c r="E436" s="1274"/>
      <c r="F436" s="1287"/>
    </row>
    <row r="437" spans="1:6" s="492" customFormat="1" ht="15">
      <c r="A437" s="1154"/>
      <c r="B437" s="1178" t="s">
        <v>1976</v>
      </c>
      <c r="C437" s="1185"/>
      <c r="D437" s="1186"/>
      <c r="E437" s="1274"/>
      <c r="F437" s="1287"/>
    </row>
    <row r="438" spans="1:6" s="492" customFormat="1" ht="15">
      <c r="A438" s="1154"/>
      <c r="B438" s="1178" t="s">
        <v>1977</v>
      </c>
      <c r="C438" s="1187" t="s">
        <v>895</v>
      </c>
      <c r="D438" s="1188">
        <v>9</v>
      </c>
      <c r="E438" s="1274"/>
      <c r="F438" s="1287">
        <f>+E438*D438</f>
        <v>0</v>
      </c>
    </row>
    <row r="439" spans="1:6" s="492" customFormat="1" ht="15">
      <c r="A439" s="1154"/>
      <c r="B439" s="1182"/>
      <c r="C439" s="1183"/>
      <c r="D439" s="1184"/>
      <c r="E439" s="1274"/>
      <c r="F439" s="1287"/>
    </row>
    <row r="440" spans="1:6" s="492" customFormat="1" ht="55.2">
      <c r="A440" s="1156" t="s">
        <v>574</v>
      </c>
      <c r="B440" s="1177" t="s">
        <v>1978</v>
      </c>
      <c r="C440" s="1185"/>
      <c r="D440" s="1186"/>
      <c r="E440" s="1274"/>
      <c r="F440" s="1287"/>
    </row>
    <row r="441" spans="1:6" s="492" customFormat="1" ht="15">
      <c r="A441" s="1154"/>
      <c r="B441" s="1178" t="s">
        <v>1979</v>
      </c>
      <c r="C441" s="1185"/>
      <c r="D441" s="1186"/>
      <c r="E441" s="1274"/>
      <c r="F441" s="1287"/>
    </row>
    <row r="442" spans="1:6" s="492" customFormat="1" ht="15">
      <c r="A442" s="1154"/>
      <c r="B442" s="1178" t="s">
        <v>1980</v>
      </c>
      <c r="C442" s="1187" t="s">
        <v>895</v>
      </c>
      <c r="D442" s="1188">
        <v>9</v>
      </c>
      <c r="E442" s="1274"/>
      <c r="F442" s="1287">
        <f>+E442*D442</f>
        <v>0</v>
      </c>
    </row>
    <row r="443" spans="1:6" s="492" customFormat="1" ht="15">
      <c r="A443" s="1154"/>
      <c r="B443" s="1182"/>
      <c r="C443" s="1183"/>
      <c r="D443" s="1184"/>
      <c r="E443" s="1274"/>
      <c r="F443" s="1287"/>
    </row>
    <row r="444" spans="1:6" s="492" customFormat="1" ht="114" customHeight="1">
      <c r="A444" s="1156" t="s">
        <v>575</v>
      </c>
      <c r="B444" s="941" t="s">
        <v>1981</v>
      </c>
      <c r="C444" s="1183"/>
      <c r="D444" s="1184"/>
      <c r="E444" s="1274"/>
      <c r="F444" s="1287"/>
    </row>
    <row r="445" spans="1:6" s="492" customFormat="1" ht="15">
      <c r="A445" s="1154"/>
      <c r="B445" s="1178" t="s">
        <v>1982</v>
      </c>
      <c r="C445" s="1185"/>
      <c r="D445" s="1186"/>
      <c r="E445" s="1274"/>
      <c r="F445" s="1287"/>
    </row>
    <row r="446" spans="1:6" s="492" customFormat="1" ht="15">
      <c r="A446" s="1154"/>
      <c r="B446" s="1178" t="s">
        <v>1983</v>
      </c>
      <c r="C446" s="1187" t="s">
        <v>895</v>
      </c>
      <c r="D446" s="1188"/>
      <c r="E446" s="1274"/>
      <c r="F446" s="1287">
        <f>+E446*D446</f>
        <v>0</v>
      </c>
    </row>
    <row r="447" spans="1:6" s="492" customFormat="1" ht="15">
      <c r="A447" s="1156"/>
      <c r="B447" s="1182"/>
      <c r="C447" s="1183"/>
      <c r="D447" s="1184"/>
      <c r="E447" s="1273"/>
      <c r="F447" s="1287"/>
    </row>
    <row r="448" spans="1:6" s="492" customFormat="1" ht="118.95" customHeight="1">
      <c r="A448" s="1156" t="s">
        <v>140</v>
      </c>
      <c r="B448" s="175" t="s">
        <v>1984</v>
      </c>
      <c r="C448" s="1183"/>
      <c r="D448" s="1184"/>
      <c r="E448" s="1273"/>
      <c r="F448" s="1287"/>
    </row>
    <row r="449" spans="1:6" s="492" customFormat="1" ht="15" customHeight="1">
      <c r="A449" s="1156"/>
      <c r="B449" s="1178" t="s">
        <v>1985</v>
      </c>
      <c r="C449" s="1183"/>
      <c r="D449" s="1184"/>
      <c r="E449" s="1273"/>
      <c r="F449" s="1287"/>
    </row>
    <row r="450" spans="1:6" s="492" customFormat="1" ht="15">
      <c r="A450" s="1156"/>
      <c r="B450" s="1178" t="s">
        <v>1986</v>
      </c>
      <c r="C450" s="1187" t="s">
        <v>894</v>
      </c>
      <c r="D450" s="1188"/>
      <c r="E450" s="1273"/>
      <c r="F450" s="1287">
        <f>+E450*D450</f>
        <v>0</v>
      </c>
    </row>
    <row r="451" spans="1:6" s="492" customFormat="1" ht="15">
      <c r="A451" s="1154"/>
      <c r="B451" s="1189"/>
      <c r="C451" s="1187"/>
      <c r="D451" s="1190"/>
      <c r="E451" s="1273"/>
      <c r="F451" s="1287"/>
    </row>
    <row r="452" spans="1:6" s="492" customFormat="1" ht="217.2" customHeight="1">
      <c r="A452" s="1156" t="s">
        <v>141</v>
      </c>
      <c r="B452" s="1189" t="s">
        <v>1987</v>
      </c>
      <c r="C452" s="1187"/>
      <c r="D452" s="1190"/>
      <c r="E452" s="1273"/>
      <c r="F452" s="1287"/>
    </row>
    <row r="453" spans="1:6" s="492" customFormat="1" ht="15">
      <c r="A453" s="1154"/>
      <c r="B453" s="1189" t="s">
        <v>1988</v>
      </c>
      <c r="C453" s="1187"/>
      <c r="D453" s="1190"/>
      <c r="E453" s="1273"/>
      <c r="F453" s="1287"/>
    </row>
    <row r="454" spans="1:6" s="492" customFormat="1" ht="15">
      <c r="A454" s="1154"/>
      <c r="B454" s="1189" t="s">
        <v>1989</v>
      </c>
      <c r="C454" s="1187" t="s">
        <v>895</v>
      </c>
      <c r="D454" s="1188"/>
      <c r="E454" s="1273"/>
      <c r="F454" s="1287">
        <f>+E454*D454</f>
        <v>0</v>
      </c>
    </row>
    <row r="455" spans="1:6" s="492" customFormat="1" ht="15">
      <c r="A455" s="1154"/>
      <c r="B455" s="1189"/>
      <c r="C455" s="1187"/>
      <c r="D455" s="1190"/>
      <c r="E455" s="1273"/>
      <c r="F455" s="1287"/>
    </row>
    <row r="456" spans="1:6" s="492" customFormat="1" ht="46.5" customHeight="1">
      <c r="A456" s="1191" t="s">
        <v>142</v>
      </c>
      <c r="B456" s="1192" t="s">
        <v>1990</v>
      </c>
      <c r="C456" s="1193"/>
      <c r="D456" s="1194"/>
      <c r="E456" s="1273"/>
      <c r="F456" s="1287"/>
    </row>
    <row r="457" spans="1:6" s="492" customFormat="1" ht="15">
      <c r="A457" s="1195"/>
      <c r="B457" s="1153" t="s">
        <v>1991</v>
      </c>
      <c r="C457" s="1193"/>
      <c r="D457" s="1194"/>
      <c r="E457" s="1273"/>
      <c r="F457" s="1287"/>
    </row>
    <row r="458" spans="1:6" s="492" customFormat="1" ht="15">
      <c r="A458" s="1196"/>
      <c r="B458" s="1153" t="s">
        <v>1703</v>
      </c>
      <c r="C458" s="1153" t="s">
        <v>895</v>
      </c>
      <c r="D458" s="1197"/>
      <c r="E458" s="1273"/>
      <c r="F458" s="1287">
        <f>+E458*D458</f>
        <v>0</v>
      </c>
    </row>
    <row r="459" spans="1:6" s="492" customFormat="1" ht="15">
      <c r="A459" s="1196"/>
      <c r="B459" s="1153"/>
      <c r="C459" s="1153"/>
      <c r="D459" s="1198"/>
      <c r="E459" s="1273"/>
      <c r="F459" s="1287"/>
    </row>
    <row r="460" spans="1:6" s="492" customFormat="1" ht="15">
      <c r="A460" s="1199" t="s">
        <v>143</v>
      </c>
      <c r="B460" s="1153" t="s">
        <v>1992</v>
      </c>
      <c r="C460" s="1153"/>
      <c r="D460" s="1198"/>
      <c r="E460" s="1273"/>
      <c r="F460" s="1287"/>
    </row>
    <row r="461" spans="1:6" s="492" customFormat="1" ht="15">
      <c r="A461" s="1196"/>
      <c r="B461" s="1153" t="s">
        <v>1993</v>
      </c>
      <c r="C461" s="1153"/>
      <c r="D461" s="1198"/>
      <c r="E461" s="1273"/>
      <c r="F461" s="1287"/>
    </row>
    <row r="462" spans="1:6" s="492" customFormat="1" ht="15">
      <c r="A462" s="1196"/>
      <c r="B462" s="1153" t="s">
        <v>1994</v>
      </c>
      <c r="C462" s="1153" t="s">
        <v>895</v>
      </c>
      <c r="D462" s="1197"/>
      <c r="E462" s="1273"/>
      <c r="F462" s="1287">
        <f>+E462*D462</f>
        <v>0</v>
      </c>
    </row>
    <row r="463" spans="1:6" s="492" customFormat="1" ht="15">
      <c r="A463" s="1196"/>
      <c r="B463" s="1153"/>
      <c r="C463" s="1153"/>
      <c r="D463" s="1198"/>
      <c r="E463" s="1273"/>
      <c r="F463" s="1287"/>
    </row>
    <row r="464" spans="1:6" s="492" customFormat="1" ht="45" customHeight="1">
      <c r="A464" s="1191" t="s">
        <v>146</v>
      </c>
      <c r="B464" s="1162" t="s">
        <v>1995</v>
      </c>
      <c r="C464" s="1153"/>
      <c r="D464" s="1198"/>
      <c r="E464" s="1273"/>
      <c r="F464" s="1287"/>
    </row>
    <row r="465" spans="1:6" s="492" customFormat="1" ht="15">
      <c r="A465" s="1196"/>
      <c r="B465" s="1153" t="s">
        <v>1996</v>
      </c>
      <c r="C465" s="1153"/>
      <c r="D465" s="1198"/>
      <c r="E465" s="1273"/>
      <c r="F465" s="1287"/>
    </row>
    <row r="466" spans="1:6" s="492" customFormat="1" ht="15">
      <c r="A466" s="1196"/>
      <c r="B466" s="1153" t="s">
        <v>1997</v>
      </c>
      <c r="C466" s="1153" t="s">
        <v>895</v>
      </c>
      <c r="D466" s="1198">
        <v>2</v>
      </c>
      <c r="E466" s="1273"/>
      <c r="F466" s="1287">
        <f>+E466*D466</f>
        <v>0</v>
      </c>
    </row>
    <row r="467" spans="1:6" s="492" customFormat="1" ht="15">
      <c r="A467" s="1156"/>
      <c r="B467" s="1183"/>
      <c r="C467" s="1183"/>
      <c r="D467" s="1184"/>
      <c r="E467" s="1273"/>
      <c r="F467" s="1287"/>
    </row>
    <row r="468" spans="1:6" s="492" customFormat="1" ht="119.25" customHeight="1">
      <c r="A468" s="1191" t="s">
        <v>499</v>
      </c>
      <c r="B468" s="1192" t="s">
        <v>1998</v>
      </c>
      <c r="C468" s="1153"/>
      <c r="D468" s="1200"/>
      <c r="E468" s="1273"/>
      <c r="F468" s="1287"/>
    </row>
    <row r="469" spans="1:6" s="492" customFormat="1" ht="27.6">
      <c r="A469" s="1156"/>
      <c r="B469" s="1201" t="s">
        <v>1999</v>
      </c>
      <c r="C469" s="1202"/>
      <c r="D469" s="1203"/>
      <c r="E469" s="1273"/>
      <c r="F469" s="1287"/>
    </row>
    <row r="470" spans="1:6" s="492" customFormat="1" ht="15">
      <c r="A470" s="1156"/>
      <c r="B470" s="1201" t="s">
        <v>2000</v>
      </c>
      <c r="C470" s="1204" t="s">
        <v>895</v>
      </c>
      <c r="D470" s="1205"/>
      <c r="E470" s="1273"/>
      <c r="F470" s="1287">
        <f>+E470*D470</f>
        <v>0</v>
      </c>
    </row>
    <row r="471" spans="1:6" s="492" customFormat="1" ht="15">
      <c r="A471" s="1156"/>
      <c r="B471" s="1206"/>
      <c r="C471" s="1183"/>
      <c r="D471" s="1207"/>
      <c r="E471" s="1273"/>
      <c r="F471" s="1287"/>
    </row>
    <row r="472" spans="1:6" s="492" customFormat="1" ht="69">
      <c r="A472" s="1191" t="s">
        <v>147</v>
      </c>
      <c r="B472" s="909" t="s">
        <v>2001</v>
      </c>
      <c r="C472" s="1208"/>
      <c r="D472" s="1205"/>
      <c r="E472" s="1273"/>
      <c r="F472" s="1287"/>
    </row>
    <row r="473" spans="1:6" s="492" customFormat="1" ht="15">
      <c r="A473" s="1191"/>
      <c r="B473" s="1208" t="s">
        <v>2002</v>
      </c>
      <c r="C473" s="1208" t="s">
        <v>1168</v>
      </c>
      <c r="D473" s="1205"/>
      <c r="E473" s="1273"/>
      <c r="F473" s="1287">
        <f>+E473*D473</f>
        <v>0</v>
      </c>
    </row>
    <row r="474" spans="1:6" s="492" customFormat="1" ht="15">
      <c r="A474" s="1191"/>
      <c r="B474" s="1208" t="s">
        <v>1994</v>
      </c>
      <c r="C474" s="1208" t="s">
        <v>1168</v>
      </c>
      <c r="D474" s="1205">
        <v>72</v>
      </c>
      <c r="E474" s="1273"/>
      <c r="F474" s="1287">
        <f>+E474*D474</f>
        <v>0</v>
      </c>
    </row>
    <row r="475" spans="1:6" s="492" customFormat="1" ht="15">
      <c r="A475" s="1191"/>
      <c r="B475" s="1208" t="s">
        <v>2003</v>
      </c>
      <c r="C475" s="1208" t="s">
        <v>1168</v>
      </c>
      <c r="D475" s="1205"/>
      <c r="E475" s="1273"/>
      <c r="F475" s="1287">
        <f>+E475*D475</f>
        <v>0</v>
      </c>
    </row>
    <row r="476" spans="1:6" s="492" customFormat="1" ht="15">
      <c r="A476" s="1156"/>
      <c r="B476" s="1208" t="s">
        <v>2004</v>
      </c>
      <c r="C476" s="1208" t="s">
        <v>1168</v>
      </c>
      <c r="D476" s="1205"/>
      <c r="E476" s="1273"/>
      <c r="F476" s="1287">
        <f>+E476*D476</f>
        <v>0</v>
      </c>
    </row>
    <row r="477" spans="1:6" s="492" customFormat="1" ht="15">
      <c r="A477" s="1156"/>
      <c r="B477" s="1208" t="s">
        <v>2005</v>
      </c>
      <c r="C477" s="1208" t="s">
        <v>1168</v>
      </c>
      <c r="D477" s="1205"/>
      <c r="E477" s="1273"/>
      <c r="F477" s="1287">
        <f>+E477*D477</f>
        <v>0</v>
      </c>
    </row>
    <row r="478" spans="1:6" s="492" customFormat="1" ht="15">
      <c r="A478" s="1156"/>
      <c r="B478" s="1206"/>
      <c r="C478" s="1183"/>
      <c r="D478" s="1209"/>
      <c r="E478" s="1273"/>
      <c r="F478" s="1287"/>
    </row>
    <row r="479" spans="1:6" s="492" customFormat="1" ht="179.4">
      <c r="A479" s="1191" t="s">
        <v>258</v>
      </c>
      <c r="B479" s="1210" t="s">
        <v>2006</v>
      </c>
      <c r="C479" s="1183"/>
      <c r="D479" s="1209"/>
      <c r="E479" s="1273"/>
      <c r="F479" s="1287"/>
    </row>
    <row r="480" spans="1:6" s="492" customFormat="1" ht="15">
      <c r="A480" s="1156"/>
      <c r="B480" s="1149" t="s">
        <v>2007</v>
      </c>
      <c r="C480" s="1185"/>
      <c r="D480" s="1211"/>
      <c r="E480" s="1273"/>
      <c r="F480" s="1287"/>
    </row>
    <row r="481" spans="1:6" s="492" customFormat="1" ht="15">
      <c r="A481" s="1156"/>
      <c r="B481" s="1149" t="s">
        <v>2008</v>
      </c>
      <c r="C481" s="1185"/>
      <c r="D481" s="1211"/>
      <c r="E481" s="1273"/>
      <c r="F481" s="1287"/>
    </row>
    <row r="482" spans="1:6" s="492" customFormat="1" ht="15">
      <c r="A482" s="1156"/>
      <c r="B482" s="1212" t="s">
        <v>2009</v>
      </c>
      <c r="C482" s="1213" t="s">
        <v>1168</v>
      </c>
      <c r="D482" s="1214"/>
      <c r="E482" s="1273"/>
      <c r="F482" s="1287">
        <f>+E482*D482</f>
        <v>0</v>
      </c>
    </row>
    <row r="483" spans="1:6" s="492" customFormat="1" ht="15">
      <c r="A483" s="1156"/>
      <c r="B483" s="1212" t="s">
        <v>2010</v>
      </c>
      <c r="C483" s="1213" t="s">
        <v>1168</v>
      </c>
      <c r="D483" s="1214">
        <v>72</v>
      </c>
      <c r="E483" s="1273"/>
      <c r="F483" s="1287">
        <f>+E483*D483</f>
        <v>0</v>
      </c>
    </row>
    <row r="484" spans="1:6" s="492" customFormat="1" ht="15">
      <c r="A484" s="1156"/>
      <c r="B484" s="1212" t="s">
        <v>2011</v>
      </c>
      <c r="C484" s="1213" t="s">
        <v>1168</v>
      </c>
      <c r="D484" s="1214"/>
      <c r="E484" s="1273"/>
      <c r="F484" s="1287">
        <f>+E484*D484</f>
        <v>0</v>
      </c>
    </row>
    <row r="485" spans="1:6" s="492" customFormat="1" ht="15">
      <c r="A485" s="1156"/>
      <c r="B485" s="1212" t="s">
        <v>2012</v>
      </c>
      <c r="C485" s="1213" t="s">
        <v>1168</v>
      </c>
      <c r="D485" s="1214"/>
      <c r="E485" s="1273"/>
      <c r="F485" s="1287">
        <f>+E485*D485</f>
        <v>0</v>
      </c>
    </row>
    <row r="486" spans="1:6" s="492" customFormat="1" ht="15">
      <c r="A486" s="1156"/>
      <c r="B486" s="1212" t="s">
        <v>2013</v>
      </c>
      <c r="C486" s="1213" t="s">
        <v>1168</v>
      </c>
      <c r="D486" s="1214"/>
      <c r="E486" s="1273"/>
      <c r="F486" s="1287">
        <f>+E486*D486</f>
        <v>0</v>
      </c>
    </row>
    <row r="487" spans="1:6" s="492" customFormat="1" ht="15">
      <c r="A487" s="1156"/>
      <c r="B487" s="1183"/>
      <c r="C487" s="1183"/>
      <c r="D487" s="1209"/>
      <c r="E487" s="1273"/>
      <c r="F487" s="1287"/>
    </row>
    <row r="488" spans="1:6" s="492" customFormat="1" ht="55.2">
      <c r="A488" s="1191" t="s">
        <v>259</v>
      </c>
      <c r="B488" s="1100" t="s">
        <v>2014</v>
      </c>
      <c r="C488" s="1211"/>
      <c r="D488" s="1185"/>
      <c r="E488" s="1273"/>
      <c r="F488" s="1287"/>
    </row>
    <row r="489" spans="1:6" s="492" customFormat="1" ht="15">
      <c r="A489" s="1215"/>
      <c r="B489" s="1216"/>
      <c r="C489" s="1213" t="s">
        <v>561</v>
      </c>
      <c r="D489" s="1214">
        <v>6</v>
      </c>
      <c r="E489" s="1273"/>
      <c r="F489" s="1287">
        <f>+E489*D489</f>
        <v>0</v>
      </c>
    </row>
    <row r="490" spans="1:6" s="492" customFormat="1" ht="15">
      <c r="A490" s="1215"/>
      <c r="B490" s="1217"/>
      <c r="C490" s="1213"/>
      <c r="D490" s="1218"/>
      <c r="E490" s="1273"/>
      <c r="F490" s="1287"/>
    </row>
    <row r="491" spans="1:6" s="492" customFormat="1" ht="27.6">
      <c r="A491" s="1191" t="s">
        <v>260</v>
      </c>
      <c r="B491" s="1100" t="s">
        <v>2015</v>
      </c>
      <c r="C491" s="1213"/>
      <c r="D491" s="1218"/>
      <c r="E491" s="1273"/>
      <c r="F491" s="1287"/>
    </row>
    <row r="492" spans="1:6" s="492" customFormat="1" ht="15">
      <c r="A492" s="1215"/>
      <c r="B492" s="1216"/>
      <c r="C492" s="1213" t="s">
        <v>561</v>
      </c>
      <c r="D492" s="1214">
        <v>6</v>
      </c>
      <c r="E492" s="1273"/>
      <c r="F492" s="1287">
        <f>+E492*D492</f>
        <v>0</v>
      </c>
    </row>
    <row r="493" spans="1:6" s="492" customFormat="1" ht="15">
      <c r="A493" s="1215"/>
      <c r="B493" s="1216"/>
      <c r="C493" s="1213"/>
      <c r="D493" s="1218"/>
      <c r="E493" s="1273"/>
      <c r="F493" s="1287"/>
    </row>
    <row r="494" spans="1:6" s="492" customFormat="1" ht="55.2">
      <c r="A494" s="1191" t="s">
        <v>262</v>
      </c>
      <c r="B494" s="941" t="s">
        <v>2016</v>
      </c>
      <c r="C494" s="1211"/>
      <c r="D494" s="1185"/>
      <c r="E494" s="1273"/>
      <c r="F494" s="1287"/>
    </row>
    <row r="495" spans="1:6" s="492" customFormat="1" ht="15">
      <c r="A495" s="1215"/>
      <c r="B495" s="1100"/>
      <c r="C495" s="1213" t="s">
        <v>894</v>
      </c>
      <c r="D495" s="1218">
        <v>1</v>
      </c>
      <c r="E495" s="1273"/>
      <c r="F495" s="1287">
        <f>+E495*D495</f>
        <v>0</v>
      </c>
    </row>
    <row r="496" spans="1:6" s="492" customFormat="1" ht="15">
      <c r="A496" s="1154"/>
      <c r="B496" s="1183"/>
      <c r="C496" s="1183"/>
      <c r="D496" s="1209"/>
      <c r="E496" s="1273"/>
      <c r="F496" s="1287"/>
    </row>
    <row r="497" spans="1:9" s="492" customFormat="1" ht="55.2">
      <c r="A497" s="1219" t="s">
        <v>1</v>
      </c>
      <c r="B497" s="175" t="s">
        <v>2017</v>
      </c>
      <c r="C497" s="1220" t="s">
        <v>894</v>
      </c>
      <c r="D497" s="1221">
        <v>1</v>
      </c>
      <c r="E497" s="1273"/>
      <c r="F497" s="1287">
        <f>+E497*D497</f>
        <v>0</v>
      </c>
    </row>
    <row r="498" spans="1:9" s="492" customFormat="1" ht="15">
      <c r="A498" s="1222"/>
      <c r="B498" s="1223"/>
      <c r="C498" s="1220"/>
      <c r="D498" s="1224"/>
      <c r="E498" s="1273"/>
      <c r="F498" s="1287"/>
    </row>
    <row r="499" spans="1:9" s="492" customFormat="1" ht="15">
      <c r="A499" s="1219" t="s">
        <v>4</v>
      </c>
      <c r="B499" s="175" t="s">
        <v>2018</v>
      </c>
      <c r="C499" s="1220" t="s">
        <v>894</v>
      </c>
      <c r="D499" s="1225">
        <v>1</v>
      </c>
      <c r="E499" s="1273"/>
      <c r="F499" s="1287">
        <f>+E499*D499</f>
        <v>0</v>
      </c>
    </row>
    <row r="500" spans="1:9" s="492" customFormat="1" ht="15">
      <c r="A500" s="1219"/>
      <c r="B500" s="175"/>
      <c r="C500" s="1220"/>
      <c r="D500" s="1225"/>
      <c r="E500" s="1273"/>
      <c r="F500" s="1287"/>
    </row>
    <row r="501" spans="1:9" s="492" customFormat="1" ht="15">
      <c r="A501" s="1219" t="s">
        <v>5</v>
      </c>
      <c r="B501" s="175" t="s">
        <v>2019</v>
      </c>
      <c r="C501" s="1220" t="s">
        <v>894</v>
      </c>
      <c r="D501" s="1225">
        <v>1</v>
      </c>
      <c r="E501" s="1273"/>
      <c r="F501" s="1287">
        <f>+E501*D501</f>
        <v>0</v>
      </c>
    </row>
    <row r="502" spans="1:9" s="492" customFormat="1" ht="15">
      <c r="A502" s="1219"/>
      <c r="B502" s="175"/>
      <c r="C502" s="1220"/>
      <c r="D502" s="1225"/>
      <c r="E502" s="1273"/>
      <c r="F502" s="1287"/>
    </row>
    <row r="503" spans="1:9" s="492" customFormat="1" ht="15">
      <c r="A503" s="1154"/>
      <c r="B503" s="1226"/>
      <c r="C503" s="1183"/>
      <c r="D503" s="1227"/>
      <c r="E503" s="1273"/>
      <c r="F503" s="98"/>
    </row>
    <row r="504" spans="1:9" s="492" customFormat="1" ht="16.2" thickBot="1">
      <c r="A504" s="1228"/>
      <c r="B504" s="507" t="s">
        <v>935</v>
      </c>
      <c r="C504" s="508" t="s">
        <v>762</v>
      </c>
      <c r="D504" s="510"/>
      <c r="E504" s="1275"/>
      <c r="F504" s="509">
        <f>SUM(F428:F503)</f>
        <v>0</v>
      </c>
    </row>
    <row r="505" spans="1:9" s="492" customFormat="1" ht="15.6" thickTop="1">
      <c r="A505" s="1154"/>
      <c r="B505" s="1183"/>
      <c r="C505" s="1183"/>
      <c r="D505" s="1209"/>
      <c r="E505" s="1273"/>
      <c r="F505" s="1287"/>
    </row>
    <row r="507" spans="1:9" s="492" customFormat="1" ht="15">
      <c r="A507" s="1067" t="s">
        <v>2020</v>
      </c>
      <c r="B507" s="1068" t="s">
        <v>2021</v>
      </c>
      <c r="C507" s="572"/>
      <c r="D507" s="572"/>
      <c r="E507" s="857"/>
      <c r="F507" s="98"/>
      <c r="G507"/>
    </row>
    <row r="508" spans="1:9" s="492" customFormat="1" ht="15.6">
      <c r="A508" s="1069"/>
      <c r="B508" s="1070"/>
      <c r="C508" s="1071"/>
      <c r="D508" s="1072"/>
      <c r="E508" s="1272"/>
      <c r="F508" s="1279"/>
    </row>
    <row r="509" spans="1:9" s="492" customFormat="1" ht="368.4" customHeight="1">
      <c r="A509" s="1229"/>
      <c r="B509" s="1074" t="s">
        <v>2022</v>
      </c>
      <c r="C509" s="1074"/>
      <c r="D509" s="1074"/>
      <c r="E509" s="1267"/>
      <c r="F509" s="1074"/>
      <c r="I509" s="496"/>
    </row>
    <row r="510" spans="1:9" s="492" customFormat="1" ht="15">
      <c r="A510" s="1229"/>
      <c r="B510" s="1230"/>
      <c r="C510" s="1230"/>
      <c r="D510" s="1230"/>
      <c r="E510" s="1276"/>
      <c r="F510" s="1288"/>
    </row>
    <row r="511" spans="1:9" s="492" customFormat="1" ht="15.6">
      <c r="A511" s="1231"/>
      <c r="B511" s="1172"/>
      <c r="C511" s="1232"/>
      <c r="D511" s="1233"/>
      <c r="E511" s="857"/>
      <c r="F511" s="98"/>
    </row>
    <row r="512" spans="1:9" s="492" customFormat="1" ht="96.6">
      <c r="A512" s="1151" t="s">
        <v>572</v>
      </c>
      <c r="B512" s="1177" t="s">
        <v>2121</v>
      </c>
      <c r="C512" s="1149"/>
      <c r="D512" s="1205"/>
      <c r="E512" s="857"/>
      <c r="F512" s="98"/>
      <c r="I512" s="496"/>
    </row>
    <row r="513" spans="1:15" s="493" customFormat="1" ht="15">
      <c r="A513" s="1147"/>
      <c r="B513" s="1177"/>
      <c r="C513" s="1149"/>
      <c r="D513" s="1205"/>
      <c r="E513" s="857"/>
      <c r="F513" s="98"/>
      <c r="G513" s="492"/>
      <c r="H513" s="492"/>
      <c r="I513" s="492"/>
      <c r="J513" s="492"/>
      <c r="K513" s="492"/>
      <c r="L513" s="492"/>
      <c r="M513" s="492"/>
      <c r="N513" s="492"/>
      <c r="O513" s="492"/>
    </row>
    <row r="514" spans="1:15" s="493" customFormat="1" ht="27.6">
      <c r="A514" s="1154"/>
      <c r="B514" s="1234" t="s">
        <v>2023</v>
      </c>
      <c r="C514" s="1153"/>
      <c r="D514" s="1165"/>
      <c r="E514" s="1273"/>
      <c r="F514" s="1287"/>
      <c r="G514" s="492"/>
      <c r="H514" s="492"/>
      <c r="I514" s="492"/>
      <c r="J514" s="492"/>
      <c r="K514" s="492"/>
      <c r="L514" s="492"/>
      <c r="M514" s="492"/>
      <c r="N514" s="492"/>
      <c r="O514" s="492"/>
    </row>
    <row r="515" spans="1:15" s="493" customFormat="1" ht="15">
      <c r="A515" s="1154"/>
      <c r="B515" s="1178"/>
      <c r="C515" s="1179"/>
      <c r="D515" s="1235"/>
      <c r="E515" s="1273"/>
      <c r="F515" s="1287"/>
      <c r="G515" s="492"/>
      <c r="H515" s="492"/>
      <c r="I515" s="492"/>
      <c r="J515" s="492"/>
      <c r="K515" s="492"/>
      <c r="L515" s="492"/>
      <c r="M515" s="492"/>
      <c r="N515" s="492"/>
      <c r="O515" s="492"/>
    </row>
    <row r="516" spans="1:15" s="493" customFormat="1" ht="27.6">
      <c r="A516" s="1156" t="s">
        <v>2024</v>
      </c>
      <c r="B516" s="1178" t="s">
        <v>2025</v>
      </c>
      <c r="C516" s="1179"/>
      <c r="D516" s="1235"/>
      <c r="E516" s="1273"/>
      <c r="F516" s="1287"/>
      <c r="G516" s="492"/>
      <c r="H516" s="492"/>
      <c r="I516" s="492"/>
      <c r="J516" s="492"/>
      <c r="K516" s="492"/>
      <c r="L516" s="492"/>
      <c r="M516" s="492"/>
      <c r="N516" s="492"/>
      <c r="O516" s="492"/>
    </row>
    <row r="517" spans="1:15" s="493" customFormat="1" ht="15">
      <c r="A517" s="1154"/>
      <c r="B517" s="1178" t="s">
        <v>2122</v>
      </c>
      <c r="C517" s="1179"/>
      <c r="D517" s="1235"/>
      <c r="E517" s="1273"/>
      <c r="F517" s="1287"/>
      <c r="G517" s="492"/>
      <c r="H517" s="492"/>
      <c r="I517" s="492"/>
      <c r="J517" s="492"/>
      <c r="K517" s="492"/>
      <c r="L517" s="492"/>
      <c r="M517" s="492"/>
      <c r="N517" s="492"/>
      <c r="O517" s="492"/>
    </row>
    <row r="518" spans="1:15" s="493" customFormat="1" ht="15">
      <c r="A518" s="1154"/>
      <c r="B518" s="1178" t="s">
        <v>2026</v>
      </c>
      <c r="C518" s="1179"/>
      <c r="D518" s="1235"/>
      <c r="E518" s="1273"/>
      <c r="F518" s="1287"/>
      <c r="G518" s="492"/>
      <c r="H518" s="492"/>
      <c r="I518" s="492"/>
      <c r="J518" s="492"/>
      <c r="K518" s="492"/>
      <c r="L518" s="492"/>
      <c r="M518" s="492"/>
      <c r="N518" s="492"/>
      <c r="O518" s="492"/>
    </row>
    <row r="519" spans="1:15" s="493" customFormat="1" ht="15">
      <c r="A519" s="1154"/>
      <c r="B519" s="1178" t="s">
        <v>2027</v>
      </c>
      <c r="C519" s="1179"/>
      <c r="D519" s="1235"/>
      <c r="E519" s="1273"/>
      <c r="F519" s="1287"/>
      <c r="G519" s="492"/>
      <c r="H519" s="492"/>
      <c r="I519" s="492"/>
      <c r="J519" s="492"/>
      <c r="K519" s="492"/>
      <c r="L519" s="492"/>
      <c r="M519" s="492"/>
      <c r="N519" s="492"/>
      <c r="O519" s="492"/>
    </row>
    <row r="520" spans="1:15" s="493" customFormat="1" ht="15">
      <c r="A520" s="1154"/>
      <c r="B520" s="1178" t="s">
        <v>2028</v>
      </c>
      <c r="C520" s="1179"/>
      <c r="D520" s="1235"/>
      <c r="E520" s="1273"/>
      <c r="F520" s="1287"/>
      <c r="G520" s="492"/>
      <c r="H520" s="492"/>
      <c r="I520" s="492"/>
      <c r="J520" s="492"/>
      <c r="K520" s="492"/>
      <c r="L520" s="492"/>
      <c r="M520" s="492"/>
      <c r="N520" s="492"/>
      <c r="O520" s="492"/>
    </row>
    <row r="521" spans="1:15" s="493" customFormat="1" ht="15">
      <c r="A521" s="1154"/>
      <c r="B521" s="1178" t="s">
        <v>2029</v>
      </c>
      <c r="C521" s="1179"/>
      <c r="D521" s="1235"/>
      <c r="E521" s="1273"/>
      <c r="F521" s="1287"/>
      <c r="G521" s="492"/>
      <c r="H521" s="492"/>
      <c r="I521" s="492"/>
      <c r="J521" s="492"/>
      <c r="K521" s="492"/>
      <c r="L521" s="492"/>
      <c r="M521" s="492"/>
      <c r="N521" s="492"/>
      <c r="O521" s="492"/>
    </row>
    <row r="522" spans="1:15" s="493" customFormat="1" ht="15">
      <c r="A522" s="1154"/>
      <c r="B522" s="1183" t="s">
        <v>2030</v>
      </c>
      <c r="C522" s="1183"/>
      <c r="D522" s="1236"/>
      <c r="E522" s="1273"/>
      <c r="F522" s="1287"/>
      <c r="G522" s="492"/>
      <c r="H522" s="492"/>
      <c r="I522" s="492"/>
      <c r="J522" s="492"/>
      <c r="K522" s="492"/>
      <c r="L522" s="492"/>
      <c r="M522" s="492"/>
      <c r="N522" s="492"/>
      <c r="O522" s="492"/>
    </row>
    <row r="523" spans="1:15" s="493" customFormat="1" ht="15">
      <c r="A523" s="1154"/>
      <c r="B523" s="1237" t="s">
        <v>2031</v>
      </c>
      <c r="C523" s="1153" t="s">
        <v>2032</v>
      </c>
      <c r="D523" s="1238">
        <v>1</v>
      </c>
      <c r="E523" s="1273"/>
      <c r="F523" s="1287">
        <f>+E523*D523</f>
        <v>0</v>
      </c>
      <c r="G523" s="492"/>
      <c r="H523" s="492"/>
      <c r="I523" s="492"/>
      <c r="J523" s="492"/>
      <c r="K523" s="492"/>
      <c r="L523" s="492"/>
      <c r="M523" s="492"/>
      <c r="N523" s="492"/>
      <c r="O523" s="492"/>
    </row>
    <row r="524" spans="1:15" s="493" customFormat="1" ht="15">
      <c r="A524" s="1154"/>
      <c r="B524" s="1183"/>
      <c r="C524" s="1183"/>
      <c r="D524" s="1207"/>
      <c r="E524" s="1273"/>
      <c r="F524" s="1287"/>
      <c r="G524" s="492"/>
      <c r="H524" s="492"/>
      <c r="I524" s="492"/>
      <c r="J524" s="492"/>
      <c r="K524" s="492"/>
      <c r="L524" s="492"/>
      <c r="M524" s="492"/>
      <c r="N524" s="492"/>
      <c r="O524" s="492"/>
    </row>
    <row r="525" spans="1:15" s="493" customFormat="1" ht="63.6" customHeight="1">
      <c r="A525" s="1156" t="s">
        <v>2033</v>
      </c>
      <c r="B525" s="1177" t="s">
        <v>2034</v>
      </c>
      <c r="C525" s="1185"/>
      <c r="D525" s="1239"/>
      <c r="E525" s="1274"/>
      <c r="F525" s="1287"/>
      <c r="G525" s="492"/>
      <c r="H525" s="492"/>
      <c r="I525" s="492"/>
      <c r="J525" s="492"/>
      <c r="K525" s="492"/>
      <c r="L525" s="492"/>
      <c r="M525" s="492"/>
      <c r="N525" s="492"/>
      <c r="O525" s="492"/>
    </row>
    <row r="526" spans="1:15" s="493" customFormat="1" ht="15">
      <c r="A526" s="1154"/>
      <c r="B526" s="1178" t="s">
        <v>2035</v>
      </c>
      <c r="C526" s="1185"/>
      <c r="D526" s="1239"/>
      <c r="E526" s="1274"/>
      <c r="F526" s="1287"/>
      <c r="G526" s="492"/>
      <c r="H526" s="492"/>
      <c r="I526" s="492"/>
      <c r="J526" s="492"/>
      <c r="K526" s="492"/>
      <c r="L526" s="492"/>
      <c r="M526" s="492"/>
      <c r="N526" s="492"/>
      <c r="O526" s="492"/>
    </row>
    <row r="527" spans="1:15" s="493" customFormat="1" ht="16.5" customHeight="1">
      <c r="A527" s="1154"/>
      <c r="B527" s="1178" t="s">
        <v>2036</v>
      </c>
      <c r="C527" s="1187"/>
      <c r="D527" s="1188"/>
      <c r="E527" s="1274"/>
      <c r="F527" s="1287"/>
      <c r="G527" s="492"/>
      <c r="H527" s="492"/>
      <c r="I527" s="492"/>
      <c r="J527" s="492"/>
      <c r="K527" s="492"/>
      <c r="L527" s="492"/>
      <c r="M527" s="492"/>
      <c r="N527" s="492"/>
      <c r="O527" s="492"/>
    </row>
    <row r="528" spans="1:15" s="493" customFormat="1" ht="15">
      <c r="A528" s="1154"/>
      <c r="B528" s="1157" t="s">
        <v>2037</v>
      </c>
      <c r="C528" s="1183"/>
      <c r="D528" s="1207"/>
      <c r="E528" s="1274"/>
      <c r="F528" s="1287"/>
      <c r="G528" s="492"/>
      <c r="H528" s="492"/>
      <c r="I528" s="492"/>
      <c r="J528" s="492"/>
      <c r="K528" s="492"/>
      <c r="L528" s="492"/>
      <c r="M528" s="492"/>
      <c r="N528" s="492"/>
      <c r="O528" s="492"/>
    </row>
    <row r="529" spans="1:15" s="493" customFormat="1" ht="15">
      <c r="A529" s="1154"/>
      <c r="B529" s="1157" t="s">
        <v>1702</v>
      </c>
      <c r="C529" s="1153" t="s">
        <v>2032</v>
      </c>
      <c r="D529" s="1238">
        <v>1</v>
      </c>
      <c r="E529" s="1274"/>
      <c r="F529" s="1287">
        <f>+E529*D529</f>
        <v>0</v>
      </c>
      <c r="G529" s="492"/>
      <c r="H529" s="492"/>
      <c r="I529" s="496"/>
      <c r="J529" s="492"/>
      <c r="K529" s="492"/>
      <c r="L529" s="492"/>
      <c r="M529" s="492"/>
      <c r="N529" s="492"/>
      <c r="O529" s="492"/>
    </row>
    <row r="530" spans="1:15" s="493" customFormat="1" ht="15">
      <c r="A530" s="1154"/>
      <c r="B530" s="1182"/>
      <c r="C530" s="1183"/>
      <c r="D530" s="1207"/>
      <c r="E530" s="1274"/>
      <c r="F530" s="1287"/>
      <c r="G530" s="492"/>
      <c r="H530" s="492"/>
      <c r="I530" s="492"/>
      <c r="J530" s="492"/>
      <c r="K530" s="492"/>
      <c r="L530" s="492"/>
      <c r="M530" s="492"/>
      <c r="N530" s="492"/>
      <c r="O530" s="492"/>
    </row>
    <row r="531" spans="1:15" s="493" customFormat="1" ht="87" customHeight="1">
      <c r="A531" s="1156" t="s">
        <v>2038</v>
      </c>
      <c r="B531" s="1177" t="s">
        <v>2123</v>
      </c>
      <c r="C531" s="1185"/>
      <c r="D531" s="1239"/>
      <c r="E531" s="1274"/>
      <c r="F531" s="1287"/>
      <c r="G531" s="492"/>
      <c r="H531" s="492"/>
      <c r="I531" s="496"/>
      <c r="J531" s="492"/>
      <c r="K531" s="492"/>
      <c r="L531" s="492"/>
      <c r="M531" s="492"/>
      <c r="N531" s="492"/>
      <c r="O531" s="492"/>
    </row>
    <row r="532" spans="1:15" s="493" customFormat="1" ht="15">
      <c r="A532" s="1154"/>
      <c r="B532" s="1240" t="s">
        <v>2124</v>
      </c>
      <c r="C532" s="1185"/>
      <c r="D532" s="1239"/>
      <c r="E532" s="1274"/>
      <c r="F532" s="1287"/>
      <c r="G532" s="492"/>
      <c r="H532" s="492"/>
      <c r="I532" s="496"/>
      <c r="J532" s="492"/>
      <c r="K532" s="492"/>
      <c r="L532" s="492"/>
      <c r="M532" s="492"/>
      <c r="N532" s="492"/>
      <c r="O532" s="492"/>
    </row>
    <row r="533" spans="1:15" s="493" customFormat="1" ht="15">
      <c r="A533" s="1154"/>
      <c r="B533" s="1240" t="s">
        <v>1702</v>
      </c>
      <c r="C533" s="1153" t="s">
        <v>2032</v>
      </c>
      <c r="D533" s="1238">
        <v>1</v>
      </c>
      <c r="E533" s="1274"/>
      <c r="F533" s="1287">
        <f>+E533*D533</f>
        <v>0</v>
      </c>
      <c r="G533" s="492"/>
      <c r="H533" s="492"/>
      <c r="I533" s="496"/>
      <c r="J533" s="492"/>
      <c r="K533" s="492"/>
      <c r="L533" s="492"/>
      <c r="M533" s="492"/>
      <c r="N533" s="492"/>
      <c r="O533" s="492"/>
    </row>
    <row r="534" spans="1:15" s="492" customFormat="1" ht="15">
      <c r="A534" s="1154"/>
      <c r="B534" s="1182"/>
      <c r="C534" s="1183"/>
      <c r="D534" s="1207"/>
      <c r="E534" s="1274"/>
      <c r="F534" s="1287"/>
    </row>
    <row r="535" spans="1:15" s="493" customFormat="1" ht="27.6">
      <c r="A535" s="1156" t="s">
        <v>2039</v>
      </c>
      <c r="B535" s="1177" t="s">
        <v>2040</v>
      </c>
      <c r="C535" s="1153"/>
      <c r="D535" s="1238"/>
      <c r="E535" s="1274"/>
      <c r="F535" s="1287"/>
      <c r="G535" s="492"/>
      <c r="H535" s="492"/>
      <c r="I535" s="492"/>
      <c r="J535" s="492"/>
      <c r="K535" s="492"/>
      <c r="L535" s="492"/>
      <c r="M535" s="492"/>
      <c r="N535" s="492"/>
      <c r="O535" s="492"/>
    </row>
    <row r="536" spans="1:15" s="492" customFormat="1" ht="15">
      <c r="A536" s="1154"/>
      <c r="B536" s="1178" t="s">
        <v>2041</v>
      </c>
      <c r="C536" s="1153" t="s">
        <v>2032</v>
      </c>
      <c r="D536" s="1238">
        <v>1</v>
      </c>
      <c r="E536" s="1274"/>
      <c r="F536" s="1287">
        <f>+E536*D536</f>
        <v>0</v>
      </c>
    </row>
    <row r="537" spans="1:15" s="492" customFormat="1" ht="15">
      <c r="A537" s="1154"/>
      <c r="B537" s="1178"/>
      <c r="C537" s="1187"/>
      <c r="D537" s="1188"/>
      <c r="E537" s="1274"/>
      <c r="F537" s="1287"/>
      <c r="G537" s="494"/>
    </row>
    <row r="538" spans="1:15" s="492" customFormat="1" ht="15">
      <c r="A538" s="1156" t="s">
        <v>2042</v>
      </c>
      <c r="B538" s="941" t="s">
        <v>2043</v>
      </c>
      <c r="C538" s="1153" t="s">
        <v>2032</v>
      </c>
      <c r="D538" s="1238">
        <v>2</v>
      </c>
      <c r="E538" s="1274"/>
      <c r="F538" s="1287">
        <f>+E538*D538</f>
        <v>0</v>
      </c>
    </row>
    <row r="539" spans="1:15" s="492" customFormat="1" ht="15">
      <c r="A539" s="1154"/>
      <c r="B539" s="1178"/>
      <c r="C539" s="1185"/>
      <c r="D539" s="1239"/>
      <c r="E539" s="1274"/>
      <c r="F539" s="1287"/>
      <c r="G539" s="494"/>
    </row>
    <row r="540" spans="1:15" s="492" customFormat="1" ht="15">
      <c r="A540" s="1156" t="s">
        <v>2044</v>
      </c>
      <c r="B540" s="941" t="s">
        <v>2045</v>
      </c>
      <c r="C540" s="1153" t="s">
        <v>2032</v>
      </c>
      <c r="D540" s="1238">
        <v>2</v>
      </c>
      <c r="E540" s="1274"/>
      <c r="F540" s="1287">
        <f>+E540*D540</f>
        <v>0</v>
      </c>
      <c r="G540" s="494"/>
    </row>
    <row r="541" spans="1:15" s="492" customFormat="1" ht="15">
      <c r="A541" s="1156"/>
      <c r="B541" s="1182"/>
      <c r="C541" s="1183"/>
      <c r="D541" s="1207"/>
      <c r="E541" s="1273"/>
      <c r="F541" s="1287"/>
    </row>
    <row r="542" spans="1:15" s="492" customFormat="1" ht="15">
      <c r="A542" s="1156" t="s">
        <v>2046</v>
      </c>
      <c r="B542" s="941" t="s">
        <v>2047</v>
      </c>
      <c r="C542" s="1153" t="s">
        <v>2032</v>
      </c>
      <c r="D542" s="1238">
        <v>2</v>
      </c>
      <c r="E542" s="1273"/>
      <c r="F542" s="1287">
        <f>+E542*D542</f>
        <v>0</v>
      </c>
    </row>
    <row r="543" spans="1:15" s="492" customFormat="1" ht="15">
      <c r="A543" s="1156"/>
      <c r="B543" s="1178"/>
      <c r="C543" s="1185"/>
      <c r="D543" s="1239"/>
      <c r="E543" s="1273"/>
      <c r="F543" s="1287"/>
    </row>
    <row r="544" spans="1:15" s="492" customFormat="1" ht="15">
      <c r="A544" s="1156" t="s">
        <v>2048</v>
      </c>
      <c r="B544" s="941" t="s">
        <v>2049</v>
      </c>
      <c r="C544" s="1153" t="s">
        <v>2032</v>
      </c>
      <c r="D544" s="1238">
        <v>2</v>
      </c>
      <c r="E544" s="1273"/>
      <c r="F544" s="1287">
        <f>+E544*D544</f>
        <v>0</v>
      </c>
    </row>
    <row r="545" spans="1:6" s="492" customFormat="1" ht="15">
      <c r="A545" s="1154"/>
      <c r="B545" s="1189"/>
      <c r="C545" s="1187"/>
      <c r="D545" s="1188"/>
      <c r="E545" s="1273"/>
      <c r="F545" s="1287"/>
    </row>
    <row r="546" spans="1:6" s="492" customFormat="1" ht="15">
      <c r="A546" s="1156" t="s">
        <v>2050</v>
      </c>
      <c r="B546" s="1212" t="s">
        <v>2051</v>
      </c>
      <c r="C546" s="1185"/>
      <c r="D546" s="1239"/>
      <c r="E546" s="1273"/>
      <c r="F546" s="1287"/>
    </row>
    <row r="547" spans="1:6" s="492" customFormat="1" ht="15">
      <c r="A547" s="1154"/>
      <c r="B547" s="1149" t="s">
        <v>2052</v>
      </c>
      <c r="C547" s="1153" t="s">
        <v>2032</v>
      </c>
      <c r="D547" s="1238">
        <v>1</v>
      </c>
      <c r="E547" s="1273"/>
      <c r="F547" s="1287">
        <f>+E547*D547</f>
        <v>0</v>
      </c>
    </row>
    <row r="548" spans="1:6" s="492" customFormat="1" ht="15">
      <c r="A548" s="1156"/>
      <c r="B548" s="1149"/>
      <c r="C548" s="1241"/>
      <c r="D548" s="1188"/>
      <c r="E548" s="1273"/>
      <c r="F548" s="1287"/>
    </row>
    <row r="549" spans="1:6" s="492" customFormat="1" ht="15">
      <c r="A549" s="1156" t="s">
        <v>2053</v>
      </c>
      <c r="B549" s="1153" t="s">
        <v>2054</v>
      </c>
      <c r="C549" s="1183"/>
      <c r="D549" s="1207"/>
      <c r="E549" s="1273"/>
      <c r="F549" s="1287"/>
    </row>
    <row r="550" spans="1:6" s="492" customFormat="1" ht="15">
      <c r="A550" s="1191"/>
      <c r="B550" s="941" t="s">
        <v>2055</v>
      </c>
      <c r="C550" s="1153" t="s">
        <v>2032</v>
      </c>
      <c r="D550" s="1238">
        <v>1</v>
      </c>
      <c r="E550" s="1273"/>
      <c r="F550" s="1287">
        <f>+E550*D550</f>
        <v>0</v>
      </c>
    </row>
    <row r="551" spans="1:6" s="492" customFormat="1" ht="15">
      <c r="A551" s="1195"/>
      <c r="B551" s="1153"/>
      <c r="C551" s="1193"/>
      <c r="D551" s="1242"/>
      <c r="E551" s="1273"/>
      <c r="F551" s="1287"/>
    </row>
    <row r="552" spans="1:6" s="492" customFormat="1" ht="15">
      <c r="A552" s="1156" t="s">
        <v>2056</v>
      </c>
      <c r="B552" s="1153" t="s">
        <v>2057</v>
      </c>
      <c r="C552" s="1183"/>
      <c r="D552" s="1207"/>
      <c r="E552" s="1273"/>
      <c r="F552" s="1287"/>
    </row>
    <row r="553" spans="1:6" s="492" customFormat="1" ht="15">
      <c r="A553" s="1191"/>
      <c r="B553" s="941" t="s">
        <v>2055</v>
      </c>
      <c r="C553" s="1153" t="s">
        <v>2032</v>
      </c>
      <c r="D553" s="1238">
        <v>1</v>
      </c>
      <c r="E553" s="1273"/>
      <c r="F553" s="1287">
        <f>+E553*D553</f>
        <v>0</v>
      </c>
    </row>
    <row r="554" spans="1:6" s="492" customFormat="1" ht="15">
      <c r="A554" s="1156"/>
      <c r="B554" s="1201"/>
      <c r="C554" s="1202"/>
      <c r="D554" s="1243"/>
      <c r="E554" s="1273"/>
      <c r="F554" s="1287"/>
    </row>
    <row r="555" spans="1:6" s="492" customFormat="1" ht="15">
      <c r="A555" s="1156" t="s">
        <v>2058</v>
      </c>
      <c r="B555" s="1153" t="s">
        <v>2059</v>
      </c>
      <c r="C555" s="1153" t="s">
        <v>2032</v>
      </c>
      <c r="D555" s="1238">
        <v>1</v>
      </c>
      <c r="E555" s="1273"/>
      <c r="F555" s="1287">
        <f>+E555*D555</f>
        <v>0</v>
      </c>
    </row>
    <row r="556" spans="1:6" s="492" customFormat="1" ht="15">
      <c r="A556" s="1191"/>
      <c r="B556" s="941"/>
      <c r="C556" s="1153"/>
      <c r="D556" s="1238"/>
      <c r="E556" s="1273"/>
      <c r="F556" s="1287"/>
    </row>
    <row r="557" spans="1:6" s="492" customFormat="1" ht="15">
      <c r="A557" s="1156" t="s">
        <v>2060</v>
      </c>
      <c r="B557" s="1153" t="s">
        <v>2061</v>
      </c>
      <c r="C557" s="1153" t="s">
        <v>2032</v>
      </c>
      <c r="D557" s="1238">
        <v>1</v>
      </c>
      <c r="E557" s="1273"/>
      <c r="F557" s="1287">
        <f>+E557*D557</f>
        <v>0</v>
      </c>
    </row>
    <row r="558" spans="1:6" s="492" customFormat="1" ht="15">
      <c r="A558" s="1156"/>
      <c r="B558" s="1244" t="s">
        <v>2062</v>
      </c>
      <c r="C558" s="1202"/>
      <c r="D558" s="1243"/>
      <c r="E558" s="1273"/>
      <c r="F558" s="1287"/>
    </row>
    <row r="559" spans="1:6" s="492" customFormat="1" ht="15">
      <c r="A559" s="1156"/>
      <c r="B559" s="1201"/>
      <c r="C559" s="1202"/>
      <c r="D559" s="1243"/>
      <c r="E559" s="1273"/>
      <c r="F559" s="1287"/>
    </row>
    <row r="560" spans="1:6" s="492" customFormat="1" ht="15">
      <c r="A560" s="1156" t="s">
        <v>2063</v>
      </c>
      <c r="B560" s="1153" t="s">
        <v>2064</v>
      </c>
      <c r="C560" s="1153" t="s">
        <v>2032</v>
      </c>
      <c r="D560" s="1238">
        <v>1</v>
      </c>
      <c r="E560" s="1273"/>
      <c r="F560" s="1287">
        <f>+E560*D560</f>
        <v>0</v>
      </c>
    </row>
    <row r="561" spans="1:6" s="492" customFormat="1" ht="15">
      <c r="A561" s="1156"/>
      <c r="B561" s="1206"/>
      <c r="C561" s="1183"/>
      <c r="D561" s="1207"/>
      <c r="E561" s="1273"/>
      <c r="F561" s="1287"/>
    </row>
    <row r="562" spans="1:6" s="492" customFormat="1" ht="28.2">
      <c r="A562" s="1156" t="s">
        <v>2065</v>
      </c>
      <c r="B562" s="1162" t="s">
        <v>2066</v>
      </c>
      <c r="C562" s="1153" t="s">
        <v>2032</v>
      </c>
      <c r="D562" s="1238"/>
      <c r="E562" s="1273"/>
      <c r="F562" s="1287">
        <f>+E562*D562</f>
        <v>0</v>
      </c>
    </row>
    <row r="563" spans="1:6" s="492" customFormat="1" ht="15">
      <c r="A563" s="1156"/>
      <c r="B563" s="1201"/>
      <c r="C563" s="1202"/>
      <c r="D563" s="1243"/>
      <c r="E563" s="1273"/>
      <c r="F563" s="1287"/>
    </row>
    <row r="564" spans="1:6" s="492" customFormat="1" ht="41.4">
      <c r="A564" s="1156" t="s">
        <v>2067</v>
      </c>
      <c r="B564" s="1162" t="s">
        <v>2068</v>
      </c>
      <c r="C564" s="1153"/>
      <c r="D564" s="1238"/>
      <c r="E564" s="1273"/>
      <c r="F564" s="1287"/>
    </row>
    <row r="565" spans="1:6" s="492" customFormat="1" ht="15">
      <c r="A565" s="1156"/>
      <c r="B565" s="1201" t="s">
        <v>2069</v>
      </c>
      <c r="C565" s="1202"/>
      <c r="D565" s="1243"/>
      <c r="E565" s="1273"/>
      <c r="F565" s="1287"/>
    </row>
    <row r="566" spans="1:6" s="492" customFormat="1" ht="15">
      <c r="A566" s="1156"/>
      <c r="B566" s="1201" t="s">
        <v>2070</v>
      </c>
      <c r="C566" s="1202"/>
      <c r="D566" s="1243"/>
      <c r="E566" s="1273"/>
      <c r="F566" s="1287"/>
    </row>
    <row r="567" spans="1:6" s="492" customFormat="1" ht="15">
      <c r="A567" s="1156"/>
      <c r="B567" s="1201" t="s">
        <v>2071</v>
      </c>
      <c r="C567" s="1202"/>
      <c r="D567" s="1243"/>
      <c r="E567" s="1273"/>
      <c r="F567" s="1287"/>
    </row>
    <row r="568" spans="1:6" s="492" customFormat="1" ht="15">
      <c r="A568" s="1156"/>
      <c r="B568" s="1201" t="s">
        <v>2072</v>
      </c>
      <c r="C568" s="1153" t="s">
        <v>2032</v>
      </c>
      <c r="D568" s="1238"/>
      <c r="E568" s="1273"/>
      <c r="F568" s="1287">
        <f>+E568*D568</f>
        <v>0</v>
      </c>
    </row>
    <row r="569" spans="1:6" s="492" customFormat="1" ht="15">
      <c r="A569" s="1156"/>
      <c r="B569" s="1201"/>
      <c r="C569" s="1202"/>
      <c r="D569" s="1243"/>
      <c r="E569" s="1273"/>
      <c r="F569" s="1287"/>
    </row>
    <row r="570" spans="1:6" s="492" customFormat="1" ht="55.2">
      <c r="A570" s="1156" t="s">
        <v>2073</v>
      </c>
      <c r="B570" s="1201" t="s">
        <v>2074</v>
      </c>
      <c r="C570" s="1202"/>
      <c r="D570" s="1243"/>
      <c r="E570" s="1273"/>
      <c r="F570" s="1287"/>
    </row>
    <row r="571" spans="1:6" s="492" customFormat="1" ht="15">
      <c r="A571" s="1156"/>
      <c r="B571" s="1201" t="s">
        <v>1706</v>
      </c>
      <c r="C571" s="1153" t="s">
        <v>2032</v>
      </c>
      <c r="D571" s="1238">
        <v>4</v>
      </c>
      <c r="E571" s="1273"/>
      <c r="F571" s="1287">
        <f>+E571*D571</f>
        <v>0</v>
      </c>
    </row>
    <row r="572" spans="1:6" s="492" customFormat="1" ht="15">
      <c r="A572" s="1156"/>
      <c r="B572" s="1201"/>
      <c r="C572" s="1202"/>
      <c r="D572" s="1243"/>
      <c r="E572" s="1273"/>
      <c r="F572" s="1287"/>
    </row>
    <row r="573" spans="1:6" s="492" customFormat="1" ht="15">
      <c r="A573" s="1156" t="s">
        <v>2075</v>
      </c>
      <c r="B573" s="1201" t="s">
        <v>2076</v>
      </c>
      <c r="C573" s="1202"/>
      <c r="D573" s="1243"/>
      <c r="E573" s="1273"/>
      <c r="F573" s="1287"/>
    </row>
    <row r="574" spans="1:6" s="492" customFormat="1" ht="15">
      <c r="A574" s="1156"/>
      <c r="B574" s="1201" t="s">
        <v>1702</v>
      </c>
      <c r="C574" s="1153" t="s">
        <v>2032</v>
      </c>
      <c r="D574" s="1238">
        <v>2</v>
      </c>
      <c r="E574" s="1273"/>
      <c r="F574" s="1287">
        <f>+E574*D574</f>
        <v>0</v>
      </c>
    </row>
    <row r="575" spans="1:6" s="492" customFormat="1" ht="15">
      <c r="A575" s="1156"/>
      <c r="B575" s="1201"/>
      <c r="C575" s="1153"/>
      <c r="D575" s="1238"/>
      <c r="E575" s="1273"/>
      <c r="F575" s="1287"/>
    </row>
    <row r="576" spans="1:6" s="492" customFormat="1" ht="27.6">
      <c r="A576" s="1156" t="s">
        <v>2077</v>
      </c>
      <c r="B576" s="1201" t="s">
        <v>2078</v>
      </c>
      <c r="C576" s="1153"/>
      <c r="D576" s="1238"/>
      <c r="E576" s="1273"/>
      <c r="F576" s="1287"/>
    </row>
    <row r="577" spans="1:6" s="492" customFormat="1" ht="27.6">
      <c r="A577" s="1156"/>
      <c r="B577" s="1244" t="s">
        <v>2079</v>
      </c>
      <c r="C577" s="1202"/>
      <c r="D577" s="1243"/>
      <c r="E577" s="1273"/>
      <c r="F577" s="1287"/>
    </row>
    <row r="578" spans="1:6" s="492" customFormat="1" ht="55.2">
      <c r="A578" s="1156"/>
      <c r="B578" s="1244" t="s">
        <v>2080</v>
      </c>
      <c r="C578" s="1202"/>
      <c r="D578" s="1243"/>
      <c r="E578" s="1273"/>
      <c r="F578" s="1287"/>
    </row>
    <row r="579" spans="1:6" s="492" customFormat="1" ht="15">
      <c r="A579" s="1156"/>
      <c r="B579" s="1244" t="s">
        <v>2081</v>
      </c>
      <c r="C579" s="1202"/>
      <c r="D579" s="1243"/>
      <c r="E579" s="1273"/>
      <c r="F579" s="1287"/>
    </row>
    <row r="580" spans="1:6" s="492" customFormat="1" ht="15">
      <c r="A580" s="1156"/>
      <c r="B580" s="1244" t="s">
        <v>2082</v>
      </c>
      <c r="C580" s="1202"/>
      <c r="D580" s="1243"/>
      <c r="E580" s="1273"/>
      <c r="F580" s="1287"/>
    </row>
    <row r="581" spans="1:6" s="492" customFormat="1" ht="27.6">
      <c r="A581" s="1156"/>
      <c r="B581" s="1244" t="s">
        <v>2083</v>
      </c>
      <c r="C581" s="1202" t="s">
        <v>894</v>
      </c>
      <c r="D581" s="1243">
        <v>1</v>
      </c>
      <c r="E581" s="1264"/>
      <c r="F581" s="1287"/>
    </row>
    <row r="582" spans="1:6" s="492" customFormat="1" ht="15">
      <c r="A582" s="1156"/>
      <c r="B582" s="1245" t="s">
        <v>2084</v>
      </c>
      <c r="C582" s="1204"/>
      <c r="D582" s="1205"/>
      <c r="E582" s="1273"/>
      <c r="F582" s="1287"/>
    </row>
    <row r="583" spans="1:6" s="492" customFormat="1" ht="15">
      <c r="A583" s="1156"/>
      <c r="B583" s="1245"/>
      <c r="C583" s="1204"/>
      <c r="D583" s="1205"/>
      <c r="E583" s="1273"/>
      <c r="F583" s="1287"/>
    </row>
    <row r="584" spans="1:6" s="492" customFormat="1" ht="27.6">
      <c r="A584" s="1156" t="s">
        <v>2085</v>
      </c>
      <c r="B584" s="1201" t="s">
        <v>2086</v>
      </c>
      <c r="C584" s="1202" t="s">
        <v>894</v>
      </c>
      <c r="D584" s="1243">
        <v>1</v>
      </c>
      <c r="E584" s="1273"/>
      <c r="F584" s="1287">
        <f>+E584*D584</f>
        <v>0</v>
      </c>
    </row>
    <row r="585" spans="1:6" s="492" customFormat="1" ht="15">
      <c r="A585" s="1156"/>
      <c r="B585" s="1201"/>
      <c r="C585" s="1202"/>
      <c r="D585" s="1243"/>
      <c r="E585" s="1273"/>
      <c r="F585" s="1287"/>
    </row>
    <row r="586" spans="1:6" s="492" customFormat="1" ht="41.4">
      <c r="A586" s="1156" t="s">
        <v>573</v>
      </c>
      <c r="B586" s="1201" t="s">
        <v>2087</v>
      </c>
      <c r="C586" s="1202"/>
      <c r="D586" s="1243"/>
      <c r="E586" s="1273"/>
      <c r="F586" s="1287"/>
    </row>
    <row r="587" spans="1:6" s="492" customFormat="1" ht="15">
      <c r="A587" s="1156"/>
      <c r="B587" s="1201" t="s">
        <v>2069</v>
      </c>
      <c r="C587" s="1202"/>
      <c r="D587" s="1243"/>
      <c r="E587" s="1273"/>
      <c r="F587" s="1287"/>
    </row>
    <row r="588" spans="1:6" s="492" customFormat="1" ht="15">
      <c r="A588" s="1156"/>
      <c r="B588" s="1201" t="s">
        <v>2088</v>
      </c>
      <c r="C588" s="1202"/>
      <c r="D588" s="1243"/>
      <c r="E588" s="1273"/>
      <c r="F588" s="1287"/>
    </row>
    <row r="589" spans="1:6" s="492" customFormat="1" ht="15">
      <c r="A589" s="1156"/>
      <c r="B589" s="1201" t="s">
        <v>2071</v>
      </c>
      <c r="C589" s="1202"/>
      <c r="D589" s="1243"/>
      <c r="E589" s="1273"/>
      <c r="F589" s="1287"/>
    </row>
    <row r="590" spans="1:6" s="492" customFormat="1" ht="15">
      <c r="A590" s="1156"/>
      <c r="B590" s="1201" t="s">
        <v>2072</v>
      </c>
      <c r="C590" s="1153" t="s">
        <v>2032</v>
      </c>
      <c r="D590" s="1238">
        <v>1</v>
      </c>
      <c r="E590" s="1273"/>
      <c r="F590" s="1287">
        <f>+E590*D590</f>
        <v>0</v>
      </c>
    </row>
    <row r="591" spans="1:6" s="492" customFormat="1" ht="15">
      <c r="A591" s="1156"/>
      <c r="B591" s="1201"/>
      <c r="C591" s="1202"/>
      <c r="D591" s="1243"/>
      <c r="E591" s="1273"/>
      <c r="F591" s="1287"/>
    </row>
    <row r="592" spans="1:6" s="492" customFormat="1" ht="55.8">
      <c r="A592" s="1156" t="s">
        <v>574</v>
      </c>
      <c r="B592" s="1201" t="s">
        <v>2089</v>
      </c>
      <c r="C592" s="1202"/>
      <c r="D592" s="1243"/>
      <c r="E592" s="1273"/>
      <c r="F592" s="1287"/>
    </row>
    <row r="593" spans="1:9" s="492" customFormat="1" ht="15">
      <c r="A593" s="1156"/>
      <c r="B593" s="1201" t="s">
        <v>2090</v>
      </c>
      <c r="C593" s="1202"/>
      <c r="D593" s="1243"/>
      <c r="E593" s="1273"/>
      <c r="F593" s="1287"/>
    </row>
    <row r="594" spans="1:9" s="492" customFormat="1" ht="15">
      <c r="A594" s="1156"/>
      <c r="B594" s="1201" t="s">
        <v>2088</v>
      </c>
      <c r="C594" s="1202"/>
      <c r="D594" s="1243"/>
      <c r="E594" s="1273"/>
      <c r="F594" s="1287"/>
    </row>
    <row r="595" spans="1:9" s="492" customFormat="1" ht="15">
      <c r="A595" s="1156"/>
      <c r="B595" s="1201" t="s">
        <v>2091</v>
      </c>
      <c r="C595" s="1202"/>
      <c r="D595" s="1243"/>
      <c r="E595" s="1273"/>
      <c r="F595" s="1287"/>
    </row>
    <row r="596" spans="1:9" s="492" customFormat="1" ht="15">
      <c r="A596" s="1156"/>
      <c r="B596" s="1201" t="s">
        <v>1703</v>
      </c>
      <c r="C596" s="1202"/>
      <c r="D596" s="1243"/>
      <c r="E596" s="1273"/>
      <c r="F596" s="1287"/>
    </row>
    <row r="597" spans="1:9" s="492" customFormat="1" ht="15">
      <c r="A597" s="1156"/>
      <c r="B597" s="1201" t="s">
        <v>2092</v>
      </c>
      <c r="C597" s="1153" t="s">
        <v>2032</v>
      </c>
      <c r="D597" s="1238"/>
      <c r="E597" s="1273"/>
      <c r="F597" s="1287">
        <f>+E597*D597</f>
        <v>0</v>
      </c>
    </row>
    <row r="598" spans="1:9" s="492" customFormat="1" ht="15">
      <c r="A598" s="1156"/>
      <c r="B598" s="1201"/>
      <c r="C598" s="1202"/>
      <c r="D598" s="1243"/>
      <c r="E598" s="1273"/>
      <c r="F598" s="1287"/>
    </row>
    <row r="599" spans="1:9" s="492" customFormat="1" ht="69">
      <c r="A599" s="1156" t="s">
        <v>575</v>
      </c>
      <c r="B599" s="1201" t="s">
        <v>2093</v>
      </c>
      <c r="C599" s="1202"/>
      <c r="D599" s="1243"/>
      <c r="E599" s="1273"/>
      <c r="F599" s="1287"/>
    </row>
    <row r="600" spans="1:9" s="492" customFormat="1" ht="15">
      <c r="A600" s="1156"/>
      <c r="B600" s="1201" t="s">
        <v>2094</v>
      </c>
      <c r="C600" s="1153" t="s">
        <v>2032</v>
      </c>
      <c r="D600" s="1238"/>
      <c r="E600" s="1273"/>
      <c r="F600" s="1287">
        <f>+E600*D600</f>
        <v>0</v>
      </c>
    </row>
    <row r="601" spans="1:9" s="492" customFormat="1" ht="15">
      <c r="A601" s="1156"/>
      <c r="B601" s="1201"/>
      <c r="C601" s="1202"/>
      <c r="D601" s="1243"/>
      <c r="E601" s="1273"/>
      <c r="F601" s="1287"/>
    </row>
    <row r="602" spans="1:9" s="492" customFormat="1" ht="41.4">
      <c r="A602" s="1156" t="s">
        <v>140</v>
      </c>
      <c r="B602" s="1201" t="s">
        <v>2095</v>
      </c>
      <c r="C602" s="1202"/>
      <c r="D602" s="1243"/>
      <c r="E602" s="1273"/>
      <c r="F602" s="1287"/>
    </row>
    <row r="603" spans="1:9" s="492" customFormat="1" ht="15">
      <c r="A603" s="1156"/>
      <c r="B603" s="1201" t="s">
        <v>2125</v>
      </c>
      <c r="C603" s="1153" t="s">
        <v>2032</v>
      </c>
      <c r="D603" s="1238">
        <v>1</v>
      </c>
      <c r="E603" s="1273"/>
      <c r="F603" s="1287">
        <f>+E603*D603</f>
        <v>0</v>
      </c>
      <c r="I603" s="496"/>
    </row>
    <row r="604" spans="1:9" s="492" customFormat="1" ht="15">
      <c r="A604" s="1156"/>
      <c r="B604" s="1201"/>
      <c r="C604" s="1202"/>
      <c r="D604" s="1243"/>
      <c r="E604" s="1273"/>
      <c r="F604" s="1287"/>
    </row>
    <row r="605" spans="1:9" s="492" customFormat="1" ht="55.2">
      <c r="A605" s="1156" t="s">
        <v>141</v>
      </c>
      <c r="B605" s="1201" t="s">
        <v>2096</v>
      </c>
      <c r="C605" s="1246" t="s">
        <v>2032</v>
      </c>
      <c r="D605" s="1247">
        <v>2</v>
      </c>
      <c r="E605" s="1273"/>
      <c r="F605" s="1287">
        <f>+E605*D605</f>
        <v>0</v>
      </c>
    </row>
    <row r="606" spans="1:9" s="492" customFormat="1" ht="15">
      <c r="A606" s="1156"/>
      <c r="B606" s="1201"/>
      <c r="C606" s="1202"/>
      <c r="D606" s="1243"/>
      <c r="E606" s="1273"/>
      <c r="F606" s="1287">
        <f>+E606*D606</f>
        <v>0</v>
      </c>
    </row>
    <row r="607" spans="1:9" s="492" customFormat="1" ht="55.8">
      <c r="A607" s="1156" t="s">
        <v>142</v>
      </c>
      <c r="B607" s="1201" t="s">
        <v>2097</v>
      </c>
      <c r="C607" s="1246" t="s">
        <v>2032</v>
      </c>
      <c r="D607" s="1247">
        <v>2</v>
      </c>
      <c r="E607" s="1273"/>
      <c r="F607" s="1287">
        <f>+E607*D607</f>
        <v>0</v>
      </c>
    </row>
    <row r="608" spans="1:9" s="492" customFormat="1" ht="15">
      <c r="A608" s="1156"/>
      <c r="B608" s="1201"/>
      <c r="C608" s="1202"/>
      <c r="D608" s="1243"/>
      <c r="E608" s="1273"/>
      <c r="F608" s="1287">
        <f>+E608*D608</f>
        <v>0</v>
      </c>
    </row>
    <row r="609" spans="1:6" s="492" customFormat="1" ht="69.599999999999994">
      <c r="A609" s="1156" t="s">
        <v>143</v>
      </c>
      <c r="B609" s="1201" t="s">
        <v>2098</v>
      </c>
      <c r="C609" s="1246" t="s">
        <v>2032</v>
      </c>
      <c r="D609" s="1247">
        <v>2</v>
      </c>
      <c r="E609" s="1273"/>
      <c r="F609" s="1287">
        <f>+E609*D609</f>
        <v>0</v>
      </c>
    </row>
    <row r="610" spans="1:6" s="492" customFormat="1" ht="15">
      <c r="A610" s="1156"/>
      <c r="B610" s="1201"/>
      <c r="C610" s="1202"/>
      <c r="D610" s="1243"/>
      <c r="E610" s="1273"/>
      <c r="F610" s="1287"/>
    </row>
    <row r="611" spans="1:6" s="492" customFormat="1" ht="97.2">
      <c r="A611" s="1156" t="s">
        <v>146</v>
      </c>
      <c r="B611" s="1201" t="s">
        <v>2099</v>
      </c>
      <c r="C611" s="1202"/>
      <c r="D611" s="1243"/>
      <c r="E611" s="1273"/>
      <c r="F611" s="1287"/>
    </row>
    <row r="612" spans="1:6" s="492" customFormat="1" ht="15">
      <c r="A612" s="1156"/>
      <c r="B612" s="1201" t="s">
        <v>2100</v>
      </c>
      <c r="C612" s="1153" t="s">
        <v>2032</v>
      </c>
      <c r="D612" s="1238">
        <v>1</v>
      </c>
      <c r="E612" s="1273"/>
      <c r="F612" s="1287">
        <f>+E612*D612</f>
        <v>0</v>
      </c>
    </row>
    <row r="613" spans="1:6" s="492" customFormat="1" ht="15">
      <c r="A613" s="1156"/>
      <c r="B613" s="1201"/>
      <c r="C613" s="1202"/>
      <c r="D613" s="1243"/>
      <c r="E613" s="1273"/>
      <c r="F613" s="1287"/>
    </row>
    <row r="614" spans="1:6" s="492" customFormat="1" ht="100.2" customHeight="1">
      <c r="A614" s="1156" t="s">
        <v>499</v>
      </c>
      <c r="B614" s="1248" t="s">
        <v>2101</v>
      </c>
      <c r="C614" s="1202"/>
      <c r="D614" s="1243"/>
      <c r="E614" s="1273"/>
      <c r="F614" s="1287"/>
    </row>
    <row r="615" spans="1:6" s="492" customFormat="1" ht="15">
      <c r="A615" s="1156"/>
      <c r="B615" s="1201" t="s">
        <v>2100</v>
      </c>
      <c r="C615" s="1153" t="s">
        <v>2032</v>
      </c>
      <c r="D615" s="1238">
        <v>1</v>
      </c>
      <c r="E615" s="1273"/>
      <c r="F615" s="1287">
        <f>+E615*D615</f>
        <v>0</v>
      </c>
    </row>
    <row r="616" spans="1:6" s="492" customFormat="1" ht="15">
      <c r="A616" s="1156"/>
      <c r="B616" s="1201"/>
      <c r="C616" s="1202"/>
      <c r="D616" s="1243"/>
      <c r="E616" s="1273"/>
      <c r="F616" s="1287"/>
    </row>
    <row r="617" spans="1:6" s="492" customFormat="1" ht="28.2">
      <c r="A617" s="1156" t="s">
        <v>147</v>
      </c>
      <c r="B617" s="1201" t="s">
        <v>2102</v>
      </c>
      <c r="C617" s="1202"/>
      <c r="D617" s="1243"/>
      <c r="E617" s="1273"/>
      <c r="F617" s="1287"/>
    </row>
    <row r="618" spans="1:6" s="492" customFormat="1" ht="15">
      <c r="A618" s="1156"/>
      <c r="B618" s="1201" t="s">
        <v>2100</v>
      </c>
      <c r="C618" s="1153" t="s">
        <v>2032</v>
      </c>
      <c r="D618" s="1238">
        <v>1</v>
      </c>
      <c r="E618" s="1273"/>
      <c r="F618" s="1287">
        <f>+E618*D618</f>
        <v>0</v>
      </c>
    </row>
    <row r="619" spans="1:6" s="492" customFormat="1" ht="15">
      <c r="A619" s="1156"/>
      <c r="B619" s="1201"/>
      <c r="C619" s="1202"/>
      <c r="D619" s="1243"/>
      <c r="E619" s="1273"/>
      <c r="F619" s="1287"/>
    </row>
    <row r="620" spans="1:6" s="492" customFormat="1" ht="55.8">
      <c r="A620" s="1156" t="s">
        <v>258</v>
      </c>
      <c r="B620" s="1201" t="s">
        <v>2103</v>
      </c>
      <c r="C620" s="1202"/>
      <c r="D620" s="1243"/>
      <c r="E620" s="1273"/>
      <c r="F620" s="1287"/>
    </row>
    <row r="621" spans="1:6" s="492" customFormat="1" ht="15">
      <c r="A621" s="1156"/>
      <c r="B621" s="1201" t="s">
        <v>1702</v>
      </c>
      <c r="C621" s="1153" t="s">
        <v>2032</v>
      </c>
      <c r="D621" s="1238">
        <v>2</v>
      </c>
      <c r="E621" s="1273"/>
      <c r="F621" s="1287">
        <f>+E621*D621</f>
        <v>0</v>
      </c>
    </row>
    <row r="622" spans="1:6" s="492" customFormat="1" ht="15">
      <c r="A622" s="1156"/>
      <c r="B622" s="1201" t="s">
        <v>1703</v>
      </c>
      <c r="C622" s="1153" t="s">
        <v>2032</v>
      </c>
      <c r="D622" s="1238"/>
      <c r="E622" s="1273"/>
      <c r="F622" s="1287">
        <f>+E622*D622</f>
        <v>0</v>
      </c>
    </row>
    <row r="623" spans="1:6" s="492" customFormat="1" ht="15">
      <c r="A623" s="1156"/>
      <c r="B623" s="1201" t="s">
        <v>1705</v>
      </c>
      <c r="C623" s="1153" t="s">
        <v>2032</v>
      </c>
      <c r="D623" s="1238"/>
      <c r="E623" s="1273"/>
      <c r="F623" s="1287">
        <f>+E623*D623</f>
        <v>0</v>
      </c>
    </row>
    <row r="624" spans="1:6" s="492" customFormat="1" ht="15">
      <c r="A624" s="1156"/>
      <c r="B624" s="1201" t="s">
        <v>2100</v>
      </c>
      <c r="C624" s="1153" t="s">
        <v>2032</v>
      </c>
      <c r="D624" s="1238">
        <v>4</v>
      </c>
      <c r="E624" s="1273"/>
      <c r="F624" s="1287">
        <f>+E624*D624</f>
        <v>0</v>
      </c>
    </row>
    <row r="625" spans="1:6" s="492" customFormat="1" ht="15">
      <c r="A625" s="1156"/>
      <c r="B625" s="1201" t="s">
        <v>1706</v>
      </c>
      <c r="C625" s="1153" t="s">
        <v>2032</v>
      </c>
      <c r="D625" s="1238"/>
      <c r="E625" s="1273"/>
      <c r="F625" s="1287">
        <f>+E625*D625</f>
        <v>0</v>
      </c>
    </row>
    <row r="626" spans="1:6" s="492" customFormat="1" ht="15">
      <c r="A626" s="1156"/>
      <c r="B626" s="1201"/>
      <c r="C626" s="1202"/>
      <c r="D626" s="1243"/>
      <c r="E626" s="1273"/>
      <c r="F626" s="1287"/>
    </row>
    <row r="627" spans="1:6" s="492" customFormat="1" ht="69">
      <c r="A627" s="1156" t="s">
        <v>259</v>
      </c>
      <c r="B627" s="1201" t="s">
        <v>2104</v>
      </c>
      <c r="C627" s="1202"/>
      <c r="D627" s="1243"/>
      <c r="E627" s="1273"/>
      <c r="F627" s="1287"/>
    </row>
    <row r="628" spans="1:6" s="492" customFormat="1" ht="15">
      <c r="A628" s="1156"/>
      <c r="B628" s="1201" t="s">
        <v>1702</v>
      </c>
      <c r="C628" s="1153" t="s">
        <v>2032</v>
      </c>
      <c r="D628" s="1238">
        <v>2</v>
      </c>
      <c r="E628" s="1273"/>
      <c r="F628" s="1287">
        <f>+E628*D628</f>
        <v>0</v>
      </c>
    </row>
    <row r="629" spans="1:6" s="492" customFormat="1" ht="15">
      <c r="A629" s="1156"/>
      <c r="B629" s="1201"/>
      <c r="C629" s="1202"/>
      <c r="D629" s="1243"/>
      <c r="E629" s="1273"/>
      <c r="F629" s="1287"/>
    </row>
    <row r="630" spans="1:6" s="492" customFormat="1" ht="331.8">
      <c r="A630" s="1156" t="s">
        <v>260</v>
      </c>
      <c r="B630" s="1248" t="s">
        <v>2105</v>
      </c>
      <c r="C630" s="1149" t="s">
        <v>895</v>
      </c>
      <c r="D630" s="1205">
        <v>2</v>
      </c>
      <c r="E630" s="1273"/>
      <c r="F630" s="1287">
        <f>+E630*D630</f>
        <v>0</v>
      </c>
    </row>
    <row r="631" spans="1:6" s="492" customFormat="1" ht="15">
      <c r="A631" s="1156"/>
      <c r="B631" s="1201"/>
      <c r="C631" s="1202"/>
      <c r="D631" s="1243"/>
      <c r="E631" s="1273"/>
      <c r="F631" s="1287"/>
    </row>
    <row r="632" spans="1:6" s="492" customFormat="1" ht="69">
      <c r="A632" s="1191" t="s">
        <v>262</v>
      </c>
      <c r="B632" s="909" t="s">
        <v>2106</v>
      </c>
      <c r="C632" s="1208"/>
      <c r="D632" s="1205"/>
      <c r="E632" s="1273"/>
      <c r="F632" s="1287"/>
    </row>
    <row r="633" spans="1:6" s="492" customFormat="1" ht="15">
      <c r="A633" s="1191"/>
      <c r="B633" s="1208" t="s">
        <v>1994</v>
      </c>
      <c r="C633" s="1208" t="s">
        <v>1168</v>
      </c>
      <c r="D633" s="1214">
        <v>15</v>
      </c>
      <c r="E633" s="1273"/>
      <c r="F633" s="1287">
        <f>+E633*D633</f>
        <v>0</v>
      </c>
    </row>
    <row r="634" spans="1:6" s="492" customFormat="1" ht="15">
      <c r="A634" s="1156"/>
      <c r="B634" s="1208" t="s">
        <v>2004</v>
      </c>
      <c r="C634" s="1208" t="s">
        <v>1168</v>
      </c>
      <c r="D634" s="1214">
        <v>3</v>
      </c>
      <c r="E634" s="1273"/>
      <c r="F634" s="1287">
        <f>+E634*D634</f>
        <v>0</v>
      </c>
    </row>
    <row r="635" spans="1:6" s="492" customFormat="1" ht="15">
      <c r="A635" s="1156"/>
      <c r="B635" s="1208" t="s">
        <v>2005</v>
      </c>
      <c r="C635" s="1208" t="s">
        <v>1168</v>
      </c>
      <c r="D635" s="1214">
        <v>18</v>
      </c>
      <c r="E635" s="1273"/>
      <c r="F635" s="1287">
        <f>+E635*D635</f>
        <v>0</v>
      </c>
    </row>
    <row r="636" spans="1:6" s="492" customFormat="1" ht="15">
      <c r="A636" s="1156"/>
      <c r="B636" s="1208" t="s">
        <v>1722</v>
      </c>
      <c r="C636" s="1208" t="s">
        <v>1168</v>
      </c>
      <c r="D636" s="1214">
        <v>6</v>
      </c>
      <c r="E636" s="1273"/>
      <c r="F636" s="1287">
        <f>+E636*D636</f>
        <v>0</v>
      </c>
    </row>
    <row r="637" spans="1:6" s="492" customFormat="1" ht="15">
      <c r="A637" s="1156"/>
      <c r="B637" s="1206"/>
      <c r="C637" s="1183"/>
      <c r="D637" s="1207"/>
      <c r="E637" s="1273"/>
      <c r="F637" s="1287"/>
    </row>
    <row r="638" spans="1:6" s="492" customFormat="1" ht="179.4">
      <c r="A638" s="1191" t="s">
        <v>1</v>
      </c>
      <c r="B638" s="1210" t="s">
        <v>2107</v>
      </c>
      <c r="C638" s="1183"/>
      <c r="D638" s="1207"/>
      <c r="E638" s="1273"/>
      <c r="F638" s="1287"/>
    </row>
    <row r="639" spans="1:6" s="492" customFormat="1" ht="15">
      <c r="A639" s="1156"/>
      <c r="B639" s="1149" t="s">
        <v>2008</v>
      </c>
      <c r="C639" s="1185"/>
      <c r="D639" s="1249"/>
      <c r="E639" s="1273"/>
      <c r="F639" s="1287"/>
    </row>
    <row r="640" spans="1:6" s="492" customFormat="1" ht="15">
      <c r="A640" s="1156"/>
      <c r="B640" s="1212" t="s">
        <v>2010</v>
      </c>
      <c r="C640" s="1213" t="s">
        <v>1168</v>
      </c>
      <c r="D640" s="1214">
        <v>15</v>
      </c>
      <c r="E640" s="1273"/>
      <c r="F640" s="1287">
        <f>+E640*D640</f>
        <v>0</v>
      </c>
    </row>
    <row r="641" spans="1:6" s="492" customFormat="1" ht="15">
      <c r="A641" s="1156"/>
      <c r="B641" s="1212" t="s">
        <v>2012</v>
      </c>
      <c r="C641" s="1213" t="s">
        <v>1168</v>
      </c>
      <c r="D641" s="1214">
        <v>3</v>
      </c>
      <c r="E641" s="1273"/>
      <c r="F641" s="1287">
        <f>+E641*D641</f>
        <v>0</v>
      </c>
    </row>
    <row r="642" spans="1:6" s="492" customFormat="1" ht="15">
      <c r="A642" s="1156"/>
      <c r="B642" s="1212" t="s">
        <v>2013</v>
      </c>
      <c r="C642" s="1213" t="s">
        <v>1168</v>
      </c>
      <c r="D642" s="1214">
        <v>18</v>
      </c>
      <c r="E642" s="1273"/>
      <c r="F642" s="1287">
        <f>+E642*D642</f>
        <v>0</v>
      </c>
    </row>
    <row r="643" spans="1:6" s="492" customFormat="1" ht="15">
      <c r="A643" s="1156"/>
      <c r="B643" s="1212" t="s">
        <v>2108</v>
      </c>
      <c r="C643" s="1213" t="s">
        <v>1168</v>
      </c>
      <c r="D643" s="1214">
        <v>6</v>
      </c>
      <c r="E643" s="1273"/>
      <c r="F643" s="1287">
        <f>+E643*D643</f>
        <v>0</v>
      </c>
    </row>
    <row r="644" spans="1:6" s="492" customFormat="1" ht="15">
      <c r="A644" s="1156"/>
      <c r="B644" s="1212"/>
      <c r="C644" s="1213"/>
      <c r="D644" s="1214"/>
      <c r="E644" s="1273"/>
      <c r="F644" s="1287"/>
    </row>
    <row r="645" spans="1:6" s="492" customFormat="1" ht="69">
      <c r="A645" s="1191" t="s">
        <v>3</v>
      </c>
      <c r="B645" s="1210" t="s">
        <v>2109</v>
      </c>
      <c r="C645" s="1246" t="s">
        <v>2032</v>
      </c>
      <c r="D645" s="1247">
        <v>1</v>
      </c>
      <c r="E645" s="1273"/>
      <c r="F645" s="1287">
        <f>+E645*D645</f>
        <v>0</v>
      </c>
    </row>
    <row r="646" spans="1:6" s="492" customFormat="1" ht="15">
      <c r="A646" s="1156"/>
      <c r="B646" s="1212"/>
      <c r="C646" s="1213"/>
      <c r="D646" s="1214"/>
      <c r="E646" s="1273"/>
      <c r="F646" s="1287"/>
    </row>
    <row r="647" spans="1:6" s="492" customFormat="1" ht="55.2">
      <c r="A647" s="1191" t="s">
        <v>4</v>
      </c>
      <c r="B647" s="1100" t="s">
        <v>2014</v>
      </c>
      <c r="C647" s="1211"/>
      <c r="D647" s="1249"/>
      <c r="E647" s="1273"/>
      <c r="F647" s="1287"/>
    </row>
    <row r="648" spans="1:6" s="492" customFormat="1" ht="15">
      <c r="A648" s="1215"/>
      <c r="B648" s="1216"/>
      <c r="C648" s="1213" t="s">
        <v>561</v>
      </c>
      <c r="D648" s="1214">
        <v>5</v>
      </c>
      <c r="E648" s="1273"/>
      <c r="F648" s="1287">
        <f>+E648*D648</f>
        <v>0</v>
      </c>
    </row>
    <row r="649" spans="1:6" s="492" customFormat="1" ht="15">
      <c r="A649" s="1215"/>
      <c r="B649" s="1217"/>
      <c r="C649" s="1213"/>
      <c r="D649" s="1214"/>
      <c r="E649" s="1273"/>
      <c r="F649" s="1287"/>
    </row>
    <row r="650" spans="1:6" s="492" customFormat="1" ht="41.4">
      <c r="A650" s="1191" t="s">
        <v>5</v>
      </c>
      <c r="B650" s="1100" t="s">
        <v>2110</v>
      </c>
      <c r="C650" s="1213"/>
      <c r="D650" s="1214"/>
      <c r="E650" s="1273"/>
      <c r="F650" s="1287"/>
    </row>
    <row r="651" spans="1:6" s="492" customFormat="1" ht="15">
      <c r="A651" s="1215"/>
      <c r="B651" s="1216"/>
      <c r="C651" s="1213" t="s">
        <v>561</v>
      </c>
      <c r="D651" s="1214">
        <v>2</v>
      </c>
      <c r="E651" s="1273"/>
      <c r="F651" s="1287">
        <f>+E651*D651</f>
        <v>0</v>
      </c>
    </row>
    <row r="652" spans="1:6" s="492" customFormat="1" ht="15">
      <c r="A652" s="1215"/>
      <c r="B652" s="1216"/>
      <c r="C652" s="1213"/>
      <c r="D652" s="1214"/>
      <c r="E652" s="1273"/>
      <c r="F652" s="1287"/>
    </row>
    <row r="653" spans="1:6" s="492" customFormat="1" ht="41.4">
      <c r="A653" s="1191" t="s">
        <v>6</v>
      </c>
      <c r="B653" s="1100" t="s">
        <v>2111</v>
      </c>
      <c r="C653" s="1246" t="s">
        <v>2032</v>
      </c>
      <c r="D653" s="1247">
        <v>1</v>
      </c>
      <c r="E653" s="1273"/>
      <c r="F653" s="1287">
        <f>+E653*D653</f>
        <v>0</v>
      </c>
    </row>
    <row r="654" spans="1:6" s="492" customFormat="1" ht="15">
      <c r="A654" s="1215"/>
      <c r="B654" s="1216"/>
      <c r="C654" s="1213"/>
      <c r="D654" s="1214"/>
      <c r="E654" s="1273"/>
      <c r="F654" s="1287"/>
    </row>
    <row r="655" spans="1:6" s="492" customFormat="1" ht="41.4">
      <c r="A655" s="1191" t="s">
        <v>1280</v>
      </c>
      <c r="B655" s="1100" t="s">
        <v>2112</v>
      </c>
      <c r="C655" s="1246" t="s">
        <v>2032</v>
      </c>
      <c r="D655" s="1247">
        <v>1</v>
      </c>
      <c r="E655" s="1273"/>
      <c r="F655" s="1287">
        <f>+E655*D655</f>
        <v>0</v>
      </c>
    </row>
    <row r="656" spans="1:6" s="492" customFormat="1" ht="15">
      <c r="A656" s="1215"/>
      <c r="B656" s="1216"/>
      <c r="C656" s="1213"/>
      <c r="D656" s="1214"/>
      <c r="E656" s="1273"/>
      <c r="F656" s="1287"/>
    </row>
    <row r="657" spans="1:6" s="492" customFormat="1" ht="60" customHeight="1">
      <c r="A657" s="1191" t="s">
        <v>8</v>
      </c>
      <c r="B657" s="1250" t="s">
        <v>2113</v>
      </c>
      <c r="C657" s="1246" t="s">
        <v>2032</v>
      </c>
      <c r="D657" s="1247">
        <v>10</v>
      </c>
      <c r="E657" s="1273"/>
      <c r="F657" s="1287">
        <f>+E657*D657</f>
        <v>0</v>
      </c>
    </row>
    <row r="658" spans="1:6" s="492" customFormat="1" ht="15">
      <c r="A658" s="1215"/>
      <c r="B658" s="1216"/>
      <c r="C658" s="1213"/>
      <c r="D658" s="1214"/>
      <c r="E658" s="1273"/>
      <c r="F658" s="98"/>
    </row>
    <row r="659" spans="1:6" s="492" customFormat="1" ht="65.400000000000006" customHeight="1">
      <c r="A659" s="1191" t="s">
        <v>9</v>
      </c>
      <c r="B659" s="1251" t="s">
        <v>2114</v>
      </c>
      <c r="C659" s="1149" t="s">
        <v>894</v>
      </c>
      <c r="D659" s="1252">
        <v>1</v>
      </c>
      <c r="E659" s="1273"/>
      <c r="F659" s="1287">
        <f>+E659*D659</f>
        <v>0</v>
      </c>
    </row>
    <row r="660" spans="1:6" s="492" customFormat="1" ht="15">
      <c r="A660" s="1215"/>
      <c r="B660" s="1216"/>
      <c r="C660" s="1213"/>
      <c r="D660" s="1214"/>
      <c r="E660" s="1273"/>
      <c r="F660" s="98"/>
    </row>
    <row r="661" spans="1:6" s="492" customFormat="1" ht="15">
      <c r="A661" s="1191"/>
      <c r="B661" s="1100"/>
      <c r="C661" s="1149"/>
      <c r="D661" s="1214"/>
      <c r="E661" s="1273"/>
      <c r="F661" s="98"/>
    </row>
    <row r="662" spans="1:6" s="492" customFormat="1" ht="15">
      <c r="A662" s="1191" t="s">
        <v>12</v>
      </c>
      <c r="B662" s="1100" t="s">
        <v>2115</v>
      </c>
      <c r="C662" s="1149" t="s">
        <v>894</v>
      </c>
      <c r="D662" s="1214">
        <v>1</v>
      </c>
      <c r="E662" s="1273"/>
      <c r="F662" s="1287">
        <f>+E662*D662</f>
        <v>0</v>
      </c>
    </row>
    <row r="663" spans="1:6" s="492" customFormat="1" ht="15">
      <c r="A663" s="1191"/>
      <c r="B663" s="1253" t="s">
        <v>2116</v>
      </c>
      <c r="C663" s="1149"/>
      <c r="D663" s="1214"/>
      <c r="E663" s="1273"/>
      <c r="F663" s="98"/>
    </row>
    <row r="664" spans="1:6" s="492" customFormat="1" ht="15">
      <c r="A664" s="1191"/>
      <c r="B664" s="1253" t="s">
        <v>2117</v>
      </c>
      <c r="C664" s="1149"/>
      <c r="D664" s="1214"/>
      <c r="E664" s="1273"/>
      <c r="F664" s="98"/>
    </row>
    <row r="665" spans="1:6" s="492" customFormat="1" ht="41.4">
      <c r="A665" s="1191"/>
      <c r="B665" s="1253" t="s">
        <v>2118</v>
      </c>
      <c r="C665" s="1149"/>
      <c r="D665" s="1214"/>
      <c r="E665" s="1273"/>
      <c r="F665" s="98"/>
    </row>
    <row r="666" spans="1:6" s="492" customFormat="1" ht="27.6">
      <c r="A666" s="1191"/>
      <c r="B666" s="1253" t="s">
        <v>2119</v>
      </c>
      <c r="C666" s="1149"/>
      <c r="D666" s="1214"/>
      <c r="E666" s="1273"/>
      <c r="F666" s="98"/>
    </row>
    <row r="667" spans="1:6" s="492" customFormat="1" ht="27.6">
      <c r="A667" s="1215"/>
      <c r="B667" s="1253" t="s">
        <v>2120</v>
      </c>
      <c r="C667" s="1213"/>
      <c r="D667" s="1214"/>
      <c r="E667" s="1273"/>
      <c r="F667" s="98"/>
    </row>
    <row r="668" spans="1:6" s="492" customFormat="1" ht="15">
      <c r="A668" s="1154"/>
      <c r="B668" s="1183"/>
      <c r="C668" s="1183"/>
      <c r="D668" s="1184"/>
      <c r="E668" s="1273"/>
      <c r="F668" s="1287"/>
    </row>
    <row r="669" spans="1:6" s="492" customFormat="1" ht="16.2" thickBot="1">
      <c r="A669" s="1228"/>
      <c r="B669" s="507" t="s">
        <v>935</v>
      </c>
      <c r="C669" s="508" t="s">
        <v>762</v>
      </c>
      <c r="D669" s="511"/>
      <c r="E669" s="1275"/>
      <c r="F669" s="509">
        <f>SUM(F512:F668)</f>
        <v>0</v>
      </c>
    </row>
    <row r="670" spans="1:6" ht="13.8" thickTop="1"/>
  </sheetData>
  <sheetProtection password="C738" sheet="1" objects="1" scenarios="1"/>
  <customSheetViews>
    <customSheetView guid="{E8A32660-5375-432E-8311-6462C80F3B10}" showPageBreaks="1" hiddenRows="1" view="pageLayout" topLeftCell="A303">
      <selection activeCell="B284" sqref="B284:B285"/>
      <pageMargins left="0.7" right="0.7" top="0.75" bottom="0.75" header="0.3" footer="0.3"/>
      <pageSetup paperSize="9" orientation="portrait" r:id="rId1"/>
    </customSheetView>
  </customSheetViews>
  <pageMargins left="0.5"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7"/>
  <sheetViews>
    <sheetView view="pageLayout" topLeftCell="A25" zoomScaleNormal="100" workbookViewId="0">
      <selection activeCell="E40" sqref="E40"/>
    </sheetView>
  </sheetViews>
  <sheetFormatPr defaultRowHeight="13.2"/>
  <cols>
    <col min="1" max="1" width="4.88671875" style="572" customWidth="1"/>
    <col min="2" max="2" width="30" style="572" customWidth="1"/>
    <col min="3" max="3" width="8.6640625" style="572" customWidth="1"/>
    <col min="4" max="4" width="7.5546875" style="572" customWidth="1"/>
    <col min="5" max="5" width="13.88671875" style="831" customWidth="1"/>
    <col min="6" max="6" width="16.5546875" style="572" customWidth="1"/>
    <col min="7" max="7" width="18.33203125" customWidth="1"/>
  </cols>
  <sheetData>
    <row r="1" spans="1:7" ht="22.8">
      <c r="A1" s="530" t="s">
        <v>2207</v>
      </c>
      <c r="B1" s="1290"/>
      <c r="C1" s="1291"/>
      <c r="D1" s="1292"/>
      <c r="E1" s="532"/>
      <c r="F1" s="1290"/>
      <c r="G1" s="531"/>
    </row>
    <row r="2" spans="1:7" ht="22.8">
      <c r="A2" s="530" t="s">
        <v>2208</v>
      </c>
      <c r="B2" s="530"/>
      <c r="C2" s="1291"/>
      <c r="D2" s="1292"/>
      <c r="E2" s="532"/>
      <c r="F2" s="1290"/>
      <c r="G2" s="531"/>
    </row>
    <row r="3" spans="1:7" ht="21">
      <c r="A3" s="1293"/>
      <c r="B3" s="524"/>
      <c r="C3" s="1294"/>
      <c r="D3" s="1295"/>
      <c r="E3" s="525"/>
      <c r="F3" s="1359"/>
      <c r="G3" s="526"/>
    </row>
    <row r="5" spans="1:7" ht="17.399999999999999">
      <c r="A5" s="533" t="s">
        <v>2209</v>
      </c>
      <c r="B5" s="1296"/>
      <c r="C5" s="1297"/>
      <c r="D5" s="1298"/>
      <c r="E5" s="535"/>
      <c r="F5" s="1296"/>
      <c r="G5" s="534"/>
    </row>
    <row r="6" spans="1:7" ht="15.6">
      <c r="A6" s="1299"/>
      <c r="B6" s="522"/>
      <c r="C6" s="1300"/>
      <c r="D6" s="1301"/>
      <c r="E6" s="523"/>
      <c r="F6" s="1360"/>
      <c r="G6" s="521"/>
    </row>
    <row r="7" spans="1:7" ht="15.6">
      <c r="A7" s="1299" t="s">
        <v>2210</v>
      </c>
      <c r="B7" s="522" t="s">
        <v>1007</v>
      </c>
      <c r="C7" s="1300"/>
      <c r="D7" s="1301"/>
      <c r="E7" s="523"/>
      <c r="F7" s="1361">
        <f>F120</f>
        <v>0</v>
      </c>
    </row>
    <row r="8" spans="1:7" ht="15.6">
      <c r="F8" s="1362"/>
    </row>
    <row r="9" spans="1:7" ht="16.2" thickBot="1">
      <c r="A9" s="1299" t="s">
        <v>2211</v>
      </c>
      <c r="B9" s="527" t="s">
        <v>2212</v>
      </c>
      <c r="C9" s="1302"/>
      <c r="D9" s="1302"/>
      <c r="E9" s="1350"/>
      <c r="F9" s="1363">
        <f>F281</f>
        <v>0</v>
      </c>
    </row>
    <row r="10" spans="1:7" ht="15.6">
      <c r="F10" s="1362"/>
    </row>
    <row r="11" spans="1:7" ht="15.6">
      <c r="B11" s="522" t="s">
        <v>935</v>
      </c>
      <c r="F11" s="1364">
        <f>F7+F9</f>
        <v>0</v>
      </c>
    </row>
    <row r="15" spans="1:7" ht="17.399999999999999">
      <c r="A15" s="533" t="s">
        <v>2213</v>
      </c>
      <c r="B15" s="1296"/>
      <c r="C15" s="1297"/>
      <c r="D15" s="1298"/>
      <c r="E15" s="535"/>
      <c r="F15" s="1296"/>
    </row>
    <row r="17" spans="1:7" ht="15.6">
      <c r="A17" s="1299" t="s">
        <v>2214</v>
      </c>
      <c r="B17" s="522" t="s">
        <v>1007</v>
      </c>
      <c r="C17" s="1300"/>
      <c r="F17" s="1364">
        <f>F371</f>
        <v>0</v>
      </c>
    </row>
    <row r="18" spans="1:7" ht="15.6">
      <c r="F18" s="1362"/>
    </row>
    <row r="19" spans="1:7" ht="16.2" thickBot="1">
      <c r="A19" s="1299" t="s">
        <v>2215</v>
      </c>
      <c r="B19" s="527" t="s">
        <v>2212</v>
      </c>
      <c r="C19" s="1302"/>
      <c r="D19" s="1302"/>
      <c r="E19" s="1350"/>
      <c r="F19" s="1363">
        <f>F456</f>
        <v>0</v>
      </c>
    </row>
    <row r="21" spans="1:7" ht="15.6">
      <c r="B21" s="522" t="s">
        <v>935</v>
      </c>
      <c r="F21" s="1364">
        <f>F17+F19</f>
        <v>0</v>
      </c>
    </row>
    <row r="24" spans="1:7" ht="17.399999999999999">
      <c r="B24" s="533" t="s">
        <v>935</v>
      </c>
      <c r="C24" s="533"/>
      <c r="D24" s="533"/>
      <c r="E24" s="1351"/>
      <c r="F24" s="1289">
        <f>F11+F21</f>
        <v>0</v>
      </c>
    </row>
    <row r="25" spans="1:7" ht="15.6">
      <c r="B25" s="522"/>
      <c r="G25" s="529"/>
    </row>
    <row r="26" spans="1:7" ht="15.6">
      <c r="B26" s="522"/>
      <c r="G26" s="529"/>
    </row>
    <row r="28" spans="1:7" ht="15.6">
      <c r="A28" s="1299" t="s">
        <v>2216</v>
      </c>
      <c r="B28" s="522" t="s">
        <v>2217</v>
      </c>
      <c r="C28" s="1300"/>
      <c r="D28" s="1301"/>
      <c r="E28" s="523"/>
      <c r="F28" s="1360"/>
    </row>
    <row r="29" spans="1:7" ht="15.6">
      <c r="A29" s="1299" t="s">
        <v>2210</v>
      </c>
      <c r="B29" s="522" t="s">
        <v>2218</v>
      </c>
      <c r="C29" s="1300"/>
      <c r="D29" s="1301"/>
      <c r="E29" s="523"/>
      <c r="F29" s="1360"/>
    </row>
    <row r="30" spans="1:7" ht="15.6">
      <c r="A30" s="1299"/>
      <c r="B30" s="522"/>
      <c r="C30" s="1300"/>
      <c r="D30" s="1301"/>
      <c r="E30" s="523"/>
      <c r="F30" s="1360"/>
    </row>
    <row r="31" spans="1:7" ht="15.6">
      <c r="A31" s="1303"/>
      <c r="B31" s="522"/>
      <c r="C31" s="1300"/>
      <c r="D31" s="1301"/>
      <c r="E31" s="523"/>
      <c r="F31" s="1360"/>
    </row>
    <row r="32" spans="1:7">
      <c r="A32" s="1304"/>
      <c r="B32" s="1305"/>
      <c r="C32" s="1306"/>
      <c r="D32" s="1307"/>
      <c r="E32" s="538"/>
    </row>
    <row r="33" spans="1:6" ht="79.2">
      <c r="A33" s="1308" t="s">
        <v>2219</v>
      </c>
      <c r="B33" s="1309" t="s">
        <v>2220</v>
      </c>
      <c r="C33" s="1310" t="s">
        <v>2221</v>
      </c>
      <c r="D33" s="1311" t="s">
        <v>2222</v>
      </c>
      <c r="E33" s="542" t="s">
        <v>2223</v>
      </c>
      <c r="F33" s="1365" t="s">
        <v>2224</v>
      </c>
    </row>
    <row r="34" spans="1:6">
      <c r="A34" s="1312">
        <v>1</v>
      </c>
    </row>
    <row r="35" spans="1:6">
      <c r="A35" s="1313">
        <v>1</v>
      </c>
      <c r="B35" s="1314" t="s">
        <v>2225</v>
      </c>
      <c r="C35" s="1315"/>
      <c r="D35" s="1316"/>
      <c r="E35" s="539"/>
      <c r="F35" s="1366"/>
    </row>
    <row r="36" spans="1:6" ht="39.6">
      <c r="A36" s="1313"/>
      <c r="B36" s="1317" t="s">
        <v>2226</v>
      </c>
      <c r="C36" s="1315"/>
      <c r="D36" s="1316"/>
      <c r="E36" s="539"/>
      <c r="F36" s="1366"/>
    </row>
    <row r="37" spans="1:6" ht="15.6">
      <c r="A37" s="1313"/>
      <c r="B37" s="1317"/>
      <c r="C37" s="1315">
        <v>55</v>
      </c>
      <c r="D37" s="1316" t="s">
        <v>2227</v>
      </c>
      <c r="E37" s="536"/>
      <c r="F37" s="1367">
        <f>E37*C37</f>
        <v>0</v>
      </c>
    </row>
    <row r="38" spans="1:6">
      <c r="A38" s="1313">
        <v>2</v>
      </c>
      <c r="B38" s="1314" t="s">
        <v>2228</v>
      </c>
      <c r="C38" s="1315"/>
      <c r="D38" s="1316"/>
      <c r="E38" s="536"/>
      <c r="F38" s="1315"/>
    </row>
    <row r="39" spans="1:6" ht="79.2">
      <c r="A39" s="1304"/>
      <c r="B39" s="1317" t="s">
        <v>2229</v>
      </c>
      <c r="C39" s="1315"/>
      <c r="D39" s="1316"/>
      <c r="E39" s="536"/>
      <c r="F39" s="1315"/>
    </row>
    <row r="40" spans="1:6" ht="15.6">
      <c r="A40" s="1313"/>
      <c r="B40" s="1317"/>
      <c r="C40" s="1315">
        <v>50</v>
      </c>
      <c r="D40" s="1316" t="s">
        <v>2230</v>
      </c>
      <c r="E40" s="536"/>
      <c r="F40" s="1367">
        <f>E40*C40</f>
        <v>0</v>
      </c>
    </row>
    <row r="41" spans="1:6">
      <c r="A41" s="1313"/>
      <c r="B41" s="1317"/>
      <c r="C41" s="1315"/>
      <c r="D41" s="1316"/>
      <c r="E41" s="536"/>
      <c r="F41" s="1367"/>
    </row>
    <row r="42" spans="1:6" ht="26.4">
      <c r="A42" s="1313">
        <v>3</v>
      </c>
      <c r="B42" s="1314" t="s">
        <v>2231</v>
      </c>
      <c r="C42" s="1315"/>
      <c r="D42" s="1316"/>
      <c r="E42" s="536"/>
      <c r="F42" s="1367"/>
    </row>
    <row r="43" spans="1:6" ht="66">
      <c r="A43" s="1304"/>
      <c r="B43" s="1317" t="s">
        <v>2232</v>
      </c>
      <c r="C43" s="1315"/>
      <c r="D43" s="1316"/>
      <c r="E43" s="536"/>
      <c r="F43" s="1367"/>
    </row>
    <row r="44" spans="1:6" ht="15.6">
      <c r="A44" s="1313"/>
      <c r="B44" s="1317"/>
      <c r="C44" s="1315">
        <v>5</v>
      </c>
      <c r="D44" s="1316" t="s">
        <v>2230</v>
      </c>
      <c r="E44" s="536"/>
      <c r="F44" s="1367">
        <f>E44*C44</f>
        <v>0</v>
      </c>
    </row>
    <row r="45" spans="1:6">
      <c r="A45" s="1304"/>
      <c r="B45" s="1317"/>
      <c r="C45" s="1315"/>
      <c r="D45" s="1316"/>
      <c r="E45" s="536"/>
      <c r="F45" s="1367"/>
    </row>
    <row r="46" spans="1:6">
      <c r="A46" s="1313">
        <v>4</v>
      </c>
      <c r="B46" s="1314" t="s">
        <v>2233</v>
      </c>
      <c r="C46" s="1315"/>
      <c r="D46" s="1316"/>
      <c r="E46" s="536"/>
      <c r="F46" s="1367"/>
    </row>
    <row r="47" spans="1:6" ht="92.4">
      <c r="A47" s="1304"/>
      <c r="B47" s="1317" t="s">
        <v>2234</v>
      </c>
      <c r="C47" s="1315"/>
      <c r="D47" s="1316"/>
      <c r="E47" s="536"/>
      <c r="F47" s="1367"/>
    </row>
    <row r="48" spans="1:6" ht="15.6">
      <c r="A48" s="1304"/>
      <c r="B48" s="1317"/>
      <c r="C48" s="1315">
        <v>15</v>
      </c>
      <c r="D48" s="1316" t="s">
        <v>2230</v>
      </c>
      <c r="E48" s="536"/>
      <c r="F48" s="1367">
        <f>E48*C48</f>
        <v>0</v>
      </c>
    </row>
    <row r="49" spans="1:6">
      <c r="A49" s="1313"/>
      <c r="B49" s="1317"/>
      <c r="C49" s="1315"/>
      <c r="D49" s="1316"/>
      <c r="E49" s="536"/>
      <c r="F49" s="1367"/>
    </row>
    <row r="50" spans="1:6">
      <c r="A50" s="1313">
        <v>5</v>
      </c>
      <c r="B50" s="1314" t="s">
        <v>2235</v>
      </c>
      <c r="C50" s="1318"/>
      <c r="D50" s="1316"/>
      <c r="E50" s="536"/>
      <c r="F50" s="1367"/>
    </row>
    <row r="51" spans="1:6" ht="39.6">
      <c r="A51" s="1304"/>
      <c r="B51" s="1317" t="s">
        <v>2236</v>
      </c>
      <c r="C51" s="1318"/>
      <c r="D51" s="1316"/>
      <c r="E51" s="536"/>
      <c r="F51" s="1367"/>
    </row>
    <row r="52" spans="1:6" ht="15.6">
      <c r="A52" s="1304"/>
      <c r="B52" s="1317"/>
      <c r="C52" s="1318">
        <v>15</v>
      </c>
      <c r="D52" s="1316" t="s">
        <v>2230</v>
      </c>
      <c r="E52" s="536"/>
      <c r="F52" s="1367">
        <f>E52*C52</f>
        <v>0</v>
      </c>
    </row>
    <row r="53" spans="1:6">
      <c r="A53" s="1313"/>
      <c r="B53" s="1317"/>
      <c r="C53" s="1315"/>
      <c r="D53" s="1316"/>
      <c r="E53" s="536"/>
      <c r="F53" s="1367"/>
    </row>
    <row r="54" spans="1:6">
      <c r="A54" s="1313">
        <v>6</v>
      </c>
      <c r="B54" s="1314" t="s">
        <v>2237</v>
      </c>
      <c r="C54" s="1315"/>
      <c r="D54" s="1316"/>
      <c r="E54" s="536"/>
      <c r="F54" s="1367"/>
    </row>
    <row r="55" spans="1:6" ht="39.6">
      <c r="A55" s="1304"/>
      <c r="B55" s="1317" t="s">
        <v>2238</v>
      </c>
      <c r="C55" s="1315"/>
      <c r="D55" s="1316"/>
      <c r="E55" s="536"/>
      <c r="F55" s="1367"/>
    </row>
    <row r="56" spans="1:6" ht="15.6">
      <c r="A56" s="1313"/>
      <c r="B56" s="1317" t="s">
        <v>2239</v>
      </c>
      <c r="C56" s="1315">
        <v>110</v>
      </c>
      <c r="D56" s="1316" t="s">
        <v>2240</v>
      </c>
      <c r="E56" s="536"/>
      <c r="F56" s="1367">
        <f>E56*C56</f>
        <v>0</v>
      </c>
    </row>
    <row r="57" spans="1:6" ht="15.6">
      <c r="A57" s="1313"/>
      <c r="B57" s="1317" t="s">
        <v>2241</v>
      </c>
      <c r="C57" s="1315">
        <v>20</v>
      </c>
      <c r="D57" s="1316" t="s">
        <v>2240</v>
      </c>
      <c r="E57" s="536"/>
      <c r="F57" s="1367">
        <f>E57*C57</f>
        <v>0</v>
      </c>
    </row>
    <row r="58" spans="1:6">
      <c r="A58" s="1313"/>
      <c r="B58" s="1317"/>
      <c r="C58" s="1315"/>
      <c r="D58" s="1316"/>
      <c r="E58" s="536"/>
      <c r="F58" s="1367"/>
    </row>
    <row r="59" spans="1:6">
      <c r="A59" s="1313">
        <v>7</v>
      </c>
      <c r="B59" s="1314" t="s">
        <v>2242</v>
      </c>
      <c r="C59" s="1315"/>
      <c r="D59" s="1316"/>
      <c r="E59" s="536"/>
      <c r="F59" s="1367"/>
    </row>
    <row r="60" spans="1:6" ht="52.8">
      <c r="A60" s="1304"/>
      <c r="B60" s="1317" t="s">
        <v>2243</v>
      </c>
      <c r="C60" s="1315"/>
      <c r="D60" s="1316"/>
      <c r="E60" s="536"/>
      <c r="F60" s="1367"/>
    </row>
    <row r="61" spans="1:6" ht="15.6">
      <c r="A61" s="1313"/>
      <c r="B61" s="1317"/>
      <c r="C61" s="1315">
        <v>3</v>
      </c>
      <c r="D61" s="1316" t="s">
        <v>2240</v>
      </c>
      <c r="E61" s="536"/>
      <c r="F61" s="1367">
        <f>E61*C61</f>
        <v>0</v>
      </c>
    </row>
    <row r="62" spans="1:6">
      <c r="A62" s="1313"/>
      <c r="B62" s="1317"/>
      <c r="C62" s="1315"/>
      <c r="D62" s="1316"/>
      <c r="E62" s="536"/>
      <c r="F62" s="1367"/>
    </row>
    <row r="63" spans="1:6">
      <c r="A63" s="1313">
        <v>8</v>
      </c>
      <c r="B63" s="1314" t="s">
        <v>2244</v>
      </c>
      <c r="C63" s="1315"/>
      <c r="D63" s="1316"/>
      <c r="E63" s="536"/>
      <c r="F63" s="1367"/>
    </row>
    <row r="64" spans="1:6" ht="52.8">
      <c r="A64" s="1304"/>
      <c r="B64" s="1317" t="s">
        <v>2245</v>
      </c>
      <c r="C64" s="1315"/>
      <c r="D64" s="1316"/>
      <c r="E64" s="536"/>
      <c r="F64" s="1367"/>
    </row>
    <row r="65" spans="1:6" ht="15.6">
      <c r="A65" s="1313"/>
      <c r="B65" s="1317"/>
      <c r="C65" s="1315">
        <v>80</v>
      </c>
      <c r="D65" s="1316" t="s">
        <v>2230</v>
      </c>
      <c r="E65" s="536"/>
      <c r="F65" s="1367">
        <f>E65*C65</f>
        <v>0</v>
      </c>
    </row>
    <row r="66" spans="1:6">
      <c r="A66" s="1313"/>
      <c r="B66" s="1317"/>
      <c r="C66" s="1315"/>
      <c r="D66" s="1316"/>
      <c r="E66" s="536"/>
      <c r="F66" s="1367"/>
    </row>
    <row r="67" spans="1:6" ht="26.4">
      <c r="A67" s="1313">
        <v>9</v>
      </c>
      <c r="B67" s="1314" t="s">
        <v>2246</v>
      </c>
      <c r="C67" s="1315"/>
      <c r="D67" s="1316"/>
      <c r="E67" s="536"/>
      <c r="F67" s="1367"/>
    </row>
    <row r="68" spans="1:6" ht="79.2">
      <c r="A68" s="1304"/>
      <c r="B68" s="1317" t="s">
        <v>2247</v>
      </c>
      <c r="C68" s="1315"/>
      <c r="D68" s="1316"/>
      <c r="E68" s="536"/>
      <c r="F68" s="1367"/>
    </row>
    <row r="69" spans="1:6">
      <c r="A69" s="1313"/>
      <c r="B69" s="1317"/>
      <c r="C69" s="1315">
        <v>1</v>
      </c>
      <c r="D69" s="1316" t="s">
        <v>894</v>
      </c>
      <c r="E69" s="536"/>
      <c r="F69" s="1367">
        <f>E69*C69</f>
        <v>0</v>
      </c>
    </row>
    <row r="70" spans="1:6">
      <c r="A70" s="1313"/>
      <c r="B70" s="1317"/>
      <c r="C70" s="1315"/>
      <c r="D70" s="1316"/>
      <c r="E70" s="536"/>
      <c r="F70" s="1367"/>
    </row>
    <row r="71" spans="1:6">
      <c r="A71" s="1313">
        <v>10</v>
      </c>
      <c r="B71" s="1314" t="s">
        <v>2248</v>
      </c>
      <c r="C71" s="1315"/>
      <c r="D71" s="1319"/>
      <c r="E71" s="536"/>
      <c r="F71" s="1367"/>
    </row>
    <row r="72" spans="1:6" ht="105.6">
      <c r="A72" s="1320"/>
      <c r="B72" s="1317" t="s">
        <v>2249</v>
      </c>
      <c r="C72" s="1315"/>
      <c r="D72" s="1319"/>
      <c r="E72" s="536"/>
      <c r="F72" s="1367"/>
    </row>
    <row r="73" spans="1:6">
      <c r="A73" s="1321"/>
      <c r="B73" s="1317" t="s">
        <v>2250</v>
      </c>
      <c r="C73" s="1315">
        <v>2</v>
      </c>
      <c r="D73" s="1319" t="s">
        <v>895</v>
      </c>
      <c r="E73" s="536"/>
      <c r="F73" s="1367">
        <f>E73*C73</f>
        <v>0</v>
      </c>
    </row>
    <row r="74" spans="1:6">
      <c r="A74" s="1321"/>
      <c r="B74" s="1317" t="s">
        <v>2251</v>
      </c>
      <c r="C74" s="1315">
        <v>6</v>
      </c>
      <c r="D74" s="1319" t="s">
        <v>895</v>
      </c>
      <c r="E74" s="536"/>
      <c r="F74" s="1367">
        <f>E74*C74</f>
        <v>0</v>
      </c>
    </row>
    <row r="75" spans="1:6">
      <c r="A75" s="1321"/>
      <c r="B75" s="1317" t="s">
        <v>2252</v>
      </c>
      <c r="C75" s="1315">
        <v>4</v>
      </c>
      <c r="D75" s="1319" t="s">
        <v>895</v>
      </c>
      <c r="E75" s="536"/>
      <c r="F75" s="1367">
        <f>E75*C75</f>
        <v>0</v>
      </c>
    </row>
    <row r="76" spans="1:6">
      <c r="A76" s="1321"/>
      <c r="B76" s="1317" t="s">
        <v>2253</v>
      </c>
      <c r="C76" s="1315">
        <v>2</v>
      </c>
      <c r="D76" s="1319" t="s">
        <v>895</v>
      </c>
      <c r="E76" s="536"/>
      <c r="F76" s="1367">
        <f>E76*C76</f>
        <v>0</v>
      </c>
    </row>
    <row r="77" spans="1:6">
      <c r="A77" s="1321"/>
      <c r="B77" s="1317"/>
      <c r="C77" s="1315"/>
      <c r="D77" s="1319"/>
      <c r="E77" s="536"/>
      <c r="F77" s="1367"/>
    </row>
    <row r="78" spans="1:6">
      <c r="A78" s="1313">
        <v>11</v>
      </c>
      <c r="B78" s="1314" t="s">
        <v>2254</v>
      </c>
      <c r="C78" s="1315"/>
      <c r="D78" s="1316"/>
      <c r="E78" s="536"/>
      <c r="F78" s="1367"/>
    </row>
    <row r="79" spans="1:6" ht="66">
      <c r="A79" s="1304"/>
      <c r="B79" s="1317" t="s">
        <v>2255</v>
      </c>
      <c r="C79" s="1315"/>
      <c r="D79" s="1316"/>
      <c r="E79" s="536"/>
      <c r="F79" s="1367"/>
    </row>
    <row r="80" spans="1:6" ht="15.6">
      <c r="A80" s="1313"/>
      <c r="B80" s="1317"/>
      <c r="C80" s="1315">
        <v>5</v>
      </c>
      <c r="D80" s="1316" t="s">
        <v>2227</v>
      </c>
      <c r="E80" s="536"/>
      <c r="F80" s="1367">
        <f>E80*C80</f>
        <v>0</v>
      </c>
    </row>
    <row r="81" spans="1:6">
      <c r="A81" s="1313"/>
      <c r="B81" s="1317"/>
      <c r="C81" s="1315"/>
      <c r="D81" s="1316"/>
      <c r="E81" s="536"/>
      <c r="F81" s="1367"/>
    </row>
    <row r="82" spans="1:6">
      <c r="A82" s="1313">
        <v>12</v>
      </c>
      <c r="B82" s="1314" t="s">
        <v>2256</v>
      </c>
      <c r="C82" s="1315"/>
      <c r="D82" s="1316"/>
      <c r="E82" s="536"/>
      <c r="F82" s="1367"/>
    </row>
    <row r="83" spans="1:6" ht="26.4">
      <c r="A83" s="1304"/>
      <c r="B83" s="1317" t="s">
        <v>2257</v>
      </c>
      <c r="C83" s="1315"/>
      <c r="D83" s="1316"/>
      <c r="E83" s="536"/>
      <c r="F83" s="1367"/>
    </row>
    <row r="84" spans="1:6" ht="15.6">
      <c r="A84" s="1313"/>
      <c r="B84" s="1317"/>
      <c r="C84" s="1315">
        <v>25</v>
      </c>
      <c r="D84" s="1316" t="s">
        <v>2230</v>
      </c>
      <c r="E84" s="536"/>
      <c r="F84" s="1367">
        <f>E84*C84</f>
        <v>0</v>
      </c>
    </row>
    <row r="85" spans="1:6">
      <c r="A85" s="1313"/>
      <c r="B85" s="1317"/>
      <c r="C85" s="1315"/>
      <c r="D85" s="1316"/>
      <c r="E85" s="536"/>
      <c r="F85" s="1367"/>
    </row>
    <row r="86" spans="1:6">
      <c r="A86" s="1313">
        <v>13</v>
      </c>
      <c r="B86" s="1314" t="s">
        <v>2258</v>
      </c>
      <c r="C86" s="1315"/>
      <c r="D86" s="1319"/>
      <c r="E86" s="536"/>
      <c r="F86" s="1367"/>
    </row>
    <row r="87" spans="1:6" ht="52.8">
      <c r="A87" s="1320"/>
      <c r="B87" s="1317" t="s">
        <v>2259</v>
      </c>
      <c r="C87" s="1315"/>
      <c r="D87" s="1319"/>
      <c r="E87" s="537"/>
      <c r="F87" s="1367"/>
    </row>
    <row r="88" spans="1:6">
      <c r="A88" s="1321"/>
      <c r="B88" s="1317"/>
      <c r="C88" s="1315">
        <v>15</v>
      </c>
      <c r="D88" s="1319" t="s">
        <v>895</v>
      </c>
      <c r="E88" s="536"/>
      <c r="F88" s="1367">
        <f>E88*C88</f>
        <v>0</v>
      </c>
    </row>
    <row r="89" spans="1:6">
      <c r="A89" s="1313"/>
      <c r="B89" s="1317"/>
      <c r="C89" s="1315"/>
      <c r="D89" s="1316"/>
      <c r="E89" s="536"/>
      <c r="F89" s="1367"/>
    </row>
    <row r="90" spans="1:6">
      <c r="A90" s="1313">
        <v>14</v>
      </c>
      <c r="B90" s="1314" t="s">
        <v>2260</v>
      </c>
      <c r="C90" s="1315"/>
      <c r="D90" s="1316"/>
      <c r="E90" s="536"/>
      <c r="F90" s="1367"/>
    </row>
    <row r="91" spans="1:6" ht="52.8">
      <c r="A91" s="1304"/>
      <c r="B91" s="1317" t="s">
        <v>2261</v>
      </c>
      <c r="C91" s="1315"/>
      <c r="D91" s="1316"/>
      <c r="E91" s="536"/>
      <c r="F91" s="1367"/>
    </row>
    <row r="92" spans="1:6" ht="15.6">
      <c r="A92" s="1313"/>
      <c r="B92" s="1317"/>
      <c r="C92" s="1315">
        <v>165</v>
      </c>
      <c r="D92" s="1316" t="s">
        <v>2240</v>
      </c>
      <c r="E92" s="536"/>
      <c r="F92" s="1367">
        <f>E92*C92</f>
        <v>0</v>
      </c>
    </row>
    <row r="93" spans="1:6">
      <c r="A93" s="1304"/>
      <c r="B93" s="1317"/>
      <c r="C93" s="1315"/>
      <c r="D93" s="1316"/>
      <c r="E93" s="536"/>
      <c r="F93" s="1367"/>
    </row>
    <row r="94" spans="1:6">
      <c r="A94" s="1313">
        <v>15</v>
      </c>
      <c r="B94" s="1314" t="s">
        <v>2262</v>
      </c>
      <c r="C94" s="1315"/>
      <c r="D94" s="1316"/>
      <c r="E94" s="536"/>
      <c r="F94" s="1367"/>
    </row>
    <row r="95" spans="1:6" ht="66">
      <c r="A95" s="1321"/>
      <c r="B95" s="1317" t="s">
        <v>2263</v>
      </c>
      <c r="C95" s="1315"/>
      <c r="D95" s="1319"/>
      <c r="E95" s="536"/>
      <c r="F95" s="1367"/>
    </row>
    <row r="96" spans="1:6" ht="15.6">
      <c r="A96" s="1321"/>
      <c r="B96" s="1317"/>
      <c r="C96" s="1315">
        <v>15</v>
      </c>
      <c r="D96" s="1319" t="s">
        <v>2240</v>
      </c>
      <c r="E96" s="536"/>
      <c r="F96" s="1367">
        <f>E96*C96</f>
        <v>0</v>
      </c>
    </row>
    <row r="97" spans="1:6">
      <c r="A97" s="1321"/>
      <c r="B97" s="1317"/>
      <c r="C97" s="1315"/>
      <c r="D97" s="1319"/>
      <c r="E97" s="536"/>
      <c r="F97" s="1367"/>
    </row>
    <row r="98" spans="1:6">
      <c r="A98" s="1321"/>
      <c r="B98" s="1317"/>
      <c r="C98" s="1315"/>
      <c r="D98" s="1319"/>
      <c r="E98" s="536"/>
      <c r="F98" s="1367"/>
    </row>
    <row r="99" spans="1:6">
      <c r="A99" s="1321"/>
      <c r="B99" s="1317"/>
      <c r="C99" s="1315"/>
      <c r="D99" s="1319"/>
      <c r="E99" s="536"/>
      <c r="F99" s="1367"/>
    </row>
    <row r="100" spans="1:6">
      <c r="A100" s="1313">
        <v>16</v>
      </c>
      <c r="B100" s="1314" t="s">
        <v>2264</v>
      </c>
      <c r="C100" s="1315"/>
      <c r="D100" s="1316"/>
      <c r="E100" s="536"/>
      <c r="F100" s="1367"/>
    </row>
    <row r="101" spans="1:6" ht="26.4">
      <c r="A101" s="1304"/>
      <c r="B101" s="1317" t="s">
        <v>2265</v>
      </c>
      <c r="C101" s="1315"/>
      <c r="D101" s="1316"/>
      <c r="E101" s="536"/>
      <c r="F101" s="1367"/>
    </row>
    <row r="102" spans="1:6" ht="15.6">
      <c r="A102" s="1313"/>
      <c r="B102" s="1317"/>
      <c r="C102" s="1315">
        <v>110</v>
      </c>
      <c r="D102" s="1316" t="s">
        <v>2227</v>
      </c>
      <c r="E102" s="536"/>
      <c r="F102" s="1367">
        <f>E102*C102</f>
        <v>0</v>
      </c>
    </row>
    <row r="103" spans="1:6">
      <c r="A103" s="1313"/>
      <c r="B103" s="1317"/>
      <c r="C103" s="1315"/>
      <c r="D103" s="1316"/>
      <c r="E103" s="536"/>
      <c r="F103" s="1367"/>
    </row>
    <row r="104" spans="1:6">
      <c r="A104" s="1313">
        <v>17</v>
      </c>
      <c r="B104" s="1314" t="s">
        <v>2266</v>
      </c>
      <c r="C104" s="1315"/>
      <c r="D104" s="1316"/>
      <c r="E104" s="536"/>
      <c r="F104" s="1367"/>
    </row>
    <row r="105" spans="1:6" ht="66">
      <c r="A105" s="1304"/>
      <c r="B105" s="1317" t="s">
        <v>2267</v>
      </c>
      <c r="C105" s="1315"/>
      <c r="D105" s="1316"/>
      <c r="E105" s="536"/>
      <c r="F105" s="1367"/>
    </row>
    <row r="106" spans="1:6">
      <c r="A106" s="1304"/>
      <c r="B106" s="1317"/>
      <c r="C106" s="1315">
        <v>2</v>
      </c>
      <c r="D106" s="1316" t="s">
        <v>895</v>
      </c>
      <c r="E106" s="536"/>
      <c r="F106" s="1367">
        <f>E106*C106</f>
        <v>0</v>
      </c>
    </row>
    <row r="107" spans="1:6">
      <c r="A107" s="1313"/>
      <c r="B107" s="1317"/>
      <c r="C107" s="1315"/>
      <c r="D107" s="1316"/>
      <c r="E107" s="536"/>
      <c r="F107" s="1367"/>
    </row>
    <row r="108" spans="1:6">
      <c r="A108" s="1313">
        <v>18</v>
      </c>
      <c r="B108" s="1314" t="s">
        <v>2268</v>
      </c>
      <c r="C108" s="1315"/>
      <c r="D108" s="1316"/>
      <c r="E108" s="536"/>
      <c r="F108" s="1367"/>
    </row>
    <row r="109" spans="1:6" ht="79.2">
      <c r="A109" s="1304"/>
      <c r="B109" s="1317" t="s">
        <v>2269</v>
      </c>
      <c r="C109" s="1315"/>
      <c r="D109" s="1316"/>
      <c r="E109" s="536"/>
      <c r="F109" s="1367"/>
    </row>
    <row r="110" spans="1:6" ht="15.6">
      <c r="A110" s="1313"/>
      <c r="B110" s="1317"/>
      <c r="C110" s="1315">
        <v>100</v>
      </c>
      <c r="D110" s="1316" t="s">
        <v>2240</v>
      </c>
      <c r="E110" s="536"/>
      <c r="F110" s="1367">
        <f>E110*C110</f>
        <v>0</v>
      </c>
    </row>
    <row r="111" spans="1:6">
      <c r="A111" s="1313"/>
      <c r="B111" s="1317"/>
      <c r="C111" s="1315"/>
      <c r="D111" s="1316"/>
      <c r="E111" s="536"/>
      <c r="F111" s="1367"/>
    </row>
    <row r="112" spans="1:6">
      <c r="A112" s="1313">
        <v>19</v>
      </c>
      <c r="B112" s="1314" t="s">
        <v>2270</v>
      </c>
      <c r="C112" s="1315"/>
      <c r="D112" s="1316"/>
      <c r="E112" s="536"/>
      <c r="F112" s="1367"/>
    </row>
    <row r="113" spans="1:6" ht="105.6">
      <c r="A113" s="1304"/>
      <c r="B113" s="1317" t="s">
        <v>2271</v>
      </c>
      <c r="C113" s="1315"/>
      <c r="D113" s="1316"/>
      <c r="E113" s="536"/>
      <c r="F113" s="1367"/>
    </row>
    <row r="114" spans="1:6">
      <c r="A114" s="1313"/>
      <c r="B114" s="1317"/>
      <c r="C114" s="1315">
        <v>1</v>
      </c>
      <c r="D114" s="1316" t="s">
        <v>895</v>
      </c>
      <c r="E114" s="536"/>
      <c r="F114" s="1367">
        <f>E114*C114</f>
        <v>0</v>
      </c>
    </row>
    <row r="115" spans="1:6">
      <c r="A115" s="1313"/>
      <c r="B115" s="1317"/>
      <c r="C115" s="1315"/>
      <c r="D115" s="1316"/>
      <c r="E115" s="536"/>
      <c r="F115" s="1367"/>
    </row>
    <row r="116" spans="1:6">
      <c r="A116" s="1313">
        <v>20</v>
      </c>
      <c r="B116" s="1314" t="s">
        <v>1665</v>
      </c>
      <c r="C116" s="1315"/>
      <c r="D116" s="1316"/>
      <c r="E116" s="536"/>
      <c r="F116" s="1367"/>
    </row>
    <row r="117" spans="1:6">
      <c r="A117" s="1304"/>
      <c r="B117" s="1317" t="s">
        <v>2272</v>
      </c>
      <c r="C117" s="1315"/>
      <c r="D117" s="1316"/>
      <c r="E117" s="536"/>
      <c r="F117" s="1367"/>
    </row>
    <row r="118" spans="1:6" ht="15.6">
      <c r="A118" s="1313"/>
      <c r="B118" s="1317"/>
      <c r="C118" s="1315">
        <v>55</v>
      </c>
      <c r="D118" s="1316" t="s">
        <v>2227</v>
      </c>
      <c r="E118" s="536"/>
      <c r="F118" s="1367">
        <f>E118*C118</f>
        <v>0</v>
      </c>
    </row>
    <row r="119" spans="1:6" ht="13.8" thickBot="1">
      <c r="A119" s="1316"/>
      <c r="B119" s="1317"/>
      <c r="C119" s="1315"/>
      <c r="D119" s="1316"/>
      <c r="E119" s="540"/>
      <c r="F119" s="1315"/>
    </row>
    <row r="120" spans="1:6" ht="14.4" thickTop="1" thickBot="1">
      <c r="A120" s="1322"/>
      <c r="B120" s="1323" t="s">
        <v>2273</v>
      </c>
      <c r="C120" s="1324"/>
      <c r="D120" s="1322"/>
      <c r="E120" s="541" t="s">
        <v>1325</v>
      </c>
      <c r="F120" s="1368">
        <f>SUM(F37:F118)</f>
        <v>0</v>
      </c>
    </row>
    <row r="121" spans="1:6" ht="13.8" thickTop="1"/>
    <row r="122" spans="1:6" ht="15.6">
      <c r="A122" s="1299" t="s">
        <v>2216</v>
      </c>
      <c r="B122" s="522" t="s">
        <v>2217</v>
      </c>
      <c r="C122" s="1301"/>
      <c r="D122" s="1301"/>
      <c r="E122" s="544"/>
      <c r="F122" s="1369"/>
    </row>
    <row r="123" spans="1:6" ht="15.6">
      <c r="A123" s="1299" t="s">
        <v>2211</v>
      </c>
      <c r="B123" s="522" t="s">
        <v>2274</v>
      </c>
      <c r="C123" s="1301"/>
      <c r="D123" s="1301"/>
      <c r="E123" s="544"/>
      <c r="F123" s="1369"/>
    </row>
    <row r="124" spans="1:6" ht="15.6">
      <c r="A124" s="1299"/>
      <c r="B124" s="522"/>
      <c r="C124" s="1301"/>
      <c r="D124" s="1301"/>
      <c r="E124" s="544"/>
      <c r="F124" s="1369"/>
    </row>
    <row r="125" spans="1:6" ht="15.6">
      <c r="A125" s="1303"/>
      <c r="B125" s="522"/>
      <c r="C125" s="1301"/>
      <c r="D125" s="1301"/>
      <c r="E125" s="544"/>
      <c r="F125" s="1369"/>
    </row>
    <row r="126" spans="1:6">
      <c r="A126" s="1304"/>
      <c r="B126" s="1305"/>
      <c r="C126" s="1307"/>
      <c r="D126" s="1307"/>
      <c r="E126" s="543"/>
      <c r="F126" s="1370"/>
    </row>
    <row r="127" spans="1:6" ht="79.2">
      <c r="A127" s="1308" t="s">
        <v>2219</v>
      </c>
      <c r="B127" s="1309" t="s">
        <v>2220</v>
      </c>
      <c r="C127" s="1310" t="s">
        <v>2221</v>
      </c>
      <c r="D127" s="1311" t="s">
        <v>2222</v>
      </c>
      <c r="E127" s="545" t="s">
        <v>2223</v>
      </c>
      <c r="F127" s="1371" t="s">
        <v>2224</v>
      </c>
    </row>
    <row r="128" spans="1:6">
      <c r="A128" s="1325"/>
      <c r="B128" s="1326"/>
      <c r="C128" s="1327"/>
      <c r="D128" s="1327"/>
      <c r="E128" s="1352"/>
      <c r="F128" s="1372"/>
    </row>
    <row r="129" spans="1:6">
      <c r="A129" s="1313">
        <v>1</v>
      </c>
      <c r="B129" s="1326" t="s">
        <v>2275</v>
      </c>
      <c r="C129" s="1327"/>
      <c r="D129" s="1327"/>
      <c r="E129" s="1352"/>
      <c r="F129" s="1372"/>
    </row>
    <row r="130" spans="1:6" ht="81.599999999999994">
      <c r="A130" s="1328"/>
      <c r="B130" s="1329" t="s">
        <v>2276</v>
      </c>
      <c r="C130" s="1330"/>
      <c r="D130" s="1330"/>
      <c r="E130" s="1353"/>
      <c r="F130" s="1373"/>
    </row>
    <row r="131" spans="1:6">
      <c r="A131" s="1331"/>
      <c r="B131" s="1326" t="s">
        <v>2277</v>
      </c>
      <c r="C131" s="1330"/>
      <c r="D131" s="1330"/>
      <c r="E131" s="1353"/>
      <c r="F131" s="1373"/>
    </row>
    <row r="132" spans="1:6" ht="66">
      <c r="A132" s="1331"/>
      <c r="B132" s="1326" t="s">
        <v>2278</v>
      </c>
      <c r="C132" s="1330"/>
      <c r="D132" s="1330"/>
      <c r="E132" s="1353"/>
      <c r="F132" s="1373"/>
    </row>
    <row r="133" spans="1:6">
      <c r="A133" s="1331"/>
      <c r="B133" s="1329"/>
      <c r="C133" s="1330"/>
      <c r="D133" s="1330"/>
      <c r="E133" s="1353"/>
      <c r="F133" s="1373"/>
    </row>
    <row r="134" spans="1:6" ht="94.8">
      <c r="A134" s="1331"/>
      <c r="B134" s="1326" t="s">
        <v>2279</v>
      </c>
      <c r="C134" s="1330"/>
      <c r="D134" s="1330"/>
      <c r="E134" s="1353"/>
      <c r="F134" s="1373"/>
    </row>
    <row r="135" spans="1:6" ht="42">
      <c r="A135" s="1331"/>
      <c r="B135" s="1329" t="s">
        <v>2280</v>
      </c>
      <c r="C135" s="1330"/>
      <c r="D135" s="1330"/>
      <c r="E135" s="1353"/>
      <c r="F135" s="1373"/>
    </row>
    <row r="136" spans="1:6" ht="92.4">
      <c r="A136" s="1331"/>
      <c r="B136" s="1326" t="s">
        <v>2281</v>
      </c>
      <c r="C136" s="1330"/>
      <c r="D136" s="1330"/>
      <c r="E136" s="1353"/>
      <c r="F136" s="1373"/>
    </row>
    <row r="137" spans="1:6" ht="26.4">
      <c r="A137" s="1331"/>
      <c r="B137" s="1329" t="s">
        <v>2282</v>
      </c>
      <c r="C137" s="1330"/>
      <c r="D137" s="1330"/>
      <c r="E137" s="1353"/>
      <c r="F137" s="1373"/>
    </row>
    <row r="138" spans="1:6" ht="26.4">
      <c r="A138" s="1331"/>
      <c r="B138" s="1329" t="s">
        <v>2283</v>
      </c>
      <c r="C138" s="1330"/>
      <c r="D138" s="1330"/>
      <c r="E138" s="1353"/>
      <c r="F138" s="1373"/>
    </row>
    <row r="139" spans="1:6">
      <c r="A139" s="1331"/>
      <c r="B139" s="1326" t="s">
        <v>2284</v>
      </c>
      <c r="C139" s="1330"/>
      <c r="D139" s="1330"/>
      <c r="E139" s="1353"/>
      <c r="F139" s="1373"/>
    </row>
    <row r="140" spans="1:6" ht="15.6">
      <c r="A140" s="1331"/>
      <c r="B140" s="1329" t="s">
        <v>2285</v>
      </c>
      <c r="C140" s="1330">
        <v>2</v>
      </c>
      <c r="D140" s="1316" t="s">
        <v>2227</v>
      </c>
      <c r="E140" s="536"/>
      <c r="F140" s="1374">
        <f>E140*C140</f>
        <v>0</v>
      </c>
    </row>
    <row r="141" spans="1:6" ht="15.6">
      <c r="A141" s="1331"/>
      <c r="B141" s="1329" t="s">
        <v>2286</v>
      </c>
      <c r="C141" s="1330">
        <v>42</v>
      </c>
      <c r="D141" s="1316" t="s">
        <v>2227</v>
      </c>
      <c r="E141" s="536"/>
      <c r="F141" s="1374">
        <f>E141*C141</f>
        <v>0</v>
      </c>
    </row>
    <row r="142" spans="1:6">
      <c r="A142" s="1331"/>
      <c r="B142" s="1329"/>
      <c r="C142" s="1330"/>
      <c r="D142" s="1330"/>
      <c r="E142" s="1354"/>
      <c r="F142" s="1374"/>
    </row>
    <row r="143" spans="1:6" ht="26.4">
      <c r="A143" s="1313">
        <v>2</v>
      </c>
      <c r="B143" s="1326" t="s">
        <v>2287</v>
      </c>
      <c r="C143" s="1330"/>
      <c r="D143" s="1330"/>
      <c r="E143" s="1354"/>
      <c r="F143" s="1374"/>
    </row>
    <row r="144" spans="1:6" ht="110.4">
      <c r="A144" s="1328"/>
      <c r="B144" s="1329" t="s">
        <v>2288</v>
      </c>
      <c r="C144" s="1330"/>
      <c r="D144" s="1330"/>
      <c r="E144" s="1354"/>
      <c r="F144" s="1374"/>
    </row>
    <row r="145" spans="1:6">
      <c r="A145" s="1331"/>
      <c r="B145" s="1326" t="s">
        <v>2277</v>
      </c>
      <c r="C145" s="1330"/>
      <c r="D145" s="1330"/>
      <c r="E145" s="1354"/>
      <c r="F145" s="1374"/>
    </row>
    <row r="146" spans="1:6" ht="26.4">
      <c r="A146" s="1331"/>
      <c r="B146" s="1329" t="s">
        <v>2289</v>
      </c>
      <c r="C146" s="1330"/>
      <c r="D146" s="1330"/>
      <c r="E146" s="1354"/>
      <c r="F146" s="1374"/>
    </row>
    <row r="147" spans="1:6">
      <c r="A147" s="1331"/>
      <c r="B147" s="1326" t="s">
        <v>2284</v>
      </c>
      <c r="C147" s="1330"/>
      <c r="D147" s="1330"/>
      <c r="E147" s="1354"/>
      <c r="F147" s="1374"/>
    </row>
    <row r="148" spans="1:6" ht="15.6">
      <c r="A148" s="1331"/>
      <c r="B148" s="1329" t="s">
        <v>2290</v>
      </c>
      <c r="C148" s="1332">
        <v>10</v>
      </c>
      <c r="D148" s="1330" t="s">
        <v>895</v>
      </c>
      <c r="E148" s="536"/>
      <c r="F148" s="1374">
        <f>E148*C148</f>
        <v>0</v>
      </c>
    </row>
    <row r="149" spans="1:6">
      <c r="A149" s="1331"/>
      <c r="B149" s="1329"/>
      <c r="C149" s="1330"/>
      <c r="D149" s="1330"/>
      <c r="E149" s="1354"/>
      <c r="F149" s="1374"/>
    </row>
    <row r="150" spans="1:6">
      <c r="A150" s="1313">
        <v>3</v>
      </c>
      <c r="B150" s="1326" t="s">
        <v>2291</v>
      </c>
      <c r="C150" s="1330"/>
      <c r="D150" s="1330"/>
      <c r="E150" s="1354"/>
      <c r="F150" s="1374"/>
    </row>
    <row r="151" spans="1:6" ht="108">
      <c r="A151" s="1328"/>
      <c r="B151" s="1329" t="s">
        <v>2292</v>
      </c>
      <c r="C151" s="1330"/>
      <c r="D151" s="1330"/>
      <c r="E151" s="1354"/>
      <c r="F151" s="1374"/>
    </row>
    <row r="152" spans="1:6">
      <c r="A152" s="1331"/>
      <c r="B152" s="1326" t="s">
        <v>2277</v>
      </c>
      <c r="C152" s="1330"/>
      <c r="D152" s="1330"/>
      <c r="E152" s="1354"/>
      <c r="F152" s="1374"/>
    </row>
    <row r="153" spans="1:6" ht="26.4">
      <c r="A153" s="1331"/>
      <c r="B153" s="1329" t="s">
        <v>2289</v>
      </c>
      <c r="C153" s="1330"/>
      <c r="D153" s="1330"/>
      <c r="E153" s="1354"/>
      <c r="F153" s="1374"/>
    </row>
    <row r="154" spans="1:6">
      <c r="A154" s="1331"/>
      <c r="B154" s="1326" t="s">
        <v>2284</v>
      </c>
      <c r="C154" s="1330"/>
      <c r="D154" s="1330"/>
      <c r="E154" s="1354"/>
      <c r="F154" s="1374"/>
    </row>
    <row r="155" spans="1:6">
      <c r="A155" s="1331"/>
      <c r="B155" s="1329" t="s">
        <v>2293</v>
      </c>
      <c r="C155" s="1330">
        <v>2</v>
      </c>
      <c r="D155" s="1330" t="s">
        <v>895</v>
      </c>
      <c r="E155" s="536"/>
      <c r="F155" s="1374">
        <f>E155*C155</f>
        <v>0</v>
      </c>
    </row>
    <row r="156" spans="1:6">
      <c r="A156" s="1331"/>
      <c r="B156" s="1329"/>
      <c r="C156" s="1330"/>
      <c r="D156" s="1330"/>
      <c r="E156" s="1354"/>
      <c r="F156" s="1374"/>
    </row>
    <row r="157" spans="1:6">
      <c r="A157" s="1313">
        <v>4</v>
      </c>
      <c r="B157" s="1326" t="s">
        <v>2294</v>
      </c>
      <c r="C157" s="1330"/>
      <c r="D157" s="1330"/>
      <c r="E157" s="1354"/>
      <c r="F157" s="1374"/>
    </row>
    <row r="158" spans="1:6" ht="108">
      <c r="A158" s="1328"/>
      <c r="B158" s="1329" t="s">
        <v>2295</v>
      </c>
      <c r="C158" s="1330"/>
      <c r="D158" s="1330"/>
      <c r="E158" s="1354"/>
      <c r="F158" s="1374"/>
    </row>
    <row r="159" spans="1:6">
      <c r="A159" s="1333"/>
      <c r="B159" s="1326" t="s">
        <v>2277</v>
      </c>
      <c r="C159" s="1330"/>
      <c r="D159" s="1330"/>
      <c r="E159" s="1354"/>
      <c r="F159" s="1374"/>
    </row>
    <row r="160" spans="1:6" ht="26.4">
      <c r="A160" s="1331"/>
      <c r="B160" s="1329" t="s">
        <v>2289</v>
      </c>
      <c r="C160" s="1330"/>
      <c r="D160" s="1330"/>
      <c r="E160" s="1354"/>
      <c r="F160" s="1374"/>
    </row>
    <row r="161" spans="1:6">
      <c r="A161" s="1334"/>
      <c r="B161" s="1326" t="s">
        <v>2284</v>
      </c>
      <c r="C161" s="1330"/>
      <c r="D161" s="1330"/>
      <c r="E161" s="1354"/>
      <c r="F161" s="1374"/>
    </row>
    <row r="162" spans="1:6">
      <c r="A162" s="1331"/>
      <c r="B162" s="1329" t="s">
        <v>2296</v>
      </c>
      <c r="C162" s="1330">
        <v>2</v>
      </c>
      <c r="D162" s="1330" t="s">
        <v>895</v>
      </c>
      <c r="E162" s="536"/>
      <c r="F162" s="1374">
        <f>E162*C162</f>
        <v>0</v>
      </c>
    </row>
    <row r="163" spans="1:6">
      <c r="A163" s="1334"/>
      <c r="B163" s="1329"/>
      <c r="C163" s="1330"/>
      <c r="D163" s="1330"/>
      <c r="E163" s="1354"/>
      <c r="F163" s="1374"/>
    </row>
    <row r="164" spans="1:6">
      <c r="A164" s="1313">
        <v>5</v>
      </c>
      <c r="B164" s="1326" t="s">
        <v>2297</v>
      </c>
      <c r="C164" s="1330"/>
      <c r="D164" s="1330"/>
      <c r="E164" s="1354"/>
      <c r="F164" s="1374"/>
    </row>
    <row r="165" spans="1:6" ht="79.2">
      <c r="A165" s="1328"/>
      <c r="B165" s="1329" t="s">
        <v>2298</v>
      </c>
      <c r="C165" s="1330"/>
      <c r="D165" s="1330"/>
      <c r="E165" s="1354"/>
      <c r="F165" s="1374"/>
    </row>
    <row r="166" spans="1:6">
      <c r="A166" s="1334"/>
      <c r="B166" s="1326" t="s">
        <v>2284</v>
      </c>
      <c r="C166" s="1330"/>
      <c r="D166" s="1330"/>
      <c r="E166" s="1354"/>
      <c r="F166" s="1374"/>
    </row>
    <row r="167" spans="1:6">
      <c r="A167" s="1331"/>
      <c r="B167" s="1329" t="s">
        <v>2299</v>
      </c>
      <c r="C167" s="1330">
        <v>2</v>
      </c>
      <c r="D167" s="1330" t="s">
        <v>895</v>
      </c>
      <c r="E167" s="536"/>
      <c r="F167" s="1374">
        <f>E167*C167</f>
        <v>0</v>
      </c>
    </row>
    <row r="168" spans="1:6">
      <c r="A168" s="1334"/>
      <c r="B168" s="1329" t="s">
        <v>2300</v>
      </c>
      <c r="C168" s="1330">
        <v>6</v>
      </c>
      <c r="D168" s="1330" t="s">
        <v>895</v>
      </c>
      <c r="E168" s="536"/>
      <c r="F168" s="1374">
        <f>E168*C168</f>
        <v>0</v>
      </c>
    </row>
    <row r="169" spans="1:6">
      <c r="A169" s="1334"/>
      <c r="B169" s="1329"/>
      <c r="C169" s="1330"/>
      <c r="D169" s="1330"/>
      <c r="E169" s="1354"/>
      <c r="F169" s="1374"/>
    </row>
    <row r="170" spans="1:6">
      <c r="A170" s="1313">
        <v>6</v>
      </c>
      <c r="B170" s="1326" t="s">
        <v>2301</v>
      </c>
      <c r="C170" s="1330"/>
      <c r="D170" s="1330"/>
      <c r="E170" s="1354"/>
      <c r="F170" s="1374"/>
    </row>
    <row r="171" spans="1:6" ht="66">
      <c r="A171" s="1328"/>
      <c r="B171" s="1329" t="s">
        <v>2302</v>
      </c>
      <c r="C171" s="1330"/>
      <c r="D171" s="1330"/>
      <c r="E171" s="1354"/>
      <c r="F171" s="1374"/>
    </row>
    <row r="172" spans="1:6">
      <c r="A172" s="1334"/>
      <c r="B172" s="1326" t="s">
        <v>2284</v>
      </c>
      <c r="C172" s="1330"/>
      <c r="D172" s="1330"/>
      <c r="E172" s="1354"/>
      <c r="F172" s="1374"/>
    </row>
    <row r="173" spans="1:6">
      <c r="A173" s="1331"/>
      <c r="B173" s="1329" t="s">
        <v>2303</v>
      </c>
      <c r="C173" s="1330">
        <v>2</v>
      </c>
      <c r="D173" s="1330" t="s">
        <v>895</v>
      </c>
      <c r="E173" s="536"/>
      <c r="F173" s="1374">
        <f>E173*C173</f>
        <v>0</v>
      </c>
    </row>
    <row r="174" spans="1:6">
      <c r="A174" s="1334"/>
      <c r="B174" s="1329" t="s">
        <v>2304</v>
      </c>
      <c r="C174" s="1330">
        <v>6</v>
      </c>
      <c r="D174" s="1330" t="s">
        <v>895</v>
      </c>
      <c r="E174" s="536"/>
      <c r="F174" s="1374">
        <f>E174*C174</f>
        <v>0</v>
      </c>
    </row>
    <row r="175" spans="1:6">
      <c r="A175" s="1334"/>
      <c r="B175" s="1329"/>
      <c r="C175" s="1330"/>
      <c r="D175" s="1330"/>
      <c r="E175" s="1354"/>
      <c r="F175" s="1374"/>
    </row>
    <row r="176" spans="1:6">
      <c r="A176" s="1334"/>
      <c r="B176" s="1329"/>
      <c r="C176" s="1330"/>
      <c r="D176" s="1330"/>
      <c r="E176" s="1354"/>
      <c r="F176" s="1374"/>
    </row>
    <row r="177" spans="1:6">
      <c r="A177" s="1334"/>
      <c r="B177" s="1329"/>
      <c r="C177" s="1330"/>
      <c r="D177" s="1330"/>
      <c r="E177" s="1354"/>
      <c r="F177" s="1374"/>
    </row>
    <row r="178" spans="1:6">
      <c r="A178" s="1334"/>
      <c r="B178" s="1329"/>
      <c r="C178" s="1330"/>
      <c r="D178" s="1330"/>
      <c r="E178" s="1354"/>
      <c r="F178" s="1374"/>
    </row>
    <row r="179" spans="1:6">
      <c r="A179" s="1313">
        <v>7</v>
      </c>
      <c r="B179" s="1326" t="s">
        <v>2305</v>
      </c>
      <c r="C179" s="1330"/>
      <c r="D179" s="1330"/>
      <c r="E179" s="1354"/>
      <c r="F179" s="1374"/>
    </row>
    <row r="180" spans="1:6" ht="66">
      <c r="A180" s="1328"/>
      <c r="B180" s="1329" t="s">
        <v>2306</v>
      </c>
      <c r="C180" s="1330"/>
      <c r="D180" s="1330"/>
      <c r="E180" s="1354"/>
      <c r="F180" s="1374"/>
    </row>
    <row r="181" spans="1:6">
      <c r="A181" s="1334"/>
      <c r="B181" s="1326" t="s">
        <v>2284</v>
      </c>
      <c r="C181" s="1330"/>
      <c r="D181" s="1330"/>
      <c r="E181" s="1354"/>
      <c r="F181" s="1374"/>
    </row>
    <row r="182" spans="1:6" ht="15.6">
      <c r="A182" s="1331"/>
      <c r="B182" s="1329" t="s">
        <v>2307</v>
      </c>
      <c r="C182" s="1330">
        <v>25</v>
      </c>
      <c r="D182" s="1330" t="s">
        <v>2230</v>
      </c>
      <c r="E182" s="536"/>
      <c r="F182" s="1374">
        <f>E182*C182</f>
        <v>0</v>
      </c>
    </row>
    <row r="183" spans="1:6">
      <c r="A183" s="1331"/>
      <c r="B183" s="1329"/>
      <c r="C183" s="1330"/>
      <c r="D183" s="1330"/>
      <c r="E183" s="1354"/>
      <c r="F183" s="1374"/>
    </row>
    <row r="184" spans="1:6">
      <c r="A184" s="1313">
        <v>8</v>
      </c>
      <c r="B184" s="1326" t="s">
        <v>2308</v>
      </c>
      <c r="C184" s="1330"/>
      <c r="D184" s="1330"/>
      <c r="E184" s="1354"/>
      <c r="F184" s="1374"/>
    </row>
    <row r="185" spans="1:6" ht="66">
      <c r="A185" s="1328"/>
      <c r="B185" s="1329" t="s">
        <v>2309</v>
      </c>
      <c r="C185" s="1330"/>
      <c r="D185" s="1330"/>
      <c r="E185" s="1354"/>
      <c r="F185" s="1374"/>
    </row>
    <row r="186" spans="1:6" ht="52.8">
      <c r="A186" s="1328"/>
      <c r="B186" s="1329" t="s">
        <v>2310</v>
      </c>
      <c r="C186" s="1330"/>
      <c r="D186" s="1330"/>
      <c r="E186" s="1354"/>
      <c r="F186" s="1374"/>
    </row>
    <row r="187" spans="1:6">
      <c r="A187" s="1334"/>
      <c r="B187" s="1326" t="s">
        <v>2284</v>
      </c>
      <c r="C187" s="1330"/>
      <c r="D187" s="1330"/>
      <c r="E187" s="1354"/>
      <c r="F187" s="1374"/>
    </row>
    <row r="188" spans="1:6">
      <c r="A188" s="1331"/>
      <c r="B188" s="1329" t="s">
        <v>2299</v>
      </c>
      <c r="C188" s="1330">
        <v>2</v>
      </c>
      <c r="D188" s="1330" t="s">
        <v>895</v>
      </c>
      <c r="E188" s="536"/>
      <c r="F188" s="1374">
        <f>E188*C188</f>
        <v>0</v>
      </c>
    </row>
    <row r="189" spans="1:6">
      <c r="A189" s="1334"/>
      <c r="B189" s="1329" t="s">
        <v>2300</v>
      </c>
      <c r="C189" s="1330">
        <v>34</v>
      </c>
      <c r="D189" s="1330" t="s">
        <v>895</v>
      </c>
      <c r="E189" s="536"/>
      <c r="F189" s="1374">
        <f>E189*C189</f>
        <v>0</v>
      </c>
    </row>
    <row r="190" spans="1:6">
      <c r="A190" s="1334"/>
      <c r="B190" s="1329"/>
      <c r="C190" s="1330"/>
      <c r="D190" s="1330"/>
      <c r="E190" s="1354"/>
      <c r="F190" s="1374"/>
    </row>
    <row r="191" spans="1:6">
      <c r="A191" s="1313">
        <v>9</v>
      </c>
      <c r="B191" s="1326" t="s">
        <v>2311</v>
      </c>
      <c r="C191" s="1330"/>
      <c r="D191" s="1330"/>
      <c r="E191" s="1354"/>
      <c r="F191" s="1374"/>
    </row>
    <row r="192" spans="1:6" ht="52.8">
      <c r="A192" s="1333"/>
      <c r="B192" s="1329" t="s">
        <v>2312</v>
      </c>
      <c r="C192" s="1330"/>
      <c r="D192" s="1330"/>
      <c r="E192" s="1354"/>
      <c r="F192" s="1374"/>
    </row>
    <row r="193" spans="1:6">
      <c r="A193" s="1333"/>
      <c r="B193" s="1326" t="s">
        <v>1202</v>
      </c>
      <c r="C193" s="1330"/>
      <c r="D193" s="1330"/>
      <c r="E193" s="1354"/>
      <c r="F193" s="1374"/>
    </row>
    <row r="194" spans="1:6">
      <c r="A194" s="1333"/>
      <c r="B194" s="1329" t="s">
        <v>2313</v>
      </c>
      <c r="C194" s="1330">
        <v>1</v>
      </c>
      <c r="D194" s="1330" t="s">
        <v>895</v>
      </c>
      <c r="E194" s="536"/>
      <c r="F194" s="1374"/>
    </row>
    <row r="195" spans="1:6">
      <c r="A195" s="1333"/>
      <c r="B195" s="1329"/>
      <c r="C195" s="1330"/>
      <c r="D195" s="1330"/>
      <c r="E195" s="1354"/>
      <c r="F195" s="1374"/>
    </row>
    <row r="196" spans="1:6">
      <c r="A196" s="1313">
        <v>10</v>
      </c>
      <c r="B196" s="1326" t="s">
        <v>2314</v>
      </c>
      <c r="C196" s="1330"/>
      <c r="D196" s="1330"/>
      <c r="E196" s="1354"/>
      <c r="F196" s="1374"/>
    </row>
    <row r="197" spans="1:6" ht="66">
      <c r="A197" s="1333"/>
      <c r="B197" s="1329" t="s">
        <v>2315</v>
      </c>
      <c r="C197" s="1330"/>
      <c r="D197" s="1330"/>
      <c r="E197" s="1354"/>
      <c r="F197" s="1374"/>
    </row>
    <row r="198" spans="1:6" ht="52.8">
      <c r="A198" s="1333"/>
      <c r="B198" s="1329" t="s">
        <v>2316</v>
      </c>
      <c r="C198" s="1330"/>
      <c r="D198" s="1330"/>
      <c r="E198" s="1354"/>
      <c r="F198" s="1374"/>
    </row>
    <row r="199" spans="1:6">
      <c r="A199" s="1333"/>
      <c r="B199" s="1329" t="s">
        <v>2317</v>
      </c>
      <c r="C199" s="1330">
        <v>1</v>
      </c>
      <c r="D199" s="1330" t="s">
        <v>895</v>
      </c>
      <c r="E199" s="536"/>
      <c r="F199" s="1374">
        <f>E199*C199</f>
        <v>0</v>
      </c>
    </row>
    <row r="200" spans="1:6">
      <c r="A200" s="1333"/>
      <c r="B200" s="1329"/>
      <c r="C200" s="1330"/>
      <c r="D200" s="1330"/>
      <c r="E200" s="1354"/>
      <c r="F200" s="1374"/>
    </row>
    <row r="201" spans="1:6">
      <c r="A201" s="1313">
        <v>11</v>
      </c>
      <c r="B201" s="1326" t="s">
        <v>2318</v>
      </c>
      <c r="C201" s="1330"/>
      <c r="D201" s="1330"/>
      <c r="E201" s="1354"/>
      <c r="F201" s="1374"/>
    </row>
    <row r="202" spans="1:6" ht="66">
      <c r="A202" s="1328"/>
      <c r="B202" s="1329" t="s">
        <v>2319</v>
      </c>
      <c r="C202" s="1330"/>
      <c r="D202" s="1330"/>
      <c r="E202" s="1354"/>
      <c r="F202" s="1374"/>
    </row>
    <row r="203" spans="1:6">
      <c r="A203" s="1331"/>
      <c r="B203" s="1326" t="s">
        <v>2284</v>
      </c>
      <c r="C203" s="1330"/>
      <c r="D203" s="1330"/>
      <c r="E203" s="1354"/>
      <c r="F203" s="1374"/>
    </row>
    <row r="204" spans="1:6" ht="15.6">
      <c r="A204" s="1331"/>
      <c r="B204" s="1329" t="s">
        <v>2320</v>
      </c>
      <c r="C204" s="1330">
        <v>10</v>
      </c>
      <c r="D204" s="1316" t="s">
        <v>2227</v>
      </c>
      <c r="E204" s="536"/>
      <c r="F204" s="1374">
        <f>E204*C204</f>
        <v>0</v>
      </c>
    </row>
    <row r="205" spans="1:6" ht="15.6">
      <c r="A205" s="1331"/>
      <c r="B205" s="1329" t="s">
        <v>2321</v>
      </c>
      <c r="C205" s="1330">
        <v>80</v>
      </c>
      <c r="D205" s="1316" t="s">
        <v>2227</v>
      </c>
      <c r="E205" s="536"/>
      <c r="F205" s="1374">
        <f>E205*C205</f>
        <v>0</v>
      </c>
    </row>
    <row r="206" spans="1:6">
      <c r="A206" s="1331"/>
      <c r="B206" s="1329"/>
      <c r="C206" s="1330"/>
      <c r="D206" s="1330"/>
      <c r="E206" s="1354"/>
      <c r="F206" s="1374"/>
    </row>
    <row r="207" spans="1:6">
      <c r="A207" s="1331"/>
      <c r="B207" s="1329"/>
      <c r="C207" s="1330"/>
      <c r="D207" s="1330"/>
      <c r="E207" s="1354"/>
      <c r="F207" s="1374"/>
    </row>
    <row r="208" spans="1:6">
      <c r="A208" s="1331"/>
      <c r="B208" s="1329"/>
      <c r="C208" s="1330"/>
      <c r="D208" s="1330"/>
      <c r="E208" s="1354"/>
      <c r="F208" s="1374"/>
    </row>
    <row r="209" spans="1:6">
      <c r="A209" s="1331"/>
      <c r="B209" s="1329"/>
      <c r="C209" s="1330"/>
      <c r="D209" s="1330"/>
      <c r="E209" s="1354"/>
      <c r="F209" s="1374"/>
    </row>
    <row r="210" spans="1:6">
      <c r="A210" s="1331"/>
      <c r="B210" s="1329"/>
      <c r="C210" s="1330"/>
      <c r="D210" s="1330"/>
      <c r="E210" s="1354"/>
      <c r="F210" s="1374"/>
    </row>
    <row r="211" spans="1:6">
      <c r="A211" s="1313">
        <v>12</v>
      </c>
      <c r="B211" s="1326" t="s">
        <v>2322</v>
      </c>
      <c r="C211" s="1330"/>
      <c r="D211" s="1330"/>
      <c r="E211" s="1354"/>
      <c r="F211" s="1374"/>
    </row>
    <row r="212" spans="1:6" ht="66">
      <c r="A212" s="1328"/>
      <c r="B212" s="1329" t="s">
        <v>2323</v>
      </c>
      <c r="C212" s="1330"/>
      <c r="D212" s="1330"/>
      <c r="E212" s="1354"/>
      <c r="F212" s="1374"/>
    </row>
    <row r="213" spans="1:6">
      <c r="A213" s="1335"/>
      <c r="B213" s="1326" t="s">
        <v>1202</v>
      </c>
      <c r="C213" s="1330"/>
      <c r="D213" s="1330"/>
      <c r="E213" s="1354"/>
      <c r="F213" s="1374"/>
    </row>
    <row r="214" spans="1:6">
      <c r="A214" s="1331"/>
      <c r="B214" s="1329" t="s">
        <v>2324</v>
      </c>
      <c r="C214" s="1330">
        <v>10</v>
      </c>
      <c r="D214" s="1330" t="s">
        <v>895</v>
      </c>
      <c r="E214" s="536"/>
      <c r="F214" s="1374">
        <f>E214*C214</f>
        <v>0</v>
      </c>
    </row>
    <row r="215" spans="1:6">
      <c r="A215" s="1331"/>
      <c r="B215" s="1329" t="s">
        <v>2325</v>
      </c>
      <c r="C215" s="1330">
        <v>34</v>
      </c>
      <c r="D215" s="1330" t="s">
        <v>895</v>
      </c>
      <c r="E215" s="536"/>
      <c r="F215" s="1374">
        <f>E215*C215</f>
        <v>0</v>
      </c>
    </row>
    <row r="216" spans="1:6">
      <c r="A216" s="1331"/>
      <c r="B216" s="1329"/>
      <c r="C216" s="1330"/>
      <c r="D216" s="1330"/>
      <c r="E216" s="1354"/>
      <c r="F216" s="1374"/>
    </row>
    <row r="217" spans="1:6">
      <c r="A217" s="1313">
        <v>13</v>
      </c>
      <c r="B217" s="1326" t="s">
        <v>2326</v>
      </c>
      <c r="C217" s="1330"/>
      <c r="D217" s="1330"/>
      <c r="E217" s="1354"/>
      <c r="F217" s="1374"/>
    </row>
    <row r="218" spans="1:6" ht="79.2">
      <c r="A218" s="1333"/>
      <c r="B218" s="1329" t="s">
        <v>2327</v>
      </c>
      <c r="C218" s="1330"/>
      <c r="D218" s="1330"/>
      <c r="E218" s="1354"/>
      <c r="F218" s="1374"/>
    </row>
    <row r="219" spans="1:6">
      <c r="A219" s="1331"/>
      <c r="B219" s="1326" t="s">
        <v>1202</v>
      </c>
      <c r="C219" s="1330"/>
      <c r="D219" s="1330"/>
      <c r="E219" s="1354"/>
      <c r="F219" s="1374"/>
    </row>
    <row r="220" spans="1:6">
      <c r="A220" s="1331"/>
      <c r="B220" s="1329" t="s">
        <v>2328</v>
      </c>
      <c r="C220" s="1330">
        <v>2</v>
      </c>
      <c r="D220" s="1330" t="s">
        <v>895</v>
      </c>
      <c r="E220" s="536"/>
      <c r="F220" s="1374">
        <f>E220*C220</f>
        <v>0</v>
      </c>
    </row>
    <row r="221" spans="1:6">
      <c r="A221" s="1333"/>
      <c r="B221" s="1329"/>
      <c r="C221" s="1330"/>
      <c r="D221" s="1330"/>
      <c r="E221" s="1354"/>
      <c r="F221" s="1374"/>
    </row>
    <row r="222" spans="1:6">
      <c r="A222" s="1331">
        <v>14</v>
      </c>
      <c r="B222" s="1326" t="s">
        <v>2329</v>
      </c>
      <c r="C222" s="1330"/>
      <c r="D222" s="1330"/>
      <c r="E222" s="1354"/>
      <c r="F222" s="1374"/>
    </row>
    <row r="223" spans="1:6" ht="39.6">
      <c r="A223" s="1335"/>
      <c r="B223" s="1329" t="s">
        <v>2330</v>
      </c>
      <c r="C223" s="1330"/>
      <c r="D223" s="1330"/>
      <c r="E223" s="1354"/>
      <c r="F223" s="1374"/>
    </row>
    <row r="224" spans="1:6">
      <c r="A224" s="1335"/>
      <c r="B224" s="1326" t="s">
        <v>1202</v>
      </c>
      <c r="C224" s="1330"/>
      <c r="D224" s="1330"/>
      <c r="E224" s="1354"/>
      <c r="F224" s="1374"/>
    </row>
    <row r="225" spans="1:6">
      <c r="A225" s="1331"/>
      <c r="B225" s="1329" t="s">
        <v>2331</v>
      </c>
      <c r="C225" s="1330">
        <v>2</v>
      </c>
      <c r="D225" s="1330" t="s">
        <v>895</v>
      </c>
      <c r="E225" s="536"/>
      <c r="F225" s="1374">
        <f>E225*C225</f>
        <v>0</v>
      </c>
    </row>
    <row r="226" spans="1:6">
      <c r="A226" s="1331"/>
      <c r="B226" s="1329" t="s">
        <v>2332</v>
      </c>
      <c r="C226" s="1330">
        <v>2</v>
      </c>
      <c r="D226" s="1330" t="s">
        <v>895</v>
      </c>
      <c r="E226" s="536"/>
      <c r="F226" s="1374">
        <f>E226*C226</f>
        <v>0</v>
      </c>
    </row>
    <row r="227" spans="1:6">
      <c r="A227" s="1333"/>
      <c r="B227" s="1329"/>
      <c r="C227" s="1330"/>
      <c r="D227" s="1330"/>
      <c r="E227" s="1354"/>
      <c r="F227" s="1374"/>
    </row>
    <row r="228" spans="1:6">
      <c r="A228" s="1331">
        <v>15</v>
      </c>
      <c r="B228" s="1326" t="s">
        <v>2333</v>
      </c>
      <c r="C228" s="1330"/>
      <c r="D228" s="1330"/>
      <c r="E228" s="1354"/>
      <c r="F228" s="1374"/>
    </row>
    <row r="229" spans="1:6" ht="39.6">
      <c r="A229" s="1335"/>
      <c r="B229" s="1329" t="s">
        <v>2334</v>
      </c>
      <c r="C229" s="1330"/>
      <c r="D229" s="1330"/>
      <c r="E229" s="1354"/>
      <c r="F229" s="1374"/>
    </row>
    <row r="230" spans="1:6">
      <c r="A230" s="1335"/>
      <c r="B230" s="1326" t="s">
        <v>1202</v>
      </c>
      <c r="C230" s="1330"/>
      <c r="D230" s="1330"/>
      <c r="E230" s="1354"/>
      <c r="F230" s="1374"/>
    </row>
    <row r="231" spans="1:6">
      <c r="A231" s="1331"/>
      <c r="B231" s="1329" t="s">
        <v>2335</v>
      </c>
      <c r="C231" s="1330">
        <v>2</v>
      </c>
      <c r="D231" s="1330" t="s">
        <v>895</v>
      </c>
      <c r="E231" s="536"/>
      <c r="F231" s="1374">
        <f>E231*C231</f>
        <v>0</v>
      </c>
    </row>
    <row r="232" spans="1:6">
      <c r="A232" s="1333"/>
      <c r="B232" s="1329"/>
      <c r="C232" s="1330"/>
      <c r="D232" s="1330"/>
      <c r="E232" s="1354"/>
      <c r="F232" s="1374"/>
    </row>
    <row r="233" spans="1:6">
      <c r="A233" s="1331">
        <v>16</v>
      </c>
      <c r="B233" s="1326" t="s">
        <v>2336</v>
      </c>
      <c r="C233" s="1330"/>
      <c r="D233" s="1330"/>
      <c r="E233" s="1354"/>
      <c r="F233" s="1374"/>
    </row>
    <row r="234" spans="1:6" ht="26.4">
      <c r="A234" s="1328"/>
      <c r="B234" s="1329" t="s">
        <v>2337</v>
      </c>
      <c r="C234" s="1330"/>
      <c r="D234" s="1330"/>
      <c r="E234" s="1354"/>
      <c r="F234" s="1374"/>
    </row>
    <row r="235" spans="1:6">
      <c r="A235" s="1333"/>
      <c r="B235" s="1326" t="s">
        <v>1202</v>
      </c>
      <c r="C235" s="1330"/>
      <c r="D235" s="1330"/>
      <c r="E235" s="1354"/>
      <c r="F235" s="1374"/>
    </row>
    <row r="236" spans="1:6">
      <c r="A236" s="1331"/>
      <c r="B236" s="1329" t="s">
        <v>2338</v>
      </c>
      <c r="C236" s="1330">
        <v>7</v>
      </c>
      <c r="D236" s="1330" t="s">
        <v>895</v>
      </c>
      <c r="E236" s="536"/>
      <c r="F236" s="1374">
        <f>E236*C236</f>
        <v>0</v>
      </c>
    </row>
    <row r="237" spans="1:6">
      <c r="A237" s="1331"/>
      <c r="B237" s="1329"/>
      <c r="C237" s="1330"/>
      <c r="D237" s="1330"/>
      <c r="E237" s="1354"/>
      <c r="F237" s="1374"/>
    </row>
    <row r="238" spans="1:6">
      <c r="A238" s="1331">
        <v>17</v>
      </c>
      <c r="B238" s="1326" t="s">
        <v>2339</v>
      </c>
      <c r="C238" s="1330"/>
      <c r="D238" s="1330"/>
      <c r="E238" s="1354"/>
      <c r="F238" s="1374"/>
    </row>
    <row r="239" spans="1:6" ht="39.6">
      <c r="A239" s="1333"/>
      <c r="B239" s="1329" t="s">
        <v>2340</v>
      </c>
      <c r="C239" s="1330"/>
      <c r="D239" s="1330"/>
      <c r="E239" s="1354"/>
      <c r="F239" s="1374"/>
    </row>
    <row r="240" spans="1:6">
      <c r="A240" s="1333"/>
      <c r="B240" s="1326" t="s">
        <v>1202</v>
      </c>
      <c r="C240" s="1330"/>
      <c r="D240" s="1330"/>
      <c r="E240" s="1354"/>
      <c r="F240" s="1374"/>
    </row>
    <row r="241" spans="1:6">
      <c r="A241" s="1333"/>
      <c r="B241" s="1329" t="s">
        <v>2341</v>
      </c>
      <c r="C241" s="1330">
        <v>4</v>
      </c>
      <c r="D241" s="1330" t="s">
        <v>895</v>
      </c>
      <c r="E241" s="1354"/>
      <c r="F241" s="1374">
        <f>E241*C241</f>
        <v>0</v>
      </c>
    </row>
    <row r="242" spans="1:6">
      <c r="A242" s="1333"/>
      <c r="B242" s="1329"/>
      <c r="C242" s="1330"/>
      <c r="D242" s="1330"/>
      <c r="E242" s="1354"/>
      <c r="F242" s="1374"/>
    </row>
    <row r="243" spans="1:6">
      <c r="A243" s="1331">
        <v>18</v>
      </c>
      <c r="B243" s="1326" t="s">
        <v>2342</v>
      </c>
      <c r="C243" s="1330"/>
      <c r="D243" s="1330"/>
      <c r="E243" s="1354"/>
      <c r="F243" s="1374"/>
    </row>
    <row r="244" spans="1:6" ht="39.6">
      <c r="A244" s="1335"/>
      <c r="B244" s="1329" t="s">
        <v>2343</v>
      </c>
      <c r="C244" s="1330"/>
      <c r="D244" s="1330"/>
      <c r="E244" s="1354"/>
      <c r="F244" s="1374"/>
    </row>
    <row r="245" spans="1:6">
      <c r="A245" s="1331"/>
      <c r="B245" s="1326" t="s">
        <v>1202</v>
      </c>
      <c r="C245" s="1333"/>
      <c r="D245" s="1333"/>
      <c r="E245" s="1355"/>
      <c r="F245" s="1374"/>
    </row>
    <row r="246" spans="1:6">
      <c r="A246" s="1331"/>
      <c r="B246" s="1336" t="s">
        <v>2344</v>
      </c>
      <c r="C246" s="1330">
        <v>1</v>
      </c>
      <c r="D246" s="1330" t="s">
        <v>895</v>
      </c>
      <c r="E246" s="536"/>
      <c r="F246" s="1374">
        <f>E246*C246</f>
        <v>0</v>
      </c>
    </row>
    <row r="247" spans="1:6">
      <c r="A247" s="1333"/>
      <c r="B247" s="1329"/>
      <c r="C247" s="1330"/>
      <c r="D247" s="1330"/>
      <c r="E247" s="1354"/>
      <c r="F247" s="1374"/>
    </row>
    <row r="248" spans="1:6">
      <c r="A248" s="1331">
        <v>19</v>
      </c>
      <c r="B248" s="1326" t="s">
        <v>2345</v>
      </c>
      <c r="C248" s="1330"/>
      <c r="D248" s="1330"/>
      <c r="E248" s="1354"/>
      <c r="F248" s="1374"/>
    </row>
    <row r="249" spans="1:6" ht="66">
      <c r="A249" s="1328"/>
      <c r="B249" s="1329" t="s">
        <v>2346</v>
      </c>
      <c r="C249" s="1330"/>
      <c r="D249" s="1330"/>
      <c r="E249" s="1354"/>
      <c r="F249" s="1374"/>
    </row>
    <row r="250" spans="1:6">
      <c r="A250" s="1333"/>
      <c r="B250" s="1326" t="s">
        <v>1202</v>
      </c>
      <c r="C250" s="1330"/>
      <c r="D250" s="1330"/>
      <c r="E250" s="1354"/>
      <c r="F250" s="1374"/>
    </row>
    <row r="251" spans="1:6">
      <c r="A251" s="1333"/>
      <c r="B251" s="1329" t="s">
        <v>1702</v>
      </c>
      <c r="C251" s="1330">
        <v>3</v>
      </c>
      <c r="D251" s="1330" t="s">
        <v>895</v>
      </c>
      <c r="E251" s="536"/>
      <c r="F251" s="1374">
        <f>E251*C251</f>
        <v>0</v>
      </c>
    </row>
    <row r="252" spans="1:6">
      <c r="A252" s="1333"/>
      <c r="B252" s="1329" t="s">
        <v>1703</v>
      </c>
      <c r="C252" s="1330">
        <v>2</v>
      </c>
      <c r="D252" s="1330" t="s">
        <v>895</v>
      </c>
      <c r="E252" s="536"/>
      <c r="F252" s="1374">
        <f>E252*C252</f>
        <v>0</v>
      </c>
    </row>
    <row r="253" spans="1:6">
      <c r="A253" s="1333"/>
      <c r="B253" s="1329" t="s">
        <v>1705</v>
      </c>
      <c r="C253" s="1330">
        <v>2</v>
      </c>
      <c r="D253" s="1330" t="s">
        <v>895</v>
      </c>
      <c r="E253" s="536"/>
      <c r="F253" s="1374">
        <f>E253*C253</f>
        <v>0</v>
      </c>
    </row>
    <row r="254" spans="1:6">
      <c r="A254" s="1333"/>
      <c r="B254" s="1329"/>
      <c r="C254" s="1330"/>
      <c r="D254" s="1330"/>
      <c r="E254" s="1354"/>
      <c r="F254" s="1374"/>
    </row>
    <row r="255" spans="1:6">
      <c r="A255" s="1331">
        <v>20</v>
      </c>
      <c r="B255" s="1326" t="s">
        <v>2347</v>
      </c>
      <c r="C255" s="1330"/>
      <c r="D255" s="1330"/>
      <c r="E255" s="1354"/>
      <c r="F255" s="1374"/>
    </row>
    <row r="256" spans="1:6" ht="26.4">
      <c r="A256" s="1333"/>
      <c r="B256" s="1329" t="s">
        <v>2348</v>
      </c>
      <c r="C256" s="1330"/>
      <c r="D256" s="1330"/>
      <c r="E256" s="1354"/>
      <c r="F256" s="1374"/>
    </row>
    <row r="257" spans="1:6">
      <c r="A257" s="1333"/>
      <c r="B257" s="1326" t="s">
        <v>1202</v>
      </c>
      <c r="C257" s="1330">
        <v>1</v>
      </c>
      <c r="D257" s="1330" t="s">
        <v>895</v>
      </c>
      <c r="E257" s="536"/>
      <c r="F257" s="1374">
        <f>E257*C257</f>
        <v>0</v>
      </c>
    </row>
    <row r="258" spans="1:6">
      <c r="A258" s="1333"/>
      <c r="B258" s="1326"/>
      <c r="C258" s="1330"/>
      <c r="D258" s="1330"/>
      <c r="E258" s="1354"/>
      <c r="F258" s="1374"/>
    </row>
    <row r="259" spans="1:6">
      <c r="A259" s="1337">
        <v>21</v>
      </c>
      <c r="B259" s="1338" t="s">
        <v>2349</v>
      </c>
      <c r="C259" s="1332"/>
      <c r="D259" s="1332"/>
      <c r="E259" s="1356"/>
      <c r="F259" s="1374"/>
    </row>
    <row r="260" spans="1:6" ht="26.4">
      <c r="A260" s="1337"/>
      <c r="B260" s="1336" t="s">
        <v>2350</v>
      </c>
      <c r="C260" s="1332">
        <v>1</v>
      </c>
      <c r="D260" s="1332" t="s">
        <v>895</v>
      </c>
      <c r="E260" s="536"/>
      <c r="F260" s="1374">
        <f>E260*C260</f>
        <v>0</v>
      </c>
    </row>
    <row r="261" spans="1:6">
      <c r="A261" s="1339"/>
      <c r="B261" s="1340"/>
      <c r="C261" s="1332"/>
      <c r="D261" s="1332"/>
      <c r="E261" s="1356"/>
      <c r="F261" s="1374"/>
    </row>
    <row r="262" spans="1:6">
      <c r="A262" s="1331">
        <v>22</v>
      </c>
      <c r="B262" s="1326" t="s">
        <v>2351</v>
      </c>
      <c r="C262" s="1330"/>
      <c r="D262" s="1330"/>
      <c r="E262" s="1354"/>
      <c r="F262" s="1374"/>
    </row>
    <row r="263" spans="1:6" ht="26.4">
      <c r="A263" s="1331"/>
      <c r="B263" s="1329" t="s">
        <v>2352</v>
      </c>
      <c r="C263" s="1330">
        <v>3</v>
      </c>
      <c r="D263" s="1330" t="s">
        <v>895</v>
      </c>
      <c r="E263" s="536"/>
      <c r="F263" s="1374">
        <f>E263*C263</f>
        <v>0</v>
      </c>
    </row>
    <row r="264" spans="1:6">
      <c r="A264" s="1333"/>
      <c r="B264" s="1341"/>
      <c r="C264" s="1330"/>
      <c r="D264" s="1330"/>
      <c r="E264" s="1354"/>
      <c r="F264" s="1374"/>
    </row>
    <row r="265" spans="1:6">
      <c r="A265" s="1331">
        <v>23</v>
      </c>
      <c r="B265" s="1326" t="s">
        <v>2353</v>
      </c>
      <c r="C265" s="1330"/>
      <c r="D265" s="1330"/>
      <c r="E265" s="1354"/>
      <c r="F265" s="1374"/>
    </row>
    <row r="266" spans="1:6" ht="39.6">
      <c r="A266" s="1331"/>
      <c r="B266" s="1342" t="s">
        <v>2354</v>
      </c>
      <c r="C266" s="1330"/>
      <c r="D266" s="1330"/>
      <c r="E266" s="1354"/>
      <c r="F266" s="1374"/>
    </row>
    <row r="267" spans="1:6">
      <c r="A267" s="1331"/>
      <c r="B267" s="1342" t="s">
        <v>2355</v>
      </c>
      <c r="C267" s="1330">
        <v>2</v>
      </c>
      <c r="D267" s="1330" t="s">
        <v>895</v>
      </c>
      <c r="E267" s="536"/>
      <c r="F267" s="1374">
        <f>E267*C267</f>
        <v>0</v>
      </c>
    </row>
    <row r="268" spans="1:6">
      <c r="A268" s="1331"/>
      <c r="B268" s="1342" t="s">
        <v>2356</v>
      </c>
      <c r="C268" s="1330">
        <v>10</v>
      </c>
      <c r="D268" s="1330" t="s">
        <v>895</v>
      </c>
      <c r="E268" s="536"/>
      <c r="F268" s="1374">
        <f>E268*C268</f>
        <v>0</v>
      </c>
    </row>
    <row r="269" spans="1:6">
      <c r="A269" s="1333"/>
      <c r="B269" s="1341"/>
      <c r="C269" s="1330"/>
      <c r="D269" s="1330"/>
      <c r="E269" s="1354"/>
      <c r="F269" s="1374"/>
    </row>
    <row r="270" spans="1:6">
      <c r="A270" s="1331">
        <v>24</v>
      </c>
      <c r="B270" s="1326" t="s">
        <v>2357</v>
      </c>
      <c r="C270" s="1330"/>
      <c r="D270" s="1330"/>
      <c r="E270" s="1354"/>
      <c r="F270" s="1374"/>
    </row>
    <row r="271" spans="1:6" ht="66">
      <c r="A271" s="1331"/>
      <c r="B271" s="1329" t="s">
        <v>2358</v>
      </c>
      <c r="C271" s="1330">
        <v>35</v>
      </c>
      <c r="D271" s="1330" t="s">
        <v>561</v>
      </c>
      <c r="E271" s="536"/>
      <c r="F271" s="1374">
        <f t="shared" ref="F271:F279" si="0">E271*C271</f>
        <v>0</v>
      </c>
    </row>
    <row r="272" spans="1:6">
      <c r="A272" s="1331"/>
      <c r="B272" s="1341"/>
      <c r="C272" s="1330"/>
      <c r="D272" s="1330"/>
      <c r="E272" s="1354"/>
      <c r="F272" s="1374"/>
    </row>
    <row r="273" spans="1:6">
      <c r="A273" s="1331">
        <v>25</v>
      </c>
      <c r="B273" s="1326" t="s">
        <v>2359</v>
      </c>
      <c r="C273" s="1330"/>
      <c r="D273" s="1330"/>
      <c r="E273" s="1354"/>
      <c r="F273" s="1374"/>
    </row>
    <row r="274" spans="1:6" ht="52.8">
      <c r="A274" s="1331"/>
      <c r="B274" s="1343" t="s">
        <v>2360</v>
      </c>
      <c r="C274" s="1330"/>
      <c r="D274" s="1330"/>
      <c r="E274" s="1354"/>
      <c r="F274" s="1374"/>
    </row>
    <row r="275" spans="1:6" ht="39.6">
      <c r="A275" s="1331"/>
      <c r="B275" s="1343" t="s">
        <v>2361</v>
      </c>
      <c r="C275" s="1330"/>
      <c r="D275" s="1330"/>
      <c r="E275" s="1354"/>
      <c r="F275" s="1374"/>
    </row>
    <row r="276" spans="1:6">
      <c r="A276" s="1331"/>
      <c r="B276" s="1329" t="s">
        <v>2284</v>
      </c>
      <c r="C276" s="1330"/>
      <c r="D276" s="1330"/>
      <c r="E276" s="1354"/>
      <c r="F276" s="1374"/>
    </row>
    <row r="277" spans="1:6" ht="15.6">
      <c r="A277" s="1331"/>
      <c r="B277" s="1329" t="s">
        <v>2362</v>
      </c>
      <c r="C277" s="1330">
        <v>5</v>
      </c>
      <c r="D277" s="1330" t="s">
        <v>2230</v>
      </c>
      <c r="E277" s="536"/>
      <c r="F277" s="1374">
        <f t="shared" si="0"/>
        <v>0</v>
      </c>
    </row>
    <row r="278" spans="1:6" ht="15.6">
      <c r="A278" s="1331"/>
      <c r="B278" s="1329" t="s">
        <v>2363</v>
      </c>
      <c r="C278" s="1330">
        <v>65</v>
      </c>
      <c r="D278" s="1330" t="s">
        <v>2230</v>
      </c>
      <c r="E278" s="536"/>
      <c r="F278" s="1374">
        <f t="shared" si="0"/>
        <v>0</v>
      </c>
    </row>
    <row r="279" spans="1:6" ht="15.6">
      <c r="A279" s="1331"/>
      <c r="B279" s="1329" t="s">
        <v>2364</v>
      </c>
      <c r="C279" s="1330">
        <v>5</v>
      </c>
      <c r="D279" s="1330" t="s">
        <v>2230</v>
      </c>
      <c r="E279" s="536"/>
      <c r="F279" s="1374">
        <f t="shared" si="0"/>
        <v>0</v>
      </c>
    </row>
    <row r="280" spans="1:6" ht="13.8" thickBot="1">
      <c r="A280" s="1344"/>
      <c r="B280" s="1345"/>
      <c r="C280" s="1346"/>
      <c r="D280" s="1347"/>
      <c r="E280" s="1357"/>
      <c r="F280" s="1375"/>
    </row>
    <row r="281" spans="1:6" ht="14.4" thickTop="1" thickBot="1">
      <c r="A281" s="1348"/>
      <c r="B281" s="1349" t="s">
        <v>1697</v>
      </c>
      <c r="C281" s="1346"/>
      <c r="D281" s="1346"/>
      <c r="E281" s="541" t="s">
        <v>1325</v>
      </c>
      <c r="F281" s="1376">
        <f>SUM(F140:F280)</f>
        <v>0</v>
      </c>
    </row>
    <row r="282" spans="1:6" ht="13.8" thickTop="1">
      <c r="E282" s="1358"/>
      <c r="F282" s="1377"/>
    </row>
    <row r="284" spans="1:6" ht="15.6">
      <c r="A284" s="1299" t="s">
        <v>2216</v>
      </c>
      <c r="B284" s="522" t="s">
        <v>2217</v>
      </c>
      <c r="C284" s="1300"/>
      <c r="D284" s="1301"/>
      <c r="E284" s="523"/>
      <c r="F284" s="1360"/>
    </row>
    <row r="285" spans="1:6" ht="15.6">
      <c r="A285" s="1299" t="s">
        <v>2214</v>
      </c>
      <c r="B285" s="522" t="s">
        <v>2365</v>
      </c>
      <c r="C285" s="1300"/>
      <c r="D285" s="1301"/>
      <c r="E285" s="523"/>
      <c r="F285" s="1360"/>
    </row>
    <row r="286" spans="1:6" ht="15.6">
      <c r="A286" s="1299"/>
      <c r="B286" s="522"/>
      <c r="C286" s="1300"/>
      <c r="D286" s="1301"/>
      <c r="E286" s="523"/>
      <c r="F286" s="1360"/>
    </row>
    <row r="287" spans="1:6" ht="15.6">
      <c r="A287" s="1303"/>
      <c r="B287" s="522"/>
      <c r="C287" s="1300"/>
      <c r="D287" s="1301"/>
      <c r="E287" s="523"/>
      <c r="F287" s="1360"/>
    </row>
    <row r="288" spans="1:6">
      <c r="A288" s="1304"/>
      <c r="B288" s="1305"/>
      <c r="C288" s="1306"/>
      <c r="D288" s="1307"/>
      <c r="E288" s="538"/>
    </row>
    <row r="289" spans="1:6" ht="79.2">
      <c r="A289" s="1308" t="s">
        <v>2219</v>
      </c>
      <c r="B289" s="1309" t="s">
        <v>2220</v>
      </c>
      <c r="C289" s="1310" t="s">
        <v>2221</v>
      </c>
      <c r="D289" s="1311" t="s">
        <v>2222</v>
      </c>
      <c r="E289" s="542" t="s">
        <v>2223</v>
      </c>
      <c r="F289" s="1365" t="s">
        <v>2224</v>
      </c>
    </row>
    <row r="290" spans="1:6">
      <c r="A290" s="1312">
        <v>1</v>
      </c>
    </row>
    <row r="291" spans="1:6">
      <c r="A291" s="1313">
        <v>1</v>
      </c>
      <c r="B291" s="1314" t="s">
        <v>2225</v>
      </c>
      <c r="C291" s="1315"/>
      <c r="D291" s="1316"/>
      <c r="E291" s="539"/>
      <c r="F291" s="1366"/>
    </row>
    <row r="292" spans="1:6" ht="39.6">
      <c r="A292" s="1313"/>
      <c r="B292" s="1317" t="s">
        <v>2226</v>
      </c>
      <c r="C292" s="1315"/>
      <c r="D292" s="1316"/>
      <c r="E292" s="539"/>
      <c r="F292" s="1366"/>
    </row>
    <row r="293" spans="1:6" ht="15.6">
      <c r="A293" s="1313"/>
      <c r="B293" s="1317"/>
      <c r="C293" s="1315">
        <v>19</v>
      </c>
      <c r="D293" s="1316" t="s">
        <v>2227</v>
      </c>
      <c r="E293" s="536"/>
      <c r="F293" s="1367">
        <f>E293*C293</f>
        <v>0</v>
      </c>
    </row>
    <row r="294" spans="1:6">
      <c r="A294" s="1313">
        <v>2</v>
      </c>
      <c r="B294" s="1314" t="s">
        <v>2366</v>
      </c>
      <c r="C294" s="1315"/>
      <c r="D294" s="1316"/>
      <c r="E294" s="536"/>
      <c r="F294" s="1367"/>
    </row>
    <row r="295" spans="1:6" ht="39.6">
      <c r="A295" s="1304"/>
      <c r="B295" s="1317" t="s">
        <v>2367</v>
      </c>
      <c r="C295" s="1315"/>
      <c r="D295" s="1316"/>
      <c r="E295" s="536"/>
      <c r="F295" s="1367"/>
    </row>
    <row r="296" spans="1:6" ht="15.6">
      <c r="A296" s="1313"/>
      <c r="B296" s="1317"/>
      <c r="C296" s="1315">
        <v>15</v>
      </c>
      <c r="D296" s="1316" t="s">
        <v>2230</v>
      </c>
      <c r="E296" s="536"/>
      <c r="F296" s="1367">
        <f>E296*C296</f>
        <v>0</v>
      </c>
    </row>
    <row r="297" spans="1:6">
      <c r="A297" s="1313"/>
      <c r="B297" s="1317"/>
      <c r="C297" s="1315"/>
      <c r="D297" s="1316"/>
      <c r="E297" s="536"/>
      <c r="F297" s="1367"/>
    </row>
    <row r="298" spans="1:6" ht="26.4">
      <c r="A298" s="1313">
        <v>3</v>
      </c>
      <c r="B298" s="1314" t="s">
        <v>2368</v>
      </c>
      <c r="C298" s="1315"/>
      <c r="D298" s="1316"/>
      <c r="E298" s="536"/>
      <c r="F298" s="1367"/>
    </row>
    <row r="299" spans="1:6" ht="66">
      <c r="A299" s="1304"/>
      <c r="B299" s="1317" t="s">
        <v>2369</v>
      </c>
      <c r="C299" s="1315"/>
      <c r="D299" s="1316"/>
      <c r="E299" s="536"/>
      <c r="F299" s="1367"/>
    </row>
    <row r="300" spans="1:6">
      <c r="A300" s="1313"/>
      <c r="B300" s="1317"/>
      <c r="C300" s="1315">
        <v>1</v>
      </c>
      <c r="D300" s="1316" t="s">
        <v>894</v>
      </c>
      <c r="E300" s="536"/>
      <c r="F300" s="1367">
        <f>E300*C300</f>
        <v>0</v>
      </c>
    </row>
    <row r="301" spans="1:6">
      <c r="A301" s="1313"/>
      <c r="B301" s="1317"/>
      <c r="C301" s="1315"/>
      <c r="D301" s="1316"/>
      <c r="E301" s="536"/>
      <c r="F301" s="1367"/>
    </row>
    <row r="302" spans="1:6" ht="26.4">
      <c r="A302" s="1313">
        <v>4</v>
      </c>
      <c r="B302" s="1314" t="s">
        <v>2370</v>
      </c>
      <c r="C302" s="1315"/>
      <c r="D302" s="1316"/>
      <c r="E302" s="536"/>
      <c r="F302" s="1367"/>
    </row>
    <row r="303" spans="1:6" ht="66">
      <c r="A303" s="1304"/>
      <c r="B303" s="1317" t="s">
        <v>2371</v>
      </c>
      <c r="C303" s="1315"/>
      <c r="D303" s="1316"/>
      <c r="E303" s="536"/>
      <c r="F303" s="1367"/>
    </row>
    <row r="304" spans="1:6" ht="15.6">
      <c r="A304" s="1304"/>
      <c r="B304" s="1317"/>
      <c r="C304" s="1315">
        <v>30</v>
      </c>
      <c r="D304" s="1316" t="s">
        <v>2230</v>
      </c>
      <c r="E304" s="536"/>
      <c r="F304" s="1367">
        <f>E304*C304</f>
        <v>0</v>
      </c>
    </row>
    <row r="305" spans="1:6">
      <c r="A305" s="1313"/>
      <c r="B305" s="1317"/>
      <c r="C305" s="1315"/>
      <c r="D305" s="1316"/>
      <c r="E305" s="536"/>
      <c r="F305" s="1367"/>
    </row>
    <row r="306" spans="1:6">
      <c r="A306" s="1313">
        <v>5</v>
      </c>
      <c r="B306" s="1314" t="s">
        <v>2233</v>
      </c>
      <c r="C306" s="1315"/>
      <c r="D306" s="1316"/>
      <c r="E306" s="536"/>
      <c r="F306" s="1367"/>
    </row>
    <row r="307" spans="1:6" ht="92.4">
      <c r="A307" s="1304"/>
      <c r="B307" s="1317" t="s">
        <v>2234</v>
      </c>
      <c r="C307" s="1315"/>
      <c r="D307" s="1316"/>
      <c r="E307" s="536"/>
      <c r="F307" s="1367"/>
    </row>
    <row r="308" spans="1:6" ht="15.6">
      <c r="A308" s="1304"/>
      <c r="B308" s="1317"/>
      <c r="C308" s="1315">
        <v>8</v>
      </c>
      <c r="D308" s="1316" t="s">
        <v>2230</v>
      </c>
      <c r="E308" s="536"/>
      <c r="F308" s="1367">
        <f>E308*C308</f>
        <v>0</v>
      </c>
    </row>
    <row r="309" spans="1:6">
      <c r="A309" s="1313"/>
      <c r="B309" s="1317"/>
      <c r="C309" s="1315"/>
      <c r="D309" s="1316"/>
      <c r="E309" s="536"/>
      <c r="F309" s="1367"/>
    </row>
    <row r="310" spans="1:6">
      <c r="A310" s="1313">
        <v>6</v>
      </c>
      <c r="B310" s="1314" t="s">
        <v>2235</v>
      </c>
      <c r="C310" s="1315"/>
      <c r="D310" s="1316"/>
      <c r="E310" s="536"/>
      <c r="F310" s="1367"/>
    </row>
    <row r="311" spans="1:6" ht="39.6">
      <c r="A311" s="1304"/>
      <c r="B311" s="1317" t="s">
        <v>2236</v>
      </c>
      <c r="C311" s="1315"/>
      <c r="D311" s="1316"/>
      <c r="E311" s="536"/>
      <c r="F311" s="1367"/>
    </row>
    <row r="312" spans="1:6" ht="15.6">
      <c r="A312" s="1304"/>
      <c r="B312" s="1317"/>
      <c r="C312" s="1315">
        <v>10</v>
      </c>
      <c r="D312" s="1316" t="s">
        <v>2230</v>
      </c>
      <c r="E312" s="536"/>
      <c r="F312" s="1367">
        <f>E312*C312</f>
        <v>0</v>
      </c>
    </row>
    <row r="313" spans="1:6">
      <c r="A313" s="1313"/>
      <c r="B313" s="1317"/>
      <c r="C313" s="1315"/>
      <c r="D313" s="1316"/>
      <c r="E313" s="536"/>
      <c r="F313" s="1367"/>
    </row>
    <row r="314" spans="1:6">
      <c r="A314" s="1313">
        <v>7</v>
      </c>
      <c r="B314" s="1314" t="s">
        <v>2237</v>
      </c>
      <c r="C314" s="1315"/>
      <c r="D314" s="1316"/>
      <c r="E314" s="536"/>
      <c r="F314" s="1367"/>
    </row>
    <row r="315" spans="1:6" ht="39.6">
      <c r="A315" s="1304"/>
      <c r="B315" s="1317" t="s">
        <v>2238</v>
      </c>
      <c r="C315" s="1315"/>
      <c r="D315" s="1316"/>
      <c r="E315" s="536"/>
      <c r="F315" s="1367"/>
    </row>
    <row r="316" spans="1:6" ht="15.6">
      <c r="A316" s="1313"/>
      <c r="B316" s="1317" t="s">
        <v>2239</v>
      </c>
      <c r="C316" s="1315">
        <v>40</v>
      </c>
      <c r="D316" s="1316" t="s">
        <v>2240</v>
      </c>
      <c r="E316" s="536"/>
      <c r="F316" s="1367">
        <f>E316*C316</f>
        <v>0</v>
      </c>
    </row>
    <row r="317" spans="1:6" ht="15.6">
      <c r="A317" s="1313"/>
      <c r="B317" s="1317" t="s">
        <v>2241</v>
      </c>
      <c r="C317" s="1315">
        <v>10</v>
      </c>
      <c r="D317" s="1316" t="s">
        <v>2240</v>
      </c>
      <c r="E317" s="536"/>
      <c r="F317" s="1367">
        <f>E317*C317</f>
        <v>0</v>
      </c>
    </row>
    <row r="318" spans="1:6">
      <c r="A318" s="1313"/>
      <c r="B318" s="1317"/>
      <c r="C318" s="1315"/>
      <c r="D318" s="1316"/>
      <c r="E318" s="536"/>
      <c r="F318" s="1367"/>
    </row>
    <row r="319" spans="1:6">
      <c r="A319" s="1313"/>
      <c r="B319" s="1317"/>
      <c r="C319" s="1315"/>
      <c r="D319" s="1316"/>
      <c r="E319" s="536"/>
      <c r="F319" s="1367"/>
    </row>
    <row r="320" spans="1:6">
      <c r="A320" s="1313"/>
      <c r="B320" s="1317"/>
      <c r="C320" s="1315"/>
      <c r="D320" s="1316"/>
      <c r="E320" s="536"/>
      <c r="F320" s="1367"/>
    </row>
    <row r="321" spans="1:6">
      <c r="A321" s="1313">
        <v>8</v>
      </c>
      <c r="B321" s="1314" t="s">
        <v>2242</v>
      </c>
      <c r="C321" s="1315"/>
      <c r="D321" s="1316"/>
      <c r="E321" s="536"/>
      <c r="F321" s="1367"/>
    </row>
    <row r="322" spans="1:6" ht="52.8">
      <c r="A322" s="1304"/>
      <c r="B322" s="1317" t="s">
        <v>2243</v>
      </c>
      <c r="C322" s="1315"/>
      <c r="D322" s="1316"/>
      <c r="E322" s="536"/>
      <c r="F322" s="1367"/>
    </row>
    <row r="323" spans="1:6" ht="15.6">
      <c r="A323" s="1313"/>
      <c r="B323" s="1317"/>
      <c r="C323" s="1315">
        <v>1</v>
      </c>
      <c r="D323" s="1316" t="s">
        <v>2240</v>
      </c>
      <c r="E323" s="536"/>
      <c r="F323" s="1367">
        <f>E323*C323</f>
        <v>0</v>
      </c>
    </row>
    <row r="324" spans="1:6">
      <c r="A324" s="1313"/>
      <c r="B324" s="1317"/>
      <c r="C324" s="1315"/>
      <c r="D324" s="1316"/>
      <c r="E324" s="536"/>
      <c r="F324" s="1367"/>
    </row>
    <row r="325" spans="1:6">
      <c r="A325" s="1313">
        <v>9</v>
      </c>
      <c r="B325" s="1314" t="s">
        <v>2244</v>
      </c>
      <c r="C325" s="1315"/>
      <c r="D325" s="1316"/>
      <c r="E325" s="536"/>
      <c r="F325" s="1367"/>
    </row>
    <row r="326" spans="1:6" ht="52.8">
      <c r="A326" s="1304"/>
      <c r="B326" s="1317" t="s">
        <v>2245</v>
      </c>
      <c r="C326" s="1315"/>
      <c r="D326" s="1316"/>
      <c r="E326" s="536"/>
      <c r="F326" s="1367"/>
    </row>
    <row r="327" spans="1:6" ht="15.6">
      <c r="A327" s="1313"/>
      <c r="B327" s="1317"/>
      <c r="C327" s="1315">
        <v>10</v>
      </c>
      <c r="D327" s="1316" t="s">
        <v>2230</v>
      </c>
      <c r="E327" s="536"/>
      <c r="F327" s="1367">
        <f>E327*C327</f>
        <v>0</v>
      </c>
    </row>
    <row r="328" spans="1:6">
      <c r="A328" s="1313"/>
      <c r="B328" s="1317"/>
      <c r="C328" s="1315"/>
      <c r="D328" s="1316"/>
      <c r="E328" s="536"/>
      <c r="F328" s="1367"/>
    </row>
    <row r="329" spans="1:6">
      <c r="A329" s="1313">
        <v>10</v>
      </c>
      <c r="B329" s="1314" t="s">
        <v>2248</v>
      </c>
      <c r="C329" s="1315"/>
      <c r="D329" s="1319"/>
      <c r="E329" s="536"/>
      <c r="F329" s="1367"/>
    </row>
    <row r="330" spans="1:6" ht="105.6">
      <c r="A330" s="1320"/>
      <c r="B330" s="1317" t="s">
        <v>2249</v>
      </c>
      <c r="C330" s="1315"/>
      <c r="D330" s="1319"/>
      <c r="E330" s="536"/>
      <c r="F330" s="1367"/>
    </row>
    <row r="331" spans="1:6">
      <c r="A331" s="1321"/>
      <c r="B331" s="1317" t="s">
        <v>2372</v>
      </c>
      <c r="C331" s="1315">
        <v>2</v>
      </c>
      <c r="D331" s="1319" t="s">
        <v>895</v>
      </c>
      <c r="E331" s="536"/>
      <c r="F331" s="1367">
        <f>E331*C331</f>
        <v>0</v>
      </c>
    </row>
    <row r="332" spans="1:6">
      <c r="A332" s="1321"/>
      <c r="B332" s="1317"/>
      <c r="C332" s="1315"/>
      <c r="D332" s="1319"/>
      <c r="E332" s="536"/>
      <c r="F332" s="1367"/>
    </row>
    <row r="333" spans="1:6">
      <c r="A333" s="1313">
        <v>11</v>
      </c>
      <c r="B333" s="1314" t="s">
        <v>2254</v>
      </c>
      <c r="C333" s="1315"/>
      <c r="D333" s="1316"/>
      <c r="E333" s="536"/>
      <c r="F333" s="1367"/>
    </row>
    <row r="334" spans="1:6" ht="66">
      <c r="A334" s="1304"/>
      <c r="B334" s="1317" t="s">
        <v>2255</v>
      </c>
      <c r="C334" s="1315"/>
      <c r="D334" s="1316"/>
      <c r="E334" s="536"/>
      <c r="F334" s="1367"/>
    </row>
    <row r="335" spans="1:6" ht="15.6">
      <c r="A335" s="1313"/>
      <c r="B335" s="1317"/>
      <c r="C335" s="1315">
        <v>5</v>
      </c>
      <c r="D335" s="1316" t="s">
        <v>2227</v>
      </c>
      <c r="E335" s="536"/>
      <c r="F335" s="1367">
        <f>E335*C335</f>
        <v>0</v>
      </c>
    </row>
    <row r="336" spans="1:6">
      <c r="A336" s="1313"/>
      <c r="B336" s="1317"/>
      <c r="C336" s="1315"/>
      <c r="D336" s="1316"/>
      <c r="E336" s="536"/>
      <c r="F336" s="1367"/>
    </row>
    <row r="337" spans="1:6">
      <c r="A337" s="1313">
        <v>12</v>
      </c>
      <c r="B337" s="1314" t="s">
        <v>2256</v>
      </c>
      <c r="C337" s="1315"/>
      <c r="D337" s="1316"/>
      <c r="E337" s="536"/>
      <c r="F337" s="1367"/>
    </row>
    <row r="338" spans="1:6" ht="26.4">
      <c r="A338" s="1304"/>
      <c r="B338" s="1317" t="s">
        <v>2257</v>
      </c>
      <c r="C338" s="1315"/>
      <c r="D338" s="1316"/>
      <c r="E338" s="536"/>
      <c r="F338" s="1367"/>
    </row>
    <row r="339" spans="1:6" ht="15.6">
      <c r="A339" s="1313"/>
      <c r="B339" s="1317"/>
      <c r="C339" s="1315">
        <v>20</v>
      </c>
      <c r="D339" s="1316" t="s">
        <v>2230</v>
      </c>
      <c r="E339" s="536"/>
      <c r="F339" s="1367">
        <f>E339*C339</f>
        <v>0</v>
      </c>
    </row>
    <row r="340" spans="1:6">
      <c r="A340" s="1313"/>
      <c r="B340" s="1317"/>
      <c r="C340" s="1315"/>
      <c r="D340" s="1316"/>
      <c r="E340" s="536"/>
      <c r="F340" s="1367"/>
    </row>
    <row r="341" spans="1:6">
      <c r="A341" s="1313">
        <v>13</v>
      </c>
      <c r="B341" s="1314" t="s">
        <v>2258</v>
      </c>
      <c r="C341" s="1315"/>
      <c r="D341" s="1319"/>
      <c r="E341" s="536"/>
      <c r="F341" s="1367"/>
    </row>
    <row r="342" spans="1:6" ht="52.8">
      <c r="A342" s="1320"/>
      <c r="B342" s="1317" t="s">
        <v>2259</v>
      </c>
      <c r="C342" s="1315"/>
      <c r="D342" s="1319"/>
      <c r="E342" s="537"/>
      <c r="F342" s="1367"/>
    </row>
    <row r="343" spans="1:6">
      <c r="A343" s="1321"/>
      <c r="B343" s="1317"/>
      <c r="C343" s="1315">
        <v>10</v>
      </c>
      <c r="D343" s="1319" t="s">
        <v>895</v>
      </c>
      <c r="E343" s="536"/>
      <c r="F343" s="1367">
        <f>E343*C343</f>
        <v>0</v>
      </c>
    </row>
    <row r="344" spans="1:6">
      <c r="A344" s="1313"/>
      <c r="B344" s="1317"/>
      <c r="C344" s="1315"/>
      <c r="D344" s="1316"/>
      <c r="E344" s="536"/>
      <c r="F344" s="1367"/>
    </row>
    <row r="345" spans="1:6">
      <c r="A345" s="1313">
        <v>14</v>
      </c>
      <c r="B345" s="1314" t="s">
        <v>2260</v>
      </c>
      <c r="C345" s="1315"/>
      <c r="D345" s="1316"/>
      <c r="E345" s="536"/>
      <c r="F345" s="1367"/>
    </row>
    <row r="346" spans="1:6" ht="52.8">
      <c r="A346" s="1304"/>
      <c r="B346" s="1317" t="s">
        <v>2261</v>
      </c>
      <c r="C346" s="1315"/>
      <c r="D346" s="1316"/>
      <c r="E346" s="536"/>
      <c r="F346" s="1367"/>
    </row>
    <row r="347" spans="1:6" ht="15.6">
      <c r="A347" s="1313"/>
      <c r="B347" s="1317"/>
      <c r="C347" s="1315">
        <v>65</v>
      </c>
      <c r="D347" s="1316" t="s">
        <v>2240</v>
      </c>
      <c r="E347" s="536"/>
      <c r="F347" s="1367">
        <f>E347*C347</f>
        <v>0</v>
      </c>
    </row>
    <row r="348" spans="1:6">
      <c r="A348" s="1304"/>
      <c r="B348" s="1317"/>
      <c r="C348" s="1315"/>
      <c r="D348" s="1316"/>
      <c r="E348" s="536"/>
      <c r="F348" s="1367"/>
    </row>
    <row r="349" spans="1:6">
      <c r="A349" s="1313">
        <v>15</v>
      </c>
      <c r="B349" s="1314" t="s">
        <v>2262</v>
      </c>
      <c r="C349" s="1315"/>
      <c r="D349" s="1316"/>
      <c r="E349" s="536"/>
      <c r="F349" s="1367"/>
    </row>
    <row r="350" spans="1:6" ht="66">
      <c r="A350" s="1321"/>
      <c r="B350" s="1317" t="s">
        <v>2263</v>
      </c>
      <c r="C350" s="1315"/>
      <c r="D350" s="1319"/>
      <c r="E350" s="536"/>
      <c r="F350" s="1367"/>
    </row>
    <row r="351" spans="1:6" ht="15.6">
      <c r="A351" s="1321"/>
      <c r="B351" s="1317"/>
      <c r="C351" s="1315">
        <v>10</v>
      </c>
      <c r="D351" s="1319" t="s">
        <v>2240</v>
      </c>
      <c r="E351" s="536"/>
      <c r="F351" s="1367">
        <f>E351*C351</f>
        <v>0</v>
      </c>
    </row>
    <row r="352" spans="1:6">
      <c r="A352" s="1321"/>
      <c r="B352" s="1317"/>
      <c r="C352" s="1315"/>
      <c r="D352" s="1319"/>
      <c r="E352" s="536"/>
      <c r="F352" s="1367"/>
    </row>
    <row r="353" spans="1:6">
      <c r="A353" s="1313">
        <v>16</v>
      </c>
      <c r="B353" s="1314" t="s">
        <v>2264</v>
      </c>
      <c r="C353" s="1315"/>
      <c r="D353" s="1316"/>
      <c r="E353" s="536"/>
      <c r="F353" s="1367"/>
    </row>
    <row r="354" spans="1:6" ht="26.4">
      <c r="A354" s="1304"/>
      <c r="B354" s="1317" t="s">
        <v>2265</v>
      </c>
      <c r="C354" s="1315"/>
      <c r="D354" s="1316"/>
      <c r="E354" s="536"/>
      <c r="F354" s="1367"/>
    </row>
    <row r="355" spans="1:6" ht="15.6">
      <c r="A355" s="1313"/>
      <c r="B355" s="1317"/>
      <c r="C355" s="1315">
        <v>40</v>
      </c>
      <c r="D355" s="1316" t="s">
        <v>2227</v>
      </c>
      <c r="E355" s="536"/>
      <c r="F355" s="1367">
        <f>E355*C355</f>
        <v>0</v>
      </c>
    </row>
    <row r="356" spans="1:6">
      <c r="A356" s="1313"/>
      <c r="B356" s="1317"/>
      <c r="C356" s="1315"/>
      <c r="D356" s="1316"/>
      <c r="E356" s="536"/>
      <c r="F356" s="1367"/>
    </row>
    <row r="357" spans="1:6">
      <c r="A357" s="1313"/>
      <c r="B357" s="1317"/>
      <c r="C357" s="1315"/>
      <c r="D357" s="1316"/>
      <c r="E357" s="536"/>
      <c r="F357" s="1367"/>
    </row>
    <row r="358" spans="1:6">
      <c r="A358" s="1313">
        <v>17</v>
      </c>
      <c r="B358" s="1314" t="s">
        <v>2266</v>
      </c>
      <c r="C358" s="1315"/>
      <c r="D358" s="1316"/>
      <c r="E358" s="536"/>
      <c r="F358" s="1367"/>
    </row>
    <row r="359" spans="1:6" ht="66">
      <c r="A359" s="1304"/>
      <c r="B359" s="1317" t="s">
        <v>2267</v>
      </c>
      <c r="C359" s="1315"/>
      <c r="D359" s="1316"/>
      <c r="E359" s="536"/>
      <c r="F359" s="1367"/>
    </row>
    <row r="360" spans="1:6">
      <c r="A360" s="1304"/>
      <c r="B360" s="1317"/>
      <c r="C360" s="1315">
        <v>2</v>
      </c>
      <c r="D360" s="1316" t="s">
        <v>895</v>
      </c>
      <c r="E360" s="536"/>
      <c r="F360" s="1367">
        <f>E360*C360</f>
        <v>0</v>
      </c>
    </row>
    <row r="361" spans="1:6">
      <c r="A361" s="1313"/>
      <c r="B361" s="1317"/>
      <c r="C361" s="1315"/>
      <c r="D361" s="1316"/>
      <c r="E361" s="536"/>
      <c r="F361" s="1367"/>
    </row>
    <row r="362" spans="1:6">
      <c r="A362" s="1313">
        <v>18</v>
      </c>
      <c r="B362" s="1314" t="s">
        <v>2268</v>
      </c>
      <c r="C362" s="1315"/>
      <c r="D362" s="1316"/>
      <c r="E362" s="536"/>
      <c r="F362" s="1367"/>
    </row>
    <row r="363" spans="1:6" ht="79.2">
      <c r="A363" s="1304"/>
      <c r="B363" s="1317" t="s">
        <v>2269</v>
      </c>
      <c r="C363" s="1315"/>
      <c r="D363" s="1316"/>
      <c r="E363" s="536"/>
      <c r="F363" s="1367"/>
    </row>
    <row r="364" spans="1:6" ht="15.6">
      <c r="A364" s="1313"/>
      <c r="B364" s="1317"/>
      <c r="C364" s="1315">
        <v>35</v>
      </c>
      <c r="D364" s="1316" t="s">
        <v>2240</v>
      </c>
      <c r="E364" s="536"/>
      <c r="F364" s="1367">
        <f>E364*C364</f>
        <v>0</v>
      </c>
    </row>
    <row r="365" spans="1:6">
      <c r="A365" s="1313"/>
      <c r="B365" s="1317"/>
      <c r="C365" s="1315"/>
      <c r="D365" s="1316"/>
      <c r="E365" s="536"/>
      <c r="F365" s="1367"/>
    </row>
    <row r="366" spans="1:6">
      <c r="A366" s="1313">
        <v>19</v>
      </c>
      <c r="B366" s="1314" t="s">
        <v>1665</v>
      </c>
      <c r="C366" s="1315"/>
      <c r="D366" s="1316"/>
      <c r="E366" s="536"/>
      <c r="F366" s="1367"/>
    </row>
    <row r="367" spans="1:6">
      <c r="A367" s="1304"/>
      <c r="B367" s="1317" t="s">
        <v>2272</v>
      </c>
      <c r="C367" s="1315"/>
      <c r="D367" s="1316"/>
      <c r="E367" s="536"/>
      <c r="F367" s="1367"/>
    </row>
    <row r="368" spans="1:6" ht="15.6">
      <c r="A368" s="1313"/>
      <c r="B368" s="1317"/>
      <c r="C368" s="1315">
        <v>19</v>
      </c>
      <c r="D368" s="1316" t="s">
        <v>2227</v>
      </c>
      <c r="E368" s="536"/>
      <c r="F368" s="1367">
        <f>E368*C368</f>
        <v>0</v>
      </c>
    </row>
    <row r="369" spans="1:6">
      <c r="A369" s="1313"/>
      <c r="B369" s="1317"/>
      <c r="C369" s="1315"/>
      <c r="D369" s="1316"/>
      <c r="E369" s="536"/>
      <c r="F369" s="1367"/>
    </row>
    <row r="370" spans="1:6" ht="13.8" thickBot="1">
      <c r="A370" s="1316"/>
      <c r="B370" s="1317"/>
      <c r="C370" s="1315"/>
      <c r="D370" s="1316"/>
      <c r="E370" s="540"/>
      <c r="F370" s="1315"/>
    </row>
    <row r="371" spans="1:6" ht="14.4" thickTop="1" thickBot="1">
      <c r="A371" s="1322"/>
      <c r="B371" s="1323" t="s">
        <v>2273</v>
      </c>
      <c r="C371" s="1324"/>
      <c r="D371" s="1322"/>
      <c r="E371" s="541" t="s">
        <v>1325</v>
      </c>
      <c r="F371" s="1368">
        <f>SUM(F293:F369)</f>
        <v>0</v>
      </c>
    </row>
    <row r="372" spans="1:6" ht="13.8" thickTop="1"/>
    <row r="373" spans="1:6" ht="15.6">
      <c r="A373" s="1299" t="s">
        <v>2216</v>
      </c>
      <c r="B373" s="522" t="s">
        <v>2217</v>
      </c>
      <c r="C373" s="1301"/>
      <c r="D373" s="1301"/>
      <c r="E373" s="544"/>
      <c r="F373" s="1369"/>
    </row>
    <row r="374" spans="1:6" ht="15.6">
      <c r="A374" s="1299" t="s">
        <v>2215</v>
      </c>
      <c r="B374" s="522" t="s">
        <v>2373</v>
      </c>
      <c r="C374" s="1301"/>
      <c r="D374" s="1301"/>
      <c r="E374" s="544"/>
      <c r="F374" s="1369"/>
    </row>
    <row r="375" spans="1:6" ht="15.6">
      <c r="A375" s="1299"/>
      <c r="B375" s="522"/>
      <c r="C375" s="1301"/>
      <c r="D375" s="1301"/>
      <c r="E375" s="544"/>
      <c r="F375" s="1369"/>
    </row>
    <row r="376" spans="1:6" ht="15.6">
      <c r="A376" s="1303"/>
      <c r="B376" s="522"/>
      <c r="C376" s="1301"/>
      <c r="D376" s="1301"/>
      <c r="E376" s="544"/>
      <c r="F376" s="1369"/>
    </row>
    <row r="377" spans="1:6">
      <c r="A377" s="1304"/>
      <c r="B377" s="1305"/>
      <c r="C377" s="1307"/>
      <c r="D377" s="1307"/>
      <c r="E377" s="543"/>
      <c r="F377" s="1370"/>
    </row>
    <row r="378" spans="1:6" ht="79.2">
      <c r="A378" s="1308" t="s">
        <v>2219</v>
      </c>
      <c r="B378" s="1309" t="s">
        <v>2220</v>
      </c>
      <c r="C378" s="1310" t="s">
        <v>2221</v>
      </c>
      <c r="D378" s="1311" t="s">
        <v>2222</v>
      </c>
      <c r="E378" s="545" t="s">
        <v>2223</v>
      </c>
      <c r="F378" s="1371" t="s">
        <v>2224</v>
      </c>
    </row>
    <row r="379" spans="1:6">
      <c r="A379" s="1325"/>
      <c r="B379" s="1326"/>
      <c r="C379" s="1327"/>
      <c r="D379" s="1327"/>
      <c r="E379" s="1352"/>
      <c r="F379" s="1372"/>
    </row>
    <row r="380" spans="1:6">
      <c r="A380" s="1313">
        <v>1</v>
      </c>
      <c r="B380" s="1326" t="s">
        <v>2275</v>
      </c>
      <c r="C380" s="1327"/>
      <c r="D380" s="1327"/>
      <c r="E380" s="1352"/>
      <c r="F380" s="1372"/>
    </row>
    <row r="381" spans="1:6" ht="81.599999999999994">
      <c r="A381" s="1328"/>
      <c r="B381" s="1329" t="s">
        <v>2276</v>
      </c>
      <c r="C381" s="1330"/>
      <c r="D381" s="1330"/>
      <c r="E381" s="1353"/>
      <c r="F381" s="1373"/>
    </row>
    <row r="382" spans="1:6">
      <c r="A382" s="1331"/>
      <c r="B382" s="1326" t="s">
        <v>2277</v>
      </c>
      <c r="C382" s="1330"/>
      <c r="D382" s="1330"/>
      <c r="E382" s="1353"/>
      <c r="F382" s="1373"/>
    </row>
    <row r="383" spans="1:6" ht="66">
      <c r="A383" s="1331"/>
      <c r="B383" s="1326" t="s">
        <v>2278</v>
      </c>
      <c r="C383" s="1330"/>
      <c r="D383" s="1330"/>
      <c r="E383" s="1353"/>
      <c r="F383" s="1373"/>
    </row>
    <row r="384" spans="1:6">
      <c r="A384" s="1331"/>
      <c r="B384" s="1329"/>
      <c r="C384" s="1330"/>
      <c r="D384" s="1330"/>
      <c r="E384" s="1353"/>
      <c r="F384" s="1373"/>
    </row>
    <row r="385" spans="1:6" ht="94.8">
      <c r="A385" s="1331"/>
      <c r="B385" s="1326" t="s">
        <v>2279</v>
      </c>
      <c r="C385" s="1330"/>
      <c r="D385" s="1330"/>
      <c r="E385" s="1353"/>
      <c r="F385" s="1373"/>
    </row>
    <row r="386" spans="1:6" ht="42">
      <c r="A386" s="1331"/>
      <c r="B386" s="1329" t="s">
        <v>2280</v>
      </c>
      <c r="C386" s="1330"/>
      <c r="D386" s="1330"/>
      <c r="E386" s="1353"/>
      <c r="F386" s="1373"/>
    </row>
    <row r="387" spans="1:6" ht="92.4">
      <c r="A387" s="1331"/>
      <c r="B387" s="1326" t="s">
        <v>2281</v>
      </c>
      <c r="C387" s="1330"/>
      <c r="D387" s="1330"/>
      <c r="E387" s="1353"/>
      <c r="F387" s="1373"/>
    </row>
    <row r="388" spans="1:6" ht="26.4">
      <c r="A388" s="1331"/>
      <c r="B388" s="1329" t="s">
        <v>2282</v>
      </c>
      <c r="C388" s="1330"/>
      <c r="D388" s="1330"/>
      <c r="E388" s="1353"/>
      <c r="F388" s="1373"/>
    </row>
    <row r="389" spans="1:6" ht="26.4">
      <c r="A389" s="1331"/>
      <c r="B389" s="1329" t="s">
        <v>2283</v>
      </c>
      <c r="C389" s="1330"/>
      <c r="D389" s="1330"/>
      <c r="E389" s="1353"/>
      <c r="F389" s="1373"/>
    </row>
    <row r="390" spans="1:6">
      <c r="A390" s="1331"/>
      <c r="B390" s="1326" t="s">
        <v>2284</v>
      </c>
      <c r="C390" s="1330"/>
      <c r="D390" s="1330"/>
      <c r="E390" s="1353"/>
      <c r="F390" s="1373"/>
    </row>
    <row r="391" spans="1:6" ht="15.6">
      <c r="A391" s="1331"/>
      <c r="B391" s="1329" t="s">
        <v>2286</v>
      </c>
      <c r="C391" s="1330">
        <v>36</v>
      </c>
      <c r="D391" s="1316" t="s">
        <v>2227</v>
      </c>
      <c r="E391" s="536"/>
      <c r="F391" s="1374">
        <f>E391*C391</f>
        <v>0</v>
      </c>
    </row>
    <row r="392" spans="1:6">
      <c r="A392" s="1331"/>
      <c r="B392" s="1329"/>
      <c r="C392" s="1330"/>
      <c r="D392" s="1330"/>
      <c r="E392" s="1354"/>
      <c r="F392" s="1374"/>
    </row>
    <row r="393" spans="1:6" ht="26.4">
      <c r="A393" s="1313">
        <v>2</v>
      </c>
      <c r="B393" s="1326" t="s">
        <v>2287</v>
      </c>
      <c r="C393" s="1330"/>
      <c r="D393" s="1330"/>
      <c r="E393" s="1354"/>
      <c r="F393" s="1374"/>
    </row>
    <row r="394" spans="1:6" ht="110.4">
      <c r="A394" s="1328"/>
      <c r="B394" s="1329" t="s">
        <v>2288</v>
      </c>
      <c r="C394" s="1330"/>
      <c r="D394" s="1330"/>
      <c r="E394" s="1354"/>
      <c r="F394" s="1374"/>
    </row>
    <row r="395" spans="1:6">
      <c r="A395" s="1331"/>
      <c r="B395" s="1326" t="s">
        <v>2277</v>
      </c>
      <c r="C395" s="1330"/>
      <c r="D395" s="1330"/>
      <c r="E395" s="1354"/>
      <c r="F395" s="1374"/>
    </row>
    <row r="396" spans="1:6" ht="26.4">
      <c r="A396" s="1331"/>
      <c r="B396" s="1329" t="s">
        <v>2289</v>
      </c>
      <c r="C396" s="1330"/>
      <c r="D396" s="1330"/>
      <c r="E396" s="1354"/>
      <c r="F396" s="1374"/>
    </row>
    <row r="397" spans="1:6">
      <c r="A397" s="1331"/>
      <c r="B397" s="1326" t="s">
        <v>2284</v>
      </c>
      <c r="C397" s="1330"/>
      <c r="D397" s="1330"/>
      <c r="E397" s="1354"/>
      <c r="F397" s="1374"/>
    </row>
    <row r="398" spans="1:6" ht="15.6">
      <c r="A398" s="1331"/>
      <c r="B398" s="1329" t="s">
        <v>2290</v>
      </c>
      <c r="C398" s="1330">
        <v>2</v>
      </c>
      <c r="D398" s="1330" t="s">
        <v>895</v>
      </c>
      <c r="E398" s="536"/>
      <c r="F398" s="1374">
        <f>E398*C398</f>
        <v>0</v>
      </c>
    </row>
    <row r="399" spans="1:6">
      <c r="A399" s="1331"/>
      <c r="B399" s="1329"/>
      <c r="C399" s="1330"/>
      <c r="D399" s="1330"/>
      <c r="E399" s="1354"/>
      <c r="F399" s="1374"/>
    </row>
    <row r="400" spans="1:6">
      <c r="A400" s="1313">
        <v>3</v>
      </c>
      <c r="B400" s="1326" t="s">
        <v>2297</v>
      </c>
      <c r="C400" s="1330"/>
      <c r="D400" s="1330"/>
      <c r="E400" s="1354"/>
      <c r="F400" s="1374"/>
    </row>
    <row r="401" spans="1:6" ht="79.2">
      <c r="A401" s="1328"/>
      <c r="B401" s="1329" t="s">
        <v>2298</v>
      </c>
      <c r="C401" s="1330"/>
      <c r="D401" s="1330"/>
      <c r="E401" s="1354"/>
      <c r="F401" s="1374"/>
    </row>
    <row r="402" spans="1:6">
      <c r="A402" s="1334"/>
      <c r="B402" s="1326" t="s">
        <v>2284</v>
      </c>
      <c r="C402" s="1330"/>
      <c r="D402" s="1330"/>
      <c r="E402" s="1354"/>
      <c r="F402" s="1374"/>
    </row>
    <row r="403" spans="1:6">
      <c r="A403" s="1334"/>
      <c r="B403" s="1329" t="s">
        <v>2300</v>
      </c>
      <c r="C403" s="1330">
        <v>2</v>
      </c>
      <c r="D403" s="1330" t="s">
        <v>895</v>
      </c>
      <c r="E403" s="536"/>
      <c r="F403" s="1374">
        <f>E403*C403</f>
        <v>0</v>
      </c>
    </row>
    <row r="404" spans="1:6">
      <c r="A404" s="1334"/>
      <c r="B404" s="1329"/>
      <c r="C404" s="1330"/>
      <c r="D404" s="1330"/>
      <c r="E404" s="1354"/>
      <c r="F404" s="1374"/>
    </row>
    <row r="405" spans="1:6">
      <c r="A405" s="1313">
        <v>4</v>
      </c>
      <c r="B405" s="1326" t="s">
        <v>2301</v>
      </c>
      <c r="C405" s="1330"/>
      <c r="D405" s="1330"/>
      <c r="E405" s="1354"/>
      <c r="F405" s="1374"/>
    </row>
    <row r="406" spans="1:6" ht="66">
      <c r="A406" s="1328"/>
      <c r="B406" s="1329" t="s">
        <v>2302</v>
      </c>
      <c r="C406" s="1330"/>
      <c r="D406" s="1330"/>
      <c r="E406" s="1354"/>
      <c r="F406" s="1374"/>
    </row>
    <row r="407" spans="1:6">
      <c r="A407" s="1334"/>
      <c r="B407" s="1326" t="s">
        <v>2284</v>
      </c>
      <c r="C407" s="1330"/>
      <c r="D407" s="1330"/>
      <c r="E407" s="1354"/>
      <c r="F407" s="1374"/>
    </row>
    <row r="408" spans="1:6">
      <c r="A408" s="1334"/>
      <c r="B408" s="1329" t="s">
        <v>2374</v>
      </c>
      <c r="C408" s="1330">
        <v>2</v>
      </c>
      <c r="D408" s="1330" t="s">
        <v>895</v>
      </c>
      <c r="E408" s="536"/>
      <c r="F408" s="1374">
        <f>E408*C408</f>
        <v>0</v>
      </c>
    </row>
    <row r="409" spans="1:6">
      <c r="A409" s="1334"/>
      <c r="B409" s="1329"/>
      <c r="C409" s="1330"/>
      <c r="D409" s="1330"/>
      <c r="E409" s="1354"/>
      <c r="F409" s="1374"/>
    </row>
    <row r="410" spans="1:6">
      <c r="A410" s="1313">
        <v>5</v>
      </c>
      <c r="B410" s="1326" t="s">
        <v>2305</v>
      </c>
      <c r="C410" s="1330"/>
      <c r="D410" s="1330"/>
      <c r="E410" s="1354"/>
      <c r="F410" s="1374"/>
    </row>
    <row r="411" spans="1:6" ht="66">
      <c r="A411" s="1328"/>
      <c r="B411" s="1329" t="s">
        <v>2306</v>
      </c>
      <c r="C411" s="1330"/>
      <c r="D411" s="1330"/>
      <c r="E411" s="1354"/>
      <c r="F411" s="1374"/>
    </row>
    <row r="412" spans="1:6">
      <c r="A412" s="1334"/>
      <c r="B412" s="1326" t="s">
        <v>2284</v>
      </c>
      <c r="C412" s="1330"/>
      <c r="D412" s="1330"/>
      <c r="E412" s="1354"/>
      <c r="F412" s="1374"/>
    </row>
    <row r="413" spans="1:6" ht="15.6">
      <c r="A413" s="1331"/>
      <c r="B413" s="1329" t="s">
        <v>2307</v>
      </c>
      <c r="C413" s="1330">
        <v>5</v>
      </c>
      <c r="D413" s="1330" t="s">
        <v>2230</v>
      </c>
      <c r="E413" s="536"/>
      <c r="F413" s="1374">
        <f>E413*C413</f>
        <v>0</v>
      </c>
    </row>
    <row r="414" spans="1:6">
      <c r="A414" s="1331"/>
      <c r="B414" s="1329"/>
      <c r="C414" s="1330"/>
      <c r="D414" s="1330"/>
      <c r="E414" s="1354"/>
      <c r="F414" s="1374"/>
    </row>
    <row r="415" spans="1:6">
      <c r="A415" s="1313">
        <v>6</v>
      </c>
      <c r="B415" s="1326" t="s">
        <v>2308</v>
      </c>
      <c r="C415" s="1330"/>
      <c r="D415" s="1330"/>
      <c r="E415" s="1354"/>
      <c r="F415" s="1374"/>
    </row>
    <row r="416" spans="1:6" ht="66">
      <c r="A416" s="1328"/>
      <c r="B416" s="1329" t="s">
        <v>2309</v>
      </c>
      <c r="C416" s="1330"/>
      <c r="D416" s="1330"/>
      <c r="E416" s="1354"/>
      <c r="F416" s="1374"/>
    </row>
    <row r="417" spans="1:6" ht="52.8">
      <c r="A417" s="1328"/>
      <c r="B417" s="1329" t="s">
        <v>2310</v>
      </c>
      <c r="C417" s="1330"/>
      <c r="D417" s="1330"/>
      <c r="E417" s="1354"/>
      <c r="F417" s="1374"/>
    </row>
    <row r="418" spans="1:6">
      <c r="A418" s="1334"/>
      <c r="B418" s="1326" t="s">
        <v>2284</v>
      </c>
      <c r="C418" s="1330"/>
      <c r="D418" s="1330"/>
      <c r="E418" s="1354"/>
      <c r="F418" s="1374"/>
    </row>
    <row r="419" spans="1:6">
      <c r="A419" s="1334"/>
      <c r="B419" s="1329" t="s">
        <v>2300</v>
      </c>
      <c r="C419" s="1330">
        <v>12</v>
      </c>
      <c r="D419" s="1330" t="s">
        <v>895</v>
      </c>
      <c r="E419" s="536"/>
      <c r="F419" s="1374">
        <f>E419*C419</f>
        <v>0</v>
      </c>
    </row>
    <row r="420" spans="1:6">
      <c r="A420" s="1334"/>
      <c r="B420" s="1329"/>
      <c r="C420" s="1330"/>
      <c r="D420" s="1330"/>
      <c r="E420" s="1354"/>
      <c r="F420" s="1374"/>
    </row>
    <row r="421" spans="1:6">
      <c r="A421" s="1313">
        <v>7</v>
      </c>
      <c r="B421" s="1326" t="s">
        <v>2318</v>
      </c>
      <c r="C421" s="1330"/>
      <c r="D421" s="1330"/>
      <c r="E421" s="1354"/>
      <c r="F421" s="1374"/>
    </row>
    <row r="422" spans="1:6" ht="66">
      <c r="A422" s="1328"/>
      <c r="B422" s="1329" t="s">
        <v>2319</v>
      </c>
      <c r="C422" s="1330"/>
      <c r="D422" s="1330"/>
      <c r="E422" s="1354"/>
      <c r="F422" s="1374"/>
    </row>
    <row r="423" spans="1:6">
      <c r="A423" s="1331"/>
      <c r="B423" s="1326" t="s">
        <v>2284</v>
      </c>
      <c r="C423" s="1330"/>
      <c r="D423" s="1330"/>
      <c r="E423" s="1354"/>
      <c r="F423" s="1374"/>
    </row>
    <row r="424" spans="1:6" ht="15.6">
      <c r="A424" s="1331"/>
      <c r="B424" s="1329" t="s">
        <v>2375</v>
      </c>
      <c r="C424" s="1330">
        <v>2</v>
      </c>
      <c r="D424" s="1316" t="s">
        <v>2227</v>
      </c>
      <c r="E424" s="536"/>
      <c r="F424" s="1374">
        <f>E424*C424</f>
        <v>0</v>
      </c>
    </row>
    <row r="425" spans="1:6" ht="15.6">
      <c r="A425" s="1331"/>
      <c r="B425" s="1329" t="s">
        <v>2321</v>
      </c>
      <c r="C425" s="1330">
        <v>2</v>
      </c>
      <c r="D425" s="1316" t="s">
        <v>2227</v>
      </c>
      <c r="E425" s="536"/>
      <c r="F425" s="1374">
        <f>E425*C425</f>
        <v>0</v>
      </c>
    </row>
    <row r="426" spans="1:6">
      <c r="A426" s="1331"/>
      <c r="B426" s="1329"/>
      <c r="C426" s="1330"/>
      <c r="D426" s="1330"/>
      <c r="E426" s="1354"/>
      <c r="F426" s="1374"/>
    </row>
    <row r="427" spans="1:6">
      <c r="A427" s="1313">
        <v>8</v>
      </c>
      <c r="B427" s="1326" t="s">
        <v>2322</v>
      </c>
      <c r="C427" s="1330"/>
      <c r="D427" s="1330"/>
      <c r="E427" s="1354"/>
      <c r="F427" s="1374"/>
    </row>
    <row r="428" spans="1:6" ht="66">
      <c r="A428" s="1328"/>
      <c r="B428" s="1329" t="s">
        <v>2323</v>
      </c>
      <c r="C428" s="1330"/>
      <c r="D428" s="1330"/>
      <c r="E428" s="1354"/>
      <c r="F428" s="1374"/>
    </row>
    <row r="429" spans="1:6">
      <c r="A429" s="1335"/>
      <c r="B429" s="1326" t="s">
        <v>1202</v>
      </c>
      <c r="C429" s="1330"/>
      <c r="D429" s="1330"/>
      <c r="E429" s="1354"/>
      <c r="F429" s="1374"/>
    </row>
    <row r="430" spans="1:6">
      <c r="A430" s="1331"/>
      <c r="B430" s="1329" t="s">
        <v>2325</v>
      </c>
      <c r="C430" s="1330">
        <v>2</v>
      </c>
      <c r="D430" s="1330" t="s">
        <v>895</v>
      </c>
      <c r="E430" s="536"/>
      <c r="F430" s="1374">
        <f>E430*C430</f>
        <v>0</v>
      </c>
    </row>
    <row r="431" spans="1:6">
      <c r="A431" s="1331"/>
      <c r="B431" s="1329"/>
      <c r="C431" s="1330"/>
      <c r="D431" s="1330"/>
      <c r="E431" s="1354"/>
      <c r="F431" s="1374"/>
    </row>
    <row r="432" spans="1:6">
      <c r="A432" s="1331"/>
      <c r="B432" s="1329"/>
      <c r="C432" s="1330"/>
      <c r="D432" s="1330"/>
      <c r="E432" s="1354"/>
      <c r="F432" s="1374"/>
    </row>
    <row r="433" spans="1:6">
      <c r="A433" s="1313">
        <v>9</v>
      </c>
      <c r="B433" s="1326" t="s">
        <v>2376</v>
      </c>
      <c r="C433" s="1330"/>
      <c r="D433" s="1330"/>
      <c r="E433" s="1354"/>
      <c r="F433" s="1374"/>
    </row>
    <row r="434" spans="1:6" ht="39.6">
      <c r="A434" s="1335"/>
      <c r="B434" s="1329" t="s">
        <v>2377</v>
      </c>
      <c r="C434" s="1330"/>
      <c r="D434" s="1330"/>
      <c r="E434" s="1354"/>
      <c r="F434" s="1374"/>
    </row>
    <row r="435" spans="1:6">
      <c r="A435" s="1333"/>
      <c r="B435" s="1326" t="s">
        <v>1202</v>
      </c>
      <c r="C435" s="1330"/>
      <c r="D435" s="1330"/>
      <c r="E435" s="1354"/>
      <c r="F435" s="1374"/>
    </row>
    <row r="436" spans="1:6">
      <c r="A436" s="1331"/>
      <c r="B436" s="1329" t="s">
        <v>2378</v>
      </c>
      <c r="C436" s="1330">
        <v>2</v>
      </c>
      <c r="D436" s="1330" t="s">
        <v>895</v>
      </c>
      <c r="E436" s="536"/>
      <c r="F436" s="1374">
        <f>E436*C436</f>
        <v>0</v>
      </c>
    </row>
    <row r="437" spans="1:6">
      <c r="A437" s="1331"/>
      <c r="B437" s="1329"/>
      <c r="C437" s="1330"/>
      <c r="D437" s="1330"/>
      <c r="E437" s="1354"/>
      <c r="F437" s="1374"/>
    </row>
    <row r="438" spans="1:6">
      <c r="A438" s="1331">
        <v>10</v>
      </c>
      <c r="B438" s="1326" t="s">
        <v>2351</v>
      </c>
      <c r="C438" s="1330"/>
      <c r="D438" s="1330"/>
      <c r="E438" s="1354"/>
      <c r="F438" s="1374"/>
    </row>
    <row r="439" spans="1:6" ht="26.4">
      <c r="A439" s="1331"/>
      <c r="B439" s="1329" t="s">
        <v>2352</v>
      </c>
      <c r="C439" s="1330">
        <v>1</v>
      </c>
      <c r="D439" s="1330" t="s">
        <v>895</v>
      </c>
      <c r="E439" s="536"/>
      <c r="F439" s="1374">
        <f>E439*C439</f>
        <v>0</v>
      </c>
    </row>
    <row r="440" spans="1:6">
      <c r="A440" s="1333"/>
      <c r="B440" s="1341"/>
      <c r="C440" s="1330"/>
      <c r="D440" s="1330"/>
      <c r="E440" s="1354"/>
      <c r="F440" s="1374"/>
    </row>
    <row r="441" spans="1:6">
      <c r="A441" s="1331">
        <v>11</v>
      </c>
      <c r="B441" s="1326" t="s">
        <v>2353</v>
      </c>
      <c r="C441" s="1330"/>
      <c r="D441" s="1330"/>
      <c r="E441" s="1354"/>
      <c r="F441" s="1374"/>
    </row>
    <row r="442" spans="1:6" ht="39.6">
      <c r="A442" s="1331"/>
      <c r="B442" s="1342" t="s">
        <v>2354</v>
      </c>
      <c r="C442" s="1330"/>
      <c r="D442" s="1330"/>
      <c r="E442" s="1354"/>
      <c r="F442" s="1374"/>
    </row>
    <row r="443" spans="1:6">
      <c r="A443" s="1331"/>
      <c r="B443" s="1342" t="s">
        <v>1734</v>
      </c>
      <c r="C443" s="1330">
        <v>2</v>
      </c>
      <c r="D443" s="1330" t="s">
        <v>895</v>
      </c>
      <c r="E443" s="536"/>
      <c r="F443" s="1374">
        <f>E443*C443</f>
        <v>0</v>
      </c>
    </row>
    <row r="444" spans="1:6">
      <c r="A444" s="1331"/>
      <c r="B444" s="1342" t="s">
        <v>2356</v>
      </c>
      <c r="C444" s="1330">
        <v>2</v>
      </c>
      <c r="D444" s="1330" t="s">
        <v>895</v>
      </c>
      <c r="E444" s="536"/>
      <c r="F444" s="1374">
        <f>E444*C444</f>
        <v>0</v>
      </c>
    </row>
    <row r="445" spans="1:6">
      <c r="A445" s="1333"/>
      <c r="B445" s="1341"/>
      <c r="C445" s="1330"/>
      <c r="D445" s="1330"/>
      <c r="E445" s="1354"/>
      <c r="F445" s="1374"/>
    </row>
    <row r="446" spans="1:6">
      <c r="A446" s="1331">
        <v>12</v>
      </c>
      <c r="B446" s="1326" t="s">
        <v>2357</v>
      </c>
      <c r="C446" s="1330"/>
      <c r="D446" s="1330"/>
      <c r="E446" s="1354"/>
      <c r="F446" s="1374"/>
    </row>
    <row r="447" spans="1:6" ht="66">
      <c r="A447" s="1331"/>
      <c r="B447" s="1329" t="s">
        <v>2358</v>
      </c>
      <c r="C447" s="1330">
        <v>2</v>
      </c>
      <c r="D447" s="1330" t="s">
        <v>561</v>
      </c>
      <c r="E447" s="536"/>
      <c r="F447" s="1374">
        <f>E447*C447</f>
        <v>0</v>
      </c>
    </row>
    <row r="448" spans="1:6">
      <c r="A448" s="1331"/>
      <c r="B448" s="1341"/>
      <c r="C448" s="1330"/>
      <c r="D448" s="1330"/>
      <c r="E448" s="1354"/>
      <c r="F448" s="1374"/>
    </row>
    <row r="449" spans="1:6">
      <c r="A449" s="1331">
        <v>13</v>
      </c>
      <c r="B449" s="1326" t="s">
        <v>2359</v>
      </c>
      <c r="C449" s="1330"/>
      <c r="D449" s="1330"/>
      <c r="E449" s="1354"/>
      <c r="F449" s="1374"/>
    </row>
    <row r="450" spans="1:6" ht="52.8">
      <c r="A450" s="1331"/>
      <c r="B450" s="1343" t="s">
        <v>2360</v>
      </c>
      <c r="C450" s="1330"/>
      <c r="D450" s="1330"/>
      <c r="E450" s="1354"/>
      <c r="F450" s="1374"/>
    </row>
    <row r="451" spans="1:6" ht="39.6">
      <c r="A451" s="1331"/>
      <c r="B451" s="1343" t="s">
        <v>2361</v>
      </c>
      <c r="C451" s="1330"/>
      <c r="D451" s="1330"/>
      <c r="E451" s="1354"/>
      <c r="F451" s="1374"/>
    </row>
    <row r="452" spans="1:6">
      <c r="A452" s="1331"/>
      <c r="B452" s="1329" t="s">
        <v>2284</v>
      </c>
      <c r="C452" s="1330"/>
      <c r="D452" s="1330"/>
      <c r="E452" s="1354"/>
      <c r="F452" s="1374"/>
    </row>
    <row r="453" spans="1:6" ht="15.6">
      <c r="A453" s="1331"/>
      <c r="B453" s="1329" t="s">
        <v>2379</v>
      </c>
      <c r="C453" s="1330">
        <v>2</v>
      </c>
      <c r="D453" s="1330" t="s">
        <v>2230</v>
      </c>
      <c r="E453" s="536"/>
      <c r="F453" s="1374">
        <f>E453*C453</f>
        <v>0</v>
      </c>
    </row>
    <row r="454" spans="1:6" ht="15.6">
      <c r="A454" s="1331"/>
      <c r="B454" s="1329" t="s">
        <v>2363</v>
      </c>
      <c r="C454" s="1330">
        <v>2</v>
      </c>
      <c r="D454" s="1330" t="s">
        <v>2230</v>
      </c>
      <c r="E454" s="536"/>
      <c r="F454" s="1374">
        <f>E454*C454</f>
        <v>0</v>
      </c>
    </row>
    <row r="455" spans="1:6" ht="13.8" thickBot="1">
      <c r="A455" s="1344"/>
      <c r="B455" s="1345"/>
      <c r="C455" s="1346"/>
      <c r="D455" s="1347"/>
      <c r="E455" s="1357"/>
      <c r="F455" s="1375"/>
    </row>
    <row r="456" spans="1:6" ht="14.4" thickTop="1" thickBot="1">
      <c r="A456" s="1348"/>
      <c r="B456" s="1349" t="s">
        <v>1697</v>
      </c>
      <c r="C456" s="1346"/>
      <c r="D456" s="1346"/>
      <c r="E456" s="541" t="s">
        <v>1325</v>
      </c>
      <c r="F456" s="1376">
        <f>SUM(F391:F455)</f>
        <v>0</v>
      </c>
    </row>
    <row r="457" spans="1:6" ht="13.8" thickTop="1">
      <c r="E457" s="1358"/>
      <c r="F457" s="1377"/>
    </row>
  </sheetData>
  <sheetProtection password="C738" sheet="1" objects="1" scenarios="1"/>
  <customSheetViews>
    <customSheetView guid="{E8A32660-5375-432E-8311-6462C80F3B10}" showPageBreaks="1" view="pageLayout" topLeftCell="A444">
      <selection activeCell="C460" sqref="C460"/>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9"/>
  <sheetViews>
    <sheetView view="pageLayout" zoomScaleNormal="100" workbookViewId="0">
      <selection sqref="A1:C1048576"/>
    </sheetView>
  </sheetViews>
  <sheetFormatPr defaultRowHeight="13.2"/>
  <cols>
    <col min="1" max="1" width="3.5546875" customWidth="1"/>
    <col min="2" max="2" width="22.77734375" customWidth="1"/>
    <col min="3" max="3" width="61.21875" customWidth="1"/>
  </cols>
  <sheetData>
    <row r="2" spans="1:5" s="14" customFormat="1" ht="13.8">
      <c r="A2" s="23"/>
      <c r="B2" s="21" t="s">
        <v>576</v>
      </c>
      <c r="C2" s="602"/>
      <c r="D2" s="26"/>
      <c r="E2" s="33"/>
    </row>
    <row r="3" spans="1:5" s="14" customFormat="1" ht="27.6">
      <c r="A3" s="37"/>
      <c r="B3" s="13" t="s">
        <v>577</v>
      </c>
      <c r="C3" s="13" t="s">
        <v>585</v>
      </c>
      <c r="D3" s="13"/>
      <c r="E3" s="33"/>
    </row>
    <row r="4" spans="1:5" s="14" customFormat="1" ht="27.6">
      <c r="A4" s="25"/>
      <c r="B4" s="13"/>
      <c r="C4" s="13" t="s">
        <v>424</v>
      </c>
      <c r="D4" s="4"/>
      <c r="E4" s="20"/>
    </row>
    <row r="5" spans="1:5" s="1" customFormat="1">
      <c r="A5" s="8"/>
      <c r="B5" s="5"/>
      <c r="C5" s="6"/>
      <c r="D5" s="2"/>
      <c r="E5" s="3"/>
    </row>
    <row r="6" spans="1:5" s="14" customFormat="1" ht="13.8">
      <c r="A6" s="25"/>
      <c r="B6" s="13" t="s">
        <v>432</v>
      </c>
      <c r="C6" s="13" t="s">
        <v>431</v>
      </c>
      <c r="D6" s="4"/>
      <c r="E6" s="20"/>
    </row>
    <row r="7" spans="1:5" s="14" customFormat="1" ht="27.6">
      <c r="A7" s="25"/>
      <c r="B7" s="13"/>
      <c r="C7" s="21" t="s">
        <v>433</v>
      </c>
      <c r="D7" s="4"/>
      <c r="E7" s="20"/>
    </row>
    <row r="8" spans="1:5" s="14" customFormat="1" ht="13.8">
      <c r="A8" s="25"/>
      <c r="B8" s="13"/>
      <c r="C8" s="21"/>
      <c r="D8" s="4"/>
      <c r="E8" s="20"/>
    </row>
    <row r="9" spans="1:5" s="14" customFormat="1" ht="13.8">
      <c r="A9" s="12"/>
      <c r="B9" s="21"/>
      <c r="C9" s="21"/>
      <c r="D9" s="4"/>
      <c r="E9" s="20"/>
    </row>
    <row r="10" spans="1:5" s="14" customFormat="1" ht="41.4">
      <c r="A10" s="25"/>
      <c r="B10" s="13" t="s">
        <v>565</v>
      </c>
      <c r="C10" s="24" t="s">
        <v>2188</v>
      </c>
      <c r="D10" s="4"/>
      <c r="E10" s="20"/>
    </row>
    <row r="11" spans="1:5" s="14" customFormat="1" ht="13.8">
      <c r="A11" s="12"/>
      <c r="B11" s="21"/>
      <c r="C11" s="602"/>
      <c r="D11" s="4"/>
      <c r="E11" s="20"/>
    </row>
    <row r="12" spans="1:5" s="14" customFormat="1" ht="13.8">
      <c r="A12" s="12"/>
      <c r="B12" s="21" t="s">
        <v>567</v>
      </c>
      <c r="C12" s="602" t="s">
        <v>422</v>
      </c>
      <c r="D12" s="4"/>
      <c r="E12" s="20"/>
    </row>
    <row r="13" spans="1:5" s="14" customFormat="1" ht="13.8">
      <c r="A13" s="12"/>
      <c r="B13" s="21"/>
      <c r="C13" s="54" t="s">
        <v>558</v>
      </c>
      <c r="D13" s="4"/>
      <c r="E13" s="20"/>
    </row>
    <row r="14" spans="1:5" s="14" customFormat="1" ht="13.8">
      <c r="A14" s="12"/>
      <c r="B14" s="21"/>
      <c r="C14" s="602"/>
      <c r="D14" s="4"/>
      <c r="E14" s="20"/>
    </row>
    <row r="15" spans="1:5" s="14" customFormat="1" ht="13.8">
      <c r="A15" s="12"/>
      <c r="B15" s="21" t="s">
        <v>566</v>
      </c>
      <c r="C15" s="602" t="s">
        <v>434</v>
      </c>
      <c r="D15" s="4"/>
      <c r="E15" s="20"/>
    </row>
    <row r="16" spans="1:5" s="14" customFormat="1" ht="13.8">
      <c r="A16" s="12"/>
      <c r="B16" s="21"/>
      <c r="D16" s="4"/>
      <c r="E16" s="20"/>
    </row>
    <row r="17" spans="1:5" s="14" customFormat="1" ht="27.6">
      <c r="A17" s="12"/>
      <c r="B17" s="21" t="s">
        <v>435</v>
      </c>
      <c r="C17" s="602" t="s">
        <v>436</v>
      </c>
      <c r="D17" s="4"/>
      <c r="E17" s="20"/>
    </row>
    <row r="18" spans="1:5" s="14" customFormat="1" ht="13.8">
      <c r="A18" s="12"/>
      <c r="B18" s="21"/>
      <c r="C18" s="602"/>
      <c r="D18" s="4"/>
      <c r="E18" s="20"/>
    </row>
    <row r="19" spans="1:5" s="14" customFormat="1" ht="27.6">
      <c r="A19" s="12"/>
      <c r="B19" s="21" t="s">
        <v>578</v>
      </c>
      <c r="C19" s="602"/>
      <c r="D19" s="4"/>
      <c r="E19" s="20"/>
    </row>
    <row r="20" spans="1:5" s="38" customFormat="1" ht="27.6">
      <c r="B20" s="21" t="s">
        <v>579</v>
      </c>
      <c r="C20" s="602" t="s">
        <v>580</v>
      </c>
    </row>
    <row r="21" spans="1:5" s="19" customFormat="1" ht="13.8">
      <c r="C21" s="602" t="s">
        <v>581</v>
      </c>
    </row>
    <row r="22" spans="1:5" s="19" customFormat="1" ht="13.8">
      <c r="C22" s="602"/>
    </row>
    <row r="23" spans="1:5" s="38" customFormat="1" ht="27.6">
      <c r="B23" s="21" t="s">
        <v>582</v>
      </c>
      <c r="C23" s="610" t="s">
        <v>437</v>
      </c>
    </row>
    <row r="24" spans="1:5" s="38" customFormat="1" ht="27.6">
      <c r="B24" s="21"/>
      <c r="C24" s="610" t="s">
        <v>1153</v>
      </c>
    </row>
    <row r="25" spans="1:5">
      <c r="C25" s="611"/>
    </row>
    <row r="26" spans="1:5" s="38" customFormat="1" ht="27.6">
      <c r="B26" s="21" t="s">
        <v>583</v>
      </c>
      <c r="C26" s="610" t="s">
        <v>1154</v>
      </c>
    </row>
    <row r="28" spans="1:5" s="38" customFormat="1" ht="13.8">
      <c r="B28" s="21" t="s">
        <v>584</v>
      </c>
      <c r="C28" s="602"/>
    </row>
    <row r="29" spans="1:5" s="38" customFormat="1" ht="27.6">
      <c r="B29" s="21" t="s">
        <v>2189</v>
      </c>
      <c r="C29" s="602" t="s">
        <v>263</v>
      </c>
    </row>
    <row r="31" spans="1:5" s="38" customFormat="1" ht="13.8">
      <c r="B31" s="21" t="s">
        <v>584</v>
      </c>
      <c r="C31" s="602"/>
    </row>
    <row r="32" spans="1:5" s="38" customFormat="1" ht="41.4">
      <c r="B32" s="21" t="s">
        <v>2190</v>
      </c>
      <c r="C32" s="602" t="s">
        <v>263</v>
      </c>
    </row>
    <row r="33" spans="2:3" s="38" customFormat="1" ht="13.8">
      <c r="B33" s="21"/>
      <c r="C33" s="602"/>
    </row>
    <row r="34" spans="2:3" s="38" customFormat="1" ht="13.8">
      <c r="B34" s="21" t="s">
        <v>423</v>
      </c>
      <c r="C34" s="602" t="s">
        <v>680</v>
      </c>
    </row>
    <row r="35" spans="2:3" s="38" customFormat="1" ht="13.8">
      <c r="B35" s="21"/>
      <c r="C35" s="602"/>
    </row>
    <row r="36" spans="2:3" ht="13.8">
      <c r="B36" s="612" t="s">
        <v>586</v>
      </c>
      <c r="C36" s="36" t="s">
        <v>1155</v>
      </c>
    </row>
    <row r="37" spans="2:3" ht="13.8">
      <c r="B37" s="21"/>
      <c r="C37" s="36"/>
    </row>
    <row r="38" spans="2:3" ht="13.8">
      <c r="B38" s="21"/>
      <c r="C38" s="36"/>
    </row>
    <row r="39" spans="2:3" s="38" customFormat="1" ht="13.8">
      <c r="B39" s="21"/>
      <c r="C39" s="602"/>
    </row>
  </sheetData>
  <sheetProtection password="C738" sheet="1" objects="1" scenarios="1"/>
  <customSheetViews>
    <customSheetView guid="{E8A32660-5375-432E-8311-6462C80F3B10}" topLeftCell="A19">
      <selection activeCell="C6" sqref="C6:C7"/>
      <pageMargins left="0.75" right="0.75" top="1" bottom="1" header="0" footer="0"/>
      <pageSetup paperSize="9" orientation="portrait" horizontalDpi="4294967293" r:id="rId1"/>
      <headerFooter alignWithMargins="0"/>
    </customSheetView>
  </customSheetViews>
  <phoneticPr fontId="0" type="noConversion"/>
  <pageMargins left="0.75" right="0.75" top="1" bottom="1" header="0" footer="0"/>
  <pageSetup paperSize="9" orientation="portrait"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3"/>
  <sheetViews>
    <sheetView view="pageLayout" topLeftCell="A124" zoomScaleNormal="100" workbookViewId="0">
      <selection activeCell="C39" sqref="C39"/>
    </sheetView>
  </sheetViews>
  <sheetFormatPr defaultRowHeight="13.2"/>
  <cols>
    <col min="1" max="1" width="9" style="572" customWidth="1"/>
    <col min="2" max="2" width="41.6640625" style="572" customWidth="1"/>
    <col min="3" max="3" width="9.109375" style="572" customWidth="1"/>
    <col min="4" max="4" width="5" style="572" customWidth="1"/>
    <col min="5" max="5" width="28.44140625" style="596" customWidth="1"/>
  </cols>
  <sheetData>
    <row r="1" spans="1:5" s="19" customFormat="1" ht="13.8">
      <c r="A1" s="547"/>
      <c r="B1" s="547"/>
      <c r="C1" s="547"/>
      <c r="D1" s="547"/>
      <c r="E1" s="583"/>
    </row>
    <row r="2" spans="1:5" s="14" customFormat="1" ht="15" customHeight="1">
      <c r="A2" s="548" t="s">
        <v>1127</v>
      </c>
      <c r="B2" s="549"/>
      <c r="C2" s="551"/>
      <c r="D2" s="584"/>
      <c r="E2" s="585"/>
    </row>
    <row r="3" spans="1:5" s="14" customFormat="1" ht="15" customHeight="1">
      <c r="A3" s="550"/>
      <c r="B3" s="551"/>
      <c r="C3" s="551"/>
      <c r="D3" s="549"/>
      <c r="E3" s="585"/>
    </row>
    <row r="4" spans="1:5" s="14" customFormat="1" ht="15" customHeight="1">
      <c r="A4" s="550"/>
      <c r="B4" s="551"/>
      <c r="C4" s="551"/>
      <c r="D4" s="584"/>
      <c r="E4" s="585"/>
    </row>
    <row r="5" spans="1:5" s="14" customFormat="1" ht="15" customHeight="1">
      <c r="A5" s="552"/>
      <c r="B5" s="553"/>
      <c r="C5" s="551"/>
      <c r="D5" s="584"/>
      <c r="E5" s="585"/>
    </row>
    <row r="6" spans="1:5" s="14" customFormat="1" ht="15" customHeight="1">
      <c r="A6" s="548" t="s">
        <v>1128</v>
      </c>
      <c r="B6" s="554"/>
      <c r="C6" s="551"/>
      <c r="D6" s="584"/>
      <c r="E6" s="585"/>
    </row>
    <row r="7" spans="1:5" s="14" customFormat="1" ht="15" customHeight="1">
      <c r="A7" s="548"/>
      <c r="B7" s="554"/>
      <c r="C7" s="551"/>
      <c r="D7" s="584"/>
      <c r="E7" s="585"/>
    </row>
    <row r="8" spans="1:5" s="14" customFormat="1" ht="15" customHeight="1">
      <c r="A8" s="555"/>
      <c r="B8" s="554"/>
      <c r="C8" s="551"/>
      <c r="D8" s="584"/>
      <c r="E8" s="585"/>
    </row>
    <row r="9" spans="1:5" s="14" customFormat="1" ht="15" customHeight="1">
      <c r="A9" s="555"/>
      <c r="B9" s="554"/>
      <c r="C9" s="551"/>
      <c r="D9" s="584"/>
      <c r="E9" s="585"/>
    </row>
    <row r="10" spans="1:5" s="14" customFormat="1" ht="27" customHeight="1">
      <c r="A10" s="556"/>
      <c r="B10" s="557"/>
      <c r="C10" s="1378"/>
      <c r="D10" s="584"/>
      <c r="E10" s="585"/>
    </row>
    <row r="11" spans="1:5" s="14" customFormat="1" ht="15" customHeight="1">
      <c r="A11" s="556"/>
      <c r="B11" s="557"/>
      <c r="C11" s="1378"/>
      <c r="D11" s="584"/>
      <c r="E11" s="585"/>
    </row>
    <row r="12" spans="1:5" s="14" customFormat="1" ht="14.25" customHeight="1">
      <c r="A12" s="558"/>
      <c r="B12" s="559" t="s">
        <v>571</v>
      </c>
      <c r="C12" s="1378"/>
      <c r="D12" s="584"/>
      <c r="E12" s="585"/>
    </row>
    <row r="13" spans="1:5" s="14" customFormat="1" ht="12.75" customHeight="1">
      <c r="A13" s="558"/>
      <c r="B13" s="553"/>
      <c r="C13" s="1378"/>
      <c r="D13" s="584"/>
      <c r="E13" s="585"/>
    </row>
    <row r="14" spans="1:5" s="14" customFormat="1" ht="12.75" customHeight="1">
      <c r="A14" s="558"/>
      <c r="B14" s="553"/>
      <c r="C14" s="1378"/>
      <c r="D14" s="584"/>
      <c r="E14" s="586"/>
    </row>
    <row r="15" spans="1:5" s="14" customFormat="1" ht="12.75" customHeight="1">
      <c r="A15" s="560" t="s">
        <v>587</v>
      </c>
      <c r="B15" s="553" t="s">
        <v>506</v>
      </c>
      <c r="C15" s="1378"/>
      <c r="D15" s="584"/>
      <c r="E15" s="587">
        <f>E86</f>
        <v>0</v>
      </c>
    </row>
    <row r="16" spans="1:5" s="14" customFormat="1" ht="12.75" customHeight="1">
      <c r="A16" s="560"/>
      <c r="B16" s="553"/>
      <c r="C16" s="1378"/>
      <c r="D16" s="584"/>
      <c r="E16" s="587"/>
    </row>
    <row r="17" spans="1:5" s="14" customFormat="1" ht="12.75" customHeight="1">
      <c r="A17" s="560" t="s">
        <v>588</v>
      </c>
      <c r="B17" s="553" t="s">
        <v>507</v>
      </c>
      <c r="C17" s="1378"/>
      <c r="D17" s="584"/>
      <c r="E17" s="587">
        <f>+E130</f>
        <v>0</v>
      </c>
    </row>
    <row r="18" spans="1:5" s="14" customFormat="1" ht="12.75" customHeight="1">
      <c r="A18" s="560"/>
      <c r="B18" s="561"/>
      <c r="C18" s="1378"/>
      <c r="D18" s="584"/>
      <c r="E18" s="586"/>
    </row>
    <row r="19" spans="1:5" s="14" customFormat="1" ht="12.75" customHeight="1">
      <c r="A19" s="560" t="s">
        <v>589</v>
      </c>
      <c r="B19" s="553" t="s">
        <v>378</v>
      </c>
      <c r="C19" s="1378"/>
      <c r="D19" s="584"/>
      <c r="E19" s="587">
        <f>kanalizacija!F21</f>
        <v>0</v>
      </c>
    </row>
    <row r="20" spans="1:5" s="14" customFormat="1" ht="12.75" customHeight="1">
      <c r="A20" s="562"/>
      <c r="B20" s="563"/>
      <c r="C20" s="584"/>
      <c r="D20" s="584"/>
      <c r="E20" s="587"/>
    </row>
    <row r="21" spans="1:5" s="14" customFormat="1" ht="15" customHeight="1">
      <c r="A21" s="562" t="s">
        <v>500</v>
      </c>
      <c r="B21" s="564" t="s">
        <v>438</v>
      </c>
      <c r="C21" s="584"/>
      <c r="D21" s="584"/>
      <c r="E21" s="587">
        <f>'strojne instalacije'!F28</f>
        <v>0</v>
      </c>
    </row>
    <row r="22" spans="1:5" s="14" customFormat="1" ht="15" customHeight="1">
      <c r="A22" s="562"/>
      <c r="B22" s="563"/>
      <c r="C22" s="584"/>
      <c r="D22" s="584"/>
      <c r="E22" s="587"/>
    </row>
    <row r="23" spans="1:5" s="14" customFormat="1" ht="15" customHeight="1">
      <c r="A23" s="562" t="s">
        <v>441</v>
      </c>
      <c r="B23" s="564" t="s">
        <v>468</v>
      </c>
      <c r="C23" s="584"/>
      <c r="D23" s="584"/>
      <c r="E23" s="587">
        <f>'elektro instalacije'!F58</f>
        <v>0</v>
      </c>
    </row>
    <row r="24" spans="1:5" s="14" customFormat="1" ht="12.75" customHeight="1">
      <c r="A24" s="560"/>
      <c r="B24" s="561"/>
      <c r="C24" s="1378"/>
      <c r="D24" s="584"/>
      <c r="E24" s="587"/>
    </row>
    <row r="25" spans="1:5" s="14" customFormat="1" ht="15" customHeight="1">
      <c r="A25" s="562" t="s">
        <v>442</v>
      </c>
      <c r="B25" s="564" t="s">
        <v>508</v>
      </c>
      <c r="C25" s="584"/>
      <c r="D25" s="584"/>
      <c r="E25" s="587">
        <f>'popis GO'!E1424</f>
        <v>0</v>
      </c>
    </row>
    <row r="26" spans="1:5" s="14" customFormat="1" ht="15" customHeight="1">
      <c r="A26" s="562"/>
      <c r="B26" s="564"/>
      <c r="C26" s="584"/>
      <c r="D26" s="584"/>
      <c r="E26" s="587"/>
    </row>
    <row r="27" spans="1:5" s="14" customFormat="1" ht="15" customHeight="1">
      <c r="A27" s="562" t="s">
        <v>469</v>
      </c>
      <c r="B27" s="565" t="s">
        <v>212</v>
      </c>
      <c r="C27" s="584"/>
      <c r="D27" s="584"/>
      <c r="E27" s="587">
        <f>'zavarovanje gr jame'!H27</f>
        <v>0</v>
      </c>
    </row>
    <row r="28" spans="1:5" s="14" customFormat="1" ht="15" customHeight="1">
      <c r="A28" s="562"/>
      <c r="B28" s="551"/>
      <c r="C28" s="584"/>
      <c r="D28" s="584"/>
      <c r="E28" s="587"/>
    </row>
    <row r="29" spans="1:5" s="14" customFormat="1" ht="12.75" customHeight="1">
      <c r="A29" s="562" t="s">
        <v>509</v>
      </c>
      <c r="B29" s="564" t="s">
        <v>470</v>
      </c>
      <c r="C29" s="1379"/>
      <c r="D29" s="588"/>
      <c r="E29" s="589">
        <f>'zunanja ureditev-ploščad'!F47</f>
        <v>0</v>
      </c>
    </row>
    <row r="30" spans="1:5" s="14" customFormat="1" ht="12.75" customHeight="1">
      <c r="A30" s="562"/>
      <c r="B30" s="564"/>
      <c r="C30" s="1379"/>
      <c r="D30" s="588"/>
      <c r="E30" s="589"/>
    </row>
    <row r="31" spans="1:5" s="14" customFormat="1" ht="12.75" customHeight="1">
      <c r="A31" s="562" t="s">
        <v>858</v>
      </c>
      <c r="B31" s="564" t="s">
        <v>1121</v>
      </c>
      <c r="C31" s="1379"/>
      <c r="D31" s="588"/>
      <c r="E31" s="589">
        <f>'razna dela'!E32</f>
        <v>0</v>
      </c>
    </row>
    <row r="32" spans="1:5" s="14" customFormat="1" ht="12.75" customHeight="1">
      <c r="A32" s="562"/>
      <c r="B32" s="564"/>
      <c r="C32" s="1379"/>
      <c r="D32" s="588"/>
      <c r="E32" s="589"/>
    </row>
    <row r="33" spans="1:8" s="14" customFormat="1" ht="12.75" customHeight="1">
      <c r="A33" s="562" t="s">
        <v>1125</v>
      </c>
      <c r="B33" s="564" t="s">
        <v>1126</v>
      </c>
      <c r="C33" s="1379"/>
      <c r="D33" s="588"/>
      <c r="E33" s="589">
        <f>'PRESTAVITEV VROČEVODA'!F24</f>
        <v>0</v>
      </c>
    </row>
    <row r="34" spans="1:8" s="14" customFormat="1" ht="12.75" customHeight="1">
      <c r="A34" s="562"/>
      <c r="B34" s="564"/>
      <c r="C34" s="1379"/>
      <c r="D34" s="588"/>
      <c r="E34" s="589"/>
    </row>
    <row r="35" spans="1:8" s="14" customFormat="1" ht="12.75" customHeight="1">
      <c r="A35" s="562" t="s">
        <v>1156</v>
      </c>
      <c r="B35" s="564" t="s">
        <v>1157</v>
      </c>
      <c r="C35" s="1379"/>
      <c r="D35" s="588"/>
      <c r="E35" s="589">
        <f>'javna razsvetljava'!F51</f>
        <v>0</v>
      </c>
    </row>
    <row r="36" spans="1:8" s="14" customFormat="1" ht="12.75" customHeight="1">
      <c r="A36" s="558"/>
      <c r="B36" s="566"/>
      <c r="C36" s="1380"/>
      <c r="D36" s="590"/>
      <c r="E36" s="591"/>
    </row>
    <row r="37" spans="1:8" s="14" customFormat="1" ht="12.75" customHeight="1">
      <c r="A37" s="567"/>
      <c r="B37" s="568"/>
      <c r="C37" s="1381"/>
      <c r="D37" s="584"/>
      <c r="E37" s="585"/>
    </row>
    <row r="38" spans="1:8" s="14" customFormat="1" ht="17.25" customHeight="1">
      <c r="A38" s="558"/>
      <c r="B38" s="553" t="s">
        <v>1190</v>
      </c>
      <c r="C38" s="1378"/>
      <c r="D38" s="584"/>
      <c r="E38" s="589">
        <f>SUM(E14:E37)</f>
        <v>0</v>
      </c>
    </row>
    <row r="39" spans="1:8" s="14" customFormat="1" ht="18.75" customHeight="1">
      <c r="A39" s="558"/>
      <c r="B39" s="566" t="s">
        <v>564</v>
      </c>
      <c r="C39" s="601"/>
      <c r="D39" s="590"/>
      <c r="E39" s="592">
        <f>E38*C39/100</f>
        <v>0</v>
      </c>
      <c r="G39" s="77"/>
    </row>
    <row r="40" spans="1:8" s="14" customFormat="1" ht="17.25" customHeight="1">
      <c r="A40" s="558"/>
      <c r="B40" s="551"/>
      <c r="C40" s="1382"/>
      <c r="D40" s="584"/>
      <c r="E40" s="587">
        <f>E38-E39</f>
        <v>0</v>
      </c>
    </row>
    <row r="41" spans="1:8" s="14" customFormat="1" ht="12.75" customHeight="1">
      <c r="A41" s="558"/>
      <c r="B41" s="553" t="s">
        <v>1120</v>
      </c>
      <c r="C41" s="1378"/>
      <c r="D41" s="584"/>
      <c r="E41" s="587">
        <f>E40*0.22</f>
        <v>0</v>
      </c>
    </row>
    <row r="42" spans="1:8" s="14" customFormat="1" ht="12.75" customHeight="1">
      <c r="A42" s="558"/>
      <c r="B42" s="561"/>
      <c r="C42" s="1378"/>
      <c r="D42" s="584"/>
      <c r="E42" s="587"/>
    </row>
    <row r="43" spans="1:8" s="39" customFormat="1" ht="18" customHeight="1">
      <c r="A43" s="569"/>
      <c r="B43" s="570" t="s">
        <v>552</v>
      </c>
      <c r="C43" s="1383"/>
      <c r="D43" s="593"/>
      <c r="E43" s="594">
        <f>E41+E40</f>
        <v>0</v>
      </c>
    </row>
    <row r="44" spans="1:8" s="14" customFormat="1" ht="12.75" customHeight="1">
      <c r="A44" s="558"/>
      <c r="B44" s="549"/>
      <c r="C44" s="597"/>
      <c r="D44" s="584"/>
      <c r="E44" s="585"/>
    </row>
    <row r="45" spans="1:8" s="14" customFormat="1" ht="12.75" customHeight="1">
      <c r="A45" s="558"/>
      <c r="B45" s="549"/>
      <c r="C45" s="551"/>
      <c r="D45" s="551"/>
      <c r="E45" s="585"/>
    </row>
    <row r="46" spans="1:8" s="14" customFormat="1" ht="12.75" customHeight="1">
      <c r="A46" s="558"/>
      <c r="B46" s="549"/>
      <c r="C46" s="551"/>
      <c r="D46" s="595"/>
      <c r="E46" s="585"/>
    </row>
    <row r="47" spans="1:8" s="14" customFormat="1" ht="12.75" customHeight="1">
      <c r="A47" s="558"/>
      <c r="B47" s="551"/>
      <c r="C47" s="551"/>
      <c r="D47" s="551"/>
      <c r="E47" s="585"/>
    </row>
    <row r="48" spans="1:8" s="14" customFormat="1" ht="12.75" customHeight="1">
      <c r="A48" s="558"/>
      <c r="B48" s="571"/>
      <c r="C48" s="551"/>
      <c r="D48" s="607"/>
      <c r="E48" s="608"/>
      <c r="G48" s="76"/>
      <c r="H48"/>
    </row>
    <row r="49" spans="1:8" s="14" customFormat="1" ht="12.75" customHeight="1">
      <c r="A49" s="558"/>
      <c r="B49" s="571"/>
      <c r="C49" s="1384"/>
      <c r="D49" s="607"/>
      <c r="E49" s="608"/>
      <c r="G49" s="65"/>
      <c r="H49" s="65"/>
    </row>
    <row r="50" spans="1:8" s="14" customFormat="1" ht="12.75" customHeight="1">
      <c r="A50" s="558"/>
      <c r="B50" s="549"/>
      <c r="C50" s="597"/>
      <c r="D50" s="584"/>
      <c r="E50" s="585"/>
    </row>
    <row r="51" spans="1:8" s="14" customFormat="1" ht="12.75" customHeight="1">
      <c r="A51" s="558"/>
      <c r="B51" s="549"/>
      <c r="C51" s="597"/>
      <c r="D51" s="584"/>
      <c r="E51" s="585"/>
    </row>
    <row r="52" spans="1:8" s="14" customFormat="1" ht="15" customHeight="1">
      <c r="A52" s="556"/>
      <c r="B52" s="557"/>
      <c r="C52" s="1378"/>
      <c r="D52" s="584"/>
      <c r="E52" s="585"/>
    </row>
    <row r="54" spans="1:8" s="14" customFormat="1" ht="12.75" customHeight="1">
      <c r="A54" s="560"/>
      <c r="B54" s="573" t="s">
        <v>444</v>
      </c>
      <c r="C54" s="597"/>
      <c r="D54" s="584"/>
      <c r="E54" s="585"/>
    </row>
    <row r="55" spans="1:8" s="14" customFormat="1" ht="12.75" customHeight="1">
      <c r="A55" s="560"/>
      <c r="B55" s="553"/>
      <c r="C55" s="597"/>
      <c r="D55" s="584"/>
      <c r="E55" s="585"/>
    </row>
    <row r="56" spans="1:8" s="14" customFormat="1" ht="12.75" customHeight="1">
      <c r="A56" s="560"/>
      <c r="B56" s="553"/>
      <c r="C56" s="597"/>
      <c r="D56" s="584"/>
      <c r="E56" s="585"/>
    </row>
    <row r="57" spans="1:8" s="14" customFormat="1" ht="12.75" customHeight="1">
      <c r="A57" s="560"/>
      <c r="B57" s="561"/>
      <c r="C57" s="597"/>
      <c r="D57" s="584"/>
      <c r="E57" s="585"/>
    </row>
    <row r="58" spans="1:8" s="14" customFormat="1" ht="14.25" customHeight="1">
      <c r="A58" s="560" t="s">
        <v>681</v>
      </c>
      <c r="B58" s="553" t="s">
        <v>1129</v>
      </c>
      <c r="C58" s="597"/>
      <c r="D58" s="584"/>
      <c r="E58" s="589">
        <f>'popis GO'!E9</f>
        <v>0</v>
      </c>
    </row>
    <row r="59" spans="1:8" s="14" customFormat="1" ht="12.75" customHeight="1">
      <c r="A59" s="560"/>
      <c r="B59" s="553"/>
      <c r="C59" s="597"/>
      <c r="D59" s="584"/>
      <c r="E59" s="585"/>
    </row>
    <row r="60" spans="1:8" s="14" customFormat="1" ht="12.75" customHeight="1">
      <c r="A60" s="560"/>
      <c r="B60" s="561"/>
      <c r="C60" s="597"/>
      <c r="D60" s="584"/>
      <c r="E60" s="585"/>
    </row>
    <row r="61" spans="1:8" s="14" customFormat="1" ht="12.75" customHeight="1">
      <c r="A61" s="560" t="s">
        <v>445</v>
      </c>
      <c r="B61" s="553" t="s">
        <v>1130</v>
      </c>
      <c r="C61" s="597"/>
      <c r="D61" s="584"/>
      <c r="E61" s="589">
        <f>+'popis GO'!E37</f>
        <v>0</v>
      </c>
    </row>
    <row r="62" spans="1:8" s="14" customFormat="1" ht="12.75" customHeight="1">
      <c r="A62" s="560"/>
      <c r="B62" s="553"/>
      <c r="C62" s="597"/>
      <c r="D62" s="584"/>
      <c r="E62" s="589"/>
    </row>
    <row r="63" spans="1:8" s="14" customFormat="1" ht="12.75" customHeight="1">
      <c r="A63" s="560"/>
      <c r="B63" s="574"/>
      <c r="C63" s="597"/>
      <c r="D63" s="584"/>
      <c r="E63" s="589"/>
    </row>
    <row r="64" spans="1:8" s="14" customFormat="1" ht="15.75" customHeight="1">
      <c r="A64" s="560" t="s">
        <v>446</v>
      </c>
      <c r="B64" s="553" t="s">
        <v>1131</v>
      </c>
      <c r="C64" s="597"/>
      <c r="D64" s="584"/>
      <c r="E64" s="589">
        <f>+'popis GO'!E95</f>
        <v>0</v>
      </c>
    </row>
    <row r="65" spans="1:5" s="14" customFormat="1" ht="12.75" customHeight="1">
      <c r="A65" s="560"/>
      <c r="B65" s="553"/>
      <c r="C65" s="597"/>
      <c r="D65" s="584"/>
      <c r="E65" s="589"/>
    </row>
    <row r="66" spans="1:5" s="14" customFormat="1" ht="12.75" customHeight="1">
      <c r="A66" s="560"/>
      <c r="B66" s="553"/>
      <c r="C66" s="597"/>
      <c r="D66" s="584"/>
      <c r="E66" s="589"/>
    </row>
    <row r="67" spans="1:5" s="14" customFormat="1" ht="12.75" customHeight="1">
      <c r="A67" s="560" t="s">
        <v>448</v>
      </c>
      <c r="B67" s="549" t="s">
        <v>447</v>
      </c>
      <c r="C67" s="597"/>
      <c r="D67" s="584"/>
      <c r="E67" s="589">
        <f>+'popis GO'!E383</f>
        <v>0</v>
      </c>
    </row>
    <row r="68" spans="1:5" s="14" customFormat="1" ht="17.25" customHeight="1">
      <c r="A68" s="560"/>
      <c r="B68" s="575"/>
      <c r="C68" s="597"/>
      <c r="D68" s="584"/>
      <c r="E68" s="589"/>
    </row>
    <row r="69" spans="1:5" s="14" customFormat="1" ht="12.75" customHeight="1">
      <c r="A69" s="560"/>
      <c r="B69" s="549"/>
      <c r="C69" s="597"/>
      <c r="D69" s="584"/>
      <c r="E69" s="589"/>
    </row>
    <row r="70" spans="1:5" s="14" customFormat="1" ht="17.25" customHeight="1">
      <c r="A70" s="560" t="s">
        <v>449</v>
      </c>
      <c r="B70" s="553" t="s">
        <v>1132</v>
      </c>
      <c r="C70" s="597"/>
      <c r="D70" s="584"/>
      <c r="E70" s="589">
        <f>+'popis GO'!E417</f>
        <v>0</v>
      </c>
    </row>
    <row r="71" spans="1:5" s="14" customFormat="1" ht="12.75" customHeight="1">
      <c r="A71" s="560"/>
      <c r="B71" s="553"/>
      <c r="C71" s="597"/>
      <c r="D71" s="584"/>
      <c r="E71" s="589"/>
    </row>
    <row r="72" spans="1:5" s="14" customFormat="1" ht="12.75" customHeight="1">
      <c r="A72" s="560"/>
      <c r="B72" s="553"/>
      <c r="C72" s="597"/>
      <c r="D72" s="584"/>
      <c r="E72" s="589"/>
    </row>
    <row r="73" spans="1:5" s="14" customFormat="1" ht="12.75" customHeight="1">
      <c r="A73" s="560" t="s">
        <v>451</v>
      </c>
      <c r="B73" s="553" t="s">
        <v>450</v>
      </c>
      <c r="C73" s="597"/>
      <c r="D73" s="584"/>
      <c r="E73" s="589">
        <f>+'popis GO'!E450</f>
        <v>0</v>
      </c>
    </row>
    <row r="74" spans="1:5" s="14" customFormat="1" ht="14.25" customHeight="1">
      <c r="A74" s="560"/>
      <c r="B74" s="556"/>
      <c r="C74" s="597"/>
      <c r="D74" s="584"/>
      <c r="E74" s="589"/>
    </row>
    <row r="75" spans="1:5" s="14" customFormat="1" ht="12.75" customHeight="1">
      <c r="A75" s="560"/>
      <c r="B75" s="549"/>
      <c r="C75" s="597"/>
      <c r="D75" s="584"/>
      <c r="E75" s="589"/>
    </row>
    <row r="76" spans="1:5" s="14" customFormat="1" ht="15" customHeight="1">
      <c r="A76" s="560" t="s">
        <v>452</v>
      </c>
      <c r="B76" s="549" t="s">
        <v>1133</v>
      </c>
      <c r="C76" s="597"/>
      <c r="D76" s="584"/>
      <c r="E76" s="589">
        <f>+'popis GO'!E609</f>
        <v>0</v>
      </c>
    </row>
    <row r="77" spans="1:5" s="14" customFormat="1" ht="12.75" customHeight="1">
      <c r="A77" s="560"/>
      <c r="B77" s="549"/>
      <c r="C77" s="597"/>
      <c r="D77" s="584"/>
      <c r="E77" s="589"/>
    </row>
    <row r="78" spans="1:5" s="14" customFormat="1" ht="12.75" customHeight="1">
      <c r="A78" s="560"/>
      <c r="B78" s="549"/>
      <c r="C78" s="597"/>
      <c r="D78" s="584"/>
      <c r="E78" s="589"/>
    </row>
    <row r="79" spans="1:5" s="14" customFormat="1" ht="15" customHeight="1">
      <c r="A79" s="560" t="s">
        <v>453</v>
      </c>
      <c r="B79" s="549" t="s">
        <v>1134</v>
      </c>
      <c r="C79" s="597"/>
      <c r="D79" s="584"/>
      <c r="E79" s="589">
        <f>+'popis GO'!E715</f>
        <v>0</v>
      </c>
    </row>
    <row r="80" spans="1:5" s="14" customFormat="1" ht="12.75" customHeight="1">
      <c r="A80" s="560"/>
      <c r="B80" s="549"/>
      <c r="C80" s="597"/>
      <c r="D80" s="584"/>
      <c r="E80" s="589"/>
    </row>
    <row r="81" spans="1:5" s="14" customFormat="1" ht="12.75" customHeight="1">
      <c r="A81" s="551"/>
      <c r="B81" s="549"/>
      <c r="C81" s="597"/>
      <c r="D81" s="584"/>
      <c r="E81" s="589"/>
    </row>
    <row r="82" spans="1:5" s="14" customFormat="1" ht="16.5" customHeight="1">
      <c r="A82" s="560" t="s">
        <v>239</v>
      </c>
      <c r="B82" s="549" t="s">
        <v>1135</v>
      </c>
      <c r="C82" s="597"/>
      <c r="D82" s="584"/>
      <c r="E82" s="589">
        <f>+'popis GO'!E734</f>
        <v>0</v>
      </c>
    </row>
    <row r="83" spans="1:5" s="14" customFormat="1" ht="12.75" customHeight="1">
      <c r="A83" s="560"/>
      <c r="B83" s="553"/>
      <c r="C83" s="597"/>
      <c r="D83" s="584"/>
      <c r="E83" s="585"/>
    </row>
    <row r="84" spans="1:5" s="14" customFormat="1" ht="12.75" customHeight="1">
      <c r="A84" s="576"/>
      <c r="B84" s="577"/>
      <c r="C84" s="1385"/>
      <c r="D84" s="590"/>
      <c r="E84" s="591"/>
    </row>
    <row r="85" spans="1:5" s="14" customFormat="1" ht="12.75" customHeight="1">
      <c r="A85" s="560"/>
      <c r="B85" s="549"/>
      <c r="C85" s="597"/>
      <c r="D85" s="584"/>
      <c r="E85" s="585"/>
    </row>
    <row r="86" spans="1:5" s="14" customFormat="1" ht="12.75" customHeight="1">
      <c r="A86" s="560"/>
      <c r="B86" s="549" t="s">
        <v>553</v>
      </c>
      <c r="C86" s="597"/>
      <c r="D86" s="584"/>
      <c r="E86" s="589">
        <f>SUM(E57:E85)</f>
        <v>0</v>
      </c>
    </row>
    <row r="87" spans="1:5" s="14" customFormat="1" ht="12.75" customHeight="1">
      <c r="A87" s="560"/>
      <c r="B87" s="549"/>
      <c r="C87" s="597"/>
      <c r="D87" s="584"/>
      <c r="E87" s="585"/>
    </row>
    <row r="88" spans="1:5" s="14" customFormat="1" ht="12.75" customHeight="1">
      <c r="A88" s="560"/>
      <c r="B88" s="549"/>
      <c r="C88" s="597"/>
      <c r="D88" s="584"/>
      <c r="E88" s="587"/>
    </row>
    <row r="89" spans="1:5" s="14" customFormat="1" ht="12.75" customHeight="1">
      <c r="A89" s="560"/>
      <c r="B89" s="578" t="s">
        <v>471</v>
      </c>
      <c r="C89" s="597"/>
      <c r="D89" s="584"/>
      <c r="E89" s="585"/>
    </row>
    <row r="90" spans="1:5" s="14" customFormat="1" ht="12.75" customHeight="1">
      <c r="A90" s="560"/>
      <c r="B90" s="549"/>
      <c r="C90" s="597"/>
      <c r="D90" s="584"/>
      <c r="E90" s="585"/>
    </row>
    <row r="91" spans="1:5" s="14" customFormat="1" ht="15" customHeight="1">
      <c r="A91" s="560" t="s">
        <v>454</v>
      </c>
      <c r="B91" s="549" t="s">
        <v>1136</v>
      </c>
      <c r="C91" s="597"/>
      <c r="D91" s="584"/>
      <c r="E91" s="587">
        <f>+'popis GO'!E756</f>
        <v>0</v>
      </c>
    </row>
    <row r="92" spans="1:5" s="14" customFormat="1" ht="12.75" customHeight="1">
      <c r="A92" s="560"/>
      <c r="B92" s="579"/>
      <c r="C92" s="651"/>
      <c r="D92" s="584"/>
      <c r="E92" s="585"/>
    </row>
    <row r="93" spans="1:5" s="14" customFormat="1" ht="12.75" customHeight="1">
      <c r="A93" s="560" t="s">
        <v>345</v>
      </c>
      <c r="B93" s="549" t="s">
        <v>344</v>
      </c>
      <c r="C93" s="597"/>
      <c r="D93" s="584"/>
      <c r="E93" s="587">
        <f>+'popis GO'!E808</f>
        <v>0</v>
      </c>
    </row>
    <row r="94" spans="1:5" s="14" customFormat="1" ht="14.25" customHeight="1">
      <c r="A94" s="560"/>
      <c r="B94" s="575"/>
      <c r="C94" s="597"/>
      <c r="D94" s="584"/>
      <c r="E94" s="587"/>
    </row>
    <row r="95" spans="1:5" s="40" customFormat="1" ht="15.75" customHeight="1">
      <c r="A95" s="560" t="s">
        <v>455</v>
      </c>
      <c r="B95" s="549" t="s">
        <v>1137</v>
      </c>
      <c r="C95" s="597"/>
      <c r="D95" s="597"/>
      <c r="E95" s="587">
        <f>+'popis GO'!E846</f>
        <v>0</v>
      </c>
    </row>
    <row r="96" spans="1:5" s="14" customFormat="1" ht="12.75" customHeight="1">
      <c r="A96" s="560"/>
      <c r="B96" s="549"/>
      <c r="C96" s="597"/>
      <c r="D96" s="584"/>
      <c r="E96" s="587"/>
    </row>
    <row r="97" spans="1:5" s="14" customFormat="1" ht="12.75" customHeight="1">
      <c r="A97" s="560" t="s">
        <v>598</v>
      </c>
      <c r="B97" s="549" t="s">
        <v>1138</v>
      </c>
      <c r="C97" s="597"/>
      <c r="D97" s="584"/>
      <c r="E97" s="587">
        <f>+'popis GO'!E935</f>
        <v>0</v>
      </c>
    </row>
    <row r="98" spans="1:5" s="14" customFormat="1" ht="12.75" customHeight="1">
      <c r="A98" s="560"/>
      <c r="B98" s="549"/>
      <c r="C98" s="597"/>
      <c r="D98" s="584"/>
      <c r="E98" s="587"/>
    </row>
    <row r="99" spans="1:5" s="14" customFormat="1" ht="16.5" customHeight="1">
      <c r="A99" s="560" t="s">
        <v>218</v>
      </c>
      <c r="B99" s="549" t="s">
        <v>1139</v>
      </c>
      <c r="C99" s="597"/>
      <c r="D99" s="584"/>
      <c r="E99" s="587">
        <f>+'popis GO'!E969</f>
        <v>0</v>
      </c>
    </row>
    <row r="100" spans="1:5" s="14" customFormat="1" ht="12.75" customHeight="1">
      <c r="A100" s="560"/>
      <c r="B100" s="549"/>
      <c r="C100" s="597"/>
      <c r="D100" s="584"/>
      <c r="E100" s="587"/>
    </row>
    <row r="101" spans="1:5" s="14" customFormat="1" ht="15" customHeight="1">
      <c r="A101" s="560" t="s">
        <v>456</v>
      </c>
      <c r="B101" s="549" t="s">
        <v>1140</v>
      </c>
      <c r="C101" s="597"/>
      <c r="D101" s="584"/>
      <c r="E101" s="587">
        <f>'popis GO'!E976</f>
        <v>0</v>
      </c>
    </row>
    <row r="102" spans="1:5" s="14" customFormat="1" ht="12.75" customHeight="1">
      <c r="A102" s="560"/>
      <c r="B102" s="549"/>
      <c r="C102" s="597"/>
      <c r="D102" s="584"/>
      <c r="E102" s="587"/>
    </row>
    <row r="103" spans="1:5" s="14" customFormat="1" ht="14.25" customHeight="1">
      <c r="A103" s="560" t="s">
        <v>23</v>
      </c>
      <c r="B103" s="549" t="s">
        <v>1141</v>
      </c>
      <c r="C103" s="597"/>
      <c r="D103" s="584"/>
      <c r="E103" s="587">
        <f>+'popis GO'!E991</f>
        <v>0</v>
      </c>
    </row>
    <row r="104" spans="1:5" s="14" customFormat="1" ht="12.75" customHeight="1">
      <c r="A104" s="560"/>
      <c r="B104" s="549"/>
      <c r="C104" s="597"/>
      <c r="D104" s="584"/>
      <c r="E104" s="587"/>
    </row>
    <row r="105" spans="1:5" s="14" customFormat="1" ht="15.75" customHeight="1">
      <c r="A105" s="560" t="s">
        <v>703</v>
      </c>
      <c r="B105" s="549" t="s">
        <v>1142</v>
      </c>
      <c r="C105" s="597"/>
      <c r="D105" s="584"/>
      <c r="E105" s="587">
        <f>+'popis GO'!E1015</f>
        <v>0</v>
      </c>
    </row>
    <row r="106" spans="1:5" s="14" customFormat="1" ht="12.75" customHeight="1">
      <c r="A106" s="560"/>
      <c r="B106" s="549"/>
      <c r="C106" s="597"/>
      <c r="D106" s="584"/>
      <c r="E106" s="587"/>
    </row>
    <row r="107" spans="1:5" s="14" customFormat="1" ht="16.5" customHeight="1">
      <c r="A107" s="560" t="s">
        <v>704</v>
      </c>
      <c r="B107" s="549" t="s">
        <v>1143</v>
      </c>
      <c r="C107" s="549"/>
      <c r="D107" s="584"/>
      <c r="E107" s="587">
        <f>+'popis GO'!E1077</f>
        <v>0</v>
      </c>
    </row>
    <row r="108" spans="1:5" s="14" customFormat="1" ht="12.75" customHeight="1">
      <c r="A108" s="560"/>
      <c r="B108" s="549"/>
      <c r="C108" s="597"/>
      <c r="D108" s="584"/>
      <c r="E108" s="587"/>
    </row>
    <row r="109" spans="1:5" s="14" customFormat="1" ht="15" customHeight="1">
      <c r="A109" s="560" t="s">
        <v>457</v>
      </c>
      <c r="B109" s="549" t="s">
        <v>1144</v>
      </c>
      <c r="C109" s="597"/>
      <c r="D109" s="584"/>
      <c r="E109" s="587">
        <f>+'popis GO'!E1102</f>
        <v>0</v>
      </c>
    </row>
    <row r="110" spans="1:5" s="14" customFormat="1" ht="13.5" customHeight="1">
      <c r="A110" s="560"/>
      <c r="B110" s="549"/>
      <c r="C110" s="597"/>
      <c r="D110" s="584"/>
      <c r="E110" s="587"/>
    </row>
    <row r="111" spans="1:5" s="14" customFormat="1" ht="15.75" customHeight="1">
      <c r="A111" s="560" t="s">
        <v>396</v>
      </c>
      <c r="B111" s="549" t="s">
        <v>1145</v>
      </c>
      <c r="C111" s="551"/>
      <c r="D111" s="584"/>
      <c r="E111" s="587">
        <f>+'popis GO'!E1173</f>
        <v>0</v>
      </c>
    </row>
    <row r="112" spans="1:5" s="14" customFormat="1" ht="12.75" customHeight="1">
      <c r="A112" s="560"/>
      <c r="B112" s="549"/>
      <c r="C112" s="597"/>
      <c r="D112" s="584"/>
      <c r="E112" s="587"/>
    </row>
    <row r="113" spans="1:5" s="14" customFormat="1" ht="16.5" customHeight="1">
      <c r="A113" s="560" t="s">
        <v>622</v>
      </c>
      <c r="B113" s="549" t="s">
        <v>1146</v>
      </c>
      <c r="C113" s="597"/>
      <c r="D113" s="584"/>
      <c r="E113" s="587">
        <f>+'popis GO'!E1197</f>
        <v>0</v>
      </c>
    </row>
    <row r="114" spans="1:5" s="14" customFormat="1" ht="12.75" customHeight="1">
      <c r="A114" s="560"/>
      <c r="B114" s="551"/>
      <c r="C114" s="597"/>
      <c r="D114" s="584"/>
      <c r="E114" s="587"/>
    </row>
    <row r="115" spans="1:5" s="14" customFormat="1" ht="15" customHeight="1">
      <c r="A115" s="560" t="s">
        <v>458</v>
      </c>
      <c r="B115" s="549" t="s">
        <v>1147</v>
      </c>
      <c r="C115" s="597"/>
      <c r="D115" s="584"/>
      <c r="E115" s="587">
        <f>+'popis GO'!E1233</f>
        <v>0</v>
      </c>
    </row>
    <row r="116" spans="1:5" s="14" customFormat="1" ht="12.75" customHeight="1">
      <c r="A116" s="560"/>
      <c r="B116" s="549"/>
      <c r="C116" s="597"/>
      <c r="D116" s="584"/>
      <c r="E116" s="587"/>
    </row>
    <row r="117" spans="1:5" s="14" customFormat="1" ht="17.25" customHeight="1">
      <c r="A117" s="560" t="s">
        <v>623</v>
      </c>
      <c r="B117" s="549" t="s">
        <v>1148</v>
      </c>
      <c r="C117" s="597"/>
      <c r="D117" s="584"/>
      <c r="E117" s="587">
        <f>+'popis GO'!E1245</f>
        <v>0</v>
      </c>
    </row>
    <row r="118" spans="1:5" s="14" customFormat="1" ht="12.75" customHeight="1">
      <c r="A118" s="560"/>
      <c r="B118" s="549"/>
      <c r="C118" s="597"/>
      <c r="D118" s="584"/>
      <c r="E118" s="587"/>
    </row>
    <row r="119" spans="1:5" s="14" customFormat="1" ht="15.75" customHeight="1">
      <c r="A119" s="560" t="s">
        <v>624</v>
      </c>
      <c r="B119" s="549" t="s">
        <v>1149</v>
      </c>
      <c r="C119" s="597"/>
      <c r="D119" s="584"/>
      <c r="E119" s="589">
        <f>+'popis GO'!E1260</f>
        <v>0</v>
      </c>
    </row>
    <row r="120" spans="1:5" s="14" customFormat="1" ht="12.75" customHeight="1">
      <c r="A120" s="558"/>
      <c r="B120" s="549"/>
      <c r="C120" s="597"/>
      <c r="D120" s="584"/>
      <c r="E120" s="585"/>
    </row>
    <row r="121" spans="1:5" s="14" customFormat="1" ht="15" customHeight="1">
      <c r="A121" s="560" t="s">
        <v>625</v>
      </c>
      <c r="B121" s="549" t="s">
        <v>1150</v>
      </c>
      <c r="C121" s="597"/>
      <c r="D121" s="584"/>
      <c r="E121" s="587">
        <f>+'popis GO'!E1306</f>
        <v>0</v>
      </c>
    </row>
    <row r="122" spans="1:5" s="14" customFormat="1" ht="12.75" customHeight="1">
      <c r="A122" s="558"/>
      <c r="B122" s="549"/>
      <c r="C122" s="597"/>
      <c r="D122" s="584"/>
      <c r="E122" s="585"/>
    </row>
    <row r="123" spans="1:5" s="14" customFormat="1" ht="27.6">
      <c r="A123" s="560" t="s">
        <v>395</v>
      </c>
      <c r="B123" s="549" t="s">
        <v>1151</v>
      </c>
      <c r="C123" s="597"/>
      <c r="D123" s="584"/>
      <c r="E123" s="587">
        <f>+'popis GO'!E1320</f>
        <v>0</v>
      </c>
    </row>
    <row r="124" spans="1:5" s="19" customFormat="1" ht="13.8">
      <c r="A124" s="547"/>
      <c r="B124" s="549"/>
      <c r="C124" s="597"/>
      <c r="D124" s="547"/>
      <c r="E124" s="583"/>
    </row>
    <row r="125" spans="1:5" s="19" customFormat="1" ht="22.8" customHeight="1">
      <c r="A125" s="560" t="s">
        <v>626</v>
      </c>
      <c r="B125" s="557" t="s">
        <v>459</v>
      </c>
      <c r="C125" s="557"/>
      <c r="D125" s="547"/>
      <c r="E125" s="598">
        <f>+'popis GO'!E1353</f>
        <v>0</v>
      </c>
    </row>
    <row r="126" spans="1:5" s="19" customFormat="1" ht="13.8">
      <c r="A126" s="547"/>
      <c r="B126" s="575"/>
      <c r="C126" s="597"/>
      <c r="D126" s="547"/>
      <c r="E126" s="583"/>
    </row>
    <row r="127" spans="1:5" s="19" customFormat="1" ht="13.8">
      <c r="A127" s="560" t="s">
        <v>627</v>
      </c>
      <c r="B127" s="557" t="s">
        <v>1152</v>
      </c>
      <c r="C127" s="551"/>
      <c r="D127" s="547"/>
      <c r="E127" s="598">
        <f>+'popis GO'!E1385</f>
        <v>0</v>
      </c>
    </row>
    <row r="128" spans="1:5">
      <c r="A128" s="580"/>
      <c r="B128" s="580"/>
      <c r="C128" s="580"/>
      <c r="D128" s="580"/>
      <c r="E128" s="599"/>
    </row>
    <row r="130" spans="1:5" s="42" customFormat="1" ht="13.8">
      <c r="A130" s="581"/>
      <c r="B130" s="582" t="s">
        <v>554</v>
      </c>
      <c r="C130" s="581"/>
      <c r="D130" s="581"/>
      <c r="E130" s="598">
        <f>SUM(E89:E129)</f>
        <v>0</v>
      </c>
    </row>
    <row r="131" spans="1:5" s="42" customFormat="1" ht="13.8">
      <c r="A131" s="581"/>
      <c r="B131" s="582"/>
      <c r="C131" s="581"/>
      <c r="D131" s="581"/>
      <c r="E131" s="600"/>
    </row>
    <row r="132" spans="1:5" s="42" customFormat="1" ht="13.8">
      <c r="A132" s="581"/>
      <c r="B132" s="582"/>
      <c r="C132" s="581"/>
      <c r="D132" s="581"/>
      <c r="E132" s="600"/>
    </row>
    <row r="133" spans="1:5" s="42" customFormat="1" ht="13.8">
      <c r="A133" s="581"/>
      <c r="B133" s="582"/>
      <c r="C133" s="581"/>
      <c r="D133" s="581"/>
      <c r="E133" s="600"/>
    </row>
    <row r="134" spans="1:5" s="42" customFormat="1" ht="13.8">
      <c r="A134" s="581"/>
      <c r="B134" s="582"/>
      <c r="C134" s="581"/>
      <c r="D134" s="581"/>
      <c r="E134" s="598"/>
    </row>
    <row r="136" spans="1:5" ht="13.8">
      <c r="A136" s="558"/>
      <c r="B136" s="549"/>
      <c r="C136" s="547"/>
      <c r="D136" s="547"/>
      <c r="E136" s="583"/>
    </row>
    <row r="137" spans="1:5" ht="13.8">
      <c r="A137" s="547"/>
      <c r="B137" s="547"/>
      <c r="C137" s="547"/>
      <c r="D137" s="547"/>
      <c r="E137" s="583"/>
    </row>
    <row r="138" spans="1:5" ht="13.8">
      <c r="A138" s="556"/>
      <c r="B138" s="557"/>
      <c r="C138" s="1378"/>
      <c r="D138" s="584"/>
      <c r="E138" s="585"/>
    </row>
    <row r="139" spans="1:5">
      <c r="A139" s="1386"/>
      <c r="B139" s="1387"/>
    </row>
    <row r="140" spans="1:5" ht="13.8">
      <c r="A140" s="560"/>
      <c r="B140" s="553"/>
      <c r="C140" s="597"/>
      <c r="D140" s="584"/>
      <c r="E140" s="585"/>
    </row>
    <row r="141" spans="1:5" ht="13.8">
      <c r="A141" s="560"/>
      <c r="B141" s="553"/>
      <c r="C141" s="597"/>
      <c r="D141" s="584"/>
      <c r="E141" s="585"/>
    </row>
    <row r="142" spans="1:5" ht="13.8">
      <c r="A142" s="560"/>
      <c r="B142" s="553"/>
      <c r="C142" s="597"/>
      <c r="D142" s="584"/>
      <c r="E142" s="585"/>
    </row>
    <row r="143" spans="1:5" ht="13.8">
      <c r="A143" s="560"/>
      <c r="B143" s="561"/>
      <c r="C143" s="597"/>
      <c r="D143" s="584"/>
      <c r="E143" s="585"/>
    </row>
    <row r="144" spans="1:5" ht="13.8">
      <c r="A144" s="560"/>
      <c r="B144" s="553"/>
      <c r="C144" s="597"/>
      <c r="D144" s="584"/>
      <c r="E144" s="585"/>
    </row>
    <row r="145" spans="1:5" ht="13.8">
      <c r="A145" s="560"/>
      <c r="B145" s="553"/>
      <c r="C145" s="597"/>
      <c r="D145" s="584"/>
      <c r="E145" s="585"/>
    </row>
    <row r="146" spans="1:5" ht="13.8">
      <c r="A146" s="560"/>
      <c r="B146" s="561"/>
      <c r="C146" s="597"/>
      <c r="D146" s="584"/>
      <c r="E146" s="585"/>
    </row>
    <row r="147" spans="1:5" ht="13.8">
      <c r="A147" s="560"/>
      <c r="B147" s="553"/>
      <c r="C147" s="597"/>
      <c r="D147" s="584"/>
      <c r="E147" s="589"/>
    </row>
    <row r="148" spans="1:5" ht="13.8">
      <c r="A148" s="560"/>
      <c r="B148" s="553"/>
      <c r="C148" s="597"/>
      <c r="D148" s="584"/>
      <c r="E148" s="589"/>
    </row>
    <row r="149" spans="1:5" ht="13.8">
      <c r="A149" s="560"/>
      <c r="B149" s="574"/>
      <c r="C149" s="597"/>
      <c r="D149" s="584"/>
      <c r="E149" s="589"/>
    </row>
    <row r="150" spans="1:5" ht="13.8">
      <c r="A150" s="560"/>
      <c r="B150" s="553"/>
      <c r="C150" s="597"/>
      <c r="D150" s="584"/>
      <c r="E150" s="589"/>
    </row>
    <row r="151" spans="1:5" ht="13.8">
      <c r="A151" s="560"/>
      <c r="B151" s="553"/>
      <c r="C151" s="597"/>
      <c r="D151" s="584"/>
      <c r="E151" s="589"/>
    </row>
    <row r="152" spans="1:5" ht="13.8">
      <c r="A152" s="560"/>
      <c r="B152" s="553"/>
      <c r="C152" s="597"/>
      <c r="D152" s="584"/>
      <c r="E152" s="589"/>
    </row>
    <row r="153" spans="1:5" ht="13.8">
      <c r="A153" s="560"/>
      <c r="B153" s="549"/>
      <c r="C153" s="597"/>
      <c r="D153" s="584"/>
      <c r="E153" s="589"/>
    </row>
    <row r="154" spans="1:5" ht="13.8">
      <c r="A154" s="560"/>
      <c r="B154" s="575"/>
      <c r="C154" s="597"/>
      <c r="D154" s="584"/>
      <c r="E154" s="589"/>
    </row>
    <row r="155" spans="1:5" ht="13.8">
      <c r="A155" s="560"/>
      <c r="B155" s="549"/>
      <c r="C155" s="597"/>
      <c r="D155" s="584"/>
      <c r="E155" s="589"/>
    </row>
    <row r="156" spans="1:5" ht="13.8">
      <c r="A156" s="560"/>
      <c r="B156" s="553"/>
      <c r="C156" s="597"/>
      <c r="D156" s="584"/>
      <c r="E156" s="589"/>
    </row>
    <row r="157" spans="1:5" ht="13.8">
      <c r="A157" s="560"/>
      <c r="B157" s="553"/>
      <c r="C157" s="597"/>
      <c r="D157" s="584"/>
      <c r="E157" s="589"/>
    </row>
    <row r="158" spans="1:5" ht="13.8">
      <c r="A158" s="560"/>
      <c r="B158" s="553"/>
      <c r="C158" s="597"/>
      <c r="D158" s="584"/>
      <c r="E158" s="589"/>
    </row>
    <row r="159" spans="1:5" ht="13.8">
      <c r="A159" s="560"/>
      <c r="B159" s="553"/>
      <c r="C159" s="597"/>
      <c r="D159" s="584"/>
      <c r="E159" s="589"/>
    </row>
    <row r="160" spans="1:5" ht="13.8">
      <c r="A160" s="560"/>
      <c r="B160" s="556"/>
      <c r="C160" s="597"/>
      <c r="D160" s="584"/>
      <c r="E160" s="589"/>
    </row>
    <row r="161" spans="1:5" ht="13.8">
      <c r="A161" s="560"/>
      <c r="B161" s="549"/>
      <c r="C161" s="597"/>
      <c r="D161" s="584"/>
      <c r="E161" s="589"/>
    </row>
    <row r="162" spans="1:5" ht="13.8">
      <c r="A162" s="560"/>
      <c r="B162" s="549"/>
      <c r="C162" s="597"/>
      <c r="D162" s="584"/>
      <c r="E162" s="589"/>
    </row>
    <row r="163" spans="1:5" ht="13.8">
      <c r="A163" s="560"/>
      <c r="B163" s="549"/>
      <c r="C163" s="597"/>
      <c r="D163" s="584"/>
      <c r="E163" s="589"/>
    </row>
    <row r="164" spans="1:5" ht="13.8">
      <c r="A164" s="560"/>
      <c r="B164" s="549"/>
      <c r="C164" s="597"/>
      <c r="D164" s="584"/>
      <c r="E164" s="589"/>
    </row>
    <row r="165" spans="1:5" ht="13.8">
      <c r="A165" s="560"/>
      <c r="B165" s="549"/>
      <c r="C165" s="597"/>
      <c r="D165" s="584"/>
      <c r="E165" s="589"/>
    </row>
    <row r="166" spans="1:5" ht="13.8">
      <c r="A166" s="560"/>
      <c r="B166" s="549"/>
      <c r="C166" s="597"/>
      <c r="D166" s="584"/>
      <c r="E166" s="589"/>
    </row>
    <row r="167" spans="1:5" ht="13.8">
      <c r="A167" s="551"/>
      <c r="B167" s="549"/>
      <c r="C167" s="597"/>
      <c r="D167" s="584"/>
      <c r="E167" s="589"/>
    </row>
    <row r="168" spans="1:5" ht="13.8">
      <c r="A168" s="560"/>
      <c r="B168" s="549"/>
      <c r="C168" s="597"/>
      <c r="D168" s="584"/>
      <c r="E168" s="589"/>
    </row>
    <row r="169" spans="1:5" ht="13.8">
      <c r="A169" s="560"/>
      <c r="B169" s="553"/>
      <c r="C169" s="597"/>
      <c r="D169" s="584"/>
      <c r="E169" s="585"/>
    </row>
    <row r="170" spans="1:5" ht="13.8">
      <c r="A170" s="576"/>
      <c r="B170" s="577"/>
      <c r="C170" s="1385"/>
      <c r="D170" s="590"/>
      <c r="E170" s="591"/>
    </row>
    <row r="171" spans="1:5" ht="13.8">
      <c r="A171" s="560"/>
      <c r="B171" s="549"/>
      <c r="C171" s="597"/>
      <c r="D171" s="584"/>
      <c r="E171" s="585"/>
    </row>
    <row r="172" spans="1:5" ht="13.8">
      <c r="A172" s="560"/>
      <c r="B172" s="549"/>
      <c r="C172" s="597"/>
      <c r="D172" s="584"/>
      <c r="E172" s="585"/>
    </row>
    <row r="173" spans="1:5" ht="13.8">
      <c r="A173" s="560"/>
      <c r="B173" s="549"/>
      <c r="C173" s="597"/>
      <c r="D173" s="584"/>
      <c r="E173" s="587"/>
    </row>
    <row r="174" spans="1:5" ht="13.8">
      <c r="A174" s="560"/>
      <c r="B174" s="549"/>
      <c r="C174" s="597"/>
      <c r="D174" s="584"/>
      <c r="E174" s="587"/>
    </row>
    <row r="175" spans="1:5" ht="13.8">
      <c r="A175" s="556"/>
      <c r="B175" s="557"/>
      <c r="C175" s="1378"/>
      <c r="D175" s="584"/>
      <c r="E175" s="585"/>
    </row>
    <row r="177" spans="1:5" ht="13.8">
      <c r="A177" s="560"/>
      <c r="B177" s="549"/>
      <c r="C177" s="597"/>
      <c r="D177" s="584"/>
      <c r="E177" s="585"/>
    </row>
    <row r="178" spans="1:5" ht="13.8">
      <c r="A178" s="560"/>
      <c r="B178" s="549"/>
      <c r="C178" s="597"/>
      <c r="D178" s="584"/>
      <c r="E178" s="585"/>
    </row>
    <row r="179" spans="1:5" ht="13.8">
      <c r="A179" s="560"/>
      <c r="B179" s="549"/>
      <c r="C179" s="597"/>
      <c r="D179" s="584"/>
      <c r="E179" s="587"/>
    </row>
    <row r="180" spans="1:5" ht="13.8">
      <c r="A180" s="560"/>
      <c r="B180" s="579"/>
      <c r="C180" s="651"/>
      <c r="D180" s="584"/>
      <c r="E180" s="585"/>
    </row>
    <row r="181" spans="1:5" ht="13.8">
      <c r="A181" s="560"/>
      <c r="B181" s="549"/>
      <c r="C181" s="597"/>
      <c r="D181" s="584"/>
      <c r="E181" s="587"/>
    </row>
    <row r="182" spans="1:5" ht="13.8">
      <c r="A182" s="560"/>
      <c r="B182" s="575"/>
      <c r="C182" s="597"/>
      <c r="D182" s="584"/>
      <c r="E182" s="587"/>
    </row>
    <row r="183" spans="1:5" ht="13.8">
      <c r="A183" s="560"/>
      <c r="B183" s="549"/>
      <c r="C183" s="597"/>
      <c r="D183" s="597"/>
      <c r="E183" s="587"/>
    </row>
    <row r="184" spans="1:5" ht="13.8">
      <c r="A184" s="560"/>
      <c r="B184" s="549"/>
      <c r="C184" s="597"/>
      <c r="D184" s="584"/>
      <c r="E184" s="587"/>
    </row>
    <row r="185" spans="1:5" ht="13.8">
      <c r="A185" s="560"/>
      <c r="B185" s="549"/>
      <c r="C185" s="597"/>
      <c r="D185" s="584"/>
      <c r="E185" s="587"/>
    </row>
    <row r="186" spans="1:5" ht="13.8">
      <c r="A186" s="560"/>
      <c r="B186" s="549"/>
      <c r="C186" s="597"/>
      <c r="D186" s="584"/>
      <c r="E186" s="587"/>
    </row>
    <row r="187" spans="1:5" ht="13.8">
      <c r="A187" s="560"/>
      <c r="B187" s="549"/>
      <c r="C187" s="597"/>
      <c r="D187" s="584"/>
      <c r="E187" s="587"/>
    </row>
    <row r="188" spans="1:5" ht="13.8">
      <c r="A188" s="560"/>
      <c r="B188" s="549"/>
      <c r="C188" s="597"/>
      <c r="D188" s="584"/>
      <c r="E188" s="587"/>
    </row>
    <row r="189" spans="1:5" ht="13.8">
      <c r="A189" s="560"/>
      <c r="B189" s="549"/>
      <c r="C189" s="597"/>
      <c r="D189" s="584"/>
      <c r="E189" s="587"/>
    </row>
    <row r="190" spans="1:5" ht="13.8">
      <c r="A190" s="560"/>
      <c r="B190" s="549"/>
      <c r="C190" s="597"/>
      <c r="D190" s="584"/>
      <c r="E190" s="587"/>
    </row>
    <row r="191" spans="1:5" ht="13.8">
      <c r="A191" s="560"/>
      <c r="B191" s="549"/>
      <c r="C191" s="597"/>
      <c r="D191" s="584"/>
      <c r="E191" s="587"/>
    </row>
    <row r="192" spans="1:5" ht="13.8">
      <c r="A192" s="560"/>
      <c r="B192" s="549"/>
      <c r="C192" s="597"/>
      <c r="D192" s="584"/>
      <c r="E192" s="587"/>
    </row>
    <row r="193" spans="1:5" ht="13.8">
      <c r="A193" s="560"/>
      <c r="B193" s="549"/>
      <c r="C193" s="597"/>
      <c r="D193" s="584"/>
      <c r="E193" s="587"/>
    </row>
    <row r="194" spans="1:5" ht="13.8">
      <c r="A194" s="560"/>
      <c r="B194" s="549"/>
      <c r="C194" s="597"/>
      <c r="D194" s="584"/>
      <c r="E194" s="587"/>
    </row>
    <row r="195" spans="1:5" ht="13.8">
      <c r="A195" s="560"/>
      <c r="B195" s="549"/>
      <c r="C195" s="549"/>
      <c r="D195" s="584"/>
      <c r="E195" s="587"/>
    </row>
    <row r="196" spans="1:5" ht="13.8">
      <c r="A196" s="560"/>
      <c r="B196" s="549"/>
      <c r="C196" s="597"/>
      <c r="D196" s="584"/>
      <c r="E196" s="587"/>
    </row>
    <row r="197" spans="1:5" ht="15.75" customHeight="1">
      <c r="A197" s="560"/>
      <c r="B197" s="549"/>
      <c r="C197" s="597"/>
      <c r="D197" s="584"/>
      <c r="E197" s="587"/>
    </row>
    <row r="198" spans="1:5" ht="13.8">
      <c r="A198" s="560"/>
      <c r="B198" s="549"/>
      <c r="C198" s="597"/>
      <c r="D198" s="584"/>
      <c r="E198" s="587"/>
    </row>
    <row r="199" spans="1:5" ht="13.8">
      <c r="A199" s="560"/>
      <c r="B199" s="549"/>
      <c r="C199" s="551"/>
      <c r="D199" s="584"/>
      <c r="E199" s="587"/>
    </row>
    <row r="200" spans="1:5" ht="13.8">
      <c r="A200" s="560"/>
      <c r="B200" s="549"/>
      <c r="C200" s="597"/>
      <c r="D200" s="584"/>
      <c r="E200" s="587"/>
    </row>
    <row r="201" spans="1:5" ht="13.8">
      <c r="A201" s="560"/>
      <c r="B201" s="549"/>
      <c r="C201" s="597"/>
      <c r="D201" s="584"/>
      <c r="E201" s="587"/>
    </row>
    <row r="202" spans="1:5" ht="13.8">
      <c r="A202" s="560"/>
      <c r="B202" s="551"/>
      <c r="C202" s="597"/>
      <c r="D202" s="584"/>
      <c r="E202" s="587"/>
    </row>
    <row r="203" spans="1:5" ht="13.8">
      <c r="A203" s="560"/>
      <c r="B203" s="549"/>
      <c r="C203" s="597"/>
      <c r="D203" s="584"/>
      <c r="E203" s="587"/>
    </row>
    <row r="204" spans="1:5" ht="13.8">
      <c r="A204" s="560"/>
      <c r="B204" s="549"/>
      <c r="C204" s="597"/>
      <c r="D204" s="584"/>
      <c r="E204" s="587"/>
    </row>
    <row r="205" spans="1:5" ht="13.8">
      <c r="A205" s="560"/>
      <c r="B205" s="549"/>
      <c r="C205" s="597"/>
      <c r="D205" s="584"/>
      <c r="E205" s="587"/>
    </row>
    <row r="206" spans="1:5" ht="13.8">
      <c r="A206" s="560"/>
      <c r="B206" s="549"/>
      <c r="C206" s="597"/>
      <c r="D206" s="584"/>
      <c r="E206" s="587"/>
    </row>
    <row r="207" spans="1:5" ht="13.8">
      <c r="A207" s="560"/>
      <c r="B207" s="549"/>
      <c r="C207" s="597"/>
      <c r="D207" s="584"/>
      <c r="E207" s="589"/>
    </row>
    <row r="208" spans="1:5" ht="13.8">
      <c r="A208" s="558"/>
      <c r="B208" s="549"/>
      <c r="C208" s="597"/>
      <c r="D208" s="584"/>
      <c r="E208" s="585"/>
    </row>
    <row r="209" spans="1:5" ht="13.8">
      <c r="A209" s="560"/>
      <c r="B209" s="549"/>
      <c r="C209" s="597"/>
      <c r="D209" s="584"/>
      <c r="E209" s="587"/>
    </row>
    <row r="210" spans="1:5" ht="13.8">
      <c r="A210" s="558"/>
      <c r="B210" s="549"/>
      <c r="C210" s="597"/>
      <c r="D210" s="584"/>
      <c r="E210" s="585"/>
    </row>
    <row r="211" spans="1:5" ht="13.8">
      <c r="A211" s="560"/>
      <c r="B211" s="549"/>
      <c r="C211" s="597"/>
      <c r="D211" s="584"/>
      <c r="E211" s="587"/>
    </row>
    <row r="212" spans="1:5" ht="13.8">
      <c r="A212" s="547"/>
      <c r="B212" s="549"/>
      <c r="C212" s="597"/>
      <c r="D212" s="547"/>
      <c r="E212" s="583"/>
    </row>
    <row r="213" spans="1:5" ht="13.8">
      <c r="A213" s="560"/>
      <c r="B213" s="1388"/>
      <c r="C213" s="1388"/>
      <c r="D213" s="547"/>
      <c r="E213" s="598"/>
    </row>
    <row r="214" spans="1:5" ht="13.8">
      <c r="A214" s="547"/>
      <c r="B214" s="575"/>
      <c r="C214" s="597"/>
      <c r="D214" s="547"/>
      <c r="E214" s="583"/>
    </row>
    <row r="215" spans="1:5" ht="13.8">
      <c r="A215" s="560"/>
      <c r="B215" s="557"/>
      <c r="C215" s="551"/>
      <c r="D215" s="547"/>
      <c r="E215" s="598"/>
    </row>
    <row r="216" spans="1:5">
      <c r="A216" s="580"/>
      <c r="B216" s="580"/>
      <c r="C216" s="580"/>
      <c r="D216" s="580"/>
      <c r="E216" s="599"/>
    </row>
    <row r="218" spans="1:5" ht="13.8">
      <c r="A218" s="581"/>
      <c r="B218" s="582"/>
      <c r="C218" s="581"/>
      <c r="D218" s="581"/>
      <c r="E218" s="598"/>
    </row>
    <row r="219" spans="1:5" ht="13.8">
      <c r="A219" s="581"/>
      <c r="B219" s="582"/>
      <c r="C219" s="581"/>
      <c r="D219" s="581"/>
      <c r="E219" s="600"/>
    </row>
    <row r="220" spans="1:5" ht="13.8">
      <c r="A220" s="581"/>
      <c r="B220" s="582"/>
      <c r="C220" s="581"/>
      <c r="D220" s="581"/>
      <c r="E220" s="600"/>
    </row>
    <row r="221" spans="1:5" ht="13.8">
      <c r="A221" s="581"/>
      <c r="B221" s="582"/>
      <c r="C221" s="581"/>
      <c r="D221" s="581"/>
      <c r="E221" s="600"/>
    </row>
    <row r="222" spans="1:5" ht="13.8">
      <c r="A222" s="581"/>
      <c r="B222" s="582"/>
      <c r="C222" s="581"/>
      <c r="D222" s="581"/>
      <c r="E222" s="600"/>
    </row>
    <row r="223" spans="1:5" ht="13.8">
      <c r="A223" s="581"/>
      <c r="B223" s="582"/>
      <c r="C223" s="581"/>
      <c r="D223" s="581"/>
      <c r="E223" s="598"/>
    </row>
  </sheetData>
  <sheetProtection password="C738" sheet="1" objects="1" scenarios="1"/>
  <customSheetViews>
    <customSheetView guid="{E8A32660-5375-432E-8311-6462C80F3B10}" scale="85" showPageBreaks="1" zeroValues="0" printArea="1" view="pageBreakPreview" topLeftCell="A29">
      <selection activeCell="B51" sqref="B51"/>
      <rowBreaks count="2" manualBreakCount="2">
        <brk id="53" max="16383" man="1"/>
        <brk id="88" max="16383" man="1"/>
      </rowBreaks>
      <pageMargins left="0.66" right="0.41" top="0.31" bottom="0.59" header="0.36" footer="0"/>
      <pageSetup paperSize="9" scale="93" orientation="portrait" horizontalDpi="4294967293" r:id="rId1"/>
      <headerFooter alignWithMargins="0">
        <oddFooter>&amp;LGradis skupinag d.d.&amp;CPGH KOZOLEC 2.faza</oddFooter>
      </headerFooter>
    </customSheetView>
  </customSheetViews>
  <mergeCells count="3">
    <mergeCell ref="B213:C213"/>
    <mergeCell ref="D48:E48"/>
    <mergeCell ref="D49:E49"/>
  </mergeCells>
  <phoneticPr fontId="0" type="noConversion"/>
  <pageMargins left="0.66" right="0.41" top="0.31" bottom="0.59" header="0.36" footer="0"/>
  <pageSetup paperSize="9" scale="93" orientation="portrait" horizontalDpi="4294967293" r:id="rId2"/>
  <headerFooter alignWithMargins="0">
    <oddFooter>&amp;LGradis skupinag d.d.&amp;CPGH KOZOLEC 2.faza</oddFooter>
  </headerFooter>
  <rowBreaks count="2" manualBreakCount="2">
    <brk id="52" max="16383" man="1"/>
    <brk id="8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437"/>
  <sheetViews>
    <sheetView view="pageLayout" topLeftCell="A1314" zoomScaleNormal="100" workbookViewId="0">
      <selection activeCell="C1317" sqref="C1317"/>
    </sheetView>
  </sheetViews>
  <sheetFormatPr defaultColWidth="0" defaultRowHeight="13.2" outlineLevelRow="1"/>
  <cols>
    <col min="1" max="1" width="5.88671875" style="632" customWidth="1"/>
    <col min="2" max="2" width="39.44140625" style="754" customWidth="1"/>
    <col min="3" max="3" width="8.5546875" style="628" customWidth="1"/>
    <col min="4" max="4" width="13" style="759" customWidth="1"/>
    <col min="5" max="5" width="18" style="3" customWidth="1"/>
    <col min="6" max="16384" width="1.77734375" style="1" hidden="1"/>
  </cols>
  <sheetData>
    <row r="1" spans="1:5" s="17" customFormat="1" ht="26.4">
      <c r="A1" s="613" t="s">
        <v>568</v>
      </c>
      <c r="B1" s="614" t="s">
        <v>497</v>
      </c>
      <c r="C1" s="615" t="s">
        <v>569</v>
      </c>
      <c r="D1" s="755"/>
      <c r="E1" s="56" t="s">
        <v>501</v>
      </c>
    </row>
    <row r="2" spans="1:5" s="31" customFormat="1">
      <c r="A2" s="616"/>
      <c r="B2" s="617"/>
      <c r="C2" s="618"/>
      <c r="D2" s="756"/>
      <c r="E2" s="30"/>
    </row>
    <row r="3" spans="1:5" s="69" customFormat="1" ht="26.4">
      <c r="A3" s="619" t="s">
        <v>461</v>
      </c>
      <c r="B3" s="620" t="s">
        <v>431</v>
      </c>
      <c r="C3" s="621"/>
      <c r="D3" s="757"/>
    </row>
    <row r="4" spans="1:5" s="35" customFormat="1" ht="26.4">
      <c r="A4" s="619" t="s">
        <v>443</v>
      </c>
      <c r="B4" s="622" t="s">
        <v>425</v>
      </c>
      <c r="C4" s="623"/>
      <c r="D4" s="758"/>
      <c r="E4" s="34"/>
    </row>
    <row r="5" spans="1:5" s="69" customFormat="1">
      <c r="A5" s="621"/>
      <c r="B5" s="621"/>
      <c r="C5" s="621"/>
      <c r="D5" s="757"/>
    </row>
    <row r="6" spans="1:5" s="35" customFormat="1">
      <c r="A6" s="619" t="s">
        <v>462</v>
      </c>
      <c r="B6" s="622" t="s">
        <v>436</v>
      </c>
      <c r="C6" s="623"/>
      <c r="D6" s="758"/>
      <c r="E6" s="34"/>
    </row>
    <row r="7" spans="1:5" s="35" customFormat="1">
      <c r="A7" s="619"/>
      <c r="B7" s="622"/>
      <c r="C7" s="623"/>
      <c r="D7" s="758"/>
      <c r="E7" s="34"/>
    </row>
    <row r="8" spans="1:5" s="35" customFormat="1">
      <c r="A8" s="619"/>
      <c r="B8" s="622"/>
      <c r="C8" s="623"/>
      <c r="D8" s="758"/>
      <c r="E8" s="34"/>
    </row>
    <row r="9" spans="1:5">
      <c r="A9" s="619"/>
      <c r="B9" s="624" t="s">
        <v>939</v>
      </c>
      <c r="C9" s="625"/>
    </row>
    <row r="10" spans="1:5" s="35" customFormat="1">
      <c r="A10" s="619"/>
      <c r="B10" s="622"/>
      <c r="C10" s="623"/>
      <c r="D10" s="758"/>
      <c r="E10" s="34"/>
    </row>
    <row r="11" spans="1:5" s="44" customFormat="1">
      <c r="A11" s="626"/>
      <c r="B11" s="627" t="s">
        <v>460</v>
      </c>
      <c r="C11" s="628"/>
      <c r="D11" s="759"/>
      <c r="E11" s="43"/>
    </row>
    <row r="12" spans="1:5" s="9" customFormat="1">
      <c r="A12" s="619"/>
      <c r="B12" s="629"/>
      <c r="C12" s="623" t="s">
        <v>569</v>
      </c>
      <c r="D12" s="758"/>
      <c r="E12" s="3" t="s">
        <v>823</v>
      </c>
    </row>
    <row r="13" spans="1:5">
      <c r="A13" s="619"/>
      <c r="B13" s="630"/>
      <c r="C13" s="631"/>
      <c r="D13" s="760"/>
      <c r="E13" s="3" t="str">
        <f>IF(OR(ISBLANK(C13),ISBLANK(D13))," ",KOLIC*CENA)</f>
        <v xml:space="preserve"> </v>
      </c>
    </row>
    <row r="14" spans="1:5" ht="118.8">
      <c r="B14" s="633" t="s">
        <v>213</v>
      </c>
      <c r="C14" s="634"/>
    </row>
    <row r="15" spans="1:5" ht="15">
      <c r="A15" s="635"/>
      <c r="B15" s="636"/>
    </row>
    <row r="16" spans="1:5" ht="15">
      <c r="A16" s="635"/>
      <c r="B16" s="636"/>
    </row>
    <row r="17" spans="1:5" ht="105.6">
      <c r="A17" s="632" t="s">
        <v>2160</v>
      </c>
      <c r="B17" s="633" t="s">
        <v>336</v>
      </c>
      <c r="C17" s="634"/>
      <c r="E17" s="3" t="str">
        <f t="shared" ref="E17:E35" si="0">IF(OR(ISBLANK(C17),ISBLANK(D17))," ",KOLIC*CENA)</f>
        <v xml:space="preserve"> </v>
      </c>
    </row>
    <row r="18" spans="1:5">
      <c r="A18" s="637"/>
      <c r="B18" s="638" t="s">
        <v>261</v>
      </c>
      <c r="C18" s="639">
        <v>1</v>
      </c>
      <c r="E18" s="3" t="str">
        <f t="shared" si="0"/>
        <v xml:space="preserve"> </v>
      </c>
    </row>
    <row r="19" spans="1:5">
      <c r="A19" s="619"/>
      <c r="B19" s="630"/>
      <c r="C19" s="631"/>
      <c r="D19" s="760"/>
      <c r="E19" s="3" t="str">
        <f t="shared" si="0"/>
        <v xml:space="preserve"> </v>
      </c>
    </row>
    <row r="20" spans="1:5" ht="171.6">
      <c r="A20" s="632" t="s">
        <v>574</v>
      </c>
      <c r="B20" s="633" t="s">
        <v>161</v>
      </c>
      <c r="C20" s="634"/>
      <c r="E20" s="3" t="str">
        <f t="shared" si="0"/>
        <v xml:space="preserve"> </v>
      </c>
    </row>
    <row r="21" spans="1:5">
      <c r="A21" s="637"/>
      <c r="B21" s="638" t="s">
        <v>503</v>
      </c>
      <c r="C21" s="639">
        <v>33</v>
      </c>
      <c r="E21" s="3" t="str">
        <f t="shared" si="0"/>
        <v xml:space="preserve"> </v>
      </c>
    </row>
    <row r="22" spans="1:5" ht="15">
      <c r="A22" s="640"/>
      <c r="B22" s="636"/>
      <c r="E22" s="3" t="str">
        <f t="shared" si="0"/>
        <v xml:space="preserve"> </v>
      </c>
    </row>
    <row r="23" spans="1:5" ht="145.19999999999999">
      <c r="A23" s="632" t="s">
        <v>1474</v>
      </c>
      <c r="B23" s="633" t="s">
        <v>139</v>
      </c>
      <c r="C23" s="634"/>
      <c r="E23" s="3" t="str">
        <f t="shared" si="0"/>
        <v xml:space="preserve"> </v>
      </c>
    </row>
    <row r="24" spans="1:5">
      <c r="A24" s="637"/>
      <c r="B24" s="638" t="s">
        <v>503</v>
      </c>
      <c r="C24" s="639">
        <v>10</v>
      </c>
      <c r="E24" s="3" t="str">
        <f t="shared" si="0"/>
        <v xml:space="preserve"> </v>
      </c>
    </row>
    <row r="25" spans="1:5" ht="15">
      <c r="A25" s="641"/>
      <c r="B25" s="636"/>
      <c r="E25" s="3" t="str">
        <f t="shared" si="0"/>
        <v xml:space="preserve"> </v>
      </c>
    </row>
    <row r="26" spans="1:5" ht="15">
      <c r="A26" s="640"/>
      <c r="B26" s="636"/>
      <c r="E26" s="3" t="str">
        <f t="shared" si="0"/>
        <v xml:space="preserve"> </v>
      </c>
    </row>
    <row r="27" spans="1:5" ht="79.2">
      <c r="A27" s="632" t="s">
        <v>2162</v>
      </c>
      <c r="B27" s="633" t="s">
        <v>162</v>
      </c>
      <c r="C27" s="634"/>
      <c r="E27" s="3" t="str">
        <f t="shared" si="0"/>
        <v xml:space="preserve"> </v>
      </c>
    </row>
    <row r="28" spans="1:5">
      <c r="A28" s="637"/>
      <c r="B28" s="638" t="s">
        <v>503</v>
      </c>
      <c r="C28" s="639">
        <v>15</v>
      </c>
      <c r="E28" s="3" t="str">
        <f t="shared" si="0"/>
        <v xml:space="preserve"> </v>
      </c>
    </row>
    <row r="29" spans="1:5" ht="15">
      <c r="A29" s="641"/>
      <c r="B29" s="636"/>
      <c r="E29" s="3" t="str">
        <f t="shared" si="0"/>
        <v xml:space="preserve"> </v>
      </c>
    </row>
    <row r="30" spans="1:5" ht="15">
      <c r="A30" s="640"/>
      <c r="B30" s="636"/>
      <c r="E30" s="3" t="str">
        <f t="shared" si="0"/>
        <v xml:space="preserve"> </v>
      </c>
    </row>
    <row r="31" spans="1:5" ht="145.19999999999999">
      <c r="A31" s="632" t="s">
        <v>789</v>
      </c>
      <c r="B31" s="633" t="s">
        <v>163</v>
      </c>
      <c r="C31" s="634"/>
      <c r="E31" s="3" t="str">
        <f t="shared" si="0"/>
        <v xml:space="preserve"> </v>
      </c>
    </row>
    <row r="32" spans="1:5">
      <c r="A32" s="637"/>
      <c r="B32" s="638" t="s">
        <v>591</v>
      </c>
      <c r="C32" s="639">
        <v>6</v>
      </c>
      <c r="E32" s="3" t="str">
        <f t="shared" si="0"/>
        <v xml:space="preserve"> </v>
      </c>
    </row>
    <row r="33" spans="1:6">
      <c r="A33" s="637"/>
      <c r="B33" s="638"/>
      <c r="C33" s="639"/>
      <c r="E33" s="3" t="str">
        <f t="shared" si="0"/>
        <v xml:space="preserve"> </v>
      </c>
    </row>
    <row r="34" spans="1:6" ht="52.8">
      <c r="A34" s="642">
        <v>5</v>
      </c>
      <c r="B34" s="633" t="s">
        <v>214</v>
      </c>
      <c r="C34" s="639"/>
      <c r="E34" s="3" t="str">
        <f t="shared" si="0"/>
        <v xml:space="preserve"> </v>
      </c>
    </row>
    <row r="35" spans="1:6">
      <c r="A35" s="637"/>
      <c r="B35" s="638" t="s">
        <v>591</v>
      </c>
      <c r="C35" s="639">
        <v>3</v>
      </c>
      <c r="E35" s="3" t="str">
        <f t="shared" si="0"/>
        <v xml:space="preserve"> </v>
      </c>
    </row>
    <row r="36" spans="1:6" s="48" customFormat="1">
      <c r="A36" s="643"/>
      <c r="B36" s="644"/>
      <c r="C36" s="645"/>
      <c r="D36" s="761"/>
      <c r="E36" s="32"/>
    </row>
    <row r="37" spans="1:6" s="11" customFormat="1">
      <c r="A37" s="646"/>
      <c r="B37" s="622" t="s">
        <v>337</v>
      </c>
      <c r="C37" s="647"/>
      <c r="D37" s="762"/>
      <c r="E37" s="46">
        <f>SUM(E17:E36)</f>
        <v>0</v>
      </c>
    </row>
    <row r="38" spans="1:6" s="11" customFormat="1">
      <c r="A38" s="646"/>
      <c r="B38" s="648"/>
      <c r="C38" s="647"/>
      <c r="D38" s="762"/>
    </row>
    <row r="39" spans="1:6" s="14" customFormat="1" ht="13.8">
      <c r="A39" s="560"/>
      <c r="B39" s="649"/>
      <c r="C39" s="597"/>
      <c r="D39" s="763"/>
      <c r="E39" s="20"/>
    </row>
    <row r="40" spans="1:6">
      <c r="A40" s="619"/>
      <c r="B40" s="650" t="s">
        <v>464</v>
      </c>
      <c r="C40" s="651"/>
      <c r="E40" s="7"/>
      <c r="F40" s="1" t="s">
        <v>463</v>
      </c>
    </row>
    <row r="41" spans="1:6">
      <c r="A41" s="619"/>
      <c r="B41" s="652"/>
      <c r="C41" s="625"/>
    </row>
    <row r="42" spans="1:6" ht="105.6">
      <c r="B42" s="653" t="s">
        <v>940</v>
      </c>
      <c r="C42" s="633"/>
      <c r="D42" s="764"/>
      <c r="E42" s="72"/>
    </row>
    <row r="43" spans="1:6">
      <c r="B43" s="633"/>
      <c r="C43" s="633"/>
      <c r="D43" s="764"/>
      <c r="E43" s="72"/>
    </row>
    <row r="44" spans="1:6" ht="39.6">
      <c r="B44" s="633" t="s">
        <v>465</v>
      </c>
      <c r="C44" s="633"/>
      <c r="D44" s="764"/>
      <c r="E44" s="72"/>
    </row>
    <row r="45" spans="1:6">
      <c r="B45" s="633"/>
      <c r="C45" s="633"/>
      <c r="D45" s="764"/>
      <c r="E45" s="72"/>
    </row>
    <row r="46" spans="1:6" s="9" customFormat="1">
      <c r="A46" s="619"/>
      <c r="B46" s="654"/>
      <c r="C46" s="623" t="s">
        <v>569</v>
      </c>
      <c r="D46" s="758"/>
      <c r="E46" s="3" t="s">
        <v>498</v>
      </c>
    </row>
    <row r="47" spans="1:6" s="9" customFormat="1">
      <c r="A47" s="619"/>
      <c r="B47" s="638"/>
      <c r="C47" s="655"/>
      <c r="D47" s="759"/>
      <c r="E47" s="3" t="str">
        <f t="shared" ref="E47:E66" si="1">IF(OR(ISBLANK(C47),ISBLANK(D47))," ",KOLIC*CENA)</f>
        <v xml:space="preserve"> </v>
      </c>
    </row>
    <row r="48" spans="1:6">
      <c r="A48" s="637"/>
      <c r="B48" s="633" t="s">
        <v>144</v>
      </c>
      <c r="E48" s="3" t="str">
        <f t="shared" si="1"/>
        <v xml:space="preserve"> </v>
      </c>
    </row>
    <row r="49" spans="1:5" ht="118.8">
      <c r="A49" s="637"/>
      <c r="B49" s="633" t="s">
        <v>370</v>
      </c>
      <c r="C49" s="634"/>
      <c r="E49" s="3" t="str">
        <f t="shared" si="1"/>
        <v xml:space="preserve"> </v>
      </c>
    </row>
    <row r="50" spans="1:5" ht="15">
      <c r="A50" s="640"/>
      <c r="B50" s="636"/>
      <c r="E50" s="3" t="str">
        <f t="shared" si="1"/>
        <v xml:space="preserve"> </v>
      </c>
    </row>
    <row r="51" spans="1:5" ht="290.39999999999998">
      <c r="A51" s="632" t="s">
        <v>572</v>
      </c>
      <c r="B51" s="633" t="s">
        <v>206</v>
      </c>
      <c r="C51" s="634"/>
      <c r="E51" s="3" t="str">
        <f t="shared" si="1"/>
        <v xml:space="preserve"> </v>
      </c>
    </row>
    <row r="52" spans="1:5">
      <c r="A52" s="637"/>
      <c r="B52" s="638" t="s">
        <v>503</v>
      </c>
      <c r="C52" s="639">
        <f>21650-14000</f>
        <v>7650</v>
      </c>
      <c r="E52" s="3" t="str">
        <f t="shared" si="1"/>
        <v xml:space="preserve"> </v>
      </c>
    </row>
    <row r="53" spans="1:5" ht="15">
      <c r="A53" s="640"/>
      <c r="B53" s="636"/>
      <c r="E53" s="3" t="str">
        <f t="shared" si="1"/>
        <v xml:space="preserve"> </v>
      </c>
    </row>
    <row r="54" spans="1:5" ht="15">
      <c r="A54" s="640"/>
      <c r="B54" s="636"/>
      <c r="E54" s="3" t="str">
        <f t="shared" si="1"/>
        <v xml:space="preserve"> </v>
      </c>
    </row>
    <row r="55" spans="1:5" ht="92.4">
      <c r="A55" s="632" t="s">
        <v>573</v>
      </c>
      <c r="B55" s="633" t="s">
        <v>207</v>
      </c>
      <c r="C55" s="634"/>
      <c r="E55" s="3" t="str">
        <f t="shared" si="1"/>
        <v xml:space="preserve"> </v>
      </c>
    </row>
    <row r="56" spans="1:5">
      <c r="A56" s="637"/>
      <c r="B56" s="638" t="s">
        <v>503</v>
      </c>
      <c r="C56" s="639">
        <v>10</v>
      </c>
      <c r="E56" s="3" t="str">
        <f t="shared" si="1"/>
        <v xml:space="preserve"> </v>
      </c>
    </row>
    <row r="57" spans="1:5" ht="15">
      <c r="A57" s="640"/>
      <c r="B57" s="636"/>
      <c r="E57" s="3" t="str">
        <f t="shared" si="1"/>
        <v xml:space="preserve"> </v>
      </c>
    </row>
    <row r="58" spans="1:5" ht="15">
      <c r="A58" s="640"/>
      <c r="B58" s="636"/>
      <c r="E58" s="3" t="str">
        <f t="shared" si="1"/>
        <v xml:space="preserve"> </v>
      </c>
    </row>
    <row r="59" spans="1:5" ht="92.4">
      <c r="A59" s="632" t="s">
        <v>574</v>
      </c>
      <c r="B59" s="633" t="s">
        <v>208</v>
      </c>
      <c r="C59" s="634"/>
      <c r="E59" s="3" t="str">
        <f t="shared" si="1"/>
        <v xml:space="preserve"> </v>
      </c>
    </row>
    <row r="60" spans="1:5">
      <c r="A60" s="637"/>
      <c r="B60" s="638" t="s">
        <v>503</v>
      </c>
      <c r="C60" s="639">
        <v>60</v>
      </c>
      <c r="E60" s="3" t="str">
        <f t="shared" si="1"/>
        <v xml:space="preserve"> </v>
      </c>
    </row>
    <row r="61" spans="1:5" ht="15">
      <c r="A61" s="637"/>
      <c r="B61" s="640"/>
      <c r="C61" s="636"/>
      <c r="E61" s="3" t="str">
        <f t="shared" si="1"/>
        <v xml:space="preserve"> </v>
      </c>
    </row>
    <row r="62" spans="1:5" ht="15">
      <c r="A62" s="640"/>
      <c r="B62" s="636"/>
      <c r="E62" s="3" t="str">
        <f t="shared" si="1"/>
        <v xml:space="preserve"> </v>
      </c>
    </row>
    <row r="63" spans="1:5" ht="92.4">
      <c r="A63" s="632" t="s">
        <v>575</v>
      </c>
      <c r="B63" s="633" t="s">
        <v>209</v>
      </c>
      <c r="C63" s="634"/>
      <c r="E63" s="3" t="str">
        <f t="shared" si="1"/>
        <v xml:space="preserve"> </v>
      </c>
    </row>
    <row r="64" spans="1:5">
      <c r="A64" s="637"/>
      <c r="B64" s="638" t="s">
        <v>503</v>
      </c>
      <c r="C64" s="639">
        <v>34</v>
      </c>
      <c r="E64" s="3" t="str">
        <f t="shared" si="1"/>
        <v xml:space="preserve"> </v>
      </c>
    </row>
    <row r="65" spans="1:5" ht="15">
      <c r="A65" s="637"/>
      <c r="B65" s="640"/>
      <c r="C65" s="636"/>
      <c r="E65" s="3" t="str">
        <f t="shared" si="1"/>
        <v xml:space="preserve"> </v>
      </c>
    </row>
    <row r="66" spans="1:5" ht="15">
      <c r="A66" s="640"/>
      <c r="B66" s="636"/>
      <c r="E66" s="3" t="str">
        <f t="shared" si="1"/>
        <v xml:space="preserve"> </v>
      </c>
    </row>
    <row r="67" spans="1:5" ht="79.2">
      <c r="A67" s="619" t="s">
        <v>140</v>
      </c>
      <c r="B67" s="656" t="s">
        <v>210</v>
      </c>
      <c r="C67" s="625"/>
      <c r="E67" s="3" t="str">
        <f t="shared" ref="E67:E90" si="2">IF(OR(ISBLANK(C67),ISBLANK(D67))," ",KOLIC*CENA)</f>
        <v xml:space="preserve"> </v>
      </c>
    </row>
    <row r="68" spans="1:5">
      <c r="A68" s="619"/>
      <c r="B68" s="630" t="s">
        <v>503</v>
      </c>
      <c r="C68" s="631">
        <v>36</v>
      </c>
      <c r="D68" s="760"/>
      <c r="E68" s="3" t="str">
        <f t="shared" si="2"/>
        <v xml:space="preserve"> </v>
      </c>
    </row>
    <row r="69" spans="1:5">
      <c r="A69" s="619"/>
      <c r="B69" s="630"/>
      <c r="C69" s="631"/>
      <c r="D69" s="760"/>
      <c r="E69" s="3" t="str">
        <f t="shared" si="2"/>
        <v xml:space="preserve"> </v>
      </c>
    </row>
    <row r="70" spans="1:5" ht="26.4">
      <c r="A70" s="632" t="s">
        <v>141</v>
      </c>
      <c r="B70" s="633" t="s">
        <v>145</v>
      </c>
      <c r="C70" s="634"/>
      <c r="E70" s="3" t="str">
        <f t="shared" si="2"/>
        <v xml:space="preserve"> </v>
      </c>
    </row>
    <row r="71" spans="1:5">
      <c r="A71" s="637"/>
      <c r="B71" s="638" t="s">
        <v>561</v>
      </c>
      <c r="C71" s="639">
        <f>2150-913</f>
        <v>1237</v>
      </c>
      <c r="E71" s="3" t="str">
        <f t="shared" si="2"/>
        <v xml:space="preserve"> </v>
      </c>
    </row>
    <row r="72" spans="1:5" ht="15">
      <c r="A72" s="640"/>
      <c r="B72" s="636"/>
      <c r="E72" s="3" t="str">
        <f t="shared" si="2"/>
        <v xml:space="preserve"> </v>
      </c>
    </row>
    <row r="73" spans="1:5" ht="26.4">
      <c r="A73" s="632" t="s">
        <v>142</v>
      </c>
      <c r="B73" s="633" t="s">
        <v>296</v>
      </c>
      <c r="C73" s="634"/>
      <c r="E73" s="3" t="str">
        <f t="shared" si="2"/>
        <v xml:space="preserve"> </v>
      </c>
    </row>
    <row r="74" spans="1:5">
      <c r="B74" s="633"/>
      <c r="C74" s="634"/>
      <c r="E74" s="3" t="str">
        <f t="shared" si="2"/>
        <v xml:space="preserve"> </v>
      </c>
    </row>
    <row r="75" spans="1:5">
      <c r="A75" s="637"/>
      <c r="B75" s="638" t="s">
        <v>561</v>
      </c>
      <c r="C75" s="639">
        <f>2150-913</f>
        <v>1237</v>
      </c>
      <c r="E75" s="3" t="str">
        <f t="shared" si="2"/>
        <v xml:space="preserve"> </v>
      </c>
    </row>
    <row r="76" spans="1:5" ht="15">
      <c r="A76" s="637"/>
      <c r="B76" s="640"/>
      <c r="C76" s="636"/>
      <c r="E76" s="3" t="str">
        <f t="shared" si="2"/>
        <v xml:space="preserve"> </v>
      </c>
    </row>
    <row r="77" spans="1:5" ht="79.2">
      <c r="A77" s="632" t="s">
        <v>1497</v>
      </c>
      <c r="B77" s="633" t="s">
        <v>211</v>
      </c>
      <c r="C77" s="634"/>
      <c r="E77" s="3" t="str">
        <f t="shared" si="2"/>
        <v xml:space="preserve"> </v>
      </c>
    </row>
    <row r="78" spans="1:5">
      <c r="A78" s="637"/>
      <c r="B78" s="657" t="s">
        <v>503</v>
      </c>
      <c r="C78" s="639">
        <v>135</v>
      </c>
      <c r="E78" s="3" t="str">
        <f t="shared" si="2"/>
        <v xml:space="preserve"> </v>
      </c>
    </row>
    <row r="79" spans="1:5" ht="15">
      <c r="A79" s="640"/>
      <c r="B79" s="636"/>
      <c r="E79" s="3" t="str">
        <f t="shared" si="2"/>
        <v xml:space="preserve"> </v>
      </c>
    </row>
    <row r="80" spans="1:5" ht="15">
      <c r="A80" s="640"/>
      <c r="B80" s="637"/>
      <c r="C80" s="637"/>
      <c r="E80" s="3" t="str">
        <f t="shared" si="2"/>
        <v xml:space="preserve"> </v>
      </c>
    </row>
    <row r="81" spans="1:5" ht="79.2">
      <c r="A81" s="632" t="s">
        <v>2163</v>
      </c>
      <c r="B81" s="633" t="s">
        <v>297</v>
      </c>
      <c r="C81" s="634"/>
      <c r="E81" s="3" t="str">
        <f t="shared" si="2"/>
        <v xml:space="preserve"> </v>
      </c>
    </row>
    <row r="82" spans="1:5">
      <c r="A82" s="637"/>
      <c r="B82" s="638" t="s">
        <v>503</v>
      </c>
      <c r="C82" s="639">
        <f>492-247</f>
        <v>245</v>
      </c>
      <c r="E82" s="3" t="str">
        <f t="shared" si="2"/>
        <v xml:space="preserve"> </v>
      </c>
    </row>
    <row r="83" spans="1:5" ht="15">
      <c r="A83" s="637"/>
      <c r="B83" s="640"/>
      <c r="C83" s="636"/>
      <c r="E83" s="3" t="str">
        <f t="shared" si="2"/>
        <v xml:space="preserve"> </v>
      </c>
    </row>
    <row r="84" spans="1:5" ht="15">
      <c r="A84" s="640"/>
      <c r="B84" s="636"/>
      <c r="E84" s="3" t="str">
        <f t="shared" si="2"/>
        <v xml:space="preserve"> </v>
      </c>
    </row>
    <row r="85" spans="1:5" ht="132">
      <c r="A85" s="632" t="s">
        <v>2164</v>
      </c>
      <c r="B85" s="653" t="s">
        <v>2181</v>
      </c>
      <c r="C85" s="634"/>
      <c r="E85" s="3" t="str">
        <f t="shared" si="2"/>
        <v xml:space="preserve"> </v>
      </c>
    </row>
    <row r="86" spans="1:5">
      <c r="A86" s="637"/>
      <c r="B86" s="638" t="s">
        <v>503</v>
      </c>
      <c r="C86" s="639">
        <v>1260</v>
      </c>
      <c r="E86" s="3" t="str">
        <f t="shared" si="2"/>
        <v xml:space="preserve"> </v>
      </c>
    </row>
    <row r="87" spans="1:5">
      <c r="A87" s="637"/>
      <c r="B87" s="638"/>
      <c r="C87" s="639"/>
    </row>
    <row r="88" spans="1:5" ht="15">
      <c r="A88" s="637"/>
      <c r="B88" s="640"/>
      <c r="C88" s="636"/>
      <c r="E88" s="3" t="str">
        <f t="shared" si="2"/>
        <v xml:space="preserve"> </v>
      </c>
    </row>
    <row r="89" spans="1:5" ht="105.6">
      <c r="A89" s="632" t="s">
        <v>2165</v>
      </c>
      <c r="B89" s="633" t="s">
        <v>386</v>
      </c>
      <c r="C89" s="634"/>
      <c r="E89" s="3" t="str">
        <f t="shared" si="2"/>
        <v xml:space="preserve"> </v>
      </c>
    </row>
    <row r="90" spans="1:5">
      <c r="A90" s="637"/>
      <c r="B90" s="638" t="s">
        <v>503</v>
      </c>
      <c r="C90" s="639">
        <v>15</v>
      </c>
      <c r="E90" s="3" t="str">
        <f t="shared" si="2"/>
        <v xml:space="preserve"> </v>
      </c>
    </row>
    <row r="91" spans="1:5" ht="15">
      <c r="A91" s="640"/>
      <c r="B91" s="636"/>
      <c r="E91" s="3" t="str">
        <f>IF(OR(ISBLANK(C91),ISBLANK(D91))," ",KOLIC*CENA)</f>
        <v xml:space="preserve"> </v>
      </c>
    </row>
    <row r="92" spans="1:5">
      <c r="A92" s="643"/>
      <c r="B92" s="644"/>
      <c r="C92" s="645"/>
      <c r="D92" s="761"/>
      <c r="E92" s="32"/>
    </row>
    <row r="93" spans="1:5">
      <c r="A93" s="658"/>
      <c r="B93" s="659"/>
      <c r="C93" s="660"/>
      <c r="D93" s="765"/>
      <c r="E93" s="45"/>
    </row>
    <row r="94" spans="1:5">
      <c r="A94" s="619"/>
      <c r="B94" s="656"/>
      <c r="C94" s="625"/>
    </row>
    <row r="95" spans="1:5" s="11" customFormat="1">
      <c r="A95" s="646"/>
      <c r="B95" s="622" t="s">
        <v>298</v>
      </c>
      <c r="C95" s="647"/>
      <c r="D95" s="762"/>
      <c r="E95" s="46">
        <f>SUM(E52:E94)</f>
        <v>0</v>
      </c>
    </row>
    <row r="96" spans="1:5" ht="15">
      <c r="A96" s="640"/>
      <c r="B96" s="636"/>
    </row>
    <row r="97" spans="1:5" s="44" customFormat="1" ht="26.4">
      <c r="A97" s="661"/>
      <c r="B97" s="626" t="s">
        <v>200</v>
      </c>
      <c r="C97" s="628"/>
      <c r="D97" s="759"/>
      <c r="E97" s="43"/>
    </row>
    <row r="98" spans="1:5" ht="15">
      <c r="A98" s="635"/>
      <c r="B98" s="636"/>
    </row>
    <row r="99" spans="1:5" ht="39.6">
      <c r="B99" s="656" t="s">
        <v>38</v>
      </c>
      <c r="C99" s="650"/>
      <c r="D99" s="766"/>
      <c r="E99" s="71"/>
    </row>
    <row r="100" spans="1:5">
      <c r="B100" s="662"/>
      <c r="C100" s="663"/>
      <c r="D100" s="767"/>
      <c r="E100" s="73"/>
    </row>
    <row r="101" spans="1:5" ht="52.8">
      <c r="B101" s="656" t="s">
        <v>299</v>
      </c>
      <c r="C101" s="656"/>
      <c r="D101" s="768"/>
      <c r="E101" s="70"/>
    </row>
    <row r="102" spans="1:5">
      <c r="B102" s="662"/>
      <c r="C102" s="663"/>
      <c r="D102" s="767"/>
      <c r="E102" s="73"/>
    </row>
    <row r="103" spans="1:5" ht="66">
      <c r="B103" s="656" t="s">
        <v>646</v>
      </c>
      <c r="C103" s="656"/>
      <c r="D103" s="768"/>
      <c r="E103" s="70"/>
    </row>
    <row r="104" spans="1:5">
      <c r="B104" s="662"/>
      <c r="C104" s="663"/>
      <c r="D104" s="767"/>
      <c r="E104" s="73"/>
    </row>
    <row r="105" spans="1:5" ht="52.8">
      <c r="B105" s="656" t="s">
        <v>36</v>
      </c>
      <c r="C105" s="656"/>
      <c r="D105" s="768"/>
      <c r="E105" s="70"/>
    </row>
    <row r="106" spans="1:5">
      <c r="A106" s="619"/>
      <c r="B106" s="656"/>
      <c r="C106" s="625"/>
    </row>
    <row r="107" spans="1:5" ht="52.8">
      <c r="A107" s="637"/>
      <c r="B107" s="656" t="s">
        <v>37</v>
      </c>
      <c r="C107" s="625"/>
    </row>
    <row r="108" spans="1:5">
      <c r="A108" s="637"/>
      <c r="B108" s="656"/>
      <c r="C108" s="625"/>
    </row>
    <row r="109" spans="1:5" ht="52.8">
      <c r="A109" s="637"/>
      <c r="B109" s="656" t="s">
        <v>39</v>
      </c>
      <c r="C109" s="625"/>
    </row>
    <row r="110" spans="1:5" ht="26.4">
      <c r="A110" s="637"/>
      <c r="B110" s="627" t="s">
        <v>784</v>
      </c>
      <c r="C110" s="625"/>
    </row>
    <row r="111" spans="1:5" ht="105.6">
      <c r="A111" s="637"/>
      <c r="B111" s="664" t="s">
        <v>785</v>
      </c>
      <c r="C111" s="625"/>
    </row>
    <row r="112" spans="1:5" s="9" customFormat="1">
      <c r="A112" s="619"/>
      <c r="B112" s="654"/>
      <c r="C112" s="623" t="s">
        <v>569</v>
      </c>
      <c r="D112" s="758"/>
      <c r="E112" s="3" t="s">
        <v>823</v>
      </c>
    </row>
    <row r="113" spans="1:5" s="9" customFormat="1">
      <c r="A113" s="619"/>
      <c r="B113" s="638"/>
      <c r="C113" s="655"/>
      <c r="D113" s="759"/>
      <c r="E113" s="3" t="str">
        <f t="shared" ref="E113:E153" si="3">IF(OR(ISBLANK(C113),ISBLANK(D113))," ",KOLIC*CENA)</f>
        <v xml:space="preserve"> </v>
      </c>
    </row>
    <row r="114" spans="1:5" ht="171.6">
      <c r="A114" s="619" t="s">
        <v>572</v>
      </c>
      <c r="B114" s="656" t="s">
        <v>941</v>
      </c>
      <c r="C114" s="625"/>
      <c r="E114" s="3" t="str">
        <f t="shared" si="3"/>
        <v xml:space="preserve"> </v>
      </c>
    </row>
    <row r="115" spans="1:5" ht="39.6">
      <c r="A115" s="619"/>
      <c r="B115" s="656" t="s">
        <v>682</v>
      </c>
      <c r="C115" s="625"/>
      <c r="E115" s="3" t="str">
        <f t="shared" si="3"/>
        <v xml:space="preserve"> </v>
      </c>
    </row>
    <row r="116" spans="1:5">
      <c r="A116" s="619"/>
      <c r="B116" s="630" t="s">
        <v>503</v>
      </c>
      <c r="C116" s="631">
        <v>11.75</v>
      </c>
      <c r="D116" s="760"/>
      <c r="E116" s="3" t="str">
        <f t="shared" si="3"/>
        <v xml:space="preserve"> </v>
      </c>
    </row>
    <row r="117" spans="1:5">
      <c r="A117" s="619"/>
      <c r="B117" s="656"/>
      <c r="C117" s="625"/>
      <c r="E117" s="3" t="str">
        <f t="shared" si="3"/>
        <v xml:space="preserve"> </v>
      </c>
    </row>
    <row r="118" spans="1:5" s="16" customFormat="1" hidden="1" outlineLevel="1">
      <c r="A118" s="665"/>
      <c r="B118" s="665" t="s">
        <v>618</v>
      </c>
      <c r="C118" s="666">
        <v>7.62</v>
      </c>
      <c r="D118" s="769"/>
      <c r="E118" s="3" t="str">
        <f t="shared" si="3"/>
        <v xml:space="preserve"> </v>
      </c>
    </row>
    <row r="119" spans="1:5" s="16" customFormat="1" hidden="1" outlineLevel="1">
      <c r="A119" s="665" t="s">
        <v>339</v>
      </c>
      <c r="B119" s="665" t="s">
        <v>368</v>
      </c>
      <c r="C119" s="666">
        <v>2.835</v>
      </c>
      <c r="D119" s="769"/>
      <c r="E119" s="3" t="str">
        <f t="shared" si="3"/>
        <v xml:space="preserve"> </v>
      </c>
    </row>
    <row r="120" spans="1:5" collapsed="1">
      <c r="A120" s="619"/>
      <c r="B120" s="630"/>
      <c r="C120" s="631"/>
      <c r="D120" s="760"/>
      <c r="E120" s="3" t="str">
        <f t="shared" si="3"/>
        <v xml:space="preserve"> </v>
      </c>
    </row>
    <row r="121" spans="1:5" ht="118.8">
      <c r="A121" s="632" t="s">
        <v>1474</v>
      </c>
      <c r="B121" s="633" t="s">
        <v>57</v>
      </c>
      <c r="C121" s="634"/>
      <c r="E121" s="3" t="str">
        <f t="shared" si="3"/>
        <v xml:space="preserve"> </v>
      </c>
    </row>
    <row r="122" spans="1:5">
      <c r="A122" s="637"/>
      <c r="B122" s="638" t="s">
        <v>503</v>
      </c>
      <c r="C122" s="639">
        <f>39.5-21.65</f>
        <v>17.850000000000001</v>
      </c>
      <c r="E122" s="3" t="str">
        <f t="shared" si="3"/>
        <v xml:space="preserve"> </v>
      </c>
    </row>
    <row r="123" spans="1:5" ht="15">
      <c r="A123" s="637"/>
      <c r="B123" s="640"/>
      <c r="C123" s="636"/>
      <c r="E123" s="3" t="str">
        <f t="shared" si="3"/>
        <v xml:space="preserve"> </v>
      </c>
    </row>
    <row r="124" spans="1:5" s="16" customFormat="1" hidden="1" outlineLevel="1">
      <c r="A124" s="667" t="s">
        <v>48</v>
      </c>
      <c r="B124" s="665" t="s">
        <v>50</v>
      </c>
      <c r="C124" s="668">
        <v>2.448</v>
      </c>
      <c r="D124" s="769"/>
      <c r="E124" s="3" t="str">
        <f t="shared" si="3"/>
        <v xml:space="preserve"> </v>
      </c>
    </row>
    <row r="125" spans="1:5" s="16" customFormat="1" hidden="1" outlineLevel="1">
      <c r="A125" s="667" t="s">
        <v>58</v>
      </c>
      <c r="B125" s="665" t="s">
        <v>51</v>
      </c>
      <c r="C125" s="668">
        <v>2.3039999999999998</v>
      </c>
      <c r="D125" s="769"/>
      <c r="E125" s="3" t="str">
        <f t="shared" si="3"/>
        <v xml:space="preserve"> </v>
      </c>
    </row>
    <row r="126" spans="1:5" s="16" customFormat="1" hidden="1" outlineLevel="1">
      <c r="A126" s="667" t="s">
        <v>611</v>
      </c>
      <c r="B126" s="665" t="s">
        <v>301</v>
      </c>
      <c r="C126" s="668">
        <v>38</v>
      </c>
      <c r="D126" s="769"/>
      <c r="E126" s="3" t="str">
        <f t="shared" si="3"/>
        <v xml:space="preserve"> </v>
      </c>
    </row>
    <row r="127" spans="1:5" s="16" customFormat="1" hidden="1" outlineLevel="1">
      <c r="A127" s="667" t="s">
        <v>302</v>
      </c>
      <c r="B127" s="669" t="s">
        <v>610</v>
      </c>
      <c r="C127" s="668">
        <v>-4.6050000000000004</v>
      </c>
      <c r="D127" s="769"/>
      <c r="E127" s="3" t="str">
        <f t="shared" si="3"/>
        <v xml:space="preserve"> </v>
      </c>
    </row>
    <row r="128" spans="1:5" s="16" customFormat="1" hidden="1" outlineLevel="1">
      <c r="A128" s="667"/>
      <c r="B128" s="665"/>
      <c r="C128" s="668">
        <v>38.147000000000006</v>
      </c>
      <c r="D128" s="769"/>
      <c r="E128" s="3" t="str">
        <f t="shared" si="3"/>
        <v xml:space="preserve"> </v>
      </c>
    </row>
    <row r="129" spans="1:5" s="16" customFormat="1" hidden="1" outlineLevel="1">
      <c r="A129" s="667" t="s">
        <v>48</v>
      </c>
      <c r="B129" s="665" t="s">
        <v>52</v>
      </c>
      <c r="C129" s="668">
        <v>5.1479999999999997</v>
      </c>
      <c r="D129" s="769"/>
      <c r="E129" s="3" t="str">
        <f t="shared" si="3"/>
        <v xml:space="preserve"> </v>
      </c>
    </row>
    <row r="130" spans="1:5" s="16" customFormat="1" hidden="1" outlineLevel="1">
      <c r="A130" s="667" t="s">
        <v>49</v>
      </c>
      <c r="B130" s="665" t="s">
        <v>53</v>
      </c>
      <c r="C130" s="668">
        <v>3.1919999999999997</v>
      </c>
      <c r="D130" s="769"/>
      <c r="E130" s="3" t="str">
        <f t="shared" si="3"/>
        <v xml:space="preserve"> </v>
      </c>
    </row>
    <row r="131" spans="1:5" s="16" customFormat="1" hidden="1" outlineLevel="1">
      <c r="A131" s="667"/>
      <c r="B131" s="665"/>
      <c r="C131" s="668">
        <v>8.34</v>
      </c>
      <c r="D131" s="769"/>
      <c r="E131" s="3" t="str">
        <f t="shared" si="3"/>
        <v xml:space="preserve"> </v>
      </c>
    </row>
    <row r="132" spans="1:5" collapsed="1">
      <c r="A132" s="619"/>
      <c r="B132" s="630"/>
      <c r="C132" s="631"/>
      <c r="D132" s="760"/>
      <c r="E132" s="3" t="str">
        <f t="shared" si="3"/>
        <v xml:space="preserve"> </v>
      </c>
    </row>
    <row r="133" spans="1:5" ht="92.4">
      <c r="A133" s="632" t="s">
        <v>2162</v>
      </c>
      <c r="B133" s="633" t="s">
        <v>328</v>
      </c>
      <c r="C133" s="634"/>
      <c r="E133" s="3" t="str">
        <f t="shared" si="3"/>
        <v xml:space="preserve"> </v>
      </c>
    </row>
    <row r="134" spans="1:5">
      <c r="A134" s="637"/>
      <c r="B134" s="638" t="s">
        <v>503</v>
      </c>
      <c r="C134" s="670">
        <v>45</v>
      </c>
      <c r="E134" s="3" t="str">
        <f t="shared" si="3"/>
        <v xml:space="preserve"> </v>
      </c>
    </row>
    <row r="135" spans="1:5">
      <c r="A135" s="637"/>
      <c r="B135" s="638"/>
      <c r="C135" s="639"/>
      <c r="E135" s="3" t="str">
        <f t="shared" si="3"/>
        <v xml:space="preserve"> </v>
      </c>
    </row>
    <row r="136" spans="1:5" s="16" customFormat="1" ht="26.4" hidden="1" outlineLevel="1">
      <c r="A136" s="667"/>
      <c r="B136" s="665" t="s">
        <v>300</v>
      </c>
      <c r="C136" s="668">
        <v>110.88800000000002</v>
      </c>
      <c r="D136" s="769"/>
      <c r="E136" s="3" t="str">
        <f t="shared" si="3"/>
        <v xml:space="preserve"> </v>
      </c>
    </row>
    <row r="137" spans="1:5" ht="15" collapsed="1">
      <c r="A137" s="640"/>
      <c r="B137" s="636"/>
      <c r="E137" s="3" t="str">
        <f t="shared" si="3"/>
        <v xml:space="preserve"> </v>
      </c>
    </row>
    <row r="138" spans="1:5" ht="105.6">
      <c r="A138" s="632" t="s">
        <v>789</v>
      </c>
      <c r="B138" s="653" t="s">
        <v>942</v>
      </c>
      <c r="C138" s="634"/>
      <c r="E138" s="3" t="str">
        <f t="shared" si="3"/>
        <v xml:space="preserve"> </v>
      </c>
    </row>
    <row r="139" spans="1:5">
      <c r="A139" s="637"/>
      <c r="B139" s="638" t="s">
        <v>503</v>
      </c>
      <c r="C139" s="670">
        <v>110</v>
      </c>
      <c r="E139" s="3" t="str">
        <f t="shared" si="3"/>
        <v xml:space="preserve"> </v>
      </c>
    </row>
    <row r="140" spans="1:5" ht="15">
      <c r="A140" s="637"/>
      <c r="B140" s="640"/>
      <c r="C140" s="671"/>
      <c r="D140" s="770"/>
      <c r="E140" s="3" t="str">
        <f t="shared" si="3"/>
        <v xml:space="preserve"> </v>
      </c>
    </row>
    <row r="141" spans="1:5" s="16" customFormat="1" hidden="1" outlineLevel="1">
      <c r="A141" s="672" t="s">
        <v>338</v>
      </c>
      <c r="B141" s="665" t="s">
        <v>40</v>
      </c>
      <c r="C141" s="653">
        <v>1.05</v>
      </c>
      <c r="D141" s="769"/>
      <c r="E141" s="3" t="str">
        <f t="shared" si="3"/>
        <v xml:space="preserve"> </v>
      </c>
    </row>
    <row r="142" spans="1:5" s="16" customFormat="1" hidden="1" outlineLevel="1">
      <c r="A142" s="672" t="s">
        <v>339</v>
      </c>
      <c r="B142" s="665" t="s">
        <v>41</v>
      </c>
      <c r="C142" s="653">
        <v>0.22500000000000001</v>
      </c>
      <c r="D142" s="769"/>
      <c r="E142" s="3" t="str">
        <f t="shared" si="3"/>
        <v xml:space="preserve"> </v>
      </c>
    </row>
    <row r="143" spans="1:5" s="16" customFormat="1" hidden="1" outlineLevel="1">
      <c r="A143" s="667" t="s">
        <v>70</v>
      </c>
      <c r="B143" s="665" t="s">
        <v>42</v>
      </c>
      <c r="C143" s="653">
        <v>8.9310000000000009</v>
      </c>
      <c r="D143" s="769"/>
      <c r="E143" s="3" t="str">
        <f t="shared" si="3"/>
        <v xml:space="preserve"> </v>
      </c>
    </row>
    <row r="144" spans="1:5" s="16" customFormat="1" hidden="1" outlineLevel="1">
      <c r="A144" s="667" t="s">
        <v>71</v>
      </c>
      <c r="B144" s="665" t="s">
        <v>43</v>
      </c>
      <c r="C144" s="653">
        <v>3.8219999999999992</v>
      </c>
      <c r="D144" s="769"/>
      <c r="E144" s="3" t="str">
        <f t="shared" si="3"/>
        <v xml:space="preserve"> </v>
      </c>
    </row>
    <row r="145" spans="1:5" s="16" customFormat="1" hidden="1" outlineLevel="1">
      <c r="A145" s="667" t="s">
        <v>341</v>
      </c>
      <c r="B145" s="665" t="s">
        <v>44</v>
      </c>
      <c r="C145" s="653">
        <v>8.8559999999999999</v>
      </c>
      <c r="D145" s="769"/>
      <c r="E145" s="3" t="str">
        <f t="shared" si="3"/>
        <v xml:space="preserve"> </v>
      </c>
    </row>
    <row r="146" spans="1:5" s="16" customFormat="1" ht="26.4" hidden="1" outlineLevel="1">
      <c r="A146" s="667" t="s">
        <v>69</v>
      </c>
      <c r="B146" s="665" t="s">
        <v>45</v>
      </c>
      <c r="C146" s="653">
        <v>10.497100000000001</v>
      </c>
      <c r="D146" s="769"/>
      <c r="E146" s="3" t="str">
        <f t="shared" si="3"/>
        <v xml:space="preserve"> </v>
      </c>
    </row>
    <row r="147" spans="1:5" s="16" customFormat="1" hidden="1" outlineLevel="1">
      <c r="A147" s="667">
        <v>28</v>
      </c>
      <c r="B147" s="665" t="s">
        <v>46</v>
      </c>
      <c r="C147" s="653">
        <v>3.5839999999999996</v>
      </c>
      <c r="D147" s="769"/>
      <c r="E147" s="3" t="str">
        <f t="shared" si="3"/>
        <v xml:space="preserve"> </v>
      </c>
    </row>
    <row r="148" spans="1:5" s="16" customFormat="1" hidden="1" outlineLevel="1">
      <c r="A148" s="672" t="s">
        <v>611</v>
      </c>
      <c r="B148" s="665" t="s">
        <v>47</v>
      </c>
      <c r="C148" s="653">
        <v>31.5</v>
      </c>
      <c r="D148" s="769"/>
      <c r="E148" s="3" t="str">
        <f t="shared" si="3"/>
        <v xml:space="preserve"> </v>
      </c>
    </row>
    <row r="149" spans="1:5" s="16" customFormat="1" hidden="1" outlineLevel="1">
      <c r="A149" s="672"/>
      <c r="B149" s="665"/>
      <c r="C149" s="653">
        <v>68.465100000000007</v>
      </c>
      <c r="D149" s="769"/>
      <c r="E149" s="3" t="str">
        <f t="shared" si="3"/>
        <v xml:space="preserve"> </v>
      </c>
    </row>
    <row r="150" spans="1:5" ht="15" collapsed="1">
      <c r="A150" s="640"/>
      <c r="B150" s="636"/>
      <c r="C150" s="671"/>
      <c r="E150" s="3" t="str">
        <f t="shared" si="3"/>
        <v xml:space="preserve"> </v>
      </c>
    </row>
    <row r="151" spans="1:5" ht="105.6">
      <c r="A151" s="632" t="s">
        <v>790</v>
      </c>
      <c r="B151" s="633" t="s">
        <v>696</v>
      </c>
      <c r="C151" s="634"/>
      <c r="E151" s="3" t="str">
        <f t="shared" si="3"/>
        <v xml:space="preserve"> </v>
      </c>
    </row>
    <row r="152" spans="1:5" ht="26.4">
      <c r="B152" s="633" t="s">
        <v>340</v>
      </c>
      <c r="C152" s="634"/>
      <c r="E152" s="3" t="str">
        <f t="shared" si="3"/>
        <v xml:space="preserve"> </v>
      </c>
    </row>
    <row r="153" spans="1:5">
      <c r="A153" s="637"/>
      <c r="B153" s="638" t="s">
        <v>503</v>
      </c>
      <c r="C153" s="639">
        <f>252-101</f>
        <v>151</v>
      </c>
      <c r="E153" s="3" t="str">
        <f t="shared" si="3"/>
        <v xml:space="preserve"> </v>
      </c>
    </row>
    <row r="154" spans="1:5" ht="15">
      <c r="A154" s="637"/>
      <c r="B154" s="640"/>
      <c r="C154" s="636"/>
      <c r="E154" s="3" t="str">
        <f t="shared" ref="E154:E215" si="4">IF(OR(ISBLANK(C154),ISBLANK(D154))," ",KOLIC*CENA)</f>
        <v xml:space="preserve"> </v>
      </c>
    </row>
    <row r="155" spans="1:5" s="16" customFormat="1" hidden="1" outlineLevel="1">
      <c r="A155" s="667" t="s">
        <v>70</v>
      </c>
      <c r="B155" s="665" t="s">
        <v>612</v>
      </c>
      <c r="C155" s="668">
        <v>86.561999999999998</v>
      </c>
      <c r="D155" s="769"/>
      <c r="E155" s="3" t="str">
        <f t="shared" si="4"/>
        <v xml:space="preserve"> </v>
      </c>
    </row>
    <row r="156" spans="1:5" s="16" customFormat="1" hidden="1" outlineLevel="1">
      <c r="A156" s="667" t="s">
        <v>71</v>
      </c>
      <c r="B156" s="665" t="s">
        <v>613</v>
      </c>
      <c r="C156" s="668">
        <v>26.207999999999998</v>
      </c>
      <c r="D156" s="769"/>
      <c r="E156" s="3" t="str">
        <f t="shared" si="4"/>
        <v xml:space="preserve"> </v>
      </c>
    </row>
    <row r="157" spans="1:5" s="16" customFormat="1" hidden="1" outlineLevel="1">
      <c r="A157" s="667" t="s">
        <v>341</v>
      </c>
      <c r="B157" s="665" t="s">
        <v>614</v>
      </c>
      <c r="C157" s="668">
        <v>51.295000000000002</v>
      </c>
      <c r="D157" s="769"/>
      <c r="E157" s="3" t="str">
        <f t="shared" si="4"/>
        <v xml:space="preserve"> </v>
      </c>
    </row>
    <row r="158" spans="1:5" s="16" customFormat="1" ht="26.4" hidden="1" outlineLevel="1">
      <c r="A158" s="667" t="s">
        <v>69</v>
      </c>
      <c r="B158" s="665" t="s">
        <v>615</v>
      </c>
      <c r="C158" s="668">
        <v>59.3795</v>
      </c>
      <c r="D158" s="769"/>
      <c r="E158" s="3" t="str">
        <f t="shared" si="4"/>
        <v xml:space="preserve"> </v>
      </c>
    </row>
    <row r="159" spans="1:5" s="16" customFormat="1" ht="26.4" hidden="1" outlineLevel="1">
      <c r="A159" s="667">
        <v>28</v>
      </c>
      <c r="B159" s="665" t="s">
        <v>616</v>
      </c>
      <c r="C159" s="668">
        <v>22.024999999999999</v>
      </c>
      <c r="D159" s="769"/>
      <c r="E159" s="3" t="str">
        <f t="shared" si="4"/>
        <v xml:space="preserve"> </v>
      </c>
    </row>
    <row r="160" spans="1:5" s="16" customFormat="1" hidden="1" outlineLevel="1">
      <c r="A160" s="672"/>
      <c r="B160" s="668" t="s">
        <v>617</v>
      </c>
      <c r="C160" s="672">
        <v>252.83358500000003</v>
      </c>
      <c r="D160" s="769"/>
      <c r="E160" s="3" t="str">
        <f t="shared" si="4"/>
        <v xml:space="preserve"> </v>
      </c>
    </row>
    <row r="161" spans="1:5" ht="15" collapsed="1">
      <c r="A161" s="640"/>
      <c r="B161" s="636"/>
      <c r="E161" s="3" t="str">
        <f t="shared" si="4"/>
        <v xml:space="preserve"> </v>
      </c>
    </row>
    <row r="162" spans="1:5" ht="118.8">
      <c r="A162" s="632" t="s">
        <v>972</v>
      </c>
      <c r="B162" s="653" t="s">
        <v>943</v>
      </c>
      <c r="C162" s="634"/>
      <c r="E162" s="3" t="str">
        <f t="shared" si="4"/>
        <v xml:space="preserve"> </v>
      </c>
    </row>
    <row r="163" spans="1:5">
      <c r="A163" s="637"/>
      <c r="B163" s="638" t="s">
        <v>503</v>
      </c>
      <c r="C163" s="639">
        <v>273</v>
      </c>
      <c r="E163" s="3" t="str">
        <f t="shared" si="4"/>
        <v xml:space="preserve"> </v>
      </c>
    </row>
    <row r="164" spans="1:5" ht="15">
      <c r="A164" s="637"/>
      <c r="B164" s="640"/>
      <c r="C164" s="636"/>
      <c r="E164" s="3" t="str">
        <f t="shared" si="4"/>
        <v xml:space="preserve"> </v>
      </c>
    </row>
    <row r="165" spans="1:5" s="16" customFormat="1" hidden="1" outlineLevel="1">
      <c r="A165" s="672"/>
      <c r="B165" s="665" t="s">
        <v>707</v>
      </c>
      <c r="C165" s="668">
        <v>364.4</v>
      </c>
      <c r="D165" s="769"/>
      <c r="E165" s="3" t="str">
        <f t="shared" si="4"/>
        <v xml:space="preserve"> </v>
      </c>
    </row>
    <row r="166" spans="1:5" ht="15" collapsed="1">
      <c r="A166" s="640"/>
      <c r="B166" s="636"/>
      <c r="E166" s="3" t="str">
        <f t="shared" si="4"/>
        <v xml:space="preserve"> </v>
      </c>
    </row>
    <row r="167" spans="1:5" ht="92.4">
      <c r="A167" s="632" t="s">
        <v>2166</v>
      </c>
      <c r="B167" s="653" t="s">
        <v>308</v>
      </c>
      <c r="C167" s="634"/>
      <c r="E167" s="3" t="str">
        <f t="shared" si="4"/>
        <v xml:space="preserve"> </v>
      </c>
    </row>
    <row r="168" spans="1:5" ht="15">
      <c r="A168" s="635"/>
      <c r="B168" s="636"/>
      <c r="E168" s="3" t="str">
        <f t="shared" si="4"/>
        <v xml:space="preserve"> </v>
      </c>
    </row>
    <row r="169" spans="1:5" ht="52.8">
      <c r="A169" s="632" t="s">
        <v>539</v>
      </c>
      <c r="B169" s="653" t="s">
        <v>944</v>
      </c>
      <c r="C169" s="634"/>
      <c r="E169" s="3" t="str">
        <f t="shared" si="4"/>
        <v xml:space="preserve"> </v>
      </c>
    </row>
    <row r="170" spans="1:5">
      <c r="A170" s="637"/>
      <c r="B170" s="638" t="s">
        <v>503</v>
      </c>
      <c r="C170" s="639">
        <f>376-79</f>
        <v>297</v>
      </c>
      <c r="E170" s="3" t="str">
        <f t="shared" si="4"/>
        <v xml:space="preserve"> </v>
      </c>
    </row>
    <row r="171" spans="1:5" ht="15">
      <c r="A171" s="637"/>
      <c r="B171" s="640"/>
      <c r="C171" s="636"/>
      <c r="E171" s="3" t="str">
        <f t="shared" si="4"/>
        <v xml:space="preserve"> </v>
      </c>
    </row>
    <row r="172" spans="1:5" s="16" customFormat="1" ht="26.4" hidden="1" outlineLevel="1">
      <c r="A172" s="672" t="s">
        <v>309</v>
      </c>
      <c r="B172" s="665" t="s">
        <v>310</v>
      </c>
      <c r="C172" s="668">
        <v>323.53200000000004</v>
      </c>
      <c r="D172" s="769"/>
      <c r="E172" s="3" t="str">
        <f t="shared" si="4"/>
        <v xml:space="preserve"> </v>
      </c>
    </row>
    <row r="173" spans="1:5" s="16" customFormat="1" hidden="1" outlineLevel="1">
      <c r="A173" s="672" t="s">
        <v>302</v>
      </c>
      <c r="B173" s="669" t="s">
        <v>311</v>
      </c>
      <c r="C173" s="668">
        <v>-16.2</v>
      </c>
      <c r="D173" s="769"/>
      <c r="E173" s="3" t="str">
        <f t="shared" si="4"/>
        <v xml:space="preserve"> </v>
      </c>
    </row>
    <row r="174" spans="1:5" s="16" customFormat="1" hidden="1" outlineLevel="1">
      <c r="A174" s="672" t="s">
        <v>312</v>
      </c>
      <c r="B174" s="665" t="s">
        <v>313</v>
      </c>
      <c r="C174" s="668">
        <v>7.2</v>
      </c>
      <c r="D174" s="769"/>
      <c r="E174" s="3" t="str">
        <f t="shared" si="4"/>
        <v xml:space="preserve"> </v>
      </c>
    </row>
    <row r="175" spans="1:5" s="16" customFormat="1" hidden="1" outlineLevel="1">
      <c r="A175" s="667">
        <v>28</v>
      </c>
      <c r="B175" s="665" t="s">
        <v>314</v>
      </c>
      <c r="C175" s="668">
        <v>58.65</v>
      </c>
      <c r="D175" s="769"/>
      <c r="E175" s="3" t="str">
        <f t="shared" si="4"/>
        <v xml:space="preserve"> </v>
      </c>
    </row>
    <row r="176" spans="1:5" s="16" customFormat="1" hidden="1" outlineLevel="1">
      <c r="A176" s="672"/>
      <c r="B176" s="665"/>
      <c r="C176" s="668">
        <v>373.18200000000002</v>
      </c>
      <c r="D176" s="769"/>
      <c r="E176" s="3" t="str">
        <f t="shared" si="4"/>
        <v xml:space="preserve"> </v>
      </c>
    </row>
    <row r="177" spans="1:5" ht="15" collapsed="1">
      <c r="A177" s="640"/>
      <c r="B177" s="636"/>
      <c r="E177" s="3" t="str">
        <f t="shared" si="4"/>
        <v xml:space="preserve"> </v>
      </c>
    </row>
    <row r="178" spans="1:5" ht="66">
      <c r="A178" s="632" t="s">
        <v>540</v>
      </c>
      <c r="B178" s="633" t="s">
        <v>315</v>
      </c>
      <c r="C178" s="634"/>
      <c r="E178" s="3" t="str">
        <f t="shared" si="4"/>
        <v xml:space="preserve"> </v>
      </c>
    </row>
    <row r="179" spans="1:5">
      <c r="A179" s="637"/>
      <c r="B179" s="638" t="s">
        <v>503</v>
      </c>
      <c r="C179" s="639">
        <f>187-9</f>
        <v>178</v>
      </c>
      <c r="E179" s="3" t="str">
        <f t="shared" si="4"/>
        <v xml:space="preserve"> </v>
      </c>
    </row>
    <row r="180" spans="1:5" ht="15">
      <c r="A180" s="637"/>
      <c r="B180" s="640"/>
      <c r="C180" s="636"/>
      <c r="E180" s="3" t="str">
        <f t="shared" si="4"/>
        <v xml:space="preserve"> </v>
      </c>
    </row>
    <row r="181" spans="1:5" s="16" customFormat="1" hidden="1" outlineLevel="1">
      <c r="A181" s="672" t="s">
        <v>316</v>
      </c>
      <c r="B181" s="665" t="s">
        <v>317</v>
      </c>
      <c r="C181" s="668">
        <v>21.678750000000001</v>
      </c>
      <c r="D181" s="769"/>
      <c r="E181" s="3" t="str">
        <f t="shared" si="4"/>
        <v xml:space="preserve"> </v>
      </c>
    </row>
    <row r="182" spans="1:5" s="16" customFormat="1" hidden="1" outlineLevel="1">
      <c r="A182" s="672" t="s">
        <v>302</v>
      </c>
      <c r="B182" s="669" t="s">
        <v>318</v>
      </c>
      <c r="C182" s="668">
        <v>-3.4830000000000001</v>
      </c>
      <c r="D182" s="769"/>
      <c r="E182" s="3" t="str">
        <f t="shared" si="4"/>
        <v xml:space="preserve"> </v>
      </c>
    </row>
    <row r="183" spans="1:5" s="16" customFormat="1" hidden="1" outlineLevel="1">
      <c r="A183" s="672" t="s">
        <v>319</v>
      </c>
      <c r="B183" s="665" t="s">
        <v>320</v>
      </c>
      <c r="C183" s="668">
        <v>9.6</v>
      </c>
      <c r="D183" s="769"/>
      <c r="E183" s="3" t="str">
        <f t="shared" si="4"/>
        <v xml:space="preserve"> </v>
      </c>
    </row>
    <row r="184" spans="1:5" s="16" customFormat="1" hidden="1" outlineLevel="1">
      <c r="A184" s="672" t="s">
        <v>736</v>
      </c>
      <c r="B184" s="665" t="s">
        <v>737</v>
      </c>
      <c r="C184" s="668">
        <v>28.695</v>
      </c>
      <c r="D184" s="769"/>
      <c r="E184" s="3" t="str">
        <f t="shared" si="4"/>
        <v xml:space="preserve"> </v>
      </c>
    </row>
    <row r="185" spans="1:5" s="16" customFormat="1" hidden="1" outlineLevel="1">
      <c r="A185" s="672" t="s">
        <v>321</v>
      </c>
      <c r="B185" s="665" t="s">
        <v>322</v>
      </c>
      <c r="C185" s="668">
        <v>17.940000000000001</v>
      </c>
      <c r="D185" s="769"/>
      <c r="E185" s="3" t="str">
        <f t="shared" si="4"/>
        <v xml:space="preserve"> </v>
      </c>
    </row>
    <row r="186" spans="1:5" s="16" customFormat="1" hidden="1" outlineLevel="1">
      <c r="A186" s="672" t="s">
        <v>323</v>
      </c>
      <c r="B186" s="665" t="s">
        <v>324</v>
      </c>
      <c r="C186" s="668">
        <v>22.344000000000008</v>
      </c>
      <c r="D186" s="769"/>
      <c r="E186" s="3" t="str">
        <f t="shared" si="4"/>
        <v xml:space="preserve"> </v>
      </c>
    </row>
    <row r="187" spans="1:5" s="16" customFormat="1" ht="26.4" hidden="1" outlineLevel="1">
      <c r="A187" s="672" t="s">
        <v>325</v>
      </c>
      <c r="B187" s="665" t="s">
        <v>326</v>
      </c>
      <c r="C187" s="668">
        <v>28.105</v>
      </c>
      <c r="D187" s="769"/>
      <c r="E187" s="3" t="str">
        <f t="shared" si="4"/>
        <v xml:space="preserve"> </v>
      </c>
    </row>
    <row r="188" spans="1:5" s="16" customFormat="1" ht="26.4" hidden="1" outlineLevel="1">
      <c r="A188" s="672" t="s">
        <v>735</v>
      </c>
      <c r="B188" s="665" t="s">
        <v>708</v>
      </c>
      <c r="C188" s="668">
        <v>61.832000000000015</v>
      </c>
      <c r="D188" s="769"/>
      <c r="E188" s="3" t="str">
        <f t="shared" si="4"/>
        <v xml:space="preserve"> </v>
      </c>
    </row>
    <row r="189" spans="1:5" s="16" customFormat="1" hidden="1" outlineLevel="1">
      <c r="A189" s="672" t="s">
        <v>302</v>
      </c>
      <c r="B189" s="669" t="s">
        <v>709</v>
      </c>
      <c r="C189" s="668">
        <v>-6.5640000000000001</v>
      </c>
      <c r="D189" s="769"/>
      <c r="E189" s="3" t="str">
        <f t="shared" si="4"/>
        <v xml:space="preserve"> </v>
      </c>
    </row>
    <row r="190" spans="1:5" s="16" customFormat="1" hidden="1" outlineLevel="1">
      <c r="A190" s="672"/>
      <c r="B190" s="665"/>
      <c r="C190" s="668">
        <v>180.14775000000003</v>
      </c>
      <c r="D190" s="769"/>
      <c r="E190" s="3" t="str">
        <f t="shared" si="4"/>
        <v xml:space="preserve"> </v>
      </c>
    </row>
    <row r="191" spans="1:5" ht="15" collapsed="1">
      <c r="A191" s="640"/>
      <c r="B191" s="636"/>
      <c r="E191" s="3" t="str">
        <f t="shared" si="4"/>
        <v xml:space="preserve"> </v>
      </c>
    </row>
    <row r="192" spans="1:5" ht="92.4">
      <c r="A192" s="632" t="s">
        <v>1497</v>
      </c>
      <c r="B192" s="633" t="s">
        <v>369</v>
      </c>
      <c r="C192" s="634"/>
      <c r="E192" s="3" t="str">
        <f t="shared" si="4"/>
        <v xml:space="preserve"> </v>
      </c>
    </row>
    <row r="193" spans="1:5" ht="79.2">
      <c r="A193" s="619"/>
      <c r="B193" s="656" t="s">
        <v>307</v>
      </c>
      <c r="C193" s="625"/>
      <c r="E193" s="3" t="str">
        <f t="shared" si="4"/>
        <v xml:space="preserve"> </v>
      </c>
    </row>
    <row r="194" spans="1:5" ht="15">
      <c r="A194" s="635"/>
      <c r="B194" s="636"/>
      <c r="E194" s="3" t="str">
        <f t="shared" si="4"/>
        <v xml:space="preserve"> </v>
      </c>
    </row>
    <row r="195" spans="1:5" ht="105.6">
      <c r="A195" s="632" t="s">
        <v>539</v>
      </c>
      <c r="B195" s="653" t="s">
        <v>945</v>
      </c>
      <c r="C195" s="634"/>
      <c r="E195" s="3" t="str">
        <f t="shared" si="4"/>
        <v xml:space="preserve"> </v>
      </c>
    </row>
    <row r="196" spans="1:5">
      <c r="A196" s="637"/>
      <c r="B196" s="638" t="s">
        <v>503</v>
      </c>
      <c r="C196" s="639">
        <v>8.65</v>
      </c>
      <c r="E196" s="3" t="str">
        <f t="shared" si="4"/>
        <v xml:space="preserve"> </v>
      </c>
    </row>
    <row r="197" spans="1:5">
      <c r="A197" s="637"/>
      <c r="B197" s="638"/>
      <c r="C197" s="639"/>
      <c r="E197" s="3" t="str">
        <f t="shared" si="4"/>
        <v xml:space="preserve"> </v>
      </c>
    </row>
    <row r="198" spans="1:5" s="16" customFormat="1" hidden="1" outlineLevel="1">
      <c r="A198" s="672"/>
      <c r="B198" s="665" t="s">
        <v>710</v>
      </c>
      <c r="C198" s="668">
        <v>5.7510000000000003</v>
      </c>
      <c r="D198" s="769"/>
      <c r="E198" s="3" t="str">
        <f t="shared" si="4"/>
        <v xml:space="preserve"> </v>
      </c>
    </row>
    <row r="199" spans="1:5" ht="15" collapsed="1">
      <c r="A199" s="637"/>
      <c r="B199" s="640"/>
      <c r="C199" s="636"/>
      <c r="E199" s="3" t="str">
        <f t="shared" si="4"/>
        <v xml:space="preserve"> </v>
      </c>
    </row>
    <row r="200" spans="1:5" ht="66">
      <c r="A200" s="632" t="s">
        <v>540</v>
      </c>
      <c r="B200" s="633" t="s">
        <v>712</v>
      </c>
      <c r="C200" s="634"/>
      <c r="E200" s="3" t="str">
        <f t="shared" si="4"/>
        <v xml:space="preserve"> </v>
      </c>
    </row>
    <row r="201" spans="1:5">
      <c r="A201" s="637"/>
      <c r="B201" s="638" t="s">
        <v>503</v>
      </c>
      <c r="C201" s="639">
        <v>48.5</v>
      </c>
      <c r="E201" s="3" t="str">
        <f t="shared" si="4"/>
        <v xml:space="preserve"> </v>
      </c>
    </row>
    <row r="202" spans="1:5">
      <c r="A202" s="637"/>
      <c r="B202" s="638"/>
      <c r="C202" s="639"/>
      <c r="E202" s="3" t="str">
        <f t="shared" si="4"/>
        <v xml:space="preserve"> </v>
      </c>
    </row>
    <row r="203" spans="1:5" s="16" customFormat="1" hidden="1" outlineLevel="1">
      <c r="A203" s="672"/>
      <c r="B203" s="665" t="s">
        <v>711</v>
      </c>
      <c r="C203" s="668">
        <v>47.735999999999997</v>
      </c>
      <c r="D203" s="769"/>
      <c r="E203" s="3" t="str">
        <f t="shared" si="4"/>
        <v xml:space="preserve"> </v>
      </c>
    </row>
    <row r="204" spans="1:5" ht="15" collapsed="1">
      <c r="A204" s="637"/>
      <c r="B204" s="640"/>
      <c r="C204" s="636"/>
      <c r="E204" s="3" t="str">
        <f t="shared" si="4"/>
        <v xml:space="preserve"> </v>
      </c>
    </row>
    <row r="205" spans="1:5" ht="145.19999999999999">
      <c r="A205" s="632" t="s">
        <v>2163</v>
      </c>
      <c r="B205" s="633" t="s">
        <v>683</v>
      </c>
      <c r="C205" s="634"/>
      <c r="E205" s="3" t="str">
        <f t="shared" si="4"/>
        <v xml:space="preserve"> </v>
      </c>
    </row>
    <row r="206" spans="1:5">
      <c r="A206" s="637"/>
      <c r="B206" s="638" t="s">
        <v>503</v>
      </c>
      <c r="C206" s="639">
        <v>29.5</v>
      </c>
      <c r="E206" s="3" t="str">
        <f t="shared" si="4"/>
        <v xml:space="preserve"> </v>
      </c>
    </row>
    <row r="207" spans="1:5" ht="15">
      <c r="A207" s="637"/>
      <c r="B207" s="640"/>
      <c r="C207" s="636"/>
      <c r="E207" s="3" t="str">
        <f t="shared" si="4"/>
        <v xml:space="preserve"> </v>
      </c>
    </row>
    <row r="208" spans="1:5" s="16" customFormat="1" ht="26.4" hidden="1" outlineLevel="1">
      <c r="A208" s="672"/>
      <c r="B208" s="665" t="s">
        <v>713</v>
      </c>
      <c r="C208" s="668">
        <v>29.416799999999995</v>
      </c>
      <c r="D208" s="769"/>
      <c r="E208" s="3" t="str">
        <f t="shared" si="4"/>
        <v xml:space="preserve"> </v>
      </c>
    </row>
    <row r="209" spans="1:5" ht="15" collapsed="1">
      <c r="A209" s="640"/>
      <c r="B209" s="636"/>
      <c r="E209" s="3" t="str">
        <f t="shared" si="4"/>
        <v xml:space="preserve"> </v>
      </c>
    </row>
    <row r="210" spans="1:5" ht="105.6">
      <c r="A210" s="632" t="s">
        <v>2164</v>
      </c>
      <c r="B210" s="633" t="s">
        <v>173</v>
      </c>
      <c r="C210" s="634"/>
      <c r="E210" s="3" t="str">
        <f t="shared" si="4"/>
        <v xml:space="preserve"> </v>
      </c>
    </row>
    <row r="211" spans="1:5">
      <c r="A211" s="637"/>
      <c r="B211" s="638" t="s">
        <v>503</v>
      </c>
      <c r="C211" s="639">
        <f>33.75-5</f>
        <v>28.75</v>
      </c>
      <c r="E211" s="3" t="str">
        <f t="shared" si="4"/>
        <v xml:space="preserve"> </v>
      </c>
    </row>
    <row r="212" spans="1:5" ht="15">
      <c r="A212" s="637"/>
      <c r="B212" s="640"/>
      <c r="C212" s="636"/>
      <c r="E212" s="3" t="str">
        <f t="shared" si="4"/>
        <v xml:space="preserve"> </v>
      </c>
    </row>
    <row r="213" spans="1:5" s="16" customFormat="1" hidden="1" outlineLevel="1">
      <c r="A213" s="672" t="s">
        <v>714</v>
      </c>
      <c r="B213" s="665" t="s">
        <v>715</v>
      </c>
      <c r="C213" s="668">
        <v>12.826000000000002</v>
      </c>
      <c r="D213" s="769"/>
      <c r="E213" s="3" t="str">
        <f t="shared" si="4"/>
        <v xml:space="preserve"> </v>
      </c>
    </row>
    <row r="214" spans="1:5" s="16" customFormat="1" hidden="1" outlineLevel="1">
      <c r="A214" s="672" t="s">
        <v>716</v>
      </c>
      <c r="B214" s="665" t="s">
        <v>174</v>
      </c>
      <c r="C214" s="668">
        <v>20.812000000000001</v>
      </c>
      <c r="D214" s="769"/>
      <c r="E214" s="3" t="str">
        <f t="shared" si="4"/>
        <v xml:space="preserve"> </v>
      </c>
    </row>
    <row r="215" spans="1:5" s="16" customFormat="1" hidden="1" outlineLevel="1">
      <c r="A215" s="672"/>
      <c r="B215" s="665"/>
      <c r="C215" s="668">
        <v>33.638000000000005</v>
      </c>
      <c r="D215" s="769"/>
      <c r="E215" s="3" t="str">
        <f t="shared" si="4"/>
        <v xml:space="preserve"> </v>
      </c>
    </row>
    <row r="216" spans="1:5" ht="158.4" collapsed="1">
      <c r="A216" s="632" t="s">
        <v>2165</v>
      </c>
      <c r="B216" s="653" t="s">
        <v>946</v>
      </c>
      <c r="C216" s="634"/>
      <c r="E216" s="3" t="str">
        <f t="shared" ref="E216:E290" si="5">IF(OR(ISBLANK(C216),ISBLANK(D216))," ",KOLIC*CENA)</f>
        <v xml:space="preserve"> </v>
      </c>
    </row>
    <row r="217" spans="1:5" ht="66">
      <c r="A217" s="637"/>
      <c r="B217" s="656" t="s">
        <v>664</v>
      </c>
      <c r="C217" s="625"/>
      <c r="E217" s="3" t="str">
        <f t="shared" si="5"/>
        <v xml:space="preserve"> </v>
      </c>
    </row>
    <row r="218" spans="1:5" ht="92.4">
      <c r="A218" s="637"/>
      <c r="B218" s="656" t="s">
        <v>665</v>
      </c>
      <c r="C218" s="625"/>
      <c r="E218" s="3" t="str">
        <f t="shared" si="5"/>
        <v xml:space="preserve"> </v>
      </c>
    </row>
    <row r="219" spans="1:5" ht="39.6">
      <c r="A219" s="637"/>
      <c r="B219" s="656" t="s">
        <v>557</v>
      </c>
      <c r="C219" s="625"/>
      <c r="E219" s="3" t="str">
        <f t="shared" si="5"/>
        <v xml:space="preserve"> </v>
      </c>
    </row>
    <row r="220" spans="1:5" ht="26.4">
      <c r="A220" s="637"/>
      <c r="B220" s="656" t="s">
        <v>666</v>
      </c>
      <c r="C220" s="625"/>
      <c r="E220" s="3" t="str">
        <f t="shared" si="5"/>
        <v xml:space="preserve"> </v>
      </c>
    </row>
    <row r="221" spans="1:5" ht="66">
      <c r="B221" s="633" t="s">
        <v>104</v>
      </c>
      <c r="C221" s="634"/>
      <c r="E221" s="3" t="str">
        <f t="shared" si="5"/>
        <v xml:space="preserve"> </v>
      </c>
    </row>
    <row r="222" spans="1:5">
      <c r="B222" s="633"/>
      <c r="C222" s="634"/>
    </row>
    <row r="223" spans="1:5" ht="132">
      <c r="A223" s="632" t="s">
        <v>539</v>
      </c>
      <c r="B223" s="656" t="s">
        <v>667</v>
      </c>
      <c r="C223" s="634"/>
      <c r="E223" s="3" t="str">
        <f t="shared" si="5"/>
        <v xml:space="preserve"> </v>
      </c>
    </row>
    <row r="224" spans="1:5">
      <c r="A224" s="637"/>
      <c r="B224" s="638" t="s">
        <v>503</v>
      </c>
      <c r="C224" s="639">
        <f>1214-303</f>
        <v>911</v>
      </c>
      <c r="E224" s="3" t="str">
        <f t="shared" si="5"/>
        <v xml:space="preserve"> </v>
      </c>
    </row>
    <row r="225" spans="1:5" ht="15">
      <c r="A225" s="637"/>
      <c r="B225" s="640"/>
      <c r="C225" s="636"/>
      <c r="E225" s="3" t="str">
        <f t="shared" si="5"/>
        <v xml:space="preserve"> </v>
      </c>
    </row>
    <row r="226" spans="1:5" s="16" customFormat="1" hidden="1" outlineLevel="1">
      <c r="A226" s="672" t="s">
        <v>669</v>
      </c>
      <c r="B226" s="665" t="s">
        <v>668</v>
      </c>
      <c r="C226" s="668">
        <v>839.5</v>
      </c>
      <c r="D226" s="769"/>
      <c r="E226" s="3" t="str">
        <f t="shared" si="5"/>
        <v xml:space="preserve"> </v>
      </c>
    </row>
    <row r="227" spans="1:5" s="16" customFormat="1" hidden="1" outlineLevel="1">
      <c r="A227" s="672" t="s">
        <v>670</v>
      </c>
      <c r="B227" s="665" t="s">
        <v>89</v>
      </c>
      <c r="C227" s="668">
        <v>97.536000000000001</v>
      </c>
      <c r="D227" s="769"/>
      <c r="E227" s="3" t="str">
        <f t="shared" si="5"/>
        <v xml:space="preserve"> </v>
      </c>
    </row>
    <row r="228" spans="1:5" s="16" customFormat="1" hidden="1" outlineLevel="1">
      <c r="A228" s="672" t="s">
        <v>671</v>
      </c>
      <c r="B228" s="665" t="s">
        <v>90</v>
      </c>
      <c r="C228" s="668">
        <v>103.63200000000001</v>
      </c>
      <c r="D228" s="769"/>
      <c r="E228" s="3" t="str">
        <f t="shared" si="5"/>
        <v xml:space="preserve"> </v>
      </c>
    </row>
    <row r="229" spans="1:5" s="16" customFormat="1" hidden="1" outlineLevel="1">
      <c r="A229" s="672" t="s">
        <v>672</v>
      </c>
      <c r="B229" s="665" t="s">
        <v>88</v>
      </c>
      <c r="C229" s="668">
        <v>58.42</v>
      </c>
      <c r="D229" s="769"/>
      <c r="E229" s="3" t="str">
        <f t="shared" si="5"/>
        <v xml:space="preserve"> </v>
      </c>
    </row>
    <row r="230" spans="1:5" s="16" customFormat="1" hidden="1" outlineLevel="1">
      <c r="A230" s="672"/>
      <c r="B230" s="665" t="s">
        <v>91</v>
      </c>
      <c r="C230" s="666">
        <v>1117.1902</v>
      </c>
      <c r="D230" s="769"/>
      <c r="E230" s="3" t="str">
        <f t="shared" si="5"/>
        <v xml:space="preserve"> </v>
      </c>
    </row>
    <row r="231" spans="1:5" ht="145.19999999999999" collapsed="1">
      <c r="A231" s="632" t="s">
        <v>540</v>
      </c>
      <c r="B231" s="656" t="s">
        <v>80</v>
      </c>
      <c r="C231" s="634"/>
      <c r="E231" s="3" t="str">
        <f t="shared" si="5"/>
        <v xml:space="preserve"> </v>
      </c>
    </row>
    <row r="232" spans="1:5">
      <c r="A232" s="637"/>
      <c r="B232" s="638" t="s">
        <v>503</v>
      </c>
      <c r="C232" s="639">
        <v>648.21</v>
      </c>
      <c r="E232" s="3" t="str">
        <f t="shared" si="5"/>
        <v xml:space="preserve"> </v>
      </c>
    </row>
    <row r="233" spans="1:5" ht="15">
      <c r="A233" s="637"/>
      <c r="B233" s="640"/>
      <c r="C233" s="636"/>
      <c r="E233" s="3" t="str">
        <f t="shared" si="5"/>
        <v xml:space="preserve"> </v>
      </c>
    </row>
    <row r="234" spans="1:5" s="16" customFormat="1" hidden="1" outlineLevel="1">
      <c r="A234" s="672" t="s">
        <v>81</v>
      </c>
      <c r="B234" s="665" t="s">
        <v>82</v>
      </c>
      <c r="C234" s="668">
        <v>419.75</v>
      </c>
      <c r="D234" s="769"/>
      <c r="E234" s="3" t="str">
        <f t="shared" si="5"/>
        <v xml:space="preserve"> </v>
      </c>
    </row>
    <row r="235" spans="1:5" s="16" customFormat="1" hidden="1" outlineLevel="1">
      <c r="A235" s="672" t="s">
        <v>670</v>
      </c>
      <c r="B235" s="665" t="s">
        <v>93</v>
      </c>
      <c r="C235" s="668">
        <v>60.96</v>
      </c>
      <c r="D235" s="769"/>
      <c r="E235" s="3" t="str">
        <f t="shared" si="5"/>
        <v xml:space="preserve"> </v>
      </c>
    </row>
    <row r="236" spans="1:5" s="16" customFormat="1" hidden="1" outlineLevel="1">
      <c r="A236" s="672" t="s">
        <v>671</v>
      </c>
      <c r="B236" s="665" t="s">
        <v>94</v>
      </c>
      <c r="C236" s="668">
        <v>64.77</v>
      </c>
      <c r="D236" s="769"/>
      <c r="E236" s="3" t="str">
        <f t="shared" si="5"/>
        <v xml:space="preserve"> </v>
      </c>
    </row>
    <row r="237" spans="1:5" s="16" customFormat="1" hidden="1" outlineLevel="1">
      <c r="A237" s="672" t="s">
        <v>672</v>
      </c>
      <c r="B237" s="665" t="s">
        <v>92</v>
      </c>
      <c r="C237" s="668">
        <v>26.289000000000001</v>
      </c>
      <c r="D237" s="769"/>
      <c r="E237" s="3" t="str">
        <f t="shared" si="5"/>
        <v xml:space="preserve"> </v>
      </c>
    </row>
    <row r="238" spans="1:5" s="16" customFormat="1" hidden="1" outlineLevel="1">
      <c r="A238" s="672"/>
      <c r="B238" s="665" t="s">
        <v>95</v>
      </c>
      <c r="C238" s="668">
        <v>584.15400000000011</v>
      </c>
      <c r="D238" s="769"/>
      <c r="E238" s="3" t="str">
        <f t="shared" si="5"/>
        <v xml:space="preserve"> </v>
      </c>
    </row>
    <row r="239" spans="1:5" ht="145.19999999999999" collapsed="1">
      <c r="A239" s="642" t="s">
        <v>619</v>
      </c>
      <c r="B239" s="656" t="s">
        <v>382</v>
      </c>
      <c r="C239" s="625"/>
      <c r="E239" s="3" t="str">
        <f t="shared" si="5"/>
        <v xml:space="preserve"> </v>
      </c>
    </row>
    <row r="240" spans="1:5" ht="26.4">
      <c r="A240" s="642"/>
      <c r="B240" s="656" t="s">
        <v>2386</v>
      </c>
      <c r="C240" s="625"/>
      <c r="E240" s="3" t="str">
        <f t="shared" si="5"/>
        <v xml:space="preserve"> </v>
      </c>
    </row>
    <row r="241" spans="1:5">
      <c r="A241" s="642"/>
      <c r="B241" s="656"/>
      <c r="C241" s="625"/>
      <c r="E241" s="3" t="str">
        <f t="shared" si="5"/>
        <v xml:space="preserve"> </v>
      </c>
    </row>
    <row r="242" spans="1:5" ht="66">
      <c r="A242" s="642" t="s">
        <v>384</v>
      </c>
      <c r="B242" s="656" t="s">
        <v>385</v>
      </c>
      <c r="C242" s="625"/>
      <c r="E242" s="3" t="str">
        <f t="shared" si="5"/>
        <v xml:space="preserve"> </v>
      </c>
    </row>
    <row r="243" spans="1:5" ht="26.4">
      <c r="A243" s="642"/>
      <c r="B243" s="656" t="s">
        <v>475</v>
      </c>
      <c r="C243" s="625">
        <v>1180</v>
      </c>
      <c r="E243" s="3" t="str">
        <f t="shared" si="5"/>
        <v xml:space="preserve"> </v>
      </c>
    </row>
    <row r="244" spans="1:5" ht="26.4">
      <c r="A244" s="642"/>
      <c r="B244" s="656" t="s">
        <v>476</v>
      </c>
      <c r="C244" s="625">
        <v>1362</v>
      </c>
      <c r="E244" s="3" t="str">
        <f>IF(OR(ISBLANK(C244),ISBLANK(D244))," ",KOLIC*CENA)</f>
        <v xml:space="preserve"> </v>
      </c>
    </row>
    <row r="245" spans="1:5" ht="26.4">
      <c r="A245" s="642"/>
      <c r="B245" s="656" t="s">
        <v>477</v>
      </c>
      <c r="C245" s="625">
        <v>1710</v>
      </c>
      <c r="E245" s="3" t="str">
        <f>IF(OR(ISBLANK(C245),ISBLANK(D245))," ",KOLIC*CENA)</f>
        <v xml:space="preserve"> </v>
      </c>
    </row>
    <row r="246" spans="1:5" ht="26.4">
      <c r="A246" s="642"/>
      <c r="B246" s="656" t="s">
        <v>480</v>
      </c>
      <c r="C246" s="625">
        <v>2052</v>
      </c>
      <c r="E246" s="3" t="str">
        <f>IF(OR(ISBLANK(C246),ISBLANK(D246))," ",KOLIC*CENA)</f>
        <v xml:space="preserve"> </v>
      </c>
    </row>
    <row r="247" spans="1:5">
      <c r="A247" s="642"/>
      <c r="B247" s="656"/>
      <c r="C247" s="625"/>
    </row>
    <row r="248" spans="1:5" ht="79.2">
      <c r="A248" s="642" t="s">
        <v>478</v>
      </c>
      <c r="B248" s="656" t="s">
        <v>780</v>
      </c>
      <c r="C248" s="625"/>
      <c r="E248" s="3" t="str">
        <f>IF(OR(ISBLANK(C248),ISBLANK(D248))," ",KOLIC*CENA)</f>
        <v xml:space="preserve"> </v>
      </c>
    </row>
    <row r="249" spans="1:5" ht="26.4">
      <c r="A249" s="642"/>
      <c r="B249" s="656" t="s">
        <v>479</v>
      </c>
      <c r="C249" s="625">
        <v>2400</v>
      </c>
      <c r="E249" s="3" t="str">
        <f>IF(OR(ISBLANK(C249),ISBLANK(D249))," ",KOLIC*CENA)</f>
        <v xml:space="preserve"> </v>
      </c>
    </row>
    <row r="250" spans="1:5" ht="26.4">
      <c r="A250" s="642"/>
      <c r="B250" s="656" t="s">
        <v>426</v>
      </c>
      <c r="C250" s="673">
        <v>16000</v>
      </c>
      <c r="E250" s="3" t="str">
        <f>IF(OR(ISBLANK(C250),ISBLANK(D250))," ",KOLIC*CENA)</f>
        <v xml:space="preserve"> </v>
      </c>
    </row>
    <row r="251" spans="1:5">
      <c r="A251" s="642"/>
      <c r="B251" s="656"/>
      <c r="C251" s="625"/>
    </row>
    <row r="252" spans="1:5" ht="52.8">
      <c r="A252" s="642" t="s">
        <v>481</v>
      </c>
      <c r="B252" s="656" t="s">
        <v>482</v>
      </c>
      <c r="C252" s="625"/>
      <c r="E252" s="3" t="str">
        <f>IF(OR(ISBLANK(C252),ISBLANK(D252))," ",KOLIC*CENA)</f>
        <v xml:space="preserve"> </v>
      </c>
    </row>
    <row r="253" spans="1:5">
      <c r="A253" s="642"/>
      <c r="B253" s="656" t="s">
        <v>483</v>
      </c>
      <c r="C253" s="625">
        <v>490</v>
      </c>
      <c r="E253" s="3" t="str">
        <f>IF(OR(ISBLANK(C253),ISBLANK(D253))," ",KOLIC*CENA)</f>
        <v xml:space="preserve"> </v>
      </c>
    </row>
    <row r="254" spans="1:5">
      <c r="A254" s="642"/>
      <c r="B254" s="656" t="s">
        <v>484</v>
      </c>
      <c r="C254" s="625">
        <v>580</v>
      </c>
      <c r="E254" s="3" t="str">
        <f>IF(OR(ISBLANK(C254),ISBLANK(D254))," ",KOLIC*CENA)</f>
        <v xml:space="preserve"> </v>
      </c>
    </row>
    <row r="255" spans="1:5">
      <c r="A255" s="642"/>
      <c r="B255" s="656" t="s">
        <v>264</v>
      </c>
      <c r="C255" s="625">
        <v>661</v>
      </c>
      <c r="E255" s="3" t="str">
        <f>IF(OR(ISBLANK(C255),ISBLANK(D255))," ",KOLIC*CENA)</f>
        <v xml:space="preserve"> </v>
      </c>
    </row>
    <row r="256" spans="1:5">
      <c r="A256" s="642"/>
      <c r="B256" s="656" t="s">
        <v>265</v>
      </c>
      <c r="C256" s="625">
        <v>823</v>
      </c>
      <c r="E256" s="3" t="str">
        <f>IF(OR(ISBLANK(C256),ISBLANK(D256))," ",KOLIC*CENA)</f>
        <v xml:space="preserve"> </v>
      </c>
    </row>
    <row r="257" spans="1:5">
      <c r="A257" s="642"/>
      <c r="B257" s="656"/>
      <c r="C257" s="625"/>
    </row>
    <row r="258" spans="1:5" ht="66">
      <c r="A258" s="642" t="s">
        <v>266</v>
      </c>
      <c r="B258" s="656" t="s">
        <v>781</v>
      </c>
      <c r="C258" s="625"/>
      <c r="E258" s="3" t="str">
        <f>IF(OR(ISBLANK(C258),ISBLANK(D258))," ",KOLIC*CENA)</f>
        <v xml:space="preserve"> </v>
      </c>
    </row>
    <row r="259" spans="1:5">
      <c r="A259" s="642"/>
      <c r="B259" s="656" t="s">
        <v>268</v>
      </c>
      <c r="C259" s="625">
        <v>580</v>
      </c>
      <c r="E259" s="3" t="str">
        <f>IF(OR(ISBLANK(C259),ISBLANK(D259))," ",KOLIC*CENA)</f>
        <v xml:space="preserve"> </v>
      </c>
    </row>
    <row r="260" spans="1:5">
      <c r="A260" s="642"/>
      <c r="B260" s="656" t="s">
        <v>267</v>
      </c>
      <c r="C260" s="625">
        <v>7762</v>
      </c>
      <c r="E260" s="3" t="str">
        <f>IF(OR(ISBLANK(C260),ISBLANK(D260))," ",KOLIC*CENA)</f>
        <v xml:space="preserve"> </v>
      </c>
    </row>
    <row r="261" spans="1:5">
      <c r="A261" s="642"/>
      <c r="B261" s="656"/>
      <c r="C261" s="625"/>
    </row>
    <row r="262" spans="1:5" ht="15">
      <c r="A262" s="637"/>
      <c r="B262" s="640"/>
      <c r="C262" s="636"/>
      <c r="E262" s="3" t="str">
        <f t="shared" si="5"/>
        <v xml:space="preserve"> </v>
      </c>
    </row>
    <row r="263" spans="1:5" s="16" customFormat="1" hidden="1" outlineLevel="1">
      <c r="A263" s="672" t="s">
        <v>83</v>
      </c>
      <c r="B263" s="665" t="s">
        <v>86</v>
      </c>
      <c r="C263" s="668">
        <v>383.25</v>
      </c>
      <c r="D263" s="769"/>
      <c r="E263" s="3" t="str">
        <f t="shared" si="5"/>
        <v xml:space="preserve"> </v>
      </c>
    </row>
    <row r="264" spans="1:5" s="16" customFormat="1" hidden="1" outlineLevel="1">
      <c r="A264" s="672" t="s">
        <v>670</v>
      </c>
      <c r="B264" s="665" t="s">
        <v>87</v>
      </c>
      <c r="C264" s="668">
        <v>121.92</v>
      </c>
      <c r="D264" s="769"/>
      <c r="E264" s="3" t="str">
        <f t="shared" si="5"/>
        <v xml:space="preserve"> </v>
      </c>
    </row>
    <row r="265" spans="1:5" s="16" customFormat="1" hidden="1" outlineLevel="1">
      <c r="A265" s="672" t="s">
        <v>671</v>
      </c>
      <c r="B265" s="665" t="s">
        <v>97</v>
      </c>
      <c r="C265" s="668">
        <v>129.54</v>
      </c>
      <c r="D265" s="769"/>
      <c r="E265" s="3" t="str">
        <f t="shared" si="5"/>
        <v xml:space="preserve"> </v>
      </c>
    </row>
    <row r="266" spans="1:5" s="16" customFormat="1" hidden="1" outlineLevel="1">
      <c r="A266" s="672" t="s">
        <v>672</v>
      </c>
      <c r="B266" s="665" t="s">
        <v>96</v>
      </c>
      <c r="C266" s="668">
        <v>24.003000000000004</v>
      </c>
      <c r="D266" s="769"/>
      <c r="E266" s="3" t="str">
        <f t="shared" si="5"/>
        <v xml:space="preserve"> </v>
      </c>
    </row>
    <row r="267" spans="1:5" s="16" customFormat="1" hidden="1" outlineLevel="1">
      <c r="A267" s="672"/>
      <c r="B267" s="665"/>
      <c r="C267" s="666">
        <v>658.71300000000008</v>
      </c>
      <c r="D267" s="769"/>
      <c r="E267" s="3" t="str">
        <f t="shared" si="5"/>
        <v xml:space="preserve"> </v>
      </c>
    </row>
    <row r="268" spans="1:5" s="16" customFormat="1" ht="26.4" hidden="1" outlineLevel="1">
      <c r="A268" s="672" t="s">
        <v>84</v>
      </c>
      <c r="B268" s="665" t="s">
        <v>85</v>
      </c>
      <c r="C268" s="666">
        <v>2197.2359999999999</v>
      </c>
      <c r="D268" s="769"/>
      <c r="E268" s="3" t="str">
        <f t="shared" si="5"/>
        <v xml:space="preserve"> </v>
      </c>
    </row>
    <row r="269" spans="1:5" s="16" customFormat="1" hidden="1" outlineLevel="1">
      <c r="A269" s="672"/>
      <c r="B269" s="665" t="s">
        <v>98</v>
      </c>
      <c r="C269" s="666">
        <v>495</v>
      </c>
      <c r="D269" s="769"/>
      <c r="E269" s="3" t="str">
        <f t="shared" si="5"/>
        <v xml:space="preserve"> </v>
      </c>
    </row>
    <row r="270" spans="1:5" s="16" customFormat="1" hidden="1" outlineLevel="1">
      <c r="A270" s="672"/>
      <c r="B270" s="665" t="s">
        <v>383</v>
      </c>
      <c r="C270" s="666">
        <v>650</v>
      </c>
      <c r="D270" s="769"/>
      <c r="E270" s="3" t="str">
        <f>IF(OR(ISBLANK(#REF!),ISBLANK(D270))," ",KOLIC*CENA)</f>
        <v xml:space="preserve"> </v>
      </c>
    </row>
    <row r="271" spans="1:5" ht="15" collapsed="1">
      <c r="A271" s="640"/>
      <c r="B271" s="636"/>
      <c r="E271" s="3" t="str">
        <f t="shared" si="5"/>
        <v xml:space="preserve"> </v>
      </c>
    </row>
    <row r="272" spans="1:5" ht="105.6">
      <c r="A272" s="632" t="s">
        <v>963</v>
      </c>
      <c r="B272" s="653" t="s">
        <v>947</v>
      </c>
      <c r="C272" s="634"/>
      <c r="E272" s="3" t="str">
        <f t="shared" si="5"/>
        <v xml:space="preserve"> </v>
      </c>
    </row>
    <row r="273" spans="1:5">
      <c r="A273" s="637"/>
      <c r="B273" s="638" t="s">
        <v>503</v>
      </c>
      <c r="C273" s="639">
        <v>35.25</v>
      </c>
      <c r="E273" s="3" t="str">
        <f t="shared" si="5"/>
        <v xml:space="preserve"> </v>
      </c>
    </row>
    <row r="274" spans="1:5" ht="15">
      <c r="A274" s="637"/>
      <c r="B274" s="640"/>
      <c r="C274" s="636"/>
      <c r="E274" s="3" t="str">
        <f t="shared" si="5"/>
        <v xml:space="preserve"> </v>
      </c>
    </row>
    <row r="275" spans="1:5" s="16" customFormat="1" hidden="1" outlineLevel="1">
      <c r="A275" s="672" t="s">
        <v>321</v>
      </c>
      <c r="B275" s="665" t="s">
        <v>99</v>
      </c>
      <c r="C275" s="668">
        <v>5.1647999999999996</v>
      </c>
      <c r="D275" s="769"/>
      <c r="E275" s="3" t="str">
        <f t="shared" si="5"/>
        <v xml:space="preserve"> </v>
      </c>
    </row>
    <row r="276" spans="1:5" s="16" customFormat="1" ht="26.4" hidden="1" outlineLevel="1">
      <c r="A276" s="672" t="s">
        <v>100</v>
      </c>
      <c r="B276" s="665" t="s">
        <v>101</v>
      </c>
      <c r="C276" s="668">
        <v>20.102399999999999</v>
      </c>
      <c r="D276" s="769"/>
      <c r="E276" s="3" t="str">
        <f t="shared" si="5"/>
        <v xml:space="preserve"> </v>
      </c>
    </row>
    <row r="277" spans="1:5" s="16" customFormat="1" hidden="1" outlineLevel="1">
      <c r="A277" s="672" t="s">
        <v>102</v>
      </c>
      <c r="B277" s="665" t="s">
        <v>103</v>
      </c>
      <c r="C277" s="668">
        <v>8.52</v>
      </c>
      <c r="D277" s="769"/>
      <c r="E277" s="3" t="str">
        <f t="shared" si="5"/>
        <v xml:space="preserve"> </v>
      </c>
    </row>
    <row r="278" spans="1:5" s="16" customFormat="1" hidden="1" outlineLevel="1">
      <c r="A278" s="672"/>
      <c r="B278" s="665"/>
      <c r="C278" s="668">
        <v>33.787199999999999</v>
      </c>
      <c r="D278" s="769"/>
      <c r="E278" s="3" t="str">
        <f t="shared" si="5"/>
        <v xml:space="preserve"> </v>
      </c>
    </row>
    <row r="279" spans="1:5" ht="15" collapsed="1">
      <c r="A279" s="640"/>
      <c r="B279" s="636"/>
      <c r="E279" s="3" t="str">
        <f t="shared" si="5"/>
        <v xml:space="preserve"> </v>
      </c>
    </row>
    <row r="280" spans="1:5" ht="92.4">
      <c r="A280" s="632" t="s">
        <v>2167</v>
      </c>
      <c r="B280" s="633" t="s">
        <v>73</v>
      </c>
      <c r="C280" s="634"/>
      <c r="E280" s="3" t="str">
        <f t="shared" si="5"/>
        <v xml:space="preserve"> </v>
      </c>
    </row>
    <row r="281" spans="1:5" ht="26.4">
      <c r="B281" s="633" t="s">
        <v>72</v>
      </c>
      <c r="C281" s="634"/>
      <c r="E281" s="3" t="str">
        <f t="shared" si="5"/>
        <v xml:space="preserve"> </v>
      </c>
    </row>
    <row r="282" spans="1:5">
      <c r="A282" s="637"/>
      <c r="B282" s="638" t="s">
        <v>503</v>
      </c>
      <c r="C282" s="639">
        <v>3.5</v>
      </c>
      <c r="E282" s="3" t="str">
        <f t="shared" si="5"/>
        <v xml:space="preserve"> </v>
      </c>
    </row>
    <row r="283" spans="1:5" ht="15">
      <c r="A283" s="637"/>
      <c r="B283" s="640"/>
      <c r="C283" s="636"/>
      <c r="E283" s="3" t="str">
        <f t="shared" si="5"/>
        <v xml:space="preserve"> </v>
      </c>
    </row>
    <row r="284" spans="1:5" s="16" customFormat="1" hidden="1" outlineLevel="1">
      <c r="A284" s="672"/>
      <c r="B284" s="665" t="s">
        <v>74</v>
      </c>
      <c r="C284" s="668">
        <v>3.5111999999999997</v>
      </c>
      <c r="D284" s="769"/>
      <c r="E284" s="3" t="str">
        <f t="shared" si="5"/>
        <v xml:space="preserve"> </v>
      </c>
    </row>
    <row r="285" spans="1:5" ht="15" collapsed="1">
      <c r="A285" s="640"/>
      <c r="B285" s="636"/>
      <c r="E285" s="3" t="str">
        <f t="shared" si="5"/>
        <v xml:space="preserve"> </v>
      </c>
    </row>
    <row r="286" spans="1:5" ht="105.6">
      <c r="A286" s="632" t="s">
        <v>994</v>
      </c>
      <c r="B286" s="653" t="s">
        <v>948</v>
      </c>
      <c r="C286" s="634"/>
      <c r="E286" s="3" t="str">
        <f t="shared" si="5"/>
        <v xml:space="preserve"> </v>
      </c>
    </row>
    <row r="287" spans="1:5">
      <c r="A287" s="637"/>
      <c r="B287" s="638" t="s">
        <v>503</v>
      </c>
      <c r="C287" s="639">
        <v>9.5</v>
      </c>
      <c r="E287" s="3" t="str">
        <f t="shared" si="5"/>
        <v xml:space="preserve"> </v>
      </c>
    </row>
    <row r="288" spans="1:5" ht="15">
      <c r="A288" s="637"/>
      <c r="B288" s="640"/>
      <c r="C288" s="636"/>
      <c r="E288" s="3" t="str">
        <f t="shared" si="5"/>
        <v xml:space="preserve"> </v>
      </c>
    </row>
    <row r="289" spans="1:5" s="16" customFormat="1" hidden="1" outlineLevel="1">
      <c r="A289" s="672"/>
      <c r="B289" s="665" t="s">
        <v>75</v>
      </c>
      <c r="C289" s="668">
        <v>14.364000000000001</v>
      </c>
      <c r="D289" s="769"/>
      <c r="E289" s="3" t="str">
        <f t="shared" si="5"/>
        <v xml:space="preserve"> </v>
      </c>
    </row>
    <row r="290" spans="1:5" ht="15" collapsed="1">
      <c r="A290" s="640"/>
      <c r="B290" s="636"/>
      <c r="E290" s="3" t="str">
        <f t="shared" si="5"/>
        <v xml:space="preserve"> </v>
      </c>
    </row>
    <row r="291" spans="1:5" ht="66">
      <c r="A291" s="632" t="s">
        <v>2168</v>
      </c>
      <c r="B291" s="633" t="s">
        <v>76</v>
      </c>
      <c r="C291" s="634"/>
      <c r="E291" s="3" t="str">
        <f t="shared" ref="E291:E338" si="6">IF(OR(ISBLANK(C291),ISBLANK(D291))," ",KOLIC*CENA)</f>
        <v xml:space="preserve"> </v>
      </c>
    </row>
    <row r="292" spans="1:5">
      <c r="A292" s="637"/>
      <c r="B292" s="638" t="s">
        <v>503</v>
      </c>
      <c r="C292" s="639">
        <v>2</v>
      </c>
      <c r="E292" s="3" t="str">
        <f t="shared" si="6"/>
        <v xml:space="preserve"> </v>
      </c>
    </row>
    <row r="293" spans="1:5" ht="15">
      <c r="A293" s="637"/>
      <c r="B293" s="640"/>
      <c r="C293" s="636"/>
      <c r="E293" s="3" t="str">
        <f t="shared" si="6"/>
        <v xml:space="preserve"> </v>
      </c>
    </row>
    <row r="294" spans="1:5" s="16" customFormat="1" ht="26.4" hidden="1" outlineLevel="1">
      <c r="A294" s="672"/>
      <c r="B294" s="665" t="s">
        <v>77</v>
      </c>
      <c r="C294" s="668">
        <v>6.1183200000000006</v>
      </c>
      <c r="D294" s="769"/>
      <c r="E294" s="3" t="str">
        <f t="shared" si="6"/>
        <v xml:space="preserve"> </v>
      </c>
    </row>
    <row r="295" spans="1:5" ht="15" collapsed="1">
      <c r="A295" s="640"/>
      <c r="B295" s="636"/>
      <c r="E295" s="3" t="str">
        <f t="shared" si="6"/>
        <v xml:space="preserve"> </v>
      </c>
    </row>
    <row r="296" spans="1:5" ht="145.19999999999999">
      <c r="A296" s="632" t="s">
        <v>2169</v>
      </c>
      <c r="B296" s="653" t="s">
        <v>949</v>
      </c>
      <c r="C296" s="634"/>
      <c r="E296" s="3" t="str">
        <f t="shared" si="6"/>
        <v xml:space="preserve"> </v>
      </c>
    </row>
    <row r="297" spans="1:5">
      <c r="B297" s="633"/>
      <c r="C297" s="634"/>
      <c r="E297" s="3" t="str">
        <f t="shared" si="6"/>
        <v xml:space="preserve"> </v>
      </c>
    </row>
    <row r="298" spans="1:5" ht="26.4">
      <c r="A298" s="632" t="s">
        <v>539</v>
      </c>
      <c r="B298" s="653" t="s">
        <v>950</v>
      </c>
      <c r="C298" s="634"/>
      <c r="E298" s="3" t="str">
        <f t="shared" si="6"/>
        <v xml:space="preserve"> </v>
      </c>
    </row>
    <row r="299" spans="1:5">
      <c r="A299" s="637"/>
      <c r="B299" s="638" t="s">
        <v>503</v>
      </c>
      <c r="C299" s="639">
        <v>5.5</v>
      </c>
      <c r="E299" s="3" t="str">
        <f t="shared" si="6"/>
        <v xml:space="preserve"> </v>
      </c>
    </row>
    <row r="300" spans="1:5">
      <c r="A300" s="637"/>
      <c r="B300" s="638"/>
      <c r="C300" s="639"/>
      <c r="E300" s="3" t="str">
        <f t="shared" si="6"/>
        <v xml:space="preserve"> </v>
      </c>
    </row>
    <row r="301" spans="1:5" s="16" customFormat="1" hidden="1" outlineLevel="1">
      <c r="A301" s="672"/>
      <c r="B301" s="665" t="s">
        <v>78</v>
      </c>
      <c r="C301" s="668">
        <v>19.875</v>
      </c>
      <c r="D301" s="769"/>
      <c r="E301" s="3" t="str">
        <f t="shared" si="6"/>
        <v xml:space="preserve"> </v>
      </c>
    </row>
    <row r="302" spans="1:5" ht="15" collapsed="1">
      <c r="A302" s="640"/>
      <c r="B302" s="636"/>
      <c r="E302" s="3" t="str">
        <f t="shared" si="6"/>
        <v xml:space="preserve"> </v>
      </c>
    </row>
    <row r="303" spans="1:5" ht="39.6">
      <c r="A303" s="632" t="s">
        <v>540</v>
      </c>
      <c r="B303" s="633" t="s">
        <v>516</v>
      </c>
      <c r="C303" s="634"/>
      <c r="E303" s="3" t="str">
        <f t="shared" si="6"/>
        <v xml:space="preserve"> </v>
      </c>
    </row>
    <row r="304" spans="1:5">
      <c r="A304" s="637"/>
      <c r="B304" s="638" t="s">
        <v>503</v>
      </c>
      <c r="C304" s="639">
        <v>5.5</v>
      </c>
      <c r="E304" s="3" t="str">
        <f t="shared" si="6"/>
        <v xml:space="preserve"> </v>
      </c>
    </row>
    <row r="305" spans="1:5" s="16" customFormat="1" hidden="1" outlineLevel="1">
      <c r="A305" s="672"/>
      <c r="B305" s="665" t="s">
        <v>253</v>
      </c>
      <c r="C305" s="668">
        <v>5.5</v>
      </c>
      <c r="D305" s="769"/>
      <c r="E305" s="3" t="str">
        <f t="shared" si="6"/>
        <v xml:space="preserve"> </v>
      </c>
    </row>
    <row r="306" spans="1:5" ht="15" collapsed="1">
      <c r="A306" s="640"/>
      <c r="B306" s="636"/>
      <c r="E306" s="3" t="str">
        <f t="shared" si="6"/>
        <v xml:space="preserve"> </v>
      </c>
    </row>
    <row r="307" spans="1:5" s="16" customFormat="1" hidden="1" outlineLevel="1">
      <c r="A307" s="672"/>
      <c r="B307" s="665" t="s">
        <v>527</v>
      </c>
      <c r="C307" s="668">
        <v>16.940000000000001</v>
      </c>
      <c r="D307" s="769"/>
      <c r="E307" s="3" t="str">
        <f t="shared" si="6"/>
        <v xml:space="preserve"> </v>
      </c>
    </row>
    <row r="308" spans="1:5" ht="15" collapsed="1">
      <c r="A308" s="640"/>
      <c r="B308" s="636"/>
      <c r="E308" s="3" t="str">
        <f t="shared" si="6"/>
        <v xml:space="preserve"> </v>
      </c>
    </row>
    <row r="309" spans="1:5" ht="66">
      <c r="A309" s="632" t="s">
        <v>2170</v>
      </c>
      <c r="B309" s="633" t="s">
        <v>79</v>
      </c>
      <c r="C309" s="634"/>
      <c r="E309" s="3" t="str">
        <f t="shared" si="6"/>
        <v xml:space="preserve"> </v>
      </c>
    </row>
    <row r="310" spans="1:5">
      <c r="A310" s="637"/>
      <c r="B310" s="638" t="s">
        <v>503</v>
      </c>
      <c r="C310" s="639" t="s">
        <v>2</v>
      </c>
      <c r="E310" s="3" t="str">
        <f t="shared" si="6"/>
        <v xml:space="preserve"> </v>
      </c>
    </row>
    <row r="311" spans="1:5" ht="15">
      <c r="A311" s="640"/>
      <c r="B311" s="636"/>
      <c r="E311" s="3" t="str">
        <f t="shared" si="6"/>
        <v xml:space="preserve"> </v>
      </c>
    </row>
    <row r="312" spans="1:5" ht="132">
      <c r="A312" s="632" t="s">
        <v>993</v>
      </c>
      <c r="B312" s="653" t="s">
        <v>951</v>
      </c>
      <c r="C312" s="634"/>
      <c r="E312" s="3" t="str">
        <f t="shared" si="6"/>
        <v xml:space="preserve"> </v>
      </c>
    </row>
    <row r="313" spans="1:5">
      <c r="A313" s="637"/>
      <c r="B313" s="638" t="s">
        <v>503</v>
      </c>
      <c r="C313" s="639" t="s">
        <v>11</v>
      </c>
      <c r="E313" s="3" t="str">
        <f t="shared" si="6"/>
        <v xml:space="preserve"> </v>
      </c>
    </row>
    <row r="314" spans="1:5">
      <c r="A314" s="637"/>
      <c r="B314" s="638"/>
      <c r="C314" s="639"/>
      <c r="E314" s="3" t="str">
        <f t="shared" si="6"/>
        <v xml:space="preserve"> </v>
      </c>
    </row>
    <row r="315" spans="1:5" ht="92.4">
      <c r="A315" s="632" t="s">
        <v>2171</v>
      </c>
      <c r="B315" s="633" t="s">
        <v>700</v>
      </c>
      <c r="C315" s="634"/>
      <c r="E315" s="3" t="str">
        <f t="shared" si="6"/>
        <v xml:space="preserve"> </v>
      </c>
    </row>
    <row r="316" spans="1:5" ht="39.6">
      <c r="B316" s="633" t="s">
        <v>698</v>
      </c>
      <c r="C316" s="634"/>
      <c r="E316" s="3" t="str">
        <f t="shared" si="6"/>
        <v xml:space="preserve"> </v>
      </c>
    </row>
    <row r="317" spans="1:5">
      <c r="A317" s="637"/>
      <c r="B317" s="638" t="s">
        <v>503</v>
      </c>
      <c r="C317" s="639">
        <v>17</v>
      </c>
      <c r="E317" s="3" t="str">
        <f t="shared" si="6"/>
        <v xml:space="preserve"> </v>
      </c>
    </row>
    <row r="318" spans="1:5">
      <c r="A318" s="637"/>
      <c r="B318" s="638"/>
      <c r="C318" s="639"/>
      <c r="E318" s="3" t="str">
        <f t="shared" si="6"/>
        <v xml:space="preserve"> </v>
      </c>
    </row>
    <row r="319" spans="1:5" s="16" customFormat="1" ht="26.4" hidden="1" outlineLevel="1">
      <c r="A319" s="672" t="s">
        <v>697</v>
      </c>
      <c r="B319" s="665" t="s">
        <v>699</v>
      </c>
      <c r="C319" s="668">
        <v>16.574999999999999</v>
      </c>
      <c r="D319" s="769"/>
      <c r="E319" s="3" t="str">
        <f t="shared" si="6"/>
        <v xml:space="preserve"> </v>
      </c>
    </row>
    <row r="320" spans="1:5" ht="15" collapsed="1">
      <c r="A320" s="637"/>
      <c r="B320" s="640"/>
      <c r="C320" s="636"/>
      <c r="E320" s="3" t="str">
        <f t="shared" si="6"/>
        <v xml:space="preserve"> </v>
      </c>
    </row>
    <row r="321" spans="1:5" ht="79.2">
      <c r="A321" s="632" t="s">
        <v>2172</v>
      </c>
      <c r="B321" s="653" t="s">
        <v>952</v>
      </c>
      <c r="C321" s="634"/>
      <c r="E321" s="3" t="str">
        <f t="shared" si="6"/>
        <v xml:space="preserve"> </v>
      </c>
    </row>
    <row r="322" spans="1:5">
      <c r="A322" s="637"/>
      <c r="B322" s="638" t="s">
        <v>503</v>
      </c>
      <c r="C322" s="639">
        <v>6</v>
      </c>
      <c r="E322" s="3" t="str">
        <f t="shared" si="6"/>
        <v xml:space="preserve"> </v>
      </c>
    </row>
    <row r="323" spans="1:5" ht="15">
      <c r="A323" s="637"/>
      <c r="B323" s="640"/>
      <c r="C323" s="636"/>
      <c r="E323" s="3" t="str">
        <f t="shared" si="6"/>
        <v xml:space="preserve"> </v>
      </c>
    </row>
    <row r="324" spans="1:5" s="16" customFormat="1" hidden="1" outlineLevel="1">
      <c r="A324" s="672"/>
      <c r="B324" s="665" t="s">
        <v>286</v>
      </c>
      <c r="C324" s="668">
        <v>5.82</v>
      </c>
      <c r="D324" s="769"/>
      <c r="E324" s="3" t="str">
        <f t="shared" si="6"/>
        <v xml:space="preserve"> </v>
      </c>
    </row>
    <row r="325" spans="1:5" ht="15" collapsed="1">
      <c r="A325" s="640"/>
      <c r="B325" s="636"/>
      <c r="E325" s="3" t="str">
        <f t="shared" si="6"/>
        <v xml:space="preserve"> </v>
      </c>
    </row>
    <row r="326" spans="1:5" ht="66">
      <c r="A326" s="632" t="s">
        <v>2173</v>
      </c>
      <c r="B326" s="633" t="s">
        <v>24</v>
      </c>
      <c r="C326" s="634"/>
      <c r="E326" s="3" t="str">
        <f t="shared" si="6"/>
        <v xml:space="preserve"> </v>
      </c>
    </row>
    <row r="327" spans="1:5">
      <c r="A327" s="637"/>
      <c r="B327" s="638" t="s">
        <v>503</v>
      </c>
      <c r="C327" s="639">
        <v>4.5</v>
      </c>
      <c r="E327" s="3" t="str">
        <f t="shared" si="6"/>
        <v xml:space="preserve"> </v>
      </c>
    </row>
    <row r="328" spans="1:5" ht="15">
      <c r="A328" s="640"/>
      <c r="B328" s="636"/>
      <c r="E328" s="3" t="str">
        <f t="shared" si="6"/>
        <v xml:space="preserve"> </v>
      </c>
    </row>
    <row r="329" spans="1:5" ht="171.6">
      <c r="A329" s="632" t="s">
        <v>2174</v>
      </c>
      <c r="B329" s="633" t="s">
        <v>329</v>
      </c>
      <c r="C329" s="634"/>
      <c r="E329" s="3" t="str">
        <f t="shared" si="6"/>
        <v xml:space="preserve"> </v>
      </c>
    </row>
    <row r="330" spans="1:5">
      <c r="A330" s="637"/>
      <c r="B330" s="638" t="s">
        <v>561</v>
      </c>
      <c r="C330" s="639">
        <v>36</v>
      </c>
      <c r="E330" s="3" t="str">
        <f t="shared" si="6"/>
        <v xml:space="preserve"> </v>
      </c>
    </row>
    <row r="331" spans="1:5">
      <c r="A331" s="637"/>
      <c r="B331" s="638"/>
      <c r="C331" s="639"/>
      <c r="E331" s="3" t="str">
        <f t="shared" si="6"/>
        <v xml:space="preserve"> </v>
      </c>
    </row>
    <row r="332" spans="1:5" s="16" customFormat="1" hidden="1" outlineLevel="1">
      <c r="A332" s="672"/>
      <c r="B332" s="665" t="s">
        <v>287</v>
      </c>
      <c r="C332" s="668">
        <v>30</v>
      </c>
      <c r="D332" s="769"/>
      <c r="E332" s="3" t="str">
        <f t="shared" si="6"/>
        <v xml:space="preserve"> </v>
      </c>
    </row>
    <row r="333" spans="1:5" ht="15" collapsed="1">
      <c r="A333" s="640"/>
      <c r="B333" s="636"/>
      <c r="E333" s="3" t="str">
        <f t="shared" si="6"/>
        <v xml:space="preserve"> </v>
      </c>
    </row>
    <row r="334" spans="1:5" ht="171.6">
      <c r="A334" s="632" t="s">
        <v>2175</v>
      </c>
      <c r="B334" s="633" t="s">
        <v>555</v>
      </c>
      <c r="C334" s="634"/>
      <c r="E334" s="3" t="str">
        <f t="shared" si="6"/>
        <v xml:space="preserve"> </v>
      </c>
    </row>
    <row r="335" spans="1:5" ht="79.2">
      <c r="B335" s="633" t="s">
        <v>556</v>
      </c>
      <c r="C335" s="634"/>
      <c r="E335" s="3" t="str">
        <f t="shared" si="6"/>
        <v xml:space="preserve"> </v>
      </c>
    </row>
    <row r="336" spans="1:5">
      <c r="A336" s="637"/>
      <c r="B336" s="638" t="s">
        <v>561</v>
      </c>
      <c r="C336" s="639">
        <v>670</v>
      </c>
      <c r="E336" s="3" t="str">
        <f t="shared" si="6"/>
        <v xml:space="preserve"> </v>
      </c>
    </row>
    <row r="337" spans="1:5">
      <c r="A337" s="637"/>
      <c r="B337" s="638"/>
      <c r="C337" s="639"/>
      <c r="E337" s="3" t="str">
        <f t="shared" si="6"/>
        <v xml:space="preserve"> </v>
      </c>
    </row>
    <row r="338" spans="1:5" s="16" customFormat="1" ht="26.4" hidden="1" outlineLevel="1">
      <c r="A338" s="672"/>
      <c r="B338" s="665" t="s">
        <v>288</v>
      </c>
      <c r="C338" s="668">
        <v>651.37199999999996</v>
      </c>
      <c r="D338" s="769"/>
      <c r="E338" s="3" t="str">
        <f t="shared" si="6"/>
        <v xml:space="preserve"> </v>
      </c>
    </row>
    <row r="339" spans="1:5" ht="15" collapsed="1">
      <c r="A339" s="640"/>
      <c r="B339" s="636"/>
      <c r="E339" s="3" t="str">
        <f t="shared" ref="E339:E378" si="7">IF(OR(ISBLANK(C339),ISBLANK(D339))," ",KOLIC*CENA)</f>
        <v xml:space="preserve"> </v>
      </c>
    </row>
    <row r="340" spans="1:5" ht="92.4">
      <c r="A340" s="632" t="s">
        <v>2176</v>
      </c>
      <c r="B340" s="633" t="s">
        <v>289</v>
      </c>
      <c r="C340" s="634"/>
      <c r="E340" s="3" t="str">
        <f t="shared" si="7"/>
        <v xml:space="preserve"> </v>
      </c>
    </row>
    <row r="341" spans="1:5" ht="15">
      <c r="A341" s="635"/>
      <c r="B341" s="636"/>
      <c r="E341" s="3" t="str">
        <f t="shared" si="7"/>
        <v xml:space="preserve"> </v>
      </c>
    </row>
    <row r="342" spans="1:5">
      <c r="A342" s="632" t="s">
        <v>539</v>
      </c>
      <c r="B342" s="633" t="s">
        <v>180</v>
      </c>
      <c r="C342" s="634"/>
      <c r="E342" s="3" t="str">
        <f t="shared" si="7"/>
        <v xml:space="preserve"> </v>
      </c>
    </row>
    <row r="343" spans="1:5">
      <c r="B343" s="657" t="s">
        <v>561</v>
      </c>
      <c r="C343" s="638" t="s">
        <v>376</v>
      </c>
      <c r="E343" s="3" t="str">
        <f t="shared" si="7"/>
        <v xml:space="preserve"> </v>
      </c>
    </row>
    <row r="344" spans="1:5">
      <c r="B344" s="657"/>
      <c r="C344" s="638"/>
      <c r="E344" s="3" t="str">
        <f t="shared" si="7"/>
        <v xml:space="preserve"> </v>
      </c>
    </row>
    <row r="345" spans="1:5" s="16" customFormat="1" hidden="1" outlineLevel="1">
      <c r="A345" s="672" t="s">
        <v>291</v>
      </c>
      <c r="B345" s="665" t="s">
        <v>290</v>
      </c>
      <c r="C345" s="668">
        <v>150.75</v>
      </c>
      <c r="D345" s="769"/>
      <c r="E345" s="3" t="str">
        <f t="shared" si="7"/>
        <v xml:space="preserve"> </v>
      </c>
    </row>
    <row r="346" spans="1:5" s="16" customFormat="1" hidden="1" outlineLevel="1">
      <c r="A346" s="672" t="s">
        <v>292</v>
      </c>
      <c r="B346" s="665" t="s">
        <v>293</v>
      </c>
      <c r="C346" s="668">
        <v>85.5</v>
      </c>
      <c r="D346" s="769"/>
      <c r="E346" s="3" t="str">
        <f t="shared" si="7"/>
        <v xml:space="preserve"> </v>
      </c>
    </row>
    <row r="347" spans="1:5" s="16" customFormat="1" hidden="1" outlineLevel="1">
      <c r="A347" s="672"/>
      <c r="B347" s="665"/>
      <c r="C347" s="668">
        <v>236.25</v>
      </c>
      <c r="D347" s="769"/>
      <c r="E347" s="3" t="str">
        <f t="shared" si="7"/>
        <v xml:space="preserve"> </v>
      </c>
    </row>
    <row r="348" spans="1:5" ht="15" collapsed="1">
      <c r="A348" s="640"/>
      <c r="B348" s="636"/>
      <c r="E348" s="3" t="str">
        <f t="shared" si="7"/>
        <v xml:space="preserve"> </v>
      </c>
    </row>
    <row r="349" spans="1:5" ht="26.4">
      <c r="A349" s="632" t="s">
        <v>540</v>
      </c>
      <c r="B349" s="653" t="s">
        <v>953</v>
      </c>
      <c r="C349" s="634"/>
      <c r="E349" s="3" t="str">
        <f t="shared" si="7"/>
        <v xml:space="preserve"> </v>
      </c>
    </row>
    <row r="350" spans="1:5">
      <c r="A350" s="637"/>
      <c r="B350" s="657" t="s">
        <v>590</v>
      </c>
      <c r="C350" s="638" t="s">
        <v>377</v>
      </c>
      <c r="E350" s="3" t="str">
        <f t="shared" si="7"/>
        <v xml:space="preserve"> </v>
      </c>
    </row>
    <row r="351" spans="1:5">
      <c r="A351" s="637"/>
      <c r="B351" s="657"/>
      <c r="C351" s="638"/>
      <c r="E351" s="3" t="str">
        <f t="shared" si="7"/>
        <v xml:space="preserve"> </v>
      </c>
    </row>
    <row r="352" spans="1:5" s="16" customFormat="1" hidden="1" outlineLevel="1">
      <c r="A352" s="672" t="s">
        <v>291</v>
      </c>
      <c r="B352" s="665" t="s">
        <v>294</v>
      </c>
      <c r="C352" s="668">
        <v>85.5</v>
      </c>
      <c r="D352" s="769"/>
      <c r="E352" s="3" t="str">
        <f t="shared" si="7"/>
        <v xml:space="preserve"> </v>
      </c>
    </row>
    <row r="353" spans="1:5" s="16" customFormat="1" hidden="1" outlineLevel="1">
      <c r="A353" s="672" t="s">
        <v>292</v>
      </c>
      <c r="B353" s="665" t="s">
        <v>295</v>
      </c>
      <c r="C353" s="668">
        <v>18</v>
      </c>
      <c r="D353" s="769"/>
      <c r="E353" s="3" t="str">
        <f t="shared" si="7"/>
        <v xml:space="preserve"> </v>
      </c>
    </row>
    <row r="354" spans="1:5" s="16" customFormat="1" hidden="1" outlineLevel="1">
      <c r="A354" s="672"/>
      <c r="B354" s="665"/>
      <c r="C354" s="668">
        <v>103.5</v>
      </c>
      <c r="D354" s="769"/>
      <c r="E354" s="3" t="str">
        <f t="shared" si="7"/>
        <v xml:space="preserve"> </v>
      </c>
    </row>
    <row r="355" spans="1:5" ht="15" collapsed="1">
      <c r="A355" s="640"/>
      <c r="B355" s="636"/>
      <c r="E355" s="3" t="str">
        <f t="shared" si="7"/>
        <v xml:space="preserve"> </v>
      </c>
    </row>
    <row r="356" spans="1:5" ht="118.8">
      <c r="A356" s="632" t="s">
        <v>2177</v>
      </c>
      <c r="B356" s="653" t="s">
        <v>955</v>
      </c>
      <c r="C356" s="634"/>
      <c r="E356" s="3" t="str">
        <f t="shared" si="7"/>
        <v xml:space="preserve"> </v>
      </c>
    </row>
    <row r="357" spans="1:5">
      <c r="B357" s="633"/>
      <c r="C357" s="634"/>
      <c r="E357" s="3" t="str">
        <f t="shared" si="7"/>
        <v xml:space="preserve"> </v>
      </c>
    </row>
    <row r="358" spans="1:5" ht="52.8">
      <c r="A358" s="632" t="s">
        <v>134</v>
      </c>
      <c r="B358" s="653" t="s">
        <v>954</v>
      </c>
      <c r="C358" s="634"/>
      <c r="E358" s="3" t="str">
        <f t="shared" si="7"/>
        <v xml:space="preserve"> </v>
      </c>
    </row>
    <row r="359" spans="1:5">
      <c r="A359" s="637"/>
      <c r="B359" s="638" t="s">
        <v>590</v>
      </c>
      <c r="C359" s="639">
        <v>33</v>
      </c>
      <c r="E359" s="3" t="str">
        <f t="shared" si="7"/>
        <v xml:space="preserve"> </v>
      </c>
    </row>
    <row r="360" spans="1:5" ht="15">
      <c r="A360" s="640"/>
      <c r="B360" s="636"/>
      <c r="E360" s="3" t="str">
        <f t="shared" si="7"/>
        <v xml:space="preserve"> </v>
      </c>
    </row>
    <row r="361" spans="1:5" ht="52.8">
      <c r="A361" s="632" t="s">
        <v>178</v>
      </c>
      <c r="B361" s="633" t="s">
        <v>135</v>
      </c>
      <c r="C361" s="634"/>
      <c r="E361" s="3" t="str">
        <f t="shared" si="7"/>
        <v xml:space="preserve"> </v>
      </c>
    </row>
    <row r="362" spans="1:5">
      <c r="A362" s="637"/>
      <c r="B362" s="638" t="s">
        <v>590</v>
      </c>
      <c r="C362" s="639">
        <v>100</v>
      </c>
      <c r="E362" s="3" t="str">
        <f t="shared" si="7"/>
        <v xml:space="preserve"> </v>
      </c>
    </row>
    <row r="363" spans="1:5" ht="15">
      <c r="A363" s="640"/>
      <c r="B363" s="636"/>
      <c r="E363" s="3" t="str">
        <f t="shared" si="7"/>
        <v xml:space="preserve"> </v>
      </c>
    </row>
    <row r="364" spans="1:5" ht="79.2">
      <c r="A364" s="632" t="s">
        <v>136</v>
      </c>
      <c r="B364" s="653" t="s">
        <v>956</v>
      </c>
      <c r="C364" s="634"/>
      <c r="E364" s="3" t="str">
        <f t="shared" si="7"/>
        <v xml:space="preserve"> </v>
      </c>
    </row>
    <row r="365" spans="1:5">
      <c r="A365" s="637"/>
      <c r="B365" s="638" t="s">
        <v>590</v>
      </c>
      <c r="C365" s="639">
        <v>29</v>
      </c>
      <c r="E365" s="3" t="str">
        <f t="shared" si="7"/>
        <v xml:space="preserve"> </v>
      </c>
    </row>
    <row r="366" spans="1:5" ht="15">
      <c r="A366" s="640"/>
      <c r="B366" s="636"/>
      <c r="E366" s="3" t="str">
        <f t="shared" si="7"/>
        <v xml:space="preserve"> </v>
      </c>
    </row>
    <row r="367" spans="1:5" ht="39.6">
      <c r="A367" s="632" t="s">
        <v>137</v>
      </c>
      <c r="B367" s="653" t="s">
        <v>957</v>
      </c>
      <c r="C367" s="634"/>
      <c r="E367" s="3" t="str">
        <f t="shared" si="7"/>
        <v xml:space="preserve"> </v>
      </c>
    </row>
    <row r="368" spans="1:5">
      <c r="A368" s="637"/>
      <c r="B368" s="638" t="s">
        <v>590</v>
      </c>
      <c r="C368" s="639">
        <v>33.25</v>
      </c>
      <c r="E368" s="3" t="str">
        <f t="shared" si="7"/>
        <v xml:space="preserve"> </v>
      </c>
    </row>
    <row r="369" spans="1:5" ht="15">
      <c r="A369" s="640"/>
      <c r="B369" s="636"/>
      <c r="E369" s="3" t="str">
        <f t="shared" si="7"/>
        <v xml:space="preserve"> </v>
      </c>
    </row>
    <row r="370" spans="1:5" ht="26.4">
      <c r="A370" s="632" t="s">
        <v>138</v>
      </c>
      <c r="B370" s="653" t="s">
        <v>958</v>
      </c>
      <c r="C370" s="634"/>
      <c r="E370" s="3" t="str">
        <f t="shared" si="7"/>
        <v xml:space="preserve"> </v>
      </c>
    </row>
    <row r="371" spans="1:5">
      <c r="A371" s="637"/>
      <c r="B371" s="638" t="s">
        <v>590</v>
      </c>
      <c r="C371" s="639">
        <v>191</v>
      </c>
      <c r="E371" s="3" t="str">
        <f t="shared" si="7"/>
        <v xml:space="preserve"> </v>
      </c>
    </row>
    <row r="372" spans="1:5" ht="15">
      <c r="A372" s="640"/>
      <c r="B372" s="636"/>
      <c r="E372" s="3" t="str">
        <f t="shared" si="7"/>
        <v xml:space="preserve"> </v>
      </c>
    </row>
    <row r="373" spans="1:5" ht="15">
      <c r="A373" s="641"/>
      <c r="B373" s="636"/>
      <c r="E373" s="3" t="str">
        <f t="shared" si="7"/>
        <v xml:space="preserve"> </v>
      </c>
    </row>
    <row r="374" spans="1:5" ht="26.4">
      <c r="A374" s="632" t="s">
        <v>757</v>
      </c>
      <c r="B374" s="653" t="s">
        <v>959</v>
      </c>
      <c r="C374" s="634"/>
      <c r="E374" s="3" t="str">
        <f t="shared" si="7"/>
        <v xml:space="preserve"> </v>
      </c>
    </row>
    <row r="375" spans="1:5">
      <c r="A375" s="637"/>
      <c r="B375" s="657" t="s">
        <v>590</v>
      </c>
      <c r="C375" s="638" t="s">
        <v>760</v>
      </c>
      <c r="E375" s="3" t="str">
        <f t="shared" si="7"/>
        <v xml:space="preserve"> </v>
      </c>
    </row>
    <row r="376" spans="1:5" ht="15">
      <c r="A376" s="640"/>
      <c r="B376" s="636"/>
      <c r="E376" s="3" t="str">
        <f t="shared" si="7"/>
        <v xml:space="preserve"> </v>
      </c>
    </row>
    <row r="377" spans="1:5" ht="26.4">
      <c r="A377" s="632" t="s">
        <v>759</v>
      </c>
      <c r="B377" s="653" t="s">
        <v>960</v>
      </c>
      <c r="C377" s="634"/>
      <c r="E377" s="3" t="str">
        <f t="shared" si="7"/>
        <v xml:space="preserve"> </v>
      </c>
    </row>
    <row r="378" spans="1:5">
      <c r="A378" s="637"/>
      <c r="B378" s="657" t="s">
        <v>590</v>
      </c>
      <c r="C378" s="638" t="s">
        <v>7</v>
      </c>
      <c r="E378" s="3" t="str">
        <f t="shared" si="7"/>
        <v xml:space="preserve"> </v>
      </c>
    </row>
    <row r="379" spans="1:5" ht="15">
      <c r="A379" s="640"/>
      <c r="B379" s="636"/>
    </row>
    <row r="380" spans="1:5">
      <c r="A380" s="643"/>
      <c r="B380" s="644"/>
      <c r="C380" s="645"/>
      <c r="D380" s="761"/>
      <c r="E380" s="32"/>
    </row>
    <row r="381" spans="1:5">
      <c r="A381" s="658"/>
      <c r="B381" s="659"/>
      <c r="C381" s="660"/>
      <c r="D381" s="765"/>
      <c r="E381" s="45"/>
    </row>
    <row r="382" spans="1:5" ht="15">
      <c r="A382" s="640"/>
      <c r="B382" s="636"/>
    </row>
    <row r="383" spans="1:5" s="44" customFormat="1" ht="26.4">
      <c r="A383" s="661"/>
      <c r="B383" s="674" t="s">
        <v>132</v>
      </c>
      <c r="C383" s="628"/>
      <c r="D383" s="759"/>
      <c r="E383" s="49">
        <f>SUM(E116:E382)</f>
        <v>0</v>
      </c>
    </row>
    <row r="384" spans="1:5" ht="15.6">
      <c r="A384" s="675"/>
      <c r="B384" s="636"/>
    </row>
    <row r="385" spans="1:5">
      <c r="A385" s="636"/>
      <c r="B385" s="636"/>
    </row>
    <row r="386" spans="1:5" ht="15.6">
      <c r="A386" s="675"/>
      <c r="B386" s="636"/>
    </row>
    <row r="387" spans="1:5" s="44" customFormat="1">
      <c r="A387" s="661"/>
      <c r="B387" s="626" t="s">
        <v>133</v>
      </c>
      <c r="C387" s="628"/>
      <c r="D387" s="759"/>
      <c r="E387" s="43"/>
    </row>
    <row r="388" spans="1:5" ht="15">
      <c r="A388" s="640"/>
      <c r="B388" s="636"/>
    </row>
    <row r="389" spans="1:5" s="9" customFormat="1">
      <c r="A389" s="619"/>
      <c r="B389" s="654"/>
      <c r="C389" s="623" t="s">
        <v>569</v>
      </c>
      <c r="D389" s="758"/>
      <c r="E389" s="3" t="s">
        <v>498</v>
      </c>
    </row>
    <row r="390" spans="1:5" s="9" customFormat="1">
      <c r="A390" s="619"/>
      <c r="B390" s="638"/>
      <c r="C390" s="655"/>
      <c r="D390" s="759"/>
      <c r="E390" s="3" t="str">
        <f t="shared" ref="E390:E414" si="8">IF(OR(ISBLANK(C390),ISBLANK(D390))," ",KOLIC*CENA)</f>
        <v xml:space="preserve"> </v>
      </c>
    </row>
    <row r="391" spans="1:5" ht="15">
      <c r="A391" s="640"/>
      <c r="B391" s="636"/>
      <c r="E391" s="3" t="str">
        <f t="shared" si="8"/>
        <v xml:space="preserve"> </v>
      </c>
    </row>
    <row r="392" spans="1:5" ht="66">
      <c r="A392" s="632" t="s">
        <v>572</v>
      </c>
      <c r="B392" s="633" t="s">
        <v>514</v>
      </c>
      <c r="C392" s="634"/>
      <c r="E392" s="3" t="str">
        <f t="shared" si="8"/>
        <v xml:space="preserve"> </v>
      </c>
    </row>
    <row r="393" spans="1:5" ht="15">
      <c r="A393" s="641"/>
      <c r="B393" s="633" t="s">
        <v>761</v>
      </c>
      <c r="E393" s="3" t="str">
        <f t="shared" si="8"/>
        <v xml:space="preserve"> </v>
      </c>
    </row>
    <row r="394" spans="1:5" ht="15">
      <c r="A394" s="641"/>
      <c r="B394" s="633"/>
    </row>
    <row r="395" spans="1:5">
      <c r="A395" s="632" t="s">
        <v>539</v>
      </c>
      <c r="B395" s="633" t="s">
        <v>25</v>
      </c>
      <c r="C395" s="676"/>
    </row>
    <row r="396" spans="1:5" s="51" customFormat="1" ht="10.199999999999999">
      <c r="A396" s="677"/>
      <c r="B396" s="678" t="s">
        <v>719</v>
      </c>
      <c r="C396" s="679">
        <v>96625</v>
      </c>
      <c r="D396" s="771"/>
      <c r="E396" s="52" t="str">
        <f t="shared" si="8"/>
        <v xml:space="preserve"> </v>
      </c>
    </row>
    <row r="397" spans="1:5" ht="15">
      <c r="A397" s="640"/>
      <c r="B397" s="636"/>
      <c r="C397" s="680"/>
      <c r="E397" s="52" t="str">
        <f t="shared" si="8"/>
        <v xml:space="preserve"> </v>
      </c>
    </row>
    <row r="398" spans="1:5">
      <c r="A398" s="632" t="s">
        <v>540</v>
      </c>
      <c r="B398" s="633" t="s">
        <v>27</v>
      </c>
      <c r="C398" s="680"/>
      <c r="E398" s="52" t="str">
        <f t="shared" si="8"/>
        <v xml:space="preserve"> </v>
      </c>
    </row>
    <row r="399" spans="1:5" s="51" customFormat="1" ht="10.199999999999999">
      <c r="A399" s="677"/>
      <c r="B399" s="678" t="s">
        <v>719</v>
      </c>
      <c r="C399" s="679">
        <v>164576</v>
      </c>
      <c r="D399" s="771"/>
      <c r="E399" s="52" t="str">
        <f t="shared" si="8"/>
        <v xml:space="preserve"> </v>
      </c>
    </row>
    <row r="400" spans="1:5" ht="15">
      <c r="A400" s="640"/>
      <c r="B400" s="636"/>
      <c r="C400" s="681"/>
      <c r="E400" s="52" t="str">
        <f t="shared" si="8"/>
        <v xml:space="preserve"> </v>
      </c>
    </row>
    <row r="401" spans="1:5">
      <c r="A401" s="632" t="s">
        <v>619</v>
      </c>
      <c r="B401" s="636" t="s">
        <v>515</v>
      </c>
      <c r="C401" s="680"/>
      <c r="E401" s="52" t="str">
        <f t="shared" si="8"/>
        <v xml:space="preserve"> </v>
      </c>
    </row>
    <row r="402" spans="1:5" ht="15">
      <c r="A402" s="640"/>
      <c r="B402" s="682" t="s">
        <v>719</v>
      </c>
      <c r="C402" s="679">
        <v>53173</v>
      </c>
      <c r="E402" s="52" t="str">
        <f t="shared" si="8"/>
        <v xml:space="preserve"> </v>
      </c>
    </row>
    <row r="403" spans="1:5" s="16" customFormat="1" hidden="1" outlineLevel="1">
      <c r="A403" s="672" t="s">
        <v>697</v>
      </c>
      <c r="B403" s="665" t="s">
        <v>764</v>
      </c>
      <c r="C403" s="683">
        <v>40080</v>
      </c>
      <c r="D403" s="769"/>
      <c r="E403" s="52" t="str">
        <f t="shared" si="8"/>
        <v xml:space="preserve"> </v>
      </c>
    </row>
    <row r="404" spans="1:5" s="16" customFormat="1" hidden="1" outlineLevel="1">
      <c r="A404" s="672" t="s">
        <v>765</v>
      </c>
      <c r="B404" s="665" t="s">
        <v>766</v>
      </c>
      <c r="C404" s="683">
        <v>31025</v>
      </c>
      <c r="D404" s="769"/>
      <c r="E404" s="52" t="str">
        <f t="shared" si="8"/>
        <v xml:space="preserve"> </v>
      </c>
    </row>
    <row r="405" spans="1:5" s="16" customFormat="1" hidden="1" outlineLevel="1">
      <c r="A405" s="672" t="s">
        <v>767</v>
      </c>
      <c r="B405" s="665" t="s">
        <v>738</v>
      </c>
      <c r="C405" s="683">
        <v>86100</v>
      </c>
      <c r="D405" s="769"/>
      <c r="E405" s="52" t="str">
        <f t="shared" si="8"/>
        <v xml:space="preserve"> </v>
      </c>
    </row>
    <row r="406" spans="1:5" s="16" customFormat="1" hidden="1" outlineLevel="1">
      <c r="A406" s="672" t="s">
        <v>768</v>
      </c>
      <c r="B406" s="665" t="s">
        <v>769</v>
      </c>
      <c r="C406" s="683">
        <v>4702.5</v>
      </c>
      <c r="D406" s="769"/>
      <c r="E406" s="52" t="str">
        <f t="shared" si="8"/>
        <v xml:space="preserve"> </v>
      </c>
    </row>
    <row r="407" spans="1:5" s="16" customFormat="1" hidden="1" outlineLevel="1">
      <c r="A407" s="672" t="s">
        <v>770</v>
      </c>
      <c r="B407" s="665" t="s">
        <v>771</v>
      </c>
      <c r="C407" s="683">
        <v>6800</v>
      </c>
      <c r="D407" s="769"/>
      <c r="E407" s="52" t="str">
        <f t="shared" si="8"/>
        <v xml:space="preserve"> </v>
      </c>
    </row>
    <row r="408" spans="1:5" s="16" customFormat="1" hidden="1" outlineLevel="1">
      <c r="A408" s="672" t="s">
        <v>772</v>
      </c>
      <c r="B408" s="665" t="s">
        <v>773</v>
      </c>
      <c r="C408" s="684">
        <v>272800</v>
      </c>
      <c r="D408" s="769"/>
      <c r="E408" s="52" t="str">
        <f t="shared" si="8"/>
        <v xml:space="preserve"> </v>
      </c>
    </row>
    <row r="409" spans="1:5" s="16" customFormat="1" hidden="1" outlineLevel="1">
      <c r="A409" s="672" t="s">
        <v>774</v>
      </c>
      <c r="B409" s="665" t="s">
        <v>775</v>
      </c>
      <c r="C409" s="683">
        <v>3780</v>
      </c>
      <c r="D409" s="769"/>
      <c r="E409" s="52" t="str">
        <f t="shared" si="8"/>
        <v xml:space="preserve"> </v>
      </c>
    </row>
    <row r="410" spans="1:5" s="16" customFormat="1" hidden="1" outlineLevel="1">
      <c r="A410" s="672" t="s">
        <v>776</v>
      </c>
      <c r="B410" s="665" t="s">
        <v>777</v>
      </c>
      <c r="C410" s="683">
        <v>3315</v>
      </c>
      <c r="D410" s="769"/>
      <c r="E410" s="52" t="str">
        <f t="shared" si="8"/>
        <v xml:space="preserve"> </v>
      </c>
    </row>
    <row r="411" spans="1:5" s="16" customFormat="1" hidden="1" outlineLevel="1">
      <c r="A411" s="672" t="s">
        <v>778</v>
      </c>
      <c r="B411" s="665" t="s">
        <v>779</v>
      </c>
      <c r="C411" s="683">
        <v>1710</v>
      </c>
      <c r="D411" s="769"/>
      <c r="E411" s="52" t="str">
        <f t="shared" si="8"/>
        <v xml:space="preserve"> </v>
      </c>
    </row>
    <row r="412" spans="1:5" s="16" customFormat="1" hidden="1" outlineLevel="1">
      <c r="A412" s="672"/>
      <c r="B412" s="685" t="s">
        <v>739</v>
      </c>
      <c r="C412" s="686">
        <v>484021.4375</v>
      </c>
      <c r="D412" s="769"/>
      <c r="E412" s="52" t="str">
        <f t="shared" si="8"/>
        <v xml:space="preserve"> </v>
      </c>
    </row>
    <row r="413" spans="1:5" s="16" customFormat="1" hidden="1" outlineLevel="1">
      <c r="A413" s="672"/>
      <c r="B413" s="685" t="s">
        <v>26</v>
      </c>
      <c r="C413" s="686"/>
      <c r="D413" s="769"/>
      <c r="E413" s="52" t="str">
        <f t="shared" si="8"/>
        <v xml:space="preserve"> </v>
      </c>
    </row>
    <row r="414" spans="1:5" s="16" customFormat="1" hidden="1" outlineLevel="1">
      <c r="A414" s="672"/>
      <c r="B414" s="685"/>
      <c r="C414" s="686"/>
      <c r="D414" s="769"/>
      <c r="E414" s="52" t="str">
        <f t="shared" si="8"/>
        <v xml:space="preserve"> </v>
      </c>
    </row>
    <row r="415" spans="1:5" ht="15" collapsed="1">
      <c r="A415" s="687"/>
      <c r="B415" s="688"/>
      <c r="C415" s="689"/>
      <c r="D415" s="761"/>
      <c r="E415" s="32"/>
    </row>
    <row r="416" spans="1:5" ht="15">
      <c r="A416" s="640"/>
      <c r="B416" s="636"/>
      <c r="C416" s="676"/>
    </row>
    <row r="417" spans="1:5" s="35" customFormat="1">
      <c r="A417" s="646"/>
      <c r="B417" s="650" t="s">
        <v>181</v>
      </c>
      <c r="C417" s="625"/>
      <c r="D417" s="758"/>
      <c r="E417" s="49">
        <f>SUM(E396:E416)</f>
        <v>0</v>
      </c>
    </row>
    <row r="418" spans="1:5" ht="15">
      <c r="A418" s="640"/>
      <c r="B418" s="636"/>
    </row>
    <row r="419" spans="1:5" ht="15">
      <c r="A419" s="640"/>
      <c r="B419" s="636"/>
    </row>
    <row r="420" spans="1:5" s="35" customFormat="1" ht="26.4">
      <c r="A420" s="646" t="s">
        <v>762</v>
      </c>
      <c r="B420" s="650" t="s">
        <v>763</v>
      </c>
      <c r="C420" s="625"/>
      <c r="D420" s="758"/>
      <c r="E420" s="34"/>
    </row>
    <row r="421" spans="1:5" s="9" customFormat="1">
      <c r="A421" s="619"/>
      <c r="B421" s="654"/>
      <c r="C421" s="623" t="s">
        <v>569</v>
      </c>
      <c r="D421" s="758"/>
      <c r="E421" s="3" t="s">
        <v>823</v>
      </c>
    </row>
    <row r="422" spans="1:5" s="9" customFormat="1">
      <c r="A422" s="619"/>
      <c r="B422" s="638"/>
      <c r="C422" s="655"/>
      <c r="D422" s="759"/>
      <c r="E422" s="3" t="str">
        <f t="shared" ref="E422:E440" si="9">IF(OR(ISBLANK(C422),ISBLANK(D422))," ",KOLIC*CENA)</f>
        <v xml:space="preserve"> </v>
      </c>
    </row>
    <row r="423" spans="1:5" ht="184.8">
      <c r="A423" s="619" t="s">
        <v>572</v>
      </c>
      <c r="B423" s="656" t="s">
        <v>2182</v>
      </c>
      <c r="C423" s="625"/>
      <c r="E423" s="3" t="str">
        <f t="shared" si="9"/>
        <v xml:space="preserve"> </v>
      </c>
    </row>
    <row r="424" spans="1:5" ht="118.8">
      <c r="A424" s="619"/>
      <c r="B424" s="656" t="s">
        <v>961</v>
      </c>
      <c r="C424" s="625"/>
      <c r="E424" s="3" t="str">
        <f t="shared" si="9"/>
        <v xml:space="preserve"> </v>
      </c>
    </row>
    <row r="425" spans="1:5" ht="39.6">
      <c r="A425" s="619"/>
      <c r="B425" s="656" t="s">
        <v>184</v>
      </c>
      <c r="C425" s="625"/>
      <c r="E425" s="3" t="str">
        <f t="shared" si="9"/>
        <v xml:space="preserve"> </v>
      </c>
    </row>
    <row r="426" spans="1:5">
      <c r="A426" s="619"/>
      <c r="B426" s="656"/>
      <c r="C426" s="625"/>
      <c r="E426" s="3" t="str">
        <f t="shared" si="9"/>
        <v xml:space="preserve"> </v>
      </c>
    </row>
    <row r="427" spans="1:5" ht="52.8">
      <c r="A427" s="619" t="s">
        <v>539</v>
      </c>
      <c r="B427" s="656" t="s">
        <v>2183</v>
      </c>
      <c r="C427" s="625"/>
      <c r="E427" s="3" t="str">
        <f t="shared" si="9"/>
        <v xml:space="preserve"> </v>
      </c>
    </row>
    <row r="428" spans="1:5">
      <c r="A428" s="637"/>
      <c r="B428" s="630" t="s">
        <v>561</v>
      </c>
      <c r="C428" s="631">
        <v>5320</v>
      </c>
      <c r="E428" s="3" t="str">
        <f t="shared" si="9"/>
        <v xml:space="preserve"> </v>
      </c>
    </row>
    <row r="429" spans="1:5">
      <c r="A429" s="619"/>
      <c r="B429" s="656"/>
      <c r="C429" s="625"/>
      <c r="E429" s="3" t="str">
        <f t="shared" si="9"/>
        <v xml:space="preserve"> </v>
      </c>
    </row>
    <row r="430" spans="1:5" s="16" customFormat="1" hidden="1" outlineLevel="1">
      <c r="A430" s="665" t="s">
        <v>688</v>
      </c>
      <c r="B430" s="690" t="s">
        <v>689</v>
      </c>
      <c r="C430" s="691">
        <v>1823</v>
      </c>
      <c r="D430" s="769"/>
      <c r="E430" s="3" t="str">
        <f t="shared" si="9"/>
        <v xml:space="preserve"> </v>
      </c>
    </row>
    <row r="431" spans="1:5" s="16" customFormat="1" hidden="1" outlineLevel="1">
      <c r="A431" s="665" t="s">
        <v>690</v>
      </c>
      <c r="B431" s="690" t="s">
        <v>691</v>
      </c>
      <c r="C431" s="691">
        <v>3646</v>
      </c>
      <c r="D431" s="769"/>
      <c r="E431" s="3" t="str">
        <f t="shared" si="9"/>
        <v xml:space="preserve"> </v>
      </c>
    </row>
    <row r="432" spans="1:5" s="16" customFormat="1" hidden="1" outlineLevel="1">
      <c r="A432" s="665"/>
      <c r="B432" s="690"/>
      <c r="C432" s="691">
        <v>5469</v>
      </c>
      <c r="D432" s="769"/>
      <c r="E432" s="3" t="str">
        <f t="shared" si="9"/>
        <v xml:space="preserve"> </v>
      </c>
    </row>
    <row r="433" spans="1:5" collapsed="1">
      <c r="A433" s="619"/>
      <c r="B433" s="656"/>
      <c r="C433" s="625"/>
      <c r="E433" s="3" t="str">
        <f t="shared" si="9"/>
        <v xml:space="preserve"> </v>
      </c>
    </row>
    <row r="434" spans="1:5" s="63" customFormat="1" ht="79.2">
      <c r="A434" s="692" t="s">
        <v>540</v>
      </c>
      <c r="B434" s="693" t="s">
        <v>330</v>
      </c>
      <c r="C434" s="694"/>
      <c r="D434" s="772"/>
      <c r="E434" s="62" t="str">
        <f t="shared" si="9"/>
        <v xml:space="preserve"> </v>
      </c>
    </row>
    <row r="435" spans="1:5" s="63" customFormat="1">
      <c r="A435" s="695"/>
      <c r="B435" s="696" t="s">
        <v>590</v>
      </c>
      <c r="C435" s="697">
        <v>507</v>
      </c>
      <c r="D435" s="772"/>
      <c r="E435" s="62" t="str">
        <f t="shared" si="9"/>
        <v xml:space="preserve"> </v>
      </c>
    </row>
    <row r="436" spans="1:5">
      <c r="A436" s="619"/>
      <c r="B436" s="656"/>
      <c r="C436" s="625"/>
      <c r="E436" s="3" t="str">
        <f t="shared" si="9"/>
        <v xml:space="preserve"> </v>
      </c>
    </row>
    <row r="437" spans="1:5" s="16" customFormat="1" hidden="1" outlineLevel="1">
      <c r="A437" s="665"/>
      <c r="B437" s="690" t="s">
        <v>692</v>
      </c>
      <c r="C437" s="691">
        <v>507</v>
      </c>
      <c r="D437" s="769"/>
      <c r="E437" s="3" t="str">
        <f t="shared" si="9"/>
        <v xml:space="preserve"> </v>
      </c>
    </row>
    <row r="438" spans="1:5" collapsed="1">
      <c r="A438" s="619"/>
      <c r="B438" s="656"/>
      <c r="C438" s="625"/>
      <c r="E438" s="3" t="str">
        <f t="shared" si="9"/>
        <v xml:space="preserve"> </v>
      </c>
    </row>
    <row r="439" spans="1:5" ht="79.2">
      <c r="A439" s="632" t="s">
        <v>573</v>
      </c>
      <c r="B439" s="633" t="s">
        <v>185</v>
      </c>
      <c r="C439" s="634"/>
      <c r="E439" s="3" t="str">
        <f t="shared" si="9"/>
        <v xml:space="preserve"> </v>
      </c>
    </row>
    <row r="440" spans="1:5">
      <c r="A440" s="637"/>
      <c r="B440" s="638" t="s">
        <v>503</v>
      </c>
      <c r="C440" s="639">
        <v>3.75</v>
      </c>
      <c r="E440" s="3" t="str">
        <f t="shared" si="9"/>
        <v xml:space="preserve"> </v>
      </c>
    </row>
    <row r="441" spans="1:5" ht="15">
      <c r="A441" s="640"/>
      <c r="B441" s="636"/>
    </row>
    <row r="442" spans="1:5" s="16" customFormat="1" hidden="1" outlineLevel="1">
      <c r="A442" s="665"/>
      <c r="B442" s="690" t="s">
        <v>693</v>
      </c>
      <c r="C442" s="691">
        <v>3.6</v>
      </c>
      <c r="D442" s="769"/>
      <c r="E442" s="15"/>
    </row>
    <row r="443" spans="1:5" collapsed="1">
      <c r="A443" s="636"/>
      <c r="B443" s="636"/>
    </row>
    <row r="444" spans="1:5" s="63" customFormat="1" ht="132">
      <c r="A444" s="698" t="s">
        <v>574</v>
      </c>
      <c r="B444" s="699" t="s">
        <v>2184</v>
      </c>
      <c r="C444" s="700"/>
      <c r="D444" s="773"/>
      <c r="E444" s="62" t="str">
        <f>IF(OR(ISBLANK(C444),ISBLANK(#REF!))," ",KOLIC*CENA)</f>
        <v xml:space="preserve"> </v>
      </c>
    </row>
    <row r="445" spans="1:5" s="63" customFormat="1">
      <c r="A445" s="695"/>
      <c r="B445" s="701" t="s">
        <v>561</v>
      </c>
      <c r="C445" s="702">
        <v>5320</v>
      </c>
      <c r="D445" s="773"/>
      <c r="E445" s="62">
        <f>IF(OR(ISBLANK(C445),ISBLANK(#REF!))," ",KOLIC*CENA)</f>
        <v>0</v>
      </c>
    </row>
    <row r="446" spans="1:5" s="35" customFormat="1">
      <c r="A446" s="619"/>
      <c r="B446" s="656"/>
      <c r="C446" s="625"/>
      <c r="D446" s="758"/>
      <c r="E446" s="34" t="str">
        <f>IF(OR(ISBLANK(C446),ISBLANK(#REF!))," ",KOLIC*CENA)</f>
        <v xml:space="preserve"> </v>
      </c>
    </row>
    <row r="447" spans="1:5">
      <c r="A447" s="643"/>
      <c r="B447" s="644"/>
      <c r="C447" s="645"/>
      <c r="D447" s="761"/>
      <c r="E447" s="32"/>
    </row>
    <row r="448" spans="1:5">
      <c r="A448" s="658"/>
      <c r="B448" s="659"/>
      <c r="C448" s="660"/>
      <c r="D448" s="765"/>
      <c r="E448" s="45"/>
    </row>
    <row r="449" spans="1:5" ht="15">
      <c r="A449" s="640"/>
      <c r="B449" s="636"/>
    </row>
    <row r="450" spans="1:5" s="44" customFormat="1">
      <c r="A450" s="661"/>
      <c r="B450" s="674" t="s">
        <v>694</v>
      </c>
      <c r="C450" s="628"/>
      <c r="D450" s="759"/>
      <c r="E450" s="49">
        <f>SUM(E428:E449)</f>
        <v>0</v>
      </c>
    </row>
    <row r="451" spans="1:5" ht="15">
      <c r="A451" s="640"/>
      <c r="B451" s="636"/>
    </row>
    <row r="452" spans="1:5" ht="15">
      <c r="A452" s="640"/>
      <c r="B452" s="636"/>
    </row>
    <row r="453" spans="1:5" s="44" customFormat="1">
      <c r="A453" s="661"/>
      <c r="B453" s="626" t="s">
        <v>695</v>
      </c>
      <c r="C453" s="628"/>
      <c r="D453" s="759"/>
      <c r="E453" s="43"/>
    </row>
    <row r="454" spans="1:5" ht="15">
      <c r="A454" s="635"/>
      <c r="B454" s="636"/>
    </row>
    <row r="455" spans="1:5" ht="79.2">
      <c r="A455" s="619"/>
      <c r="B455" s="656" t="s">
        <v>962</v>
      </c>
      <c r="C455" s="625"/>
    </row>
    <row r="456" spans="1:5" ht="26.4">
      <c r="A456" s="636"/>
      <c r="B456" s="603" t="s">
        <v>965</v>
      </c>
    </row>
    <row r="457" spans="1:5" s="9" customFormat="1">
      <c r="A457" s="619"/>
      <c r="B457" s="654"/>
      <c r="C457" s="623" t="s">
        <v>569</v>
      </c>
      <c r="D457" s="758"/>
      <c r="E457" s="3" t="s">
        <v>823</v>
      </c>
    </row>
    <row r="458" spans="1:5" s="9" customFormat="1">
      <c r="A458" s="619"/>
      <c r="B458" s="638"/>
      <c r="C458" s="655"/>
      <c r="D458" s="759"/>
      <c r="E458" s="3" t="str">
        <f t="shared" ref="E458:E485" si="10">IF(OR(ISBLANK(C458),ISBLANK(D458))," ",KOLIC*CENA)</f>
        <v xml:space="preserve"> </v>
      </c>
    </row>
    <row r="459" spans="1:5" ht="92.4">
      <c r="A459" s="632" t="s">
        <v>572</v>
      </c>
      <c r="B459" s="633" t="s">
        <v>182</v>
      </c>
      <c r="C459" s="634"/>
      <c r="E459" s="3" t="str">
        <f t="shared" si="10"/>
        <v xml:space="preserve"> </v>
      </c>
    </row>
    <row r="460" spans="1:5">
      <c r="A460" s="637"/>
      <c r="B460" s="638" t="s">
        <v>561</v>
      </c>
      <c r="C460" s="639">
        <v>42</v>
      </c>
      <c r="E460" s="3" t="str">
        <f t="shared" si="10"/>
        <v xml:space="preserve"> </v>
      </c>
    </row>
    <row r="461" spans="1:5" ht="15">
      <c r="A461" s="640"/>
      <c r="B461" s="636"/>
      <c r="E461" s="3" t="str">
        <f t="shared" si="10"/>
        <v xml:space="preserve"> </v>
      </c>
    </row>
    <row r="462" spans="1:5" ht="105.6">
      <c r="A462" s="632" t="s">
        <v>573</v>
      </c>
      <c r="B462" s="633" t="s">
        <v>720</v>
      </c>
      <c r="C462" s="634"/>
      <c r="E462" s="3" t="str">
        <f t="shared" si="10"/>
        <v xml:space="preserve"> </v>
      </c>
    </row>
    <row r="463" spans="1:5">
      <c r="A463" s="637"/>
      <c r="B463" s="638" t="s">
        <v>561</v>
      </c>
      <c r="C463" s="639">
        <v>4</v>
      </c>
      <c r="E463" s="3" t="str">
        <f t="shared" si="10"/>
        <v xml:space="preserve"> </v>
      </c>
    </row>
    <row r="464" spans="1:5" s="16" customFormat="1" hidden="1" outlineLevel="1">
      <c r="A464" s="667" t="s">
        <v>48</v>
      </c>
      <c r="B464" s="665" t="s">
        <v>721</v>
      </c>
      <c r="C464" s="668">
        <v>3.96</v>
      </c>
      <c r="D464" s="769"/>
      <c r="E464" s="3" t="str">
        <f t="shared" si="10"/>
        <v xml:space="preserve"> </v>
      </c>
    </row>
    <row r="465" spans="1:5" s="16" customFormat="1" hidden="1" outlineLevel="1">
      <c r="A465" s="667" t="s">
        <v>58</v>
      </c>
      <c r="B465" s="665" t="s">
        <v>722</v>
      </c>
      <c r="C465" s="668">
        <v>3.36</v>
      </c>
      <c r="D465" s="769"/>
      <c r="E465" s="3" t="str">
        <f t="shared" si="10"/>
        <v xml:space="preserve"> </v>
      </c>
    </row>
    <row r="466" spans="1:5" s="16" customFormat="1" hidden="1" outlineLevel="1">
      <c r="A466" s="667" t="s">
        <v>611</v>
      </c>
      <c r="B466" s="665" t="s">
        <v>723</v>
      </c>
      <c r="C466" s="668">
        <v>25</v>
      </c>
      <c r="D466" s="769"/>
      <c r="E466" s="3" t="str">
        <f t="shared" si="10"/>
        <v xml:space="preserve"> </v>
      </c>
    </row>
    <row r="467" spans="1:5" s="16" customFormat="1" hidden="1" outlineLevel="1">
      <c r="A467" s="667"/>
      <c r="B467" s="665"/>
      <c r="C467" s="668">
        <v>32.32</v>
      </c>
      <c r="D467" s="769"/>
      <c r="E467" s="3" t="str">
        <f t="shared" si="10"/>
        <v xml:space="preserve"> </v>
      </c>
    </row>
    <row r="468" spans="1:5" ht="15" collapsed="1">
      <c r="A468" s="637"/>
      <c r="B468" s="640"/>
      <c r="C468" s="636"/>
      <c r="E468" s="3" t="str">
        <f t="shared" si="10"/>
        <v xml:space="preserve"> </v>
      </c>
    </row>
    <row r="469" spans="1:5" ht="79.2">
      <c r="A469" s="632" t="s">
        <v>574</v>
      </c>
      <c r="B469" s="633" t="s">
        <v>724</v>
      </c>
      <c r="C469" s="634"/>
      <c r="E469" s="3" t="str">
        <f t="shared" si="10"/>
        <v xml:space="preserve"> </v>
      </c>
    </row>
    <row r="470" spans="1:5" ht="26.4">
      <c r="A470" s="635"/>
      <c r="B470" s="633" t="s">
        <v>725</v>
      </c>
      <c r="E470" s="3" t="str">
        <f t="shared" si="10"/>
        <v xml:space="preserve"> </v>
      </c>
    </row>
    <row r="471" spans="1:5">
      <c r="A471" s="637"/>
      <c r="B471" s="657" t="s">
        <v>561</v>
      </c>
      <c r="C471" s="638" t="s">
        <v>963</v>
      </c>
      <c r="E471" s="3" t="str">
        <f t="shared" si="10"/>
        <v xml:space="preserve"> </v>
      </c>
    </row>
    <row r="472" spans="1:5" s="16" customFormat="1" hidden="1" outlineLevel="1">
      <c r="A472" s="667" t="s">
        <v>48</v>
      </c>
      <c r="B472" s="665" t="s">
        <v>726</v>
      </c>
      <c r="C472" s="668">
        <v>25.74</v>
      </c>
      <c r="D472" s="769"/>
      <c r="E472" s="3" t="str">
        <f t="shared" si="10"/>
        <v xml:space="preserve"> </v>
      </c>
    </row>
    <row r="473" spans="1:5" s="16" customFormat="1" hidden="1" outlineLevel="1">
      <c r="A473" s="667" t="s">
        <v>49</v>
      </c>
      <c r="B473" s="665" t="s">
        <v>727</v>
      </c>
      <c r="C473" s="668">
        <v>21.28</v>
      </c>
      <c r="D473" s="769"/>
      <c r="E473" s="3" t="str">
        <f t="shared" si="10"/>
        <v xml:space="preserve"> </v>
      </c>
    </row>
    <row r="474" spans="1:5" s="16" customFormat="1" hidden="1" outlineLevel="1">
      <c r="A474" s="667"/>
      <c r="B474" s="665"/>
      <c r="C474" s="668">
        <v>47.02</v>
      </c>
      <c r="D474" s="769"/>
      <c r="E474" s="3" t="str">
        <f t="shared" si="10"/>
        <v xml:space="preserve"> </v>
      </c>
    </row>
    <row r="475" spans="1:5" ht="15" collapsed="1">
      <c r="A475" s="640"/>
      <c r="B475" s="636"/>
      <c r="E475" s="3" t="str">
        <f t="shared" si="10"/>
        <v xml:space="preserve"> </v>
      </c>
    </row>
    <row r="476" spans="1:5" ht="92.4">
      <c r="A476" s="632" t="s">
        <v>575</v>
      </c>
      <c r="B476" s="633" t="s">
        <v>728</v>
      </c>
      <c r="C476" s="634"/>
      <c r="E476" s="3" t="str">
        <f t="shared" si="10"/>
        <v xml:space="preserve"> </v>
      </c>
    </row>
    <row r="477" spans="1:5" ht="26.4">
      <c r="B477" s="633" t="s">
        <v>131</v>
      </c>
      <c r="C477" s="634"/>
      <c r="E477" s="3" t="str">
        <f t="shared" si="10"/>
        <v xml:space="preserve"> </v>
      </c>
    </row>
    <row r="478" spans="1:5">
      <c r="A478" s="637"/>
      <c r="B478" s="638" t="s">
        <v>561</v>
      </c>
      <c r="C478" s="639">
        <v>240</v>
      </c>
      <c r="E478" s="3" t="str">
        <f t="shared" si="10"/>
        <v xml:space="preserve"> </v>
      </c>
    </row>
    <row r="479" spans="1:5" ht="15">
      <c r="A479" s="637"/>
      <c r="B479" s="640"/>
      <c r="C479" s="636"/>
      <c r="E479" s="3" t="str">
        <f t="shared" si="10"/>
        <v xml:space="preserve"> </v>
      </c>
    </row>
    <row r="480" spans="1:5" s="16" customFormat="1" hidden="1" outlineLevel="1">
      <c r="A480" s="667" t="s">
        <v>70</v>
      </c>
      <c r="B480" s="665" t="s">
        <v>729</v>
      </c>
      <c r="C480" s="668">
        <v>89.31</v>
      </c>
      <c r="D480" s="769"/>
      <c r="E480" s="3" t="str">
        <f t="shared" si="10"/>
        <v xml:space="preserve"> </v>
      </c>
    </row>
    <row r="481" spans="1:5" s="16" customFormat="1" hidden="1" outlineLevel="1">
      <c r="A481" s="667" t="s">
        <v>71</v>
      </c>
      <c r="B481" s="665" t="s">
        <v>730</v>
      </c>
      <c r="C481" s="668">
        <v>43.68</v>
      </c>
      <c r="D481" s="769"/>
      <c r="E481" s="3" t="str">
        <f t="shared" si="10"/>
        <v xml:space="preserve"> </v>
      </c>
    </row>
    <row r="482" spans="1:5" s="16" customFormat="1" hidden="1" outlineLevel="1">
      <c r="A482" s="667" t="s">
        <v>341</v>
      </c>
      <c r="B482" s="665" t="s">
        <v>731</v>
      </c>
      <c r="C482" s="668">
        <v>118.1</v>
      </c>
      <c r="D482" s="769"/>
      <c r="E482" s="3" t="str">
        <f t="shared" si="10"/>
        <v xml:space="preserve"> </v>
      </c>
    </row>
    <row r="483" spans="1:5" s="16" customFormat="1" ht="26.4" hidden="1" outlineLevel="1">
      <c r="A483" s="667" t="s">
        <v>69</v>
      </c>
      <c r="B483" s="665" t="s">
        <v>732</v>
      </c>
      <c r="C483" s="668">
        <v>128.02000000000001</v>
      </c>
      <c r="D483" s="769"/>
      <c r="E483" s="3" t="str">
        <f t="shared" si="10"/>
        <v xml:space="preserve"> </v>
      </c>
    </row>
    <row r="484" spans="1:5" s="16" customFormat="1" hidden="1" outlineLevel="1">
      <c r="A484" s="667">
        <v>28</v>
      </c>
      <c r="B484" s="665" t="s">
        <v>733</v>
      </c>
      <c r="C484" s="668">
        <v>64.7</v>
      </c>
      <c r="D484" s="769"/>
      <c r="E484" s="3" t="str">
        <f t="shared" si="10"/>
        <v xml:space="preserve"> </v>
      </c>
    </row>
    <row r="485" spans="1:5" s="16" customFormat="1" hidden="1" outlineLevel="1">
      <c r="A485" s="672"/>
      <c r="B485" s="668" t="s">
        <v>617</v>
      </c>
      <c r="C485" s="672">
        <v>443.81</v>
      </c>
      <c r="D485" s="769"/>
      <c r="E485" s="3" t="str">
        <f t="shared" si="10"/>
        <v xml:space="preserve"> </v>
      </c>
    </row>
    <row r="486" spans="1:5" ht="15" collapsed="1">
      <c r="A486" s="640"/>
      <c r="B486" s="636"/>
      <c r="E486" s="3" t="str">
        <f t="shared" ref="E486:E517" si="11">IF(OR(ISBLANK(C486),ISBLANK(D486))," ",KOLIC*CENA)</f>
        <v xml:space="preserve"> </v>
      </c>
    </row>
    <row r="487" spans="1:5" s="60" customFormat="1" ht="118.8">
      <c r="A487" s="703" t="s">
        <v>140</v>
      </c>
      <c r="B487" s="704" t="s">
        <v>964</v>
      </c>
      <c r="C487" s="705"/>
      <c r="D487" s="774"/>
      <c r="E487" s="59" t="str">
        <f t="shared" si="11"/>
        <v xml:space="preserve"> </v>
      </c>
    </row>
    <row r="488" spans="1:5" s="60" customFormat="1" ht="15">
      <c r="A488" s="706"/>
      <c r="B488" s="707"/>
      <c r="C488" s="676"/>
      <c r="D488" s="774"/>
      <c r="E488" s="59" t="str">
        <f t="shared" si="11"/>
        <v xml:space="preserve"> </v>
      </c>
    </row>
    <row r="489" spans="1:5" s="60" customFormat="1" ht="39.6">
      <c r="A489" s="703" t="s">
        <v>539</v>
      </c>
      <c r="B489" s="708" t="s">
        <v>734</v>
      </c>
      <c r="C489" s="705"/>
      <c r="D489" s="774"/>
      <c r="E489" s="59" t="str">
        <f t="shared" si="11"/>
        <v xml:space="preserve"> </v>
      </c>
    </row>
    <row r="490" spans="1:5" s="60" customFormat="1">
      <c r="A490" s="709"/>
      <c r="B490" s="710" t="s">
        <v>561</v>
      </c>
      <c r="C490" s="711">
        <f>1956-360</f>
        <v>1596</v>
      </c>
      <c r="D490" s="774"/>
      <c r="E490" s="59" t="str">
        <f t="shared" si="11"/>
        <v xml:space="preserve"> </v>
      </c>
    </row>
    <row r="491" spans="1:5" s="60" customFormat="1" ht="15">
      <c r="A491" s="709"/>
      <c r="B491" s="712"/>
      <c r="C491" s="707"/>
      <c r="D491" s="774"/>
      <c r="E491" s="59" t="str">
        <f t="shared" si="11"/>
        <v xml:space="preserve"> </v>
      </c>
    </row>
    <row r="492" spans="1:5" s="58" customFormat="1" hidden="1" outlineLevel="1">
      <c r="A492" s="686" t="s">
        <v>309</v>
      </c>
      <c r="B492" s="713" t="s">
        <v>740</v>
      </c>
      <c r="C492" s="683">
        <v>1617.66</v>
      </c>
      <c r="D492" s="775"/>
      <c r="E492" s="59" t="str">
        <f t="shared" si="11"/>
        <v xml:space="preserve"> </v>
      </c>
    </row>
    <row r="493" spans="1:5" s="58" customFormat="1" hidden="1" outlineLevel="1">
      <c r="A493" s="686" t="s">
        <v>302</v>
      </c>
      <c r="B493" s="714" t="s">
        <v>741</v>
      </c>
      <c r="C493" s="715">
        <v>-81</v>
      </c>
      <c r="D493" s="775"/>
      <c r="E493" s="59" t="str">
        <f t="shared" si="11"/>
        <v xml:space="preserve"> </v>
      </c>
    </row>
    <row r="494" spans="1:5" s="58" customFormat="1" hidden="1" outlineLevel="1">
      <c r="A494" s="686" t="s">
        <v>312</v>
      </c>
      <c r="B494" s="713" t="s">
        <v>742</v>
      </c>
      <c r="C494" s="715">
        <v>28.8</v>
      </c>
      <c r="D494" s="775"/>
      <c r="E494" s="59" t="str">
        <f t="shared" si="11"/>
        <v xml:space="preserve"> </v>
      </c>
    </row>
    <row r="495" spans="1:5" s="58" customFormat="1" hidden="1" outlineLevel="1">
      <c r="A495" s="716">
        <v>28</v>
      </c>
      <c r="B495" s="713" t="s">
        <v>743</v>
      </c>
      <c r="C495" s="715">
        <v>391</v>
      </c>
      <c r="D495" s="775"/>
      <c r="E495" s="59" t="str">
        <f t="shared" si="11"/>
        <v xml:space="preserve"> </v>
      </c>
    </row>
    <row r="496" spans="1:5" s="58" customFormat="1" hidden="1" outlineLevel="1">
      <c r="A496" s="686"/>
      <c r="B496" s="713"/>
      <c r="C496" s="683">
        <v>1956.46</v>
      </c>
      <c r="D496" s="775"/>
      <c r="E496" s="59" t="str">
        <f t="shared" si="11"/>
        <v xml:space="preserve"> </v>
      </c>
    </row>
    <row r="497" spans="1:5" s="60" customFormat="1" ht="15" collapsed="1">
      <c r="A497" s="712"/>
      <c r="B497" s="707"/>
      <c r="C497" s="676"/>
      <c r="D497" s="774"/>
      <c r="E497" s="59" t="str">
        <f t="shared" si="11"/>
        <v xml:space="preserve"> </v>
      </c>
    </row>
    <row r="498" spans="1:5" s="60" customFormat="1" ht="105.6">
      <c r="A498" s="703" t="s">
        <v>540</v>
      </c>
      <c r="B498" s="708" t="s">
        <v>130</v>
      </c>
      <c r="C498" s="705"/>
      <c r="D498" s="774"/>
      <c r="E498" s="59" t="str">
        <f t="shared" si="11"/>
        <v xml:space="preserve"> </v>
      </c>
    </row>
    <row r="499" spans="1:5" s="60" customFormat="1">
      <c r="A499" s="709"/>
      <c r="B499" s="710" t="s">
        <v>561</v>
      </c>
      <c r="C499" s="711">
        <v>1090</v>
      </c>
      <c r="D499" s="774"/>
      <c r="E499" s="59" t="str">
        <f t="shared" si="11"/>
        <v xml:space="preserve"> </v>
      </c>
    </row>
    <row r="500" spans="1:5" s="60" customFormat="1" ht="15">
      <c r="A500" s="709"/>
      <c r="B500" s="712"/>
      <c r="C500" s="707"/>
      <c r="D500" s="774"/>
      <c r="E500" s="59" t="str">
        <f t="shared" si="11"/>
        <v xml:space="preserve"> </v>
      </c>
    </row>
    <row r="501" spans="1:5" s="58" customFormat="1" hidden="1" outlineLevel="1">
      <c r="A501" s="686" t="s">
        <v>316</v>
      </c>
      <c r="B501" s="713" t="s">
        <v>744</v>
      </c>
      <c r="C501" s="715">
        <v>144.52500000000001</v>
      </c>
      <c r="D501" s="775"/>
      <c r="E501" s="59" t="str">
        <f t="shared" si="11"/>
        <v xml:space="preserve"> </v>
      </c>
    </row>
    <row r="502" spans="1:5" s="58" customFormat="1" hidden="1" outlineLevel="1">
      <c r="A502" s="686" t="s">
        <v>302</v>
      </c>
      <c r="B502" s="714" t="s">
        <v>745</v>
      </c>
      <c r="C502" s="715">
        <v>-23.22</v>
      </c>
      <c r="D502" s="775"/>
      <c r="E502" s="59" t="str">
        <f t="shared" si="11"/>
        <v xml:space="preserve"> </v>
      </c>
    </row>
    <row r="503" spans="1:5" s="58" customFormat="1" hidden="1" outlineLevel="1">
      <c r="A503" s="686" t="s">
        <v>319</v>
      </c>
      <c r="B503" s="713" t="s">
        <v>746</v>
      </c>
      <c r="C503" s="715">
        <v>96</v>
      </c>
      <c r="D503" s="775"/>
      <c r="E503" s="59" t="str">
        <f t="shared" si="11"/>
        <v xml:space="preserve"> </v>
      </c>
    </row>
    <row r="504" spans="1:5" s="58" customFormat="1" hidden="1" outlineLevel="1">
      <c r="A504" s="686" t="s">
        <v>321</v>
      </c>
      <c r="B504" s="713" t="s">
        <v>747</v>
      </c>
      <c r="C504" s="715">
        <v>179.4</v>
      </c>
      <c r="D504" s="775"/>
      <c r="E504" s="59" t="str">
        <f t="shared" si="11"/>
        <v xml:space="preserve"> </v>
      </c>
    </row>
    <row r="505" spans="1:5" s="58" customFormat="1" hidden="1" outlineLevel="1">
      <c r="A505" s="686" t="s">
        <v>323</v>
      </c>
      <c r="B505" s="713" t="s">
        <v>748</v>
      </c>
      <c r="C505" s="715">
        <v>223.44</v>
      </c>
      <c r="D505" s="775"/>
      <c r="E505" s="59" t="str">
        <f t="shared" si="11"/>
        <v xml:space="preserve"> </v>
      </c>
    </row>
    <row r="506" spans="1:5" s="58" customFormat="1" ht="26.4" hidden="1" outlineLevel="1">
      <c r="A506" s="686" t="s">
        <v>325</v>
      </c>
      <c r="B506" s="713" t="s">
        <v>749</v>
      </c>
      <c r="C506" s="715">
        <v>160.05000000000001</v>
      </c>
      <c r="D506" s="775"/>
      <c r="E506" s="59" t="str">
        <f t="shared" si="11"/>
        <v xml:space="preserve"> </v>
      </c>
    </row>
    <row r="507" spans="1:5" s="58" customFormat="1" ht="26.4" hidden="1" outlineLevel="1">
      <c r="A507" s="686" t="s">
        <v>327</v>
      </c>
      <c r="B507" s="713" t="s">
        <v>750</v>
      </c>
      <c r="C507" s="715">
        <v>358.72</v>
      </c>
      <c r="D507" s="775"/>
      <c r="E507" s="59" t="str">
        <f t="shared" si="11"/>
        <v xml:space="preserve"> </v>
      </c>
    </row>
    <row r="508" spans="1:5" s="58" customFormat="1" hidden="1" outlineLevel="1">
      <c r="A508" s="686" t="s">
        <v>302</v>
      </c>
      <c r="B508" s="714" t="s">
        <v>751</v>
      </c>
      <c r="C508" s="715">
        <v>-65.64</v>
      </c>
      <c r="D508" s="775"/>
      <c r="E508" s="59" t="str">
        <f t="shared" si="11"/>
        <v xml:space="preserve"> </v>
      </c>
    </row>
    <row r="509" spans="1:5" s="58" customFormat="1" hidden="1" outlineLevel="1">
      <c r="A509" s="686"/>
      <c r="B509" s="713"/>
      <c r="C509" s="683">
        <v>1073.2750000000001</v>
      </c>
      <c r="D509" s="775"/>
      <c r="E509" s="59" t="str">
        <f t="shared" si="11"/>
        <v xml:space="preserve"> </v>
      </c>
    </row>
    <row r="510" spans="1:5" s="60" customFormat="1" ht="15" collapsed="1">
      <c r="A510" s="712"/>
      <c r="B510" s="707"/>
      <c r="C510" s="676"/>
      <c r="D510" s="774"/>
      <c r="E510" s="59" t="str">
        <f t="shared" si="11"/>
        <v xml:space="preserve"> </v>
      </c>
    </row>
    <row r="511" spans="1:5" s="60" customFormat="1" ht="66">
      <c r="A511" s="703" t="s">
        <v>619</v>
      </c>
      <c r="B511" s="708" t="s">
        <v>752</v>
      </c>
      <c r="C511" s="705"/>
      <c r="D511" s="774"/>
      <c r="E511" s="59" t="str">
        <f t="shared" si="11"/>
        <v xml:space="preserve"> </v>
      </c>
    </row>
    <row r="512" spans="1:5">
      <c r="A512" s="637"/>
      <c r="B512" s="638" t="s">
        <v>561</v>
      </c>
      <c r="C512" s="639">
        <v>479</v>
      </c>
      <c r="E512" s="3" t="str">
        <f t="shared" si="11"/>
        <v xml:space="preserve"> </v>
      </c>
    </row>
    <row r="513" spans="1:5">
      <c r="A513" s="637"/>
      <c r="B513" s="638"/>
      <c r="C513" s="639"/>
      <c r="E513" s="3" t="str">
        <f t="shared" si="11"/>
        <v xml:space="preserve"> </v>
      </c>
    </row>
    <row r="514" spans="1:5" s="16" customFormat="1" hidden="1" outlineLevel="1">
      <c r="A514" s="672"/>
      <c r="B514" s="665" t="s">
        <v>753</v>
      </c>
      <c r="C514" s="668">
        <v>477.36</v>
      </c>
      <c r="D514" s="769"/>
      <c r="E514" s="3" t="str">
        <f t="shared" si="11"/>
        <v xml:space="preserve"> </v>
      </c>
    </row>
    <row r="515" spans="1:5" ht="15" collapsed="1">
      <c r="A515" s="637"/>
      <c r="B515" s="640"/>
      <c r="C515" s="636"/>
      <c r="E515" s="3" t="str">
        <f t="shared" si="11"/>
        <v xml:space="preserve"> </v>
      </c>
    </row>
    <row r="516" spans="1:5" ht="158.4">
      <c r="A516" s="632" t="s">
        <v>141</v>
      </c>
      <c r="B516" s="633" t="s">
        <v>366</v>
      </c>
      <c r="C516" s="634"/>
      <c r="E516" s="3" t="str">
        <f t="shared" si="11"/>
        <v xml:space="preserve"> </v>
      </c>
    </row>
    <row r="517" spans="1:5">
      <c r="A517" s="637"/>
      <c r="B517" s="638" t="s">
        <v>561</v>
      </c>
      <c r="C517" s="639">
        <v>342</v>
      </c>
      <c r="E517" s="3" t="str">
        <f t="shared" si="11"/>
        <v xml:space="preserve"> </v>
      </c>
    </row>
    <row r="518" spans="1:5">
      <c r="A518" s="637"/>
      <c r="B518" s="638"/>
      <c r="C518" s="639"/>
      <c r="E518" s="3" t="str">
        <f t="shared" ref="E518:E543" si="12">IF(OR(ISBLANK(C518),ISBLANK(D518))," ",KOLIC*CENA)</f>
        <v xml:space="preserve"> </v>
      </c>
    </row>
    <row r="519" spans="1:5" s="16" customFormat="1" hidden="1" outlineLevel="1">
      <c r="A519" s="672" t="s">
        <v>736</v>
      </c>
      <c r="B519" s="665" t="s">
        <v>754</v>
      </c>
      <c r="C519" s="668">
        <v>143.47499999999999</v>
      </c>
      <c r="D519" s="769"/>
      <c r="E519" s="3" t="str">
        <f t="shared" si="12"/>
        <v xml:space="preserve"> </v>
      </c>
    </row>
    <row r="520" spans="1:5" s="16" customFormat="1" hidden="1" outlineLevel="1">
      <c r="A520" s="672" t="s">
        <v>327</v>
      </c>
      <c r="B520" s="665" t="s">
        <v>755</v>
      </c>
      <c r="C520" s="668">
        <v>194.7</v>
      </c>
      <c r="D520" s="769"/>
      <c r="E520" s="3" t="str">
        <f t="shared" si="12"/>
        <v xml:space="preserve"> </v>
      </c>
    </row>
    <row r="521" spans="1:5" s="16" customFormat="1" hidden="1" outlineLevel="1">
      <c r="A521" s="672"/>
      <c r="B521" s="665"/>
      <c r="C521" s="668">
        <v>338.17500000000001</v>
      </c>
      <c r="D521" s="769"/>
      <c r="E521" s="3" t="str">
        <f t="shared" si="12"/>
        <v xml:space="preserve"> </v>
      </c>
    </row>
    <row r="522" spans="1:5" ht="15" collapsed="1">
      <c r="A522" s="640"/>
      <c r="B522" s="636"/>
      <c r="E522" s="3" t="str">
        <f t="shared" si="12"/>
        <v xml:space="preserve"> </v>
      </c>
    </row>
    <row r="523" spans="1:5" ht="105.6">
      <c r="A523" s="632" t="s">
        <v>2166</v>
      </c>
      <c r="B523" s="633" t="s">
        <v>474</v>
      </c>
      <c r="C523" s="634"/>
      <c r="E523" s="3" t="str">
        <f t="shared" si="12"/>
        <v xml:space="preserve"> </v>
      </c>
    </row>
    <row r="524" spans="1:5">
      <c r="A524" s="637"/>
      <c r="B524" s="638" t="s">
        <v>561</v>
      </c>
      <c r="C524" s="639">
        <v>589</v>
      </c>
      <c r="E524" s="3" t="str">
        <f t="shared" si="12"/>
        <v xml:space="preserve"> </v>
      </c>
    </row>
    <row r="525" spans="1:5" ht="15">
      <c r="A525" s="637"/>
      <c r="B525" s="640"/>
      <c r="C525" s="636"/>
      <c r="E525" s="3" t="str">
        <f t="shared" si="12"/>
        <v xml:space="preserve"> </v>
      </c>
    </row>
    <row r="526" spans="1:5" s="16" customFormat="1" ht="26.4" hidden="1" outlineLevel="1">
      <c r="A526" s="672"/>
      <c r="B526" s="665" t="s">
        <v>756</v>
      </c>
      <c r="C526" s="668">
        <v>588.3359999999999</v>
      </c>
      <c r="D526" s="769"/>
      <c r="E526" s="3" t="str">
        <f t="shared" si="12"/>
        <v xml:space="preserve"> </v>
      </c>
    </row>
    <row r="527" spans="1:5" ht="15" collapsed="1">
      <c r="A527" s="640"/>
      <c r="B527" s="636"/>
      <c r="E527" s="3" t="str">
        <f t="shared" si="12"/>
        <v xml:space="preserve"> </v>
      </c>
    </row>
    <row r="528" spans="1:5" s="61" customFormat="1" ht="118.8">
      <c r="A528" s="717" t="s">
        <v>1497</v>
      </c>
      <c r="B528" s="718" t="s">
        <v>215</v>
      </c>
      <c r="C528" s="705"/>
      <c r="D528" s="774"/>
      <c r="E528" s="59" t="str">
        <f t="shared" si="12"/>
        <v xml:space="preserve"> </v>
      </c>
    </row>
    <row r="529" spans="1:5" s="60" customFormat="1">
      <c r="A529" s="709"/>
      <c r="B529" s="710" t="s">
        <v>591</v>
      </c>
      <c r="C529" s="711">
        <v>30</v>
      </c>
      <c r="D529" s="774"/>
      <c r="E529" s="59" t="str">
        <f t="shared" si="12"/>
        <v xml:space="preserve"> </v>
      </c>
    </row>
    <row r="530" spans="1:5" ht="15">
      <c r="A530" s="635"/>
      <c r="B530" s="636"/>
      <c r="E530" s="3" t="str">
        <f t="shared" si="12"/>
        <v xml:space="preserve"> </v>
      </c>
    </row>
    <row r="531" spans="1:5" ht="198">
      <c r="A531" s="632" t="s">
        <v>2163</v>
      </c>
      <c r="B531" s="633" t="s">
        <v>387</v>
      </c>
      <c r="C531" s="634"/>
      <c r="E531" s="3" t="str">
        <f t="shared" si="12"/>
        <v xml:space="preserve"> </v>
      </c>
    </row>
    <row r="532" spans="1:5" ht="26.4">
      <c r="A532" s="637"/>
      <c r="B532" s="656" t="s">
        <v>666</v>
      </c>
      <c r="C532" s="625"/>
      <c r="E532" s="3" t="str">
        <f t="shared" si="12"/>
        <v xml:space="preserve"> </v>
      </c>
    </row>
    <row r="533" spans="1:5" s="60" customFormat="1" ht="79.2">
      <c r="A533" s="703"/>
      <c r="B533" s="708" t="s">
        <v>367</v>
      </c>
      <c r="C533" s="705"/>
      <c r="D533" s="774"/>
      <c r="E533" s="59" t="str">
        <f t="shared" si="12"/>
        <v xml:space="preserve"> </v>
      </c>
    </row>
    <row r="534" spans="1:5" s="60" customFormat="1">
      <c r="A534" s="703"/>
      <c r="B534" s="708"/>
      <c r="C534" s="705"/>
      <c r="D534" s="774"/>
      <c r="E534" s="59" t="str">
        <f t="shared" si="12"/>
        <v xml:space="preserve"> </v>
      </c>
    </row>
    <row r="535" spans="1:5" s="60" customFormat="1" ht="132">
      <c r="A535" s="703" t="s">
        <v>539</v>
      </c>
      <c r="B535" s="699" t="s">
        <v>388</v>
      </c>
      <c r="C535" s="705"/>
      <c r="D535" s="774"/>
      <c r="E535" s="59" t="str">
        <f t="shared" si="12"/>
        <v xml:space="preserve"> </v>
      </c>
    </row>
    <row r="536" spans="1:5" s="60" customFormat="1">
      <c r="A536" s="709"/>
      <c r="B536" s="710" t="s">
        <v>561</v>
      </c>
      <c r="C536" s="711">
        <f>4045-900</f>
        <v>3145</v>
      </c>
      <c r="D536" s="774"/>
      <c r="E536" s="59" t="str">
        <f t="shared" si="12"/>
        <v xml:space="preserve"> </v>
      </c>
    </row>
    <row r="537" spans="1:5" s="60" customFormat="1" ht="15">
      <c r="A537" s="709"/>
      <c r="B537" s="712"/>
      <c r="C537" s="707"/>
      <c r="D537" s="774"/>
      <c r="E537" s="59" t="str">
        <f t="shared" si="12"/>
        <v xml:space="preserve"> </v>
      </c>
    </row>
    <row r="538" spans="1:5" s="58" customFormat="1" hidden="1" outlineLevel="1">
      <c r="A538" s="686" t="s">
        <v>669</v>
      </c>
      <c r="B538" s="713" t="s">
        <v>389</v>
      </c>
      <c r="C538" s="683">
        <v>3650</v>
      </c>
      <c r="D538" s="775"/>
      <c r="E538" s="59" t="str">
        <f t="shared" si="12"/>
        <v xml:space="preserve"> </v>
      </c>
    </row>
    <row r="539" spans="1:5" s="58" customFormat="1" ht="26.4" hidden="1" outlineLevel="1">
      <c r="A539" s="686" t="s">
        <v>672</v>
      </c>
      <c r="B539" s="713" t="s">
        <v>114</v>
      </c>
      <c r="C539" s="715">
        <v>203.56</v>
      </c>
      <c r="D539" s="775"/>
      <c r="E539" s="59" t="str">
        <f t="shared" si="12"/>
        <v xml:space="preserve"> </v>
      </c>
    </row>
    <row r="540" spans="1:5" s="58" customFormat="1" hidden="1" outlineLevel="1">
      <c r="A540" s="686" t="s">
        <v>390</v>
      </c>
      <c r="B540" s="713" t="s">
        <v>391</v>
      </c>
      <c r="C540" s="715">
        <v>182.4</v>
      </c>
      <c r="D540" s="775"/>
      <c r="E540" s="59" t="str">
        <f t="shared" si="12"/>
        <v xml:space="preserve"> </v>
      </c>
    </row>
    <row r="541" spans="1:5" s="58" customFormat="1" hidden="1" outlineLevel="1">
      <c r="A541" s="686"/>
      <c r="B541" s="713"/>
      <c r="C541" s="683">
        <v>4035.96</v>
      </c>
      <c r="D541" s="775"/>
      <c r="E541" s="59" t="str">
        <f t="shared" si="12"/>
        <v xml:space="preserve"> </v>
      </c>
    </row>
    <row r="542" spans="1:5" s="60" customFormat="1" ht="15" collapsed="1">
      <c r="A542" s="712"/>
      <c r="B542" s="707"/>
      <c r="C542" s="676"/>
      <c r="D542" s="774"/>
      <c r="E542" s="59" t="str">
        <f t="shared" si="12"/>
        <v xml:space="preserve"> </v>
      </c>
    </row>
    <row r="543" spans="1:5" s="60" customFormat="1" ht="145.19999999999999">
      <c r="A543" s="703" t="s">
        <v>540</v>
      </c>
      <c r="B543" s="699" t="s">
        <v>110</v>
      </c>
      <c r="C543" s="705"/>
      <c r="D543" s="774"/>
      <c r="E543" s="59" t="str">
        <f t="shared" si="12"/>
        <v xml:space="preserve"> </v>
      </c>
    </row>
    <row r="544" spans="1:5" s="60" customFormat="1">
      <c r="A544" s="709"/>
      <c r="B544" s="710" t="s">
        <v>561</v>
      </c>
      <c r="C544" s="711">
        <v>2125</v>
      </c>
      <c r="D544" s="774"/>
      <c r="E544" s="59" t="str">
        <f t="shared" ref="E544:E570" si="13">IF(OR(ISBLANK(C544),ISBLANK(D544))," ",KOLIC*CENA)</f>
        <v xml:space="preserve"> </v>
      </c>
    </row>
    <row r="545" spans="1:5" s="60" customFormat="1" ht="15">
      <c r="A545" s="709"/>
      <c r="B545" s="712"/>
      <c r="C545" s="707"/>
      <c r="D545" s="774"/>
      <c r="E545" s="59" t="str">
        <f t="shared" si="13"/>
        <v xml:space="preserve"> </v>
      </c>
    </row>
    <row r="546" spans="1:5" s="16" customFormat="1" hidden="1" outlineLevel="1">
      <c r="A546" s="672" t="s">
        <v>81</v>
      </c>
      <c r="B546" s="665" t="s">
        <v>111</v>
      </c>
      <c r="C546" s="666">
        <v>1825</v>
      </c>
      <c r="D546" s="769"/>
      <c r="E546" s="3" t="str">
        <f t="shared" si="13"/>
        <v xml:space="preserve"> </v>
      </c>
    </row>
    <row r="547" spans="1:5" s="16" customFormat="1" hidden="1" outlineLevel="1">
      <c r="A547" s="672" t="s">
        <v>672</v>
      </c>
      <c r="B547" s="665" t="s">
        <v>113</v>
      </c>
      <c r="C547" s="668">
        <v>116.78</v>
      </c>
      <c r="D547" s="769"/>
      <c r="E547" s="3" t="str">
        <f t="shared" si="13"/>
        <v xml:space="preserve"> </v>
      </c>
    </row>
    <row r="548" spans="1:5" s="16" customFormat="1" hidden="1" outlineLevel="1">
      <c r="A548" s="672" t="s">
        <v>672</v>
      </c>
      <c r="B548" s="665" t="s">
        <v>112</v>
      </c>
      <c r="C548" s="668">
        <v>177.8</v>
      </c>
      <c r="D548" s="769"/>
      <c r="E548" s="3" t="str">
        <f t="shared" si="13"/>
        <v xml:space="preserve"> </v>
      </c>
    </row>
    <row r="549" spans="1:5" s="16" customFormat="1" hidden="1" outlineLevel="1">
      <c r="A549" s="672"/>
      <c r="B549" s="665"/>
      <c r="C549" s="666">
        <v>2119.58</v>
      </c>
      <c r="D549" s="769"/>
      <c r="E549" s="3" t="str">
        <f t="shared" si="13"/>
        <v xml:space="preserve"> </v>
      </c>
    </row>
    <row r="550" spans="1:5" ht="15" collapsed="1">
      <c r="A550" s="640"/>
      <c r="B550" s="636"/>
      <c r="E550" s="3" t="str">
        <f t="shared" si="13"/>
        <v xml:space="preserve"> </v>
      </c>
    </row>
    <row r="551" spans="1:5" ht="132">
      <c r="A551" s="632" t="s">
        <v>2164</v>
      </c>
      <c r="B551" s="633" t="s">
        <v>183</v>
      </c>
      <c r="C551" s="634"/>
      <c r="E551" s="3" t="str">
        <f t="shared" si="13"/>
        <v xml:space="preserve"> </v>
      </c>
    </row>
    <row r="552" spans="1:5">
      <c r="A552" s="637"/>
      <c r="B552" s="638" t="s">
        <v>561</v>
      </c>
      <c r="C552" s="639">
        <v>226</v>
      </c>
      <c r="E552" s="3" t="str">
        <f t="shared" si="13"/>
        <v xml:space="preserve"> </v>
      </c>
    </row>
    <row r="553" spans="1:5">
      <c r="A553" s="637"/>
      <c r="B553" s="638"/>
      <c r="C553" s="639"/>
      <c r="E553" s="3" t="str">
        <f t="shared" si="13"/>
        <v xml:space="preserve"> </v>
      </c>
    </row>
    <row r="554" spans="1:5" s="16" customFormat="1" hidden="1" outlineLevel="1">
      <c r="A554" s="672" t="s">
        <v>321</v>
      </c>
      <c r="B554" s="665" t="s">
        <v>115</v>
      </c>
      <c r="C554" s="668">
        <v>32.28</v>
      </c>
      <c r="D554" s="769"/>
      <c r="E554" s="3" t="str">
        <f t="shared" si="13"/>
        <v xml:space="preserve"> </v>
      </c>
    </row>
    <row r="555" spans="1:5" s="16" customFormat="1" hidden="1" outlineLevel="1">
      <c r="A555" s="672" t="s">
        <v>100</v>
      </c>
      <c r="B555" s="665" t="s">
        <v>116</v>
      </c>
      <c r="C555" s="668">
        <v>125.64</v>
      </c>
      <c r="D555" s="769"/>
      <c r="E555" s="3" t="str">
        <f t="shared" si="13"/>
        <v xml:space="preserve"> </v>
      </c>
    </row>
    <row r="556" spans="1:5" s="16" customFormat="1" hidden="1" outlineLevel="1">
      <c r="A556" s="672" t="s">
        <v>102</v>
      </c>
      <c r="B556" s="665" t="s">
        <v>117</v>
      </c>
      <c r="C556" s="668">
        <v>53.25</v>
      </c>
      <c r="D556" s="769"/>
      <c r="E556" s="3" t="str">
        <f t="shared" si="13"/>
        <v xml:space="preserve"> </v>
      </c>
    </row>
    <row r="557" spans="1:5" s="16" customFormat="1" hidden="1" outlineLevel="1">
      <c r="A557" s="672"/>
      <c r="B557" s="665" t="s">
        <v>118</v>
      </c>
      <c r="C557" s="668">
        <v>222.6</v>
      </c>
      <c r="D557" s="769"/>
      <c r="E557" s="3" t="str">
        <f t="shared" si="13"/>
        <v xml:space="preserve"> </v>
      </c>
    </row>
    <row r="558" spans="1:5" ht="15" collapsed="1">
      <c r="A558" s="637"/>
      <c r="B558" s="640"/>
      <c r="C558" s="636"/>
      <c r="E558" s="3" t="str">
        <f t="shared" si="13"/>
        <v xml:space="preserve"> </v>
      </c>
    </row>
    <row r="559" spans="1:5" ht="92.4">
      <c r="A559" s="632" t="s">
        <v>2165</v>
      </c>
      <c r="B559" s="633" t="s">
        <v>505</v>
      </c>
      <c r="C559" s="634"/>
      <c r="E559" s="3" t="str">
        <f t="shared" si="13"/>
        <v xml:space="preserve"> </v>
      </c>
    </row>
    <row r="560" spans="1:5">
      <c r="A560" s="637"/>
      <c r="B560" s="638" t="s">
        <v>561</v>
      </c>
      <c r="C560" s="639">
        <v>30</v>
      </c>
      <c r="E560" s="3" t="str">
        <f t="shared" si="13"/>
        <v xml:space="preserve"> </v>
      </c>
    </row>
    <row r="561" spans="1:5" ht="15">
      <c r="A561" s="637"/>
      <c r="B561" s="640"/>
      <c r="C561" s="636"/>
      <c r="E561" s="3" t="str">
        <f t="shared" si="13"/>
        <v xml:space="preserve"> </v>
      </c>
    </row>
    <row r="562" spans="1:5" s="16" customFormat="1" hidden="1" outlineLevel="1">
      <c r="A562" s="672"/>
      <c r="B562" s="665" t="s">
        <v>119</v>
      </c>
      <c r="C562" s="668">
        <v>29.26</v>
      </c>
      <c r="D562" s="769"/>
      <c r="E562" s="3" t="str">
        <f t="shared" si="13"/>
        <v xml:space="preserve"> </v>
      </c>
    </row>
    <row r="563" spans="1:5" ht="15" collapsed="1">
      <c r="A563" s="640"/>
      <c r="B563" s="636"/>
      <c r="E563" s="3" t="str">
        <f t="shared" si="13"/>
        <v xml:space="preserve"> </v>
      </c>
    </row>
    <row r="564" spans="1:5" ht="92.4">
      <c r="A564" s="632" t="s">
        <v>963</v>
      </c>
      <c r="B564" s="633" t="s">
        <v>31</v>
      </c>
      <c r="C564" s="634"/>
      <c r="E564" s="3" t="str">
        <f t="shared" si="13"/>
        <v xml:space="preserve"> </v>
      </c>
    </row>
    <row r="565" spans="1:5">
      <c r="A565" s="637"/>
      <c r="B565" s="638" t="s">
        <v>561</v>
      </c>
      <c r="C565" s="639">
        <v>104</v>
      </c>
      <c r="E565" s="3" t="str">
        <f t="shared" si="13"/>
        <v xml:space="preserve"> </v>
      </c>
    </row>
    <row r="566" spans="1:5" ht="15">
      <c r="A566" s="637"/>
      <c r="B566" s="640"/>
      <c r="C566" s="636"/>
      <c r="E566" s="3" t="str">
        <f t="shared" si="13"/>
        <v xml:space="preserve"> </v>
      </c>
    </row>
    <row r="567" spans="1:5" s="16" customFormat="1" hidden="1" outlineLevel="1">
      <c r="A567" s="672"/>
      <c r="B567" s="665" t="s">
        <v>120</v>
      </c>
      <c r="C567" s="668">
        <v>61.844999999999999</v>
      </c>
      <c r="D567" s="769"/>
      <c r="E567" s="3" t="str">
        <f t="shared" si="13"/>
        <v xml:space="preserve"> </v>
      </c>
    </row>
    <row r="568" spans="1:5" s="16" customFormat="1" hidden="1" outlineLevel="1">
      <c r="A568" s="672"/>
      <c r="B568" s="665" t="s">
        <v>121</v>
      </c>
      <c r="C568" s="668">
        <v>47.04</v>
      </c>
      <c r="D568" s="769"/>
      <c r="E568" s="3" t="str">
        <f t="shared" si="13"/>
        <v xml:space="preserve"> </v>
      </c>
    </row>
    <row r="569" spans="1:5" s="16" customFormat="1" hidden="1" outlineLevel="1">
      <c r="A569" s="672"/>
      <c r="B569" s="665"/>
      <c r="C569" s="668">
        <v>108.88500000000001</v>
      </c>
      <c r="D569" s="769"/>
      <c r="E569" s="3" t="str">
        <f t="shared" si="13"/>
        <v xml:space="preserve"> </v>
      </c>
    </row>
    <row r="570" spans="1:5" ht="15" collapsed="1">
      <c r="A570" s="637"/>
      <c r="B570" s="641"/>
      <c r="C570" s="641"/>
      <c r="E570" s="3" t="str">
        <f t="shared" si="13"/>
        <v xml:space="preserve"> </v>
      </c>
    </row>
    <row r="571" spans="1:5" ht="79.2">
      <c r="A571" s="632" t="s">
        <v>2167</v>
      </c>
      <c r="B571" s="633" t="s">
        <v>122</v>
      </c>
      <c r="C571" s="634"/>
      <c r="E571" s="3" t="str">
        <f t="shared" ref="E571:E594" si="14">IF(OR(ISBLANK(C571),ISBLANK(D571))," ",KOLIC*CENA)</f>
        <v xml:space="preserve"> </v>
      </c>
    </row>
    <row r="572" spans="1:5">
      <c r="A572" s="637"/>
      <c r="B572" s="638" t="s">
        <v>561</v>
      </c>
      <c r="C572" s="639">
        <v>25</v>
      </c>
      <c r="E572" s="3" t="str">
        <f t="shared" si="14"/>
        <v xml:space="preserve"> </v>
      </c>
    </row>
    <row r="573" spans="1:5">
      <c r="A573" s="637"/>
      <c r="B573" s="638"/>
      <c r="C573" s="639"/>
      <c r="E573" s="3" t="str">
        <f t="shared" si="14"/>
        <v xml:space="preserve"> </v>
      </c>
    </row>
    <row r="574" spans="1:5" s="16" customFormat="1" ht="26.4" hidden="1" outlineLevel="1">
      <c r="A574" s="672"/>
      <c r="B574" s="665" t="s">
        <v>123</v>
      </c>
      <c r="C574" s="668">
        <v>101.97199999999999</v>
      </c>
      <c r="D574" s="769"/>
      <c r="E574" s="3" t="str">
        <f t="shared" si="14"/>
        <v xml:space="preserve"> </v>
      </c>
    </row>
    <row r="575" spans="1:5" ht="15" collapsed="1">
      <c r="A575" s="640"/>
      <c r="B575" s="636"/>
      <c r="E575" s="3" t="str">
        <f t="shared" si="14"/>
        <v xml:space="preserve"> </v>
      </c>
    </row>
    <row r="576" spans="1:5" ht="66">
      <c r="A576" s="632" t="s">
        <v>994</v>
      </c>
      <c r="B576" s="653" t="s">
        <v>2185</v>
      </c>
      <c r="C576" s="634"/>
      <c r="E576" s="3" t="str">
        <f t="shared" si="14"/>
        <v xml:space="preserve"> </v>
      </c>
    </row>
    <row r="577" spans="1:5">
      <c r="A577" s="637"/>
      <c r="B577" s="638" t="s">
        <v>561</v>
      </c>
      <c r="C577" s="639">
        <v>22</v>
      </c>
      <c r="E577" s="3" t="str">
        <f t="shared" si="14"/>
        <v xml:space="preserve"> </v>
      </c>
    </row>
    <row r="578" spans="1:5" ht="15">
      <c r="A578" s="640"/>
      <c r="B578" s="636"/>
      <c r="E578" s="3" t="str">
        <f t="shared" si="14"/>
        <v xml:space="preserve"> </v>
      </c>
    </row>
    <row r="579" spans="1:5" ht="79.2">
      <c r="A579" s="632" t="s">
        <v>2168</v>
      </c>
      <c r="B579" s="633" t="s">
        <v>201</v>
      </c>
      <c r="C579" s="634"/>
      <c r="E579" s="3" t="str">
        <f t="shared" si="14"/>
        <v xml:space="preserve"> </v>
      </c>
    </row>
    <row r="580" spans="1:5">
      <c r="A580" s="637"/>
      <c r="B580" s="638" t="s">
        <v>561</v>
      </c>
      <c r="C580" s="639">
        <v>69</v>
      </c>
      <c r="E580" s="3" t="str">
        <f t="shared" si="14"/>
        <v xml:space="preserve"> </v>
      </c>
    </row>
    <row r="581" spans="1:5" ht="15">
      <c r="A581" s="640"/>
      <c r="B581" s="636"/>
      <c r="E581" s="3" t="str">
        <f t="shared" si="14"/>
        <v xml:space="preserve"> </v>
      </c>
    </row>
    <row r="582" spans="1:5" ht="105.6">
      <c r="A582" s="632" t="s">
        <v>2169</v>
      </c>
      <c r="B582" s="633" t="s">
        <v>124</v>
      </c>
      <c r="C582" s="634"/>
      <c r="E582" s="3" t="str">
        <f t="shared" si="14"/>
        <v xml:space="preserve"> </v>
      </c>
    </row>
    <row r="583" spans="1:5">
      <c r="A583" s="637"/>
      <c r="B583" s="638" t="s">
        <v>561</v>
      </c>
      <c r="C583" s="639">
        <v>39</v>
      </c>
      <c r="E583" s="3" t="str">
        <f t="shared" si="14"/>
        <v xml:space="preserve"> </v>
      </c>
    </row>
    <row r="584" spans="1:5" s="16" customFormat="1" ht="26.4" hidden="1" outlineLevel="1">
      <c r="A584" s="672" t="s">
        <v>697</v>
      </c>
      <c r="B584" s="665" t="s">
        <v>125</v>
      </c>
      <c r="C584" s="668">
        <v>39</v>
      </c>
      <c r="D584" s="769"/>
      <c r="E584" s="3" t="str">
        <f t="shared" si="14"/>
        <v xml:space="preserve"> </v>
      </c>
    </row>
    <row r="585" spans="1:5" ht="15" collapsed="1">
      <c r="A585" s="637"/>
      <c r="B585" s="640"/>
      <c r="C585" s="636"/>
      <c r="E585" s="3" t="str">
        <f t="shared" si="14"/>
        <v xml:space="preserve"> </v>
      </c>
    </row>
    <row r="586" spans="1:5" s="60" customFormat="1" ht="52.8">
      <c r="A586" s="703" t="s">
        <v>2170</v>
      </c>
      <c r="B586" s="708" t="s">
        <v>202</v>
      </c>
      <c r="C586" s="705"/>
      <c r="D586" s="774"/>
      <c r="E586" s="59" t="str">
        <f t="shared" si="14"/>
        <v xml:space="preserve"> </v>
      </c>
    </row>
    <row r="587" spans="1:5" s="60" customFormat="1">
      <c r="A587" s="709"/>
      <c r="B587" s="710" t="s">
        <v>590</v>
      </c>
      <c r="C587" s="711">
        <v>56</v>
      </c>
      <c r="D587" s="774"/>
      <c r="E587" s="59" t="str">
        <f t="shared" si="14"/>
        <v xml:space="preserve"> </v>
      </c>
    </row>
    <row r="588" spans="1:5" ht="15">
      <c r="A588" s="640"/>
      <c r="B588" s="636"/>
      <c r="E588" s="3" t="str">
        <f t="shared" si="14"/>
        <v xml:space="preserve"> </v>
      </c>
    </row>
    <row r="589" spans="1:5" ht="105.6">
      <c r="A589" s="719" t="s">
        <v>993</v>
      </c>
      <c r="B589" s="653" t="s">
        <v>203</v>
      </c>
      <c r="C589" s="720"/>
      <c r="D589" s="776"/>
      <c r="E589" s="513" t="str">
        <f t="shared" si="14"/>
        <v xml:space="preserve"> </v>
      </c>
    </row>
    <row r="590" spans="1:5">
      <c r="A590" s="721"/>
      <c r="B590" s="722" t="s">
        <v>561</v>
      </c>
      <c r="C590" s="670">
        <v>1950</v>
      </c>
      <c r="D590" s="776"/>
      <c r="E590" s="513" t="str">
        <f t="shared" si="14"/>
        <v xml:space="preserve"> </v>
      </c>
    </row>
    <row r="591" spans="1:5">
      <c r="A591" s="637"/>
      <c r="B591" s="638"/>
      <c r="C591" s="639"/>
      <c r="E591" s="3" t="str">
        <f t="shared" si="14"/>
        <v xml:space="preserve"> </v>
      </c>
    </row>
    <row r="592" spans="1:5" s="16" customFormat="1" hidden="1" outlineLevel="1">
      <c r="A592" s="672" t="s">
        <v>126</v>
      </c>
      <c r="B592" s="665" t="s">
        <v>198</v>
      </c>
      <c r="C592" s="668">
        <v>591</v>
      </c>
      <c r="D592" s="769"/>
      <c r="E592" s="3" t="str">
        <f t="shared" si="14"/>
        <v xml:space="preserve"> </v>
      </c>
    </row>
    <row r="593" spans="1:5" ht="15" collapsed="1">
      <c r="A593" s="640"/>
      <c r="B593" s="636"/>
      <c r="E593" s="3" t="str">
        <f t="shared" si="14"/>
        <v xml:space="preserve"> </v>
      </c>
    </row>
    <row r="594" spans="1:5" ht="66">
      <c r="A594" s="632" t="s">
        <v>2171</v>
      </c>
      <c r="B594" s="633" t="s">
        <v>560</v>
      </c>
      <c r="C594" s="634"/>
      <c r="E594" s="3" t="str">
        <f t="shared" si="14"/>
        <v xml:space="preserve"> </v>
      </c>
    </row>
    <row r="595" spans="1:5">
      <c r="A595" s="637"/>
      <c r="B595" s="638" t="s">
        <v>503</v>
      </c>
      <c r="C595" s="639">
        <v>30</v>
      </c>
      <c r="E595" s="3" t="str">
        <f t="shared" ref="E595:E606" si="15">IF(OR(ISBLANK(C595),ISBLANK(D595))," ",KOLIC*CENA)</f>
        <v xml:space="preserve"> </v>
      </c>
    </row>
    <row r="596" spans="1:5">
      <c r="A596" s="637"/>
      <c r="B596" s="638"/>
      <c r="C596" s="639"/>
    </row>
    <row r="597" spans="1:5" ht="39.6">
      <c r="A597" s="642">
        <v>20</v>
      </c>
      <c r="B597" s="723" t="s">
        <v>186</v>
      </c>
      <c r="C597" s="639"/>
    </row>
    <row r="598" spans="1:5">
      <c r="A598" s="637"/>
      <c r="B598" s="638" t="s">
        <v>591</v>
      </c>
      <c r="C598" s="639">
        <v>3</v>
      </c>
      <c r="E598" s="3" t="str">
        <f t="shared" si="15"/>
        <v xml:space="preserve"> </v>
      </c>
    </row>
    <row r="599" spans="1:5">
      <c r="A599" s="637"/>
      <c r="B599" s="638"/>
      <c r="C599" s="639"/>
      <c r="E599" s="3" t="str">
        <f t="shared" si="15"/>
        <v xml:space="preserve"> </v>
      </c>
    </row>
    <row r="600" spans="1:5" s="16" customFormat="1" hidden="1" outlineLevel="1">
      <c r="A600" s="672"/>
      <c r="B600" s="665" t="s">
        <v>199</v>
      </c>
      <c r="C600" s="668">
        <v>53.76</v>
      </c>
      <c r="D600" s="769"/>
      <c r="E600" s="3" t="str">
        <f t="shared" si="15"/>
        <v xml:space="preserve"> </v>
      </c>
    </row>
    <row r="601" spans="1:5" ht="15" collapsed="1">
      <c r="A601" s="640"/>
      <c r="B601" s="636"/>
      <c r="E601" s="3" t="str">
        <f t="shared" si="15"/>
        <v xml:space="preserve"> </v>
      </c>
    </row>
    <row r="602" spans="1:5" ht="39.6">
      <c r="A602" s="619" t="s">
        <v>2173</v>
      </c>
      <c r="B602" s="656" t="s">
        <v>511</v>
      </c>
      <c r="C602" s="625"/>
      <c r="E602" s="3" t="str">
        <f t="shared" si="15"/>
        <v xml:space="preserve"> </v>
      </c>
    </row>
    <row r="603" spans="1:5">
      <c r="A603" s="619"/>
      <c r="B603" s="630" t="s">
        <v>591</v>
      </c>
      <c r="C603" s="631">
        <v>8</v>
      </c>
      <c r="D603" s="760"/>
      <c r="E603" s="3" t="str">
        <f t="shared" si="15"/>
        <v xml:space="preserve"> </v>
      </c>
    </row>
    <row r="604" spans="1:5">
      <c r="A604" s="619"/>
      <c r="B604" s="656"/>
      <c r="C604" s="625"/>
      <c r="E604" s="3" t="str">
        <f t="shared" si="15"/>
        <v xml:space="preserve"> </v>
      </c>
    </row>
    <row r="605" spans="1:5" ht="66">
      <c r="A605" s="619" t="s">
        <v>2174</v>
      </c>
      <c r="B605" s="656" t="s">
        <v>512</v>
      </c>
      <c r="C605" s="625"/>
      <c r="E605" s="3" t="str">
        <f t="shared" si="15"/>
        <v xml:space="preserve"> </v>
      </c>
    </row>
    <row r="606" spans="1:5">
      <c r="A606" s="619"/>
      <c r="B606" s="630" t="s">
        <v>591</v>
      </c>
      <c r="C606" s="631">
        <v>45</v>
      </c>
      <c r="D606" s="760"/>
      <c r="E606" s="3" t="str">
        <f t="shared" si="15"/>
        <v xml:space="preserve"> </v>
      </c>
    </row>
    <row r="607" spans="1:5" ht="15">
      <c r="A607" s="687"/>
      <c r="B607" s="688"/>
      <c r="C607" s="724"/>
      <c r="D607" s="761"/>
      <c r="E607" s="32"/>
    </row>
    <row r="608" spans="1:5" ht="15">
      <c r="A608" s="640"/>
      <c r="B608" s="636"/>
    </row>
    <row r="609" spans="1:5" s="44" customFormat="1">
      <c r="A609" s="661"/>
      <c r="B609" s="725" t="s">
        <v>600</v>
      </c>
      <c r="C609" s="628"/>
      <c r="D609" s="759"/>
      <c r="E609" s="49">
        <f>SUM(E460:E608)</f>
        <v>0</v>
      </c>
    </row>
    <row r="610" spans="1:5" ht="15">
      <c r="A610" s="635"/>
      <c r="B610" s="636"/>
    </row>
    <row r="611" spans="1:5" s="44" customFormat="1">
      <c r="A611" s="726"/>
      <c r="B611" s="627" t="s">
        <v>599</v>
      </c>
      <c r="C611" s="628"/>
      <c r="D611" s="759"/>
      <c r="E611" s="43"/>
    </row>
    <row r="612" spans="1:5" ht="15">
      <c r="A612" s="635"/>
      <c r="B612" s="636"/>
    </row>
    <row r="613" spans="1:5" ht="66">
      <c r="B613" s="633" t="s">
        <v>513</v>
      </c>
      <c r="C613" s="634"/>
    </row>
    <row r="614" spans="1:5" ht="15">
      <c r="A614" s="640"/>
      <c r="B614" s="727"/>
    </row>
    <row r="615" spans="1:5" s="9" customFormat="1">
      <c r="A615" s="619"/>
      <c r="B615" s="654"/>
      <c r="C615" s="623" t="s">
        <v>569</v>
      </c>
      <c r="D615" s="758"/>
      <c r="E615" s="3" t="s">
        <v>823</v>
      </c>
    </row>
    <row r="616" spans="1:5" s="9" customFormat="1">
      <c r="A616" s="619"/>
      <c r="B616" s="638"/>
      <c r="C616" s="655"/>
      <c r="D616" s="759"/>
      <c r="E616" s="3" t="str">
        <f>IF(OR(ISBLANK(C616),ISBLANK(D616))," ",KOLIC*CENA)</f>
        <v xml:space="preserve"> </v>
      </c>
    </row>
    <row r="617" spans="1:5" s="16" customFormat="1" ht="39.6" hidden="1" outlineLevel="1">
      <c r="A617" s="672"/>
      <c r="B617" s="665" t="s">
        <v>604</v>
      </c>
      <c r="C617" s="666">
        <v>106.9</v>
      </c>
      <c r="D617" s="769"/>
      <c r="E617" s="3" t="str">
        <f>IF(OR(ISBLANK(C617),ISBLANK(D617))," ",KOLIC*CENA)</f>
        <v xml:space="preserve"> </v>
      </c>
    </row>
    <row r="618" spans="1:5" collapsed="1">
      <c r="A618" s="619"/>
      <c r="B618" s="630"/>
      <c r="C618" s="631"/>
      <c r="D618" s="760"/>
      <c r="E618" s="3" t="str">
        <f>IF(OR(ISBLANK(C618),ISBLANK(D618))," ",KOLIC*CENA)</f>
        <v xml:space="preserve"> </v>
      </c>
    </row>
    <row r="619" spans="1:5" ht="66">
      <c r="A619" s="632" t="s">
        <v>2160</v>
      </c>
      <c r="B619" s="653" t="s">
        <v>966</v>
      </c>
      <c r="C619" s="634"/>
      <c r="E619" s="3" t="str">
        <f>IF(OR(ISBLANK(C619),ISBLANK(D619))," ",KOLIC*CENA)</f>
        <v xml:space="preserve"> </v>
      </c>
    </row>
    <row r="620" spans="1:5" ht="26.4">
      <c r="A620" s="632" t="s">
        <v>539</v>
      </c>
      <c r="B620" s="633" t="s">
        <v>20</v>
      </c>
      <c r="C620" s="634"/>
      <c r="E620" s="3" t="str">
        <f t="shared" ref="E620:E644" si="16">IF(OR(ISBLANK(C620),ISBLANK(D620))," ",KOLIC*CENA)</f>
        <v xml:space="preserve"> </v>
      </c>
    </row>
    <row r="621" spans="1:5" ht="26.4">
      <c r="A621" s="632" t="s">
        <v>540</v>
      </c>
      <c r="B621" s="633" t="s">
        <v>541</v>
      </c>
      <c r="C621" s="634"/>
      <c r="E621" s="3" t="str">
        <f t="shared" si="16"/>
        <v xml:space="preserve"> </v>
      </c>
    </row>
    <row r="622" spans="1:5" ht="79.2">
      <c r="A622" s="632" t="s">
        <v>619</v>
      </c>
      <c r="B622" s="653" t="s">
        <v>967</v>
      </c>
      <c r="C622" s="634"/>
      <c r="E622" s="3" t="str">
        <f t="shared" si="16"/>
        <v xml:space="preserve"> </v>
      </c>
    </row>
    <row r="623" spans="1:5" ht="79.2">
      <c r="B623" s="633" t="s">
        <v>542</v>
      </c>
      <c r="C623" s="634"/>
      <c r="E623" s="3" t="str">
        <f t="shared" si="16"/>
        <v xml:space="preserve"> </v>
      </c>
    </row>
    <row r="624" spans="1:5" ht="26.4">
      <c r="B624" s="653" t="s">
        <v>305</v>
      </c>
      <c r="C624" s="634"/>
      <c r="E624" s="3" t="str">
        <f t="shared" si="16"/>
        <v xml:space="preserve"> </v>
      </c>
    </row>
    <row r="625" spans="1:5">
      <c r="B625" s="633"/>
      <c r="C625" s="728"/>
      <c r="E625" s="3" t="str">
        <f t="shared" si="16"/>
        <v xml:space="preserve"> </v>
      </c>
    </row>
    <row r="626" spans="1:5">
      <c r="A626" s="619"/>
      <c r="B626" s="630" t="s">
        <v>561</v>
      </c>
      <c r="C626" s="729">
        <v>200</v>
      </c>
      <c r="D626" s="760"/>
      <c r="E626" s="3" t="str">
        <f t="shared" si="16"/>
        <v xml:space="preserve"> </v>
      </c>
    </row>
    <row r="627" spans="1:5">
      <c r="A627" s="619"/>
      <c r="B627" s="630"/>
      <c r="C627" s="631"/>
      <c r="D627" s="760"/>
      <c r="E627" s="3" t="str">
        <f t="shared" si="16"/>
        <v xml:space="preserve"> </v>
      </c>
    </row>
    <row r="628" spans="1:5" s="16" customFormat="1" hidden="1" outlineLevel="1">
      <c r="A628" s="672" t="s">
        <v>543</v>
      </c>
      <c r="B628" s="665" t="s">
        <v>544</v>
      </c>
      <c r="C628" s="666">
        <v>1365.35</v>
      </c>
      <c r="D628" s="769"/>
      <c r="E628" s="3" t="str">
        <f t="shared" si="16"/>
        <v xml:space="preserve"> </v>
      </c>
    </row>
    <row r="629" spans="1:5" s="16" customFormat="1" hidden="1" outlineLevel="1">
      <c r="A629" s="672">
        <v>28</v>
      </c>
      <c r="B629" s="665" t="s">
        <v>545</v>
      </c>
      <c r="C629" s="666">
        <v>102.4</v>
      </c>
      <c r="D629" s="769"/>
      <c r="E629" s="3" t="str">
        <f t="shared" si="16"/>
        <v xml:space="preserve"> </v>
      </c>
    </row>
    <row r="630" spans="1:5" s="16" customFormat="1" hidden="1" outlineLevel="1">
      <c r="A630" s="672" t="s">
        <v>546</v>
      </c>
      <c r="B630" s="665" t="s">
        <v>547</v>
      </c>
      <c r="C630" s="666">
        <v>53.6</v>
      </c>
      <c r="D630" s="769"/>
      <c r="E630" s="3" t="str">
        <f t="shared" si="16"/>
        <v xml:space="preserve"> </v>
      </c>
    </row>
    <row r="631" spans="1:5" s="16" customFormat="1" hidden="1" outlineLevel="1">
      <c r="A631" s="672"/>
      <c r="B631" s="665"/>
      <c r="C631" s="666">
        <v>1521.35</v>
      </c>
      <c r="D631" s="769"/>
      <c r="E631" s="3" t="str">
        <f t="shared" si="16"/>
        <v xml:space="preserve"> </v>
      </c>
    </row>
    <row r="632" spans="1:5" s="16" customFormat="1" hidden="1" outlineLevel="1">
      <c r="A632" s="672" t="s">
        <v>548</v>
      </c>
      <c r="B632" s="665" t="s">
        <v>549</v>
      </c>
      <c r="C632" s="666">
        <v>18</v>
      </c>
      <c r="D632" s="769"/>
      <c r="E632" s="3" t="str">
        <f t="shared" si="16"/>
        <v xml:space="preserve"> </v>
      </c>
    </row>
    <row r="633" spans="1:5" s="16" customFormat="1" hidden="1" outlineLevel="1">
      <c r="A633" s="672" t="s">
        <v>550</v>
      </c>
      <c r="B633" s="665" t="s">
        <v>551</v>
      </c>
      <c r="C633" s="666">
        <v>23.67</v>
      </c>
      <c r="D633" s="769"/>
      <c r="E633" s="3" t="str">
        <f t="shared" si="16"/>
        <v xml:space="preserve"> </v>
      </c>
    </row>
    <row r="634" spans="1:5" s="16" customFormat="1" hidden="1" outlineLevel="1">
      <c r="A634" s="672"/>
      <c r="B634" s="665"/>
      <c r="C634" s="666">
        <v>1563.02</v>
      </c>
      <c r="D634" s="769"/>
      <c r="E634" s="3" t="str">
        <f t="shared" si="16"/>
        <v xml:space="preserve"> </v>
      </c>
    </row>
    <row r="635" spans="1:5" collapsed="1">
      <c r="A635" s="619"/>
      <c r="B635" s="630"/>
      <c r="C635" s="631"/>
      <c r="D635" s="760"/>
      <c r="E635" s="3" t="str">
        <f t="shared" si="16"/>
        <v xml:space="preserve"> </v>
      </c>
    </row>
    <row r="636" spans="1:5" ht="118.8">
      <c r="A636" s="619" t="s">
        <v>1474</v>
      </c>
      <c r="B636" s="656" t="s">
        <v>968</v>
      </c>
      <c r="C636" s="625"/>
      <c r="E636" s="3" t="str">
        <f t="shared" si="16"/>
        <v xml:space="preserve"> </v>
      </c>
    </row>
    <row r="637" spans="1:5">
      <c r="A637" s="619"/>
      <c r="B637" s="656"/>
      <c r="C637" s="625"/>
      <c r="E637" s="3" t="str">
        <f t="shared" si="16"/>
        <v xml:space="preserve"> </v>
      </c>
    </row>
    <row r="638" spans="1:5" ht="52.8">
      <c r="A638" s="619" t="s">
        <v>539</v>
      </c>
      <c r="B638" s="656" t="s">
        <v>969</v>
      </c>
      <c r="C638" s="625"/>
      <c r="E638" s="3" t="str">
        <f t="shared" si="16"/>
        <v xml:space="preserve"> </v>
      </c>
    </row>
    <row r="639" spans="1:5">
      <c r="A639" s="619"/>
      <c r="B639" s="630" t="s">
        <v>561</v>
      </c>
      <c r="C639" s="631">
        <v>1529</v>
      </c>
      <c r="D639" s="760"/>
      <c r="E639" s="3" t="str">
        <f t="shared" si="16"/>
        <v xml:space="preserve"> </v>
      </c>
    </row>
    <row r="640" spans="1:5" ht="15">
      <c r="A640" s="640"/>
      <c r="B640" s="636"/>
      <c r="E640" s="3" t="str">
        <f t="shared" si="16"/>
        <v xml:space="preserve"> </v>
      </c>
    </row>
    <row r="641" spans="1:5" ht="52.8">
      <c r="A641" s="619" t="s">
        <v>540</v>
      </c>
      <c r="B641" s="656" t="s">
        <v>970</v>
      </c>
      <c r="C641" s="625"/>
      <c r="E641" s="3" t="str">
        <f t="shared" si="16"/>
        <v xml:space="preserve"> </v>
      </c>
    </row>
    <row r="642" spans="1:5">
      <c r="A642" s="619"/>
      <c r="B642" s="630" t="s">
        <v>561</v>
      </c>
      <c r="C642" s="631">
        <v>21</v>
      </c>
      <c r="D642" s="760"/>
      <c r="E642" s="3" t="str">
        <f t="shared" si="16"/>
        <v xml:space="preserve"> </v>
      </c>
    </row>
    <row r="643" spans="1:5" ht="15">
      <c r="A643" s="640"/>
      <c r="B643" s="636"/>
      <c r="E643" s="3" t="str">
        <f t="shared" si="16"/>
        <v xml:space="preserve"> </v>
      </c>
    </row>
    <row r="644" spans="1:5" ht="15">
      <c r="A644" s="640"/>
      <c r="B644" s="636"/>
      <c r="E644" s="3" t="str">
        <f t="shared" si="16"/>
        <v xml:space="preserve"> </v>
      </c>
    </row>
    <row r="645" spans="1:5">
      <c r="A645" s="619"/>
      <c r="B645" s="656"/>
      <c r="C645" s="625"/>
      <c r="E645" s="3" t="str">
        <f t="shared" ref="E645:E669" si="17">IF(OR(ISBLANK(C645),ISBLANK(D645))," ",KOLIC*CENA)</f>
        <v xml:space="preserve"> </v>
      </c>
    </row>
    <row r="646" spans="1:5" s="16" customFormat="1" hidden="1" outlineLevel="1">
      <c r="A646" s="667"/>
      <c r="B646" s="665" t="s">
        <v>242</v>
      </c>
      <c r="C646" s="691">
        <v>72.5</v>
      </c>
      <c r="D646" s="769"/>
      <c r="E646" s="3" t="str">
        <f t="shared" si="17"/>
        <v xml:space="preserve"> </v>
      </c>
    </row>
    <row r="647" spans="1:5" collapsed="1">
      <c r="A647" s="637"/>
      <c r="B647" s="630"/>
      <c r="C647" s="631"/>
      <c r="E647" s="3" t="str">
        <f t="shared" si="17"/>
        <v xml:space="preserve"> </v>
      </c>
    </row>
    <row r="648" spans="1:5" ht="198">
      <c r="A648" s="632" t="s">
        <v>2162</v>
      </c>
      <c r="B648" s="653" t="s">
        <v>971</v>
      </c>
      <c r="C648" s="634"/>
      <c r="E648" s="3" t="str">
        <f t="shared" si="17"/>
        <v xml:space="preserve"> </v>
      </c>
    </row>
    <row r="649" spans="1:5" ht="39.6">
      <c r="B649" s="633" t="s">
        <v>216</v>
      </c>
      <c r="C649" s="634"/>
    </row>
    <row r="650" spans="1:5">
      <c r="A650" s="619"/>
      <c r="B650" s="630" t="s">
        <v>561</v>
      </c>
      <c r="C650" s="631">
        <v>415</v>
      </c>
      <c r="D650" s="760"/>
      <c r="E650" s="3" t="str">
        <f t="shared" si="17"/>
        <v xml:space="preserve"> </v>
      </c>
    </row>
    <row r="651" spans="1:5">
      <c r="A651" s="619"/>
      <c r="B651" s="630"/>
      <c r="C651" s="631"/>
      <c r="D651" s="760"/>
      <c r="E651" s="3" t="str">
        <f t="shared" si="17"/>
        <v xml:space="preserve"> </v>
      </c>
    </row>
    <row r="652" spans="1:5" s="16" customFormat="1" ht="26.4" hidden="1" outlineLevel="1">
      <c r="A652" s="667" t="s">
        <v>244</v>
      </c>
      <c r="B652" s="665" t="s">
        <v>245</v>
      </c>
      <c r="C652" s="691">
        <v>233.73</v>
      </c>
      <c r="D652" s="769"/>
      <c r="E652" s="3" t="str">
        <f t="shared" si="17"/>
        <v xml:space="preserve"> </v>
      </c>
    </row>
    <row r="653" spans="1:5" s="16" customFormat="1" hidden="1" outlineLevel="1">
      <c r="A653" s="667" t="s">
        <v>246</v>
      </c>
      <c r="B653" s="665" t="s">
        <v>247</v>
      </c>
      <c r="C653" s="691">
        <v>30.6</v>
      </c>
      <c r="D653" s="769"/>
      <c r="E653" s="3" t="str">
        <f t="shared" si="17"/>
        <v xml:space="preserve"> </v>
      </c>
    </row>
    <row r="654" spans="1:5" s="16" customFormat="1" ht="26.4" hidden="1" outlineLevel="1">
      <c r="A654" s="667" t="s">
        <v>248</v>
      </c>
      <c r="B654" s="665" t="s">
        <v>249</v>
      </c>
      <c r="C654" s="691">
        <v>149.91</v>
      </c>
      <c r="D654" s="769"/>
      <c r="E654" s="3" t="str">
        <f t="shared" si="17"/>
        <v xml:space="preserve"> </v>
      </c>
    </row>
    <row r="655" spans="1:5" s="16" customFormat="1" hidden="1" outlineLevel="1">
      <c r="A655" s="667"/>
      <c r="B655" s="665"/>
      <c r="C655" s="691">
        <v>414.24</v>
      </c>
      <c r="D655" s="769"/>
      <c r="E655" s="3" t="str">
        <f t="shared" si="17"/>
        <v xml:space="preserve"> </v>
      </c>
    </row>
    <row r="656" spans="1:5" collapsed="1">
      <c r="A656" s="619"/>
      <c r="B656" s="656"/>
      <c r="C656" s="625"/>
      <c r="E656" s="3" t="str">
        <f t="shared" si="17"/>
        <v xml:space="preserve"> </v>
      </c>
    </row>
    <row r="657" spans="1:5" ht="105.6">
      <c r="A657" s="619" t="s">
        <v>789</v>
      </c>
      <c r="B657" s="656" t="s">
        <v>243</v>
      </c>
      <c r="C657" s="625"/>
      <c r="E657" s="3" t="str">
        <f t="shared" si="17"/>
        <v xml:space="preserve"> </v>
      </c>
    </row>
    <row r="658" spans="1:5" ht="26.4">
      <c r="A658" s="619"/>
      <c r="B658" s="656" t="s">
        <v>2204</v>
      </c>
      <c r="C658" s="625"/>
      <c r="E658" s="3" t="str">
        <f t="shared" si="17"/>
        <v xml:space="preserve"> </v>
      </c>
    </row>
    <row r="659" spans="1:5">
      <c r="A659" s="619"/>
      <c r="B659" s="630" t="s">
        <v>561</v>
      </c>
      <c r="C659" s="631">
        <v>34</v>
      </c>
      <c r="D659" s="760"/>
      <c r="E659" s="3" t="str">
        <f t="shared" si="17"/>
        <v xml:space="preserve"> </v>
      </c>
    </row>
    <row r="660" spans="1:5" ht="15">
      <c r="A660" s="640"/>
      <c r="B660" s="636"/>
      <c r="E660" s="3" t="str">
        <f t="shared" si="17"/>
        <v xml:space="preserve"> </v>
      </c>
    </row>
    <row r="661" spans="1:5" ht="211.2">
      <c r="A661" s="619" t="s">
        <v>790</v>
      </c>
      <c r="B661" s="656" t="s">
        <v>278</v>
      </c>
      <c r="C661" s="625"/>
      <c r="E661" s="3" t="str">
        <f t="shared" si="17"/>
        <v xml:space="preserve"> </v>
      </c>
    </row>
    <row r="662" spans="1:5">
      <c r="A662" s="619"/>
      <c r="B662" s="630" t="s">
        <v>561</v>
      </c>
      <c r="C662" s="631">
        <v>12</v>
      </c>
      <c r="D662" s="760"/>
      <c r="E662" s="3" t="str">
        <f t="shared" si="17"/>
        <v xml:space="preserve"> </v>
      </c>
    </row>
    <row r="663" spans="1:5">
      <c r="A663" s="619"/>
      <c r="B663" s="630"/>
      <c r="C663" s="631"/>
      <c r="D663" s="760"/>
      <c r="E663" s="3" t="str">
        <f t="shared" si="17"/>
        <v xml:space="preserve"> </v>
      </c>
    </row>
    <row r="664" spans="1:5" ht="39.6">
      <c r="A664" s="632" t="s">
        <v>972</v>
      </c>
      <c r="B664" s="633" t="s">
        <v>250</v>
      </c>
      <c r="C664" s="634"/>
      <c r="E664" s="3" t="str">
        <f t="shared" si="17"/>
        <v xml:space="preserve"> </v>
      </c>
    </row>
    <row r="665" spans="1:5" ht="66">
      <c r="A665" s="641"/>
      <c r="B665" s="633" t="s">
        <v>251</v>
      </c>
      <c r="E665" s="3" t="str">
        <f t="shared" si="17"/>
        <v xml:space="preserve"> </v>
      </c>
    </row>
    <row r="666" spans="1:5" ht="15">
      <c r="A666" s="641"/>
      <c r="B666" s="633"/>
      <c r="E666" s="3" t="str">
        <f t="shared" si="17"/>
        <v xml:space="preserve"> </v>
      </c>
    </row>
    <row r="667" spans="1:5" ht="26.4">
      <c r="A667" s="632" t="s">
        <v>134</v>
      </c>
      <c r="B667" s="633" t="s">
        <v>169</v>
      </c>
      <c r="C667" s="634"/>
      <c r="E667" s="3" t="str">
        <f t="shared" si="17"/>
        <v xml:space="preserve"> </v>
      </c>
    </row>
    <row r="668" spans="1:5">
      <c r="A668" s="619"/>
      <c r="B668" s="630" t="s">
        <v>561</v>
      </c>
      <c r="C668" s="631">
        <v>5469</v>
      </c>
      <c r="D668" s="760"/>
      <c r="E668" s="3" t="str">
        <f t="shared" si="17"/>
        <v xml:space="preserve"> </v>
      </c>
    </row>
    <row r="669" spans="1:5">
      <c r="A669" s="619"/>
      <c r="B669" s="630"/>
      <c r="C669" s="631"/>
      <c r="D669" s="760"/>
      <c r="E669" s="3" t="str">
        <f t="shared" si="17"/>
        <v xml:space="preserve"> </v>
      </c>
    </row>
    <row r="670" spans="1:5" s="16" customFormat="1" hidden="1" outlineLevel="1">
      <c r="A670" s="667"/>
      <c r="B670" s="665" t="s">
        <v>252</v>
      </c>
      <c r="C670" s="691">
        <v>5469</v>
      </c>
      <c r="D670" s="769"/>
      <c r="E670" s="3" t="str">
        <f t="shared" ref="E670:E696" si="18">IF(OR(ISBLANK(C670),ISBLANK(D670))," ",KOLIC*CENA)</f>
        <v xml:space="preserve"> </v>
      </c>
    </row>
    <row r="671" spans="1:5" collapsed="1">
      <c r="A671" s="619"/>
      <c r="B671" s="656"/>
      <c r="C671" s="625"/>
      <c r="E671" s="3" t="str">
        <f t="shared" si="18"/>
        <v xml:space="preserve"> </v>
      </c>
    </row>
    <row r="672" spans="1:5" ht="26.4">
      <c r="A672" s="632" t="s">
        <v>540</v>
      </c>
      <c r="B672" s="633" t="s">
        <v>170</v>
      </c>
      <c r="C672" s="634"/>
      <c r="E672" s="3" t="str">
        <f t="shared" si="18"/>
        <v xml:space="preserve"> </v>
      </c>
    </row>
    <row r="673" spans="1:5">
      <c r="A673" s="619"/>
      <c r="B673" s="630" t="s">
        <v>561</v>
      </c>
      <c r="C673" s="631">
        <v>21</v>
      </c>
      <c r="D673" s="760"/>
      <c r="E673" s="3" t="str">
        <f t="shared" si="18"/>
        <v xml:space="preserve"> </v>
      </c>
    </row>
    <row r="674" spans="1:5">
      <c r="A674" s="619"/>
      <c r="B674" s="630"/>
      <c r="C674" s="631"/>
      <c r="D674" s="760"/>
      <c r="E674" s="3" t="str">
        <f t="shared" si="18"/>
        <v xml:space="preserve"> </v>
      </c>
    </row>
    <row r="675" spans="1:5">
      <c r="A675" s="632" t="s">
        <v>136</v>
      </c>
      <c r="B675" s="633" t="s">
        <v>171</v>
      </c>
      <c r="C675" s="634"/>
      <c r="E675" s="3" t="str">
        <f t="shared" si="18"/>
        <v xml:space="preserve"> </v>
      </c>
    </row>
    <row r="676" spans="1:5">
      <c r="A676" s="619"/>
      <c r="B676" s="630" t="s">
        <v>561</v>
      </c>
      <c r="C676" s="631"/>
      <c r="D676" s="760"/>
      <c r="E676" s="3" t="str">
        <f t="shared" si="18"/>
        <v xml:space="preserve"> </v>
      </c>
    </row>
    <row r="677" spans="1:5">
      <c r="A677" s="619"/>
      <c r="B677" s="630"/>
      <c r="C677" s="631"/>
      <c r="D677" s="760"/>
      <c r="E677" s="3" t="str">
        <f t="shared" si="18"/>
        <v xml:space="preserve"> </v>
      </c>
    </row>
    <row r="678" spans="1:5" ht="39.6">
      <c r="A678" s="632" t="s">
        <v>620</v>
      </c>
      <c r="B678" s="633" t="s">
        <v>634</v>
      </c>
      <c r="C678" s="634"/>
      <c r="E678" s="3" t="str">
        <f t="shared" si="18"/>
        <v xml:space="preserve"> </v>
      </c>
    </row>
    <row r="679" spans="1:5">
      <c r="A679" s="619"/>
      <c r="B679" s="630" t="s">
        <v>561</v>
      </c>
      <c r="C679" s="631">
        <v>174</v>
      </c>
      <c r="D679" s="760"/>
      <c r="E679" s="3" t="str">
        <f t="shared" si="18"/>
        <v xml:space="preserve"> </v>
      </c>
    </row>
    <row r="680" spans="1:5">
      <c r="A680" s="619"/>
      <c r="B680" s="630"/>
      <c r="C680" s="631"/>
      <c r="D680" s="760"/>
      <c r="E680" s="3" t="str">
        <f t="shared" si="18"/>
        <v xml:space="preserve"> </v>
      </c>
    </row>
    <row r="681" spans="1:5" s="16" customFormat="1" hidden="1" outlineLevel="1">
      <c r="A681" s="667" t="s">
        <v>172</v>
      </c>
      <c r="B681" s="665" t="s">
        <v>222</v>
      </c>
      <c r="C681" s="691">
        <v>39.1</v>
      </c>
      <c r="D681" s="769"/>
      <c r="E681" s="3" t="str">
        <f t="shared" si="18"/>
        <v xml:space="preserve"> </v>
      </c>
    </row>
    <row r="682" spans="1:5" s="16" customFormat="1" ht="26.4" hidden="1" outlineLevel="1">
      <c r="A682" s="667" t="s">
        <v>221</v>
      </c>
      <c r="B682" s="665" t="s">
        <v>223</v>
      </c>
      <c r="C682" s="691">
        <v>56.81</v>
      </c>
      <c r="D682" s="769"/>
      <c r="E682" s="3" t="str">
        <f t="shared" si="18"/>
        <v xml:space="preserve"> </v>
      </c>
    </row>
    <row r="683" spans="1:5" s="16" customFormat="1" hidden="1" outlineLevel="1">
      <c r="A683" s="667" t="s">
        <v>229</v>
      </c>
      <c r="B683" s="665" t="s">
        <v>230</v>
      </c>
      <c r="C683" s="691">
        <v>3.375</v>
      </c>
      <c r="D683" s="769"/>
      <c r="E683" s="3" t="str">
        <f t="shared" si="18"/>
        <v xml:space="preserve"> </v>
      </c>
    </row>
    <row r="684" spans="1:5" s="16" customFormat="1" hidden="1" outlineLevel="1">
      <c r="A684" s="667" t="s">
        <v>224</v>
      </c>
      <c r="B684" s="665" t="s">
        <v>225</v>
      </c>
      <c r="C684" s="691">
        <v>27.5</v>
      </c>
      <c r="D684" s="769"/>
      <c r="E684" s="3" t="str">
        <f t="shared" si="18"/>
        <v xml:space="preserve"> </v>
      </c>
    </row>
    <row r="685" spans="1:5" s="16" customFormat="1" hidden="1" outlineLevel="1">
      <c r="A685" s="667" t="s">
        <v>226</v>
      </c>
      <c r="B685" s="665" t="s">
        <v>227</v>
      </c>
      <c r="C685" s="691">
        <v>21</v>
      </c>
      <c r="D685" s="769"/>
      <c r="E685" s="3" t="str">
        <f t="shared" si="18"/>
        <v xml:space="preserve"> </v>
      </c>
    </row>
    <row r="686" spans="1:5" s="16" customFormat="1" hidden="1" outlineLevel="1">
      <c r="A686" s="667" t="s">
        <v>228</v>
      </c>
      <c r="B686" s="665" t="s">
        <v>231</v>
      </c>
      <c r="C686" s="691">
        <v>26</v>
      </c>
      <c r="D686" s="769"/>
      <c r="E686" s="3" t="str">
        <f t="shared" si="18"/>
        <v xml:space="preserve"> </v>
      </c>
    </row>
    <row r="687" spans="1:5" s="16" customFormat="1" hidden="1" outlineLevel="1">
      <c r="A687" s="667" t="s">
        <v>639</v>
      </c>
      <c r="B687" s="665" t="s">
        <v>640</v>
      </c>
      <c r="C687" s="691">
        <v>65.760000000000005</v>
      </c>
      <c r="D687" s="769"/>
      <c r="E687" s="3" t="str">
        <f t="shared" si="18"/>
        <v xml:space="preserve"> </v>
      </c>
    </row>
    <row r="688" spans="1:5" s="16" customFormat="1" hidden="1" outlineLevel="1">
      <c r="A688" s="667"/>
      <c r="B688" s="665"/>
      <c r="C688" s="691">
        <v>173.785</v>
      </c>
      <c r="D688" s="769"/>
      <c r="E688" s="3" t="str">
        <f t="shared" si="18"/>
        <v xml:space="preserve"> </v>
      </c>
    </row>
    <row r="689" spans="1:5" ht="15" collapsed="1">
      <c r="A689" s="640"/>
      <c r="B689" s="636"/>
      <c r="E689" s="3" t="str">
        <f t="shared" si="18"/>
        <v xml:space="preserve"> </v>
      </c>
    </row>
    <row r="690" spans="1:5" ht="26.4">
      <c r="A690" s="632" t="s">
        <v>138</v>
      </c>
      <c r="B690" s="653" t="s">
        <v>786</v>
      </c>
      <c r="C690" s="634"/>
      <c r="E690" s="3" t="str">
        <f t="shared" si="18"/>
        <v xml:space="preserve"> </v>
      </c>
    </row>
    <row r="691" spans="1:5">
      <c r="A691" s="619"/>
      <c r="B691" s="630" t="s">
        <v>561</v>
      </c>
      <c r="C691" s="631">
        <v>78</v>
      </c>
      <c r="D691" s="760"/>
      <c r="E691" s="3" t="str">
        <f t="shared" si="18"/>
        <v xml:space="preserve"> </v>
      </c>
    </row>
    <row r="692" spans="1:5">
      <c r="A692" s="619"/>
      <c r="B692" s="630"/>
      <c r="C692" s="631"/>
      <c r="D692" s="760"/>
      <c r="E692" s="3" t="str">
        <f t="shared" si="18"/>
        <v xml:space="preserve"> </v>
      </c>
    </row>
    <row r="693" spans="1:5" s="16" customFormat="1" hidden="1" outlineLevel="1">
      <c r="A693" s="667" t="s">
        <v>232</v>
      </c>
      <c r="B693" s="665" t="s">
        <v>635</v>
      </c>
      <c r="C693" s="691">
        <v>29.81</v>
      </c>
      <c r="D693" s="769"/>
      <c r="E693" s="3" t="str">
        <f t="shared" si="18"/>
        <v xml:space="preserve"> </v>
      </c>
    </row>
    <row r="694" spans="1:5" s="16" customFormat="1" ht="26.4" hidden="1" outlineLevel="1">
      <c r="A694" s="667" t="s">
        <v>233</v>
      </c>
      <c r="B694" s="665" t="s">
        <v>636</v>
      </c>
      <c r="C694" s="691">
        <v>44.92</v>
      </c>
      <c r="D694" s="769"/>
      <c r="E694" s="3" t="str">
        <f t="shared" si="18"/>
        <v xml:space="preserve"> </v>
      </c>
    </row>
    <row r="695" spans="1:5" s="16" customFormat="1" hidden="1" outlineLevel="1">
      <c r="A695" s="667"/>
      <c r="B695" s="665"/>
      <c r="C695" s="691">
        <v>74.73</v>
      </c>
      <c r="D695" s="769"/>
      <c r="E695" s="3" t="str">
        <f t="shared" si="18"/>
        <v xml:space="preserve"> </v>
      </c>
    </row>
    <row r="696" spans="1:5" ht="15" collapsed="1">
      <c r="A696" s="640"/>
      <c r="B696" s="636"/>
      <c r="E696" s="3" t="str">
        <f t="shared" si="18"/>
        <v xml:space="preserve"> </v>
      </c>
    </row>
    <row r="697" spans="1:5">
      <c r="A697" s="632" t="s">
        <v>2166</v>
      </c>
      <c r="B697" s="633" t="s">
        <v>32</v>
      </c>
      <c r="C697" s="634"/>
      <c r="E697" s="3" t="str">
        <f t="shared" ref="E697:E714" si="19">IF(OR(ISBLANK(C697),ISBLANK(D697))," ",KOLIC*CENA)</f>
        <v xml:space="preserve"> </v>
      </c>
    </row>
    <row r="698" spans="1:5">
      <c r="A698" s="619"/>
      <c r="B698" s="630" t="s">
        <v>591</v>
      </c>
      <c r="C698" s="631">
        <v>1</v>
      </c>
      <c r="D698" s="760"/>
      <c r="E698" s="3" t="str">
        <f t="shared" si="19"/>
        <v xml:space="preserve"> </v>
      </c>
    </row>
    <row r="699" spans="1:5" ht="15">
      <c r="A699" s="640"/>
      <c r="B699" s="636"/>
      <c r="E699" s="3" t="str">
        <f t="shared" si="19"/>
        <v xml:space="preserve"> </v>
      </c>
    </row>
    <row r="700" spans="1:5" ht="26.4">
      <c r="A700" s="632" t="s">
        <v>1497</v>
      </c>
      <c r="B700" s="633" t="s">
        <v>236</v>
      </c>
      <c r="C700" s="634"/>
      <c r="E700" s="3" t="str">
        <f t="shared" si="19"/>
        <v xml:space="preserve"> </v>
      </c>
    </row>
    <row r="701" spans="1:5">
      <c r="A701" s="619"/>
      <c r="B701" s="630" t="s">
        <v>591</v>
      </c>
      <c r="C701" s="631">
        <v>20</v>
      </c>
      <c r="D701" s="760"/>
      <c r="E701" s="3" t="str">
        <f t="shared" si="19"/>
        <v xml:space="preserve"> </v>
      </c>
    </row>
    <row r="702" spans="1:5" ht="15">
      <c r="A702" s="640"/>
      <c r="B702" s="636"/>
      <c r="E702" s="3" t="str">
        <f t="shared" si="19"/>
        <v xml:space="preserve"> </v>
      </c>
    </row>
    <row r="703" spans="1:5" ht="39.6">
      <c r="A703" s="632" t="s">
        <v>2163</v>
      </c>
      <c r="B703" s="633" t="s">
        <v>217</v>
      </c>
      <c r="C703" s="634"/>
      <c r="E703" s="3" t="str">
        <f t="shared" si="19"/>
        <v xml:space="preserve"> </v>
      </c>
    </row>
    <row r="704" spans="1:5">
      <c r="A704" s="619"/>
      <c r="B704" s="630" t="s">
        <v>591</v>
      </c>
      <c r="C704" s="631">
        <v>42</v>
      </c>
      <c r="D704" s="760"/>
      <c r="E704" s="3" t="str">
        <f t="shared" si="19"/>
        <v xml:space="preserve"> </v>
      </c>
    </row>
    <row r="705" spans="1:5">
      <c r="A705" s="619"/>
      <c r="B705" s="630"/>
      <c r="C705" s="631"/>
      <c r="D705" s="760"/>
    </row>
    <row r="706" spans="1:5" ht="224.4">
      <c r="A706" s="619" t="s">
        <v>2164</v>
      </c>
      <c r="B706" s="656" t="s">
        <v>237</v>
      </c>
      <c r="C706" s="625"/>
      <c r="E706" s="3" t="str">
        <f t="shared" si="19"/>
        <v xml:space="preserve"> </v>
      </c>
    </row>
    <row r="707" spans="1:5">
      <c r="A707" s="619"/>
      <c r="B707" s="630" t="s">
        <v>238</v>
      </c>
      <c r="C707" s="631">
        <v>35</v>
      </c>
      <c r="D707" s="760"/>
      <c r="E707" s="3" t="str">
        <f t="shared" si="19"/>
        <v xml:space="preserve"> </v>
      </c>
    </row>
    <row r="708" spans="1:5">
      <c r="A708" s="619"/>
      <c r="B708" s="656"/>
      <c r="C708" s="625"/>
      <c r="E708" s="3" t="str">
        <f t="shared" si="19"/>
        <v xml:space="preserve"> </v>
      </c>
    </row>
    <row r="709" spans="1:5" ht="26.4">
      <c r="A709" s="619" t="s">
        <v>2165</v>
      </c>
      <c r="B709" s="656" t="s">
        <v>234</v>
      </c>
      <c r="C709" s="625"/>
      <c r="E709" s="3" t="str">
        <f t="shared" si="19"/>
        <v xml:space="preserve"> </v>
      </c>
    </row>
    <row r="710" spans="1:5">
      <c r="A710" s="619"/>
      <c r="B710" s="630" t="s">
        <v>591</v>
      </c>
      <c r="C710" s="631">
        <v>25</v>
      </c>
      <c r="D710" s="760"/>
      <c r="E710" s="3" t="str">
        <f t="shared" si="19"/>
        <v xml:space="preserve"> </v>
      </c>
    </row>
    <row r="711" spans="1:5">
      <c r="A711" s="619"/>
      <c r="B711" s="656"/>
      <c r="C711" s="625"/>
      <c r="E711" s="3" t="str">
        <f t="shared" si="19"/>
        <v xml:space="preserve"> </v>
      </c>
    </row>
    <row r="712" spans="1:5" ht="39.6">
      <c r="A712" s="619" t="s">
        <v>963</v>
      </c>
      <c r="B712" s="656" t="s">
        <v>235</v>
      </c>
      <c r="C712" s="625"/>
      <c r="E712" s="3" t="str">
        <f t="shared" si="19"/>
        <v xml:space="preserve"> </v>
      </c>
    </row>
    <row r="713" spans="1:5">
      <c r="A713" s="619"/>
      <c r="B713" s="630" t="s">
        <v>591</v>
      </c>
      <c r="C713" s="631">
        <v>46</v>
      </c>
      <c r="D713" s="760"/>
      <c r="E713" s="3" t="str">
        <f t="shared" si="19"/>
        <v xml:space="preserve"> </v>
      </c>
    </row>
    <row r="714" spans="1:5" ht="15">
      <c r="A714" s="687"/>
      <c r="B714" s="688"/>
      <c r="C714" s="724"/>
      <c r="D714" s="761"/>
      <c r="E714" s="32" t="str">
        <f t="shared" si="19"/>
        <v xml:space="preserve"> </v>
      </c>
    </row>
    <row r="715" spans="1:5" s="44" customFormat="1">
      <c r="A715" s="661"/>
      <c r="B715" s="725" t="s">
        <v>21</v>
      </c>
      <c r="C715" s="628"/>
      <c r="D715" s="759"/>
      <c r="E715" s="49">
        <f>SUM(E617:E714)</f>
        <v>0</v>
      </c>
    </row>
    <row r="716" spans="1:5">
      <c r="A716" s="636"/>
      <c r="B716" s="636"/>
    </row>
    <row r="717" spans="1:5" ht="15">
      <c r="A717" s="640"/>
      <c r="B717" s="636"/>
    </row>
    <row r="718" spans="1:5" s="44" customFormat="1">
      <c r="A718" s="661"/>
      <c r="B718" s="730" t="s">
        <v>675</v>
      </c>
      <c r="C718" s="628"/>
      <c r="D718" s="759"/>
      <c r="E718" s="43"/>
    </row>
    <row r="719" spans="1:5" ht="15">
      <c r="A719" s="640"/>
      <c r="B719" s="636"/>
    </row>
    <row r="720" spans="1:5" s="9" customFormat="1">
      <c r="A720" s="619"/>
      <c r="B720" s="654"/>
      <c r="C720" s="623" t="s">
        <v>569</v>
      </c>
      <c r="D720" s="758"/>
      <c r="E720" s="3" t="s">
        <v>823</v>
      </c>
    </row>
    <row r="721" spans="1:5" s="9" customFormat="1">
      <c r="A721" s="619"/>
      <c r="B721" s="638"/>
      <c r="C721" s="655"/>
      <c r="D721" s="759"/>
      <c r="E721" s="3" t="str">
        <f t="shared" ref="E721:E730" si="20">IF(OR(ISBLANK(C721),ISBLANK(D721))," ",KOLIC*CENA)</f>
        <v xml:space="preserve"> </v>
      </c>
    </row>
    <row r="722" spans="1:5" ht="132">
      <c r="A722" s="632" t="s">
        <v>572</v>
      </c>
      <c r="B722" s="633" t="s">
        <v>204</v>
      </c>
      <c r="C722" s="634"/>
      <c r="E722" s="3" t="str">
        <f t="shared" si="20"/>
        <v xml:space="preserve"> </v>
      </c>
    </row>
    <row r="723" spans="1:5" ht="26.4">
      <c r="B723" s="627" t="s">
        <v>2191</v>
      </c>
      <c r="C723" s="634"/>
    </row>
    <row r="724" spans="1:5">
      <c r="A724" s="619"/>
      <c r="B724" s="630" t="s">
        <v>561</v>
      </c>
      <c r="C724" s="631">
        <v>0</v>
      </c>
      <c r="D724" s="760"/>
      <c r="E724" s="3" t="str">
        <f t="shared" si="20"/>
        <v xml:space="preserve"> </v>
      </c>
    </row>
    <row r="725" spans="1:5" ht="15">
      <c r="A725" s="640"/>
      <c r="B725" s="636"/>
      <c r="E725" s="3" t="str">
        <f t="shared" si="20"/>
        <v xml:space="preserve"> </v>
      </c>
    </row>
    <row r="726" spans="1:5" s="16" customFormat="1" hidden="1" outlineLevel="1">
      <c r="A726" s="672"/>
      <c r="B726" s="665" t="s">
        <v>279</v>
      </c>
      <c r="C726" s="668">
        <v>272</v>
      </c>
      <c r="D726" s="769"/>
      <c r="E726" s="3" t="str">
        <f t="shared" si="20"/>
        <v xml:space="preserve"> </v>
      </c>
    </row>
    <row r="727" spans="1:5" ht="15" collapsed="1">
      <c r="A727" s="640"/>
      <c r="B727" s="636"/>
      <c r="E727" s="3" t="str">
        <f t="shared" si="20"/>
        <v xml:space="preserve"> </v>
      </c>
    </row>
    <row r="728" spans="1:5" s="44" customFormat="1" ht="66">
      <c r="A728" s="726" t="s">
        <v>573</v>
      </c>
      <c r="B728" s="731" t="s">
        <v>676</v>
      </c>
      <c r="C728" s="634"/>
      <c r="D728" s="759"/>
      <c r="E728" s="3" t="str">
        <f t="shared" si="20"/>
        <v xml:space="preserve"> </v>
      </c>
    </row>
    <row r="729" spans="1:5" s="44" customFormat="1" ht="26.4">
      <c r="A729" s="726"/>
      <c r="B729" s="627" t="s">
        <v>2192</v>
      </c>
      <c r="C729" s="634"/>
      <c r="D729" s="759"/>
      <c r="E729" s="3" t="str">
        <f t="shared" si="20"/>
        <v xml:space="preserve"> </v>
      </c>
    </row>
    <row r="730" spans="1:5">
      <c r="A730" s="637"/>
      <c r="B730" s="630" t="s">
        <v>590</v>
      </c>
      <c r="C730" s="631">
        <v>0</v>
      </c>
      <c r="D730" s="760"/>
      <c r="E730" s="3" t="str">
        <f t="shared" si="20"/>
        <v xml:space="preserve"> </v>
      </c>
    </row>
    <row r="731" spans="1:5" ht="15">
      <c r="A731" s="640"/>
      <c r="B731" s="636"/>
    </row>
    <row r="732" spans="1:5" ht="15">
      <c r="A732" s="687"/>
      <c r="B732" s="688"/>
      <c r="C732" s="724"/>
      <c r="D732" s="761"/>
      <c r="E732" s="32"/>
    </row>
    <row r="733" spans="1:5" ht="15.6">
      <c r="A733" s="732"/>
      <c r="B733" s="636"/>
    </row>
    <row r="734" spans="1:5" s="69" customFormat="1">
      <c r="A734" s="619"/>
      <c r="B734" s="620" t="s">
        <v>22</v>
      </c>
      <c r="C734" s="621"/>
      <c r="D734" s="757"/>
      <c r="E734" s="74">
        <f>SUM(E724:E733)</f>
        <v>0</v>
      </c>
    </row>
    <row r="735" spans="1:5" ht="15">
      <c r="A735" s="635"/>
      <c r="B735" s="636"/>
    </row>
    <row r="736" spans="1:5">
      <c r="A736" s="636"/>
      <c r="B736" s="636"/>
    </row>
    <row r="737" spans="1:5" s="69" customFormat="1" ht="26.4">
      <c r="A737" s="619" t="s">
        <v>461</v>
      </c>
      <c r="B737" s="620" t="s">
        <v>431</v>
      </c>
      <c r="C737" s="621"/>
      <c r="D737" s="757"/>
    </row>
    <row r="738" spans="1:5" s="69" customFormat="1">
      <c r="A738" s="621"/>
      <c r="B738" s="621"/>
      <c r="C738" s="621"/>
      <c r="D738" s="757"/>
    </row>
    <row r="739" spans="1:5" s="69" customFormat="1">
      <c r="A739" s="619"/>
      <c r="B739" s="620"/>
      <c r="C739" s="621"/>
      <c r="D739" s="757"/>
    </row>
    <row r="740" spans="1:5" s="69" customFormat="1">
      <c r="A740" s="619"/>
      <c r="B740" s="620"/>
      <c r="C740" s="621"/>
      <c r="D740" s="757"/>
    </row>
    <row r="741" spans="1:5" s="35" customFormat="1" ht="26.4">
      <c r="A741" s="619" t="s">
        <v>443</v>
      </c>
      <c r="B741" s="622" t="s">
        <v>425</v>
      </c>
      <c r="C741" s="623"/>
      <c r="D741" s="758"/>
      <c r="E741" s="34"/>
    </row>
    <row r="742" spans="1:5" s="69" customFormat="1">
      <c r="A742" s="621"/>
      <c r="B742" s="621"/>
      <c r="C742" s="621"/>
      <c r="D742" s="757"/>
    </row>
    <row r="743" spans="1:5" s="35" customFormat="1">
      <c r="A743" s="619" t="s">
        <v>462</v>
      </c>
      <c r="B743" s="622" t="s">
        <v>436</v>
      </c>
      <c r="C743" s="623"/>
      <c r="D743" s="758"/>
      <c r="E743" s="34"/>
    </row>
    <row r="744" spans="1:5" ht="15">
      <c r="A744" s="640"/>
      <c r="B744" s="627" t="s">
        <v>973</v>
      </c>
    </row>
    <row r="745" spans="1:5" ht="15">
      <c r="A745" s="640"/>
      <c r="B745" s="636"/>
    </row>
    <row r="746" spans="1:5" ht="26.4">
      <c r="A746" s="640"/>
      <c r="B746" s="633" t="s">
        <v>205</v>
      </c>
    </row>
    <row r="747" spans="1:5" ht="66">
      <c r="A747" s="640"/>
      <c r="B747" s="633" t="s">
        <v>510</v>
      </c>
    </row>
    <row r="748" spans="1:5" s="9" customFormat="1">
      <c r="A748" s="619"/>
      <c r="B748" s="654"/>
      <c r="C748" s="623" t="s">
        <v>569</v>
      </c>
      <c r="D748" s="758"/>
      <c r="E748" s="3" t="s">
        <v>823</v>
      </c>
    </row>
    <row r="749" spans="1:5">
      <c r="A749" s="637"/>
      <c r="B749" s="657"/>
      <c r="C749" s="630"/>
      <c r="D749" s="760"/>
    </row>
    <row r="750" spans="1:5" ht="105.6">
      <c r="A750" s="637">
        <v>1</v>
      </c>
      <c r="B750" s="653" t="s">
        <v>2193</v>
      </c>
      <c r="C750" s="630"/>
      <c r="D750" s="760"/>
    </row>
    <row r="751" spans="1:5">
      <c r="A751" s="637"/>
      <c r="B751" s="657" t="s">
        <v>561</v>
      </c>
      <c r="C751" s="630" t="s">
        <v>1497</v>
      </c>
      <c r="D751" s="760"/>
      <c r="E751" s="3" t="str">
        <f>IF(OR(ISBLANK(C751),ISBLANK(D751))," ",KOLIC*CENA)</f>
        <v xml:space="preserve"> </v>
      </c>
    </row>
    <row r="752" spans="1:5">
      <c r="A752" s="637"/>
      <c r="B752" s="657"/>
      <c r="C752" s="630"/>
      <c r="D752" s="760"/>
    </row>
    <row r="753" spans="1:5" ht="15">
      <c r="A753" s="687"/>
      <c r="B753" s="688"/>
      <c r="C753" s="724"/>
      <c r="D753" s="761"/>
      <c r="E753" s="32"/>
    </row>
    <row r="754" spans="1:5" ht="15">
      <c r="A754" s="640"/>
      <c r="B754" s="636"/>
    </row>
    <row r="755" spans="1:5" ht="15">
      <c r="A755" s="640"/>
      <c r="B755" s="636"/>
    </row>
    <row r="756" spans="1:5" s="44" customFormat="1">
      <c r="A756" s="661"/>
      <c r="B756" s="627" t="s">
        <v>303</v>
      </c>
      <c r="C756" s="628"/>
      <c r="D756" s="759"/>
      <c r="E756" s="49">
        <f>SUM(E749:E755)</f>
        <v>0</v>
      </c>
    </row>
    <row r="757" spans="1:5">
      <c r="A757" s="636"/>
      <c r="B757" s="636"/>
    </row>
    <row r="758" spans="1:5" s="44" customFormat="1">
      <c r="A758" s="661"/>
      <c r="B758" s="627" t="s">
        <v>342</v>
      </c>
      <c r="C758" s="628"/>
      <c r="D758" s="759"/>
      <c r="E758" s="43"/>
    </row>
    <row r="759" spans="1:5" ht="15">
      <c r="A759" s="635"/>
      <c r="B759" s="633" t="s">
        <v>343</v>
      </c>
    </row>
    <row r="760" spans="1:5" s="9" customFormat="1">
      <c r="A760" s="619"/>
      <c r="B760" s="654"/>
      <c r="C760" s="623" t="s">
        <v>569</v>
      </c>
      <c r="D760" s="758"/>
      <c r="E760" s="3" t="s">
        <v>498</v>
      </c>
    </row>
    <row r="761" spans="1:5" s="9" customFormat="1">
      <c r="A761" s="619"/>
      <c r="B761" s="638"/>
      <c r="C761" s="655"/>
      <c r="D761" s="759"/>
      <c r="E761" s="3" t="str">
        <f t="shared" ref="E761:E778" si="21">IF(OR(ISBLANK(C761),ISBLANK(D761))," ",KOLIC*CENA)</f>
        <v xml:space="preserve"> </v>
      </c>
    </row>
    <row r="762" spans="1:5" ht="15">
      <c r="A762" s="635"/>
      <c r="B762" s="636"/>
      <c r="E762" s="3" t="str">
        <f t="shared" si="21"/>
        <v xml:space="preserve"> </v>
      </c>
    </row>
    <row r="763" spans="1:5" ht="66">
      <c r="A763" s="619" t="s">
        <v>572</v>
      </c>
      <c r="B763" s="656" t="s">
        <v>974</v>
      </c>
      <c r="C763" s="625"/>
      <c r="E763" s="3" t="str">
        <f t="shared" si="21"/>
        <v xml:space="preserve"> </v>
      </c>
    </row>
    <row r="764" spans="1:5">
      <c r="A764" s="619" t="s">
        <v>539</v>
      </c>
      <c r="B764" s="656" t="s">
        <v>346</v>
      </c>
      <c r="C764" s="625"/>
      <c r="E764" s="3" t="str">
        <f t="shared" si="21"/>
        <v xml:space="preserve"> </v>
      </c>
    </row>
    <row r="765" spans="1:5" ht="39.6">
      <c r="A765" s="619" t="s">
        <v>540</v>
      </c>
      <c r="B765" s="656" t="s">
        <v>352</v>
      </c>
      <c r="C765" s="625"/>
      <c r="E765" s="3" t="str">
        <f t="shared" si="21"/>
        <v xml:space="preserve"> </v>
      </c>
    </row>
    <row r="766" spans="1:5" ht="39.6">
      <c r="A766" s="619" t="s">
        <v>619</v>
      </c>
      <c r="B766" s="656" t="s">
        <v>351</v>
      </c>
      <c r="C766" s="625"/>
      <c r="E766" s="3" t="str">
        <f t="shared" si="21"/>
        <v xml:space="preserve"> </v>
      </c>
    </row>
    <row r="767" spans="1:5" ht="26.4">
      <c r="A767" s="619" t="s">
        <v>620</v>
      </c>
      <c r="B767" s="656" t="s">
        <v>347</v>
      </c>
      <c r="C767" s="625"/>
      <c r="E767" s="3" t="str">
        <f t="shared" si="21"/>
        <v xml:space="preserve"> </v>
      </c>
    </row>
    <row r="768" spans="1:5" ht="66">
      <c r="A768" s="619" t="s">
        <v>138</v>
      </c>
      <c r="B768" s="656" t="s">
        <v>353</v>
      </c>
      <c r="C768" s="625"/>
      <c r="E768" s="3" t="str">
        <f t="shared" si="21"/>
        <v xml:space="preserve"> </v>
      </c>
    </row>
    <row r="769" spans="1:5" ht="26.4">
      <c r="A769" s="619" t="s">
        <v>757</v>
      </c>
      <c r="B769" s="656" t="s">
        <v>354</v>
      </c>
      <c r="C769" s="625"/>
      <c r="E769" s="3" t="str">
        <f t="shared" si="21"/>
        <v xml:space="preserve"> </v>
      </c>
    </row>
    <row r="770" spans="1:5" ht="92.4">
      <c r="A770" s="619" t="s">
        <v>758</v>
      </c>
      <c r="B770" s="656" t="s">
        <v>356</v>
      </c>
      <c r="C770" s="625"/>
      <c r="E770" s="3" t="str">
        <f t="shared" si="21"/>
        <v xml:space="preserve"> </v>
      </c>
    </row>
    <row r="771" spans="1:5" ht="26.4">
      <c r="A771" s="619" t="s">
        <v>759</v>
      </c>
      <c r="B771" s="656" t="s">
        <v>357</v>
      </c>
      <c r="C771" s="625"/>
      <c r="E771" s="3" t="str">
        <f t="shared" si="21"/>
        <v xml:space="preserve"> </v>
      </c>
    </row>
    <row r="772" spans="1:5">
      <c r="A772" s="619" t="s">
        <v>348</v>
      </c>
      <c r="B772" s="656" t="s">
        <v>358</v>
      </c>
      <c r="C772" s="625"/>
      <c r="E772" s="3" t="str">
        <f t="shared" si="21"/>
        <v xml:space="preserve"> </v>
      </c>
    </row>
    <row r="773" spans="1:5" ht="26.4">
      <c r="A773" s="619" t="s">
        <v>349</v>
      </c>
      <c r="B773" s="656" t="s">
        <v>359</v>
      </c>
      <c r="C773" s="625"/>
      <c r="E773" s="3" t="str">
        <f t="shared" si="21"/>
        <v xml:space="preserve"> </v>
      </c>
    </row>
    <row r="774" spans="1:5" ht="26.4">
      <c r="A774" s="619" t="s">
        <v>350</v>
      </c>
      <c r="B774" s="656" t="s">
        <v>360</v>
      </c>
      <c r="C774" s="625"/>
      <c r="E774" s="3" t="str">
        <f t="shared" si="21"/>
        <v xml:space="preserve"> </v>
      </c>
    </row>
    <row r="775" spans="1:5" ht="39.6">
      <c r="A775" s="619" t="s">
        <v>361</v>
      </c>
      <c r="B775" s="656" t="s">
        <v>269</v>
      </c>
      <c r="C775" s="625"/>
      <c r="E775" s="3" t="str">
        <f t="shared" si="21"/>
        <v xml:space="preserve"> </v>
      </c>
    </row>
    <row r="776" spans="1:5">
      <c r="A776" s="619"/>
      <c r="B776" s="656" t="s">
        <v>355</v>
      </c>
      <c r="C776" s="625"/>
      <c r="E776" s="3" t="str">
        <f t="shared" si="21"/>
        <v xml:space="preserve"> </v>
      </c>
    </row>
    <row r="777" spans="1:5">
      <c r="A777" s="637"/>
      <c r="B777" s="630" t="s">
        <v>561</v>
      </c>
      <c r="C777" s="729">
        <v>30</v>
      </c>
      <c r="E777" s="3" t="str">
        <f t="shared" si="21"/>
        <v xml:space="preserve"> </v>
      </c>
    </row>
    <row r="778" spans="1:5">
      <c r="A778" s="619"/>
      <c r="B778" s="656"/>
      <c r="C778" s="625"/>
      <c r="E778" s="3" t="str">
        <f t="shared" si="21"/>
        <v xml:space="preserve"> </v>
      </c>
    </row>
    <row r="779" spans="1:5">
      <c r="A779" s="637"/>
      <c r="B779" s="630"/>
      <c r="C779" s="631"/>
      <c r="E779" s="3" t="str">
        <f t="shared" ref="E779:E793" si="22">IF(OR(ISBLANK(C779),ISBLANK(D779))," ",KOLIC*CENA)</f>
        <v xml:space="preserve"> </v>
      </c>
    </row>
    <row r="780" spans="1:5" ht="66">
      <c r="A780" s="619" t="s">
        <v>1474</v>
      </c>
      <c r="B780" s="656" t="s">
        <v>975</v>
      </c>
      <c r="C780" s="625"/>
      <c r="E780" s="3" t="str">
        <f t="shared" si="22"/>
        <v xml:space="preserve"> </v>
      </c>
    </row>
    <row r="781" spans="1:5" ht="39.6">
      <c r="A781" s="619" t="s">
        <v>539</v>
      </c>
      <c r="B781" s="656" t="s">
        <v>408</v>
      </c>
      <c r="C781" s="625"/>
      <c r="E781" s="3" t="str">
        <f t="shared" si="22"/>
        <v xml:space="preserve"> </v>
      </c>
    </row>
    <row r="782" spans="1:5" ht="39.6">
      <c r="A782" s="619" t="s">
        <v>540</v>
      </c>
      <c r="B782" s="656" t="s">
        <v>409</v>
      </c>
      <c r="C782" s="625"/>
      <c r="E782" s="3" t="str">
        <f t="shared" si="22"/>
        <v xml:space="preserve"> </v>
      </c>
    </row>
    <row r="783" spans="1:5" ht="52.8">
      <c r="A783" s="619" t="s">
        <v>619</v>
      </c>
      <c r="B783" s="656" t="s">
        <v>412</v>
      </c>
      <c r="C783" s="625"/>
      <c r="E783" s="3" t="str">
        <f t="shared" si="22"/>
        <v xml:space="preserve"> </v>
      </c>
    </row>
    <row r="784" spans="1:5" ht="92.4">
      <c r="A784" s="619" t="s">
        <v>620</v>
      </c>
      <c r="B784" s="656" t="s">
        <v>410</v>
      </c>
      <c r="C784" s="625"/>
      <c r="E784" s="3" t="str">
        <f t="shared" si="22"/>
        <v xml:space="preserve"> </v>
      </c>
    </row>
    <row r="785" spans="1:5" ht="26.4">
      <c r="A785" s="619" t="s">
        <v>138</v>
      </c>
      <c r="B785" s="656" t="s">
        <v>413</v>
      </c>
      <c r="C785" s="625"/>
      <c r="E785" s="3" t="str">
        <f t="shared" si="22"/>
        <v xml:space="preserve"> </v>
      </c>
    </row>
    <row r="786" spans="1:5">
      <c r="A786" s="637"/>
      <c r="B786" s="630" t="s">
        <v>561</v>
      </c>
      <c r="C786" s="631">
        <v>16</v>
      </c>
      <c r="E786" s="3" t="str">
        <f t="shared" si="22"/>
        <v xml:space="preserve"> </v>
      </c>
    </row>
    <row r="787" spans="1:5">
      <c r="A787" s="619"/>
      <c r="B787" s="656"/>
      <c r="C787" s="625"/>
      <c r="E787" s="3" t="str">
        <f t="shared" si="22"/>
        <v xml:space="preserve"> </v>
      </c>
    </row>
    <row r="788" spans="1:5" s="16" customFormat="1" hidden="1" outlineLevel="1">
      <c r="A788" s="665" t="s">
        <v>411</v>
      </c>
      <c r="B788" s="690" t="s">
        <v>414</v>
      </c>
      <c r="C788" s="691">
        <v>27.504000000000001</v>
      </c>
      <c r="D788" s="769"/>
      <c r="E788" s="3" t="str">
        <f t="shared" si="22"/>
        <v xml:space="preserve"> </v>
      </c>
    </row>
    <row r="789" spans="1:5" s="16" customFormat="1" hidden="1" outlineLevel="1">
      <c r="A789" s="665" t="s">
        <v>415</v>
      </c>
      <c r="B789" s="668" t="s">
        <v>416</v>
      </c>
      <c r="C789" s="733">
        <v>8.6</v>
      </c>
      <c r="D789" s="769"/>
      <c r="E789" s="3" t="str">
        <f t="shared" si="22"/>
        <v xml:space="preserve"> </v>
      </c>
    </row>
    <row r="790" spans="1:5" s="16" customFormat="1" hidden="1" outlineLevel="1">
      <c r="A790" s="665"/>
      <c r="B790" s="668"/>
      <c r="C790" s="733">
        <v>36.103999999999999</v>
      </c>
      <c r="D790" s="769"/>
      <c r="E790" s="3" t="str">
        <f t="shared" si="22"/>
        <v xml:space="preserve"> </v>
      </c>
    </row>
    <row r="791" spans="1:5" collapsed="1">
      <c r="A791" s="619"/>
      <c r="B791" s="656"/>
      <c r="C791" s="625"/>
      <c r="E791" s="3" t="str">
        <f t="shared" si="22"/>
        <v xml:space="preserve"> </v>
      </c>
    </row>
    <row r="792" spans="1:5" ht="132">
      <c r="A792" s="619" t="s">
        <v>2162</v>
      </c>
      <c r="B792" s="656" t="s">
        <v>417</v>
      </c>
      <c r="C792" s="625"/>
      <c r="E792" s="3" t="str">
        <f t="shared" si="22"/>
        <v xml:space="preserve"> </v>
      </c>
    </row>
    <row r="793" spans="1:5">
      <c r="A793" s="619"/>
      <c r="B793" s="630" t="s">
        <v>591</v>
      </c>
      <c r="C793" s="631">
        <v>2</v>
      </c>
      <c r="D793" s="760"/>
      <c r="E793" s="3" t="str">
        <f t="shared" si="22"/>
        <v xml:space="preserve"> </v>
      </c>
    </row>
    <row r="794" spans="1:5">
      <c r="A794" s="619"/>
      <c r="B794" s="630"/>
      <c r="C794" s="631"/>
      <c r="D794" s="760"/>
      <c r="E794" s="3" t="str">
        <f t="shared" ref="E794:E804" si="23">IF(OR(ISBLANK(C794),ISBLANK(D794))," ",KOLIC*CENA)</f>
        <v xml:space="preserve"> </v>
      </c>
    </row>
    <row r="795" spans="1:5" ht="66">
      <c r="A795" s="619" t="s">
        <v>789</v>
      </c>
      <c r="B795" s="656" t="s">
        <v>418</v>
      </c>
      <c r="C795" s="625"/>
      <c r="E795" s="3" t="str">
        <f t="shared" si="23"/>
        <v xml:space="preserve"> </v>
      </c>
    </row>
    <row r="796" spans="1:5" ht="26.4">
      <c r="A796" s="619" t="s">
        <v>539</v>
      </c>
      <c r="B796" s="656" t="s">
        <v>347</v>
      </c>
      <c r="C796" s="625"/>
      <c r="E796" s="3" t="str">
        <f t="shared" si="23"/>
        <v xml:space="preserve"> </v>
      </c>
    </row>
    <row r="797" spans="1:5" ht="79.2">
      <c r="A797" s="619" t="s">
        <v>540</v>
      </c>
      <c r="B797" s="734" t="s">
        <v>2194</v>
      </c>
      <c r="C797" s="625"/>
      <c r="E797" s="3" t="str">
        <f t="shared" si="23"/>
        <v xml:space="preserve"> </v>
      </c>
    </row>
    <row r="798" spans="1:5" ht="39.6">
      <c r="A798" s="619" t="s">
        <v>619</v>
      </c>
      <c r="B798" s="656" t="s">
        <v>419</v>
      </c>
      <c r="C798" s="625"/>
      <c r="E798" s="3" t="str">
        <f t="shared" si="23"/>
        <v xml:space="preserve"> </v>
      </c>
    </row>
    <row r="799" spans="1:5">
      <c r="A799" s="619"/>
      <c r="B799" s="656" t="s">
        <v>493</v>
      </c>
      <c r="C799" s="625"/>
    </row>
    <row r="800" spans="1:5">
      <c r="A800" s="619"/>
      <c r="B800" s="656" t="s">
        <v>420</v>
      </c>
      <c r="C800" s="625"/>
      <c r="E800" s="3" t="str">
        <f t="shared" si="23"/>
        <v xml:space="preserve"> </v>
      </c>
    </row>
    <row r="801" spans="1:5">
      <c r="A801" s="619"/>
      <c r="B801" s="631"/>
      <c r="C801" s="625"/>
      <c r="E801" s="3" t="str">
        <f t="shared" si="23"/>
        <v xml:space="preserve"> </v>
      </c>
    </row>
    <row r="802" spans="1:5" ht="52.8">
      <c r="A802" s="619" t="s">
        <v>620</v>
      </c>
      <c r="B802" s="656" t="s">
        <v>2195</v>
      </c>
      <c r="C802" s="625"/>
      <c r="E802" s="3" t="str">
        <f t="shared" si="23"/>
        <v xml:space="preserve"> </v>
      </c>
    </row>
    <row r="803" spans="1:5" s="16" customFormat="1" hidden="1" outlineLevel="1">
      <c r="A803" s="619"/>
      <c r="B803" s="656" t="s">
        <v>420</v>
      </c>
      <c r="C803" s="625"/>
      <c r="D803" s="769"/>
      <c r="E803" s="3" t="str">
        <f t="shared" si="23"/>
        <v xml:space="preserve"> </v>
      </c>
    </row>
    <row r="804" spans="1:5" collapsed="1">
      <c r="A804" s="619"/>
      <c r="B804" s="631" t="s">
        <v>561</v>
      </c>
      <c r="C804" s="625">
        <f>1810+50</f>
        <v>1860</v>
      </c>
      <c r="E804" s="3" t="str">
        <f t="shared" si="23"/>
        <v xml:space="preserve"> </v>
      </c>
    </row>
    <row r="805" spans="1:5">
      <c r="A805" s="619"/>
      <c r="B805" s="631"/>
      <c r="C805" s="625"/>
    </row>
    <row r="806" spans="1:5" ht="15">
      <c r="A806" s="687"/>
      <c r="B806" s="688"/>
      <c r="C806" s="724"/>
      <c r="D806" s="761"/>
      <c r="E806" s="32"/>
    </row>
    <row r="807" spans="1:5" ht="15.6">
      <c r="A807" s="732"/>
      <c r="B807" s="636"/>
    </row>
    <row r="808" spans="1:5" s="44" customFormat="1">
      <c r="A808" s="661"/>
      <c r="B808" s="627" t="s">
        <v>304</v>
      </c>
      <c r="C808" s="628"/>
      <c r="D808" s="759"/>
      <c r="E808" s="49">
        <f>SUM(E777:E807)</f>
        <v>0</v>
      </c>
    </row>
    <row r="809" spans="1:5" ht="15">
      <c r="A809" s="640"/>
      <c r="B809" s="636"/>
    </row>
    <row r="810" spans="1:5" ht="15.6">
      <c r="A810" s="732"/>
      <c r="B810" s="636"/>
    </row>
    <row r="811" spans="1:5" s="44" customFormat="1">
      <c r="A811" s="661"/>
      <c r="B811" s="627" t="s">
        <v>421</v>
      </c>
      <c r="C811" s="628"/>
      <c r="D811" s="759"/>
      <c r="E811" s="43"/>
    </row>
    <row r="812" spans="1:5" ht="15">
      <c r="A812" s="640"/>
      <c r="B812" s="636"/>
    </row>
    <row r="813" spans="1:5" ht="39.6">
      <c r="A813" s="640"/>
      <c r="B813" s="653" t="s">
        <v>976</v>
      </c>
    </row>
    <row r="814" spans="1:5" ht="15">
      <c r="A814" s="640"/>
      <c r="B814" s="636"/>
    </row>
    <row r="815" spans="1:5" s="9" customFormat="1">
      <c r="A815" s="619"/>
      <c r="B815" s="654"/>
      <c r="C815" s="623" t="s">
        <v>569</v>
      </c>
      <c r="D815" s="758"/>
      <c r="E815" s="3" t="s">
        <v>498</v>
      </c>
    </row>
    <row r="816" spans="1:5" s="9" customFormat="1">
      <c r="A816" s="619"/>
      <c r="B816" s="638"/>
      <c r="C816" s="655"/>
      <c r="D816" s="759"/>
      <c r="E816" s="3" t="str">
        <f t="shared" ref="E816:E842" si="24">IF(OR(ISBLANK(C816),ISBLANK(D816))," ",KOLIC*CENA)</f>
        <v xml:space="preserve"> </v>
      </c>
    </row>
    <row r="817" spans="1:5" ht="92.4">
      <c r="A817" s="632" t="s">
        <v>572</v>
      </c>
      <c r="B817" s="653" t="s">
        <v>787</v>
      </c>
      <c r="C817" s="634"/>
      <c r="E817" s="3" t="str">
        <f t="shared" si="24"/>
        <v xml:space="preserve"> </v>
      </c>
    </row>
    <row r="818" spans="1:5">
      <c r="A818" s="637"/>
      <c r="B818" s="657" t="s">
        <v>590</v>
      </c>
      <c r="C818" s="630" t="s">
        <v>979</v>
      </c>
      <c r="D818" s="760"/>
      <c r="E818" s="3" t="str">
        <f t="shared" si="24"/>
        <v xml:space="preserve"> </v>
      </c>
    </row>
    <row r="819" spans="1:5" ht="15">
      <c r="A819" s="640"/>
      <c r="B819" s="636"/>
      <c r="E819" s="3" t="str">
        <f t="shared" si="24"/>
        <v xml:space="preserve"> </v>
      </c>
    </row>
    <row r="820" spans="1:5" ht="92.4">
      <c r="A820" s="632" t="s">
        <v>573</v>
      </c>
      <c r="B820" s="653" t="s">
        <v>788</v>
      </c>
      <c r="C820" s="634"/>
      <c r="E820" s="3" t="str">
        <f t="shared" si="24"/>
        <v xml:space="preserve"> </v>
      </c>
    </row>
    <row r="821" spans="1:5">
      <c r="A821" s="637"/>
      <c r="B821" s="630" t="s">
        <v>561</v>
      </c>
      <c r="C821" s="631">
        <v>20</v>
      </c>
      <c r="D821" s="760"/>
      <c r="E821" s="3" t="str">
        <f t="shared" si="24"/>
        <v xml:space="preserve"> </v>
      </c>
    </row>
    <row r="822" spans="1:5" ht="15">
      <c r="A822" s="640"/>
      <c r="B822" s="636"/>
      <c r="E822" s="3" t="str">
        <f t="shared" si="24"/>
        <v xml:space="preserve"> </v>
      </c>
    </row>
    <row r="823" spans="1:5" ht="145.19999999999999">
      <c r="A823" s="632" t="s">
        <v>574</v>
      </c>
      <c r="B823" s="653" t="s">
        <v>977</v>
      </c>
      <c r="C823" s="634"/>
      <c r="E823" s="3" t="str">
        <f t="shared" si="24"/>
        <v xml:space="preserve"> </v>
      </c>
    </row>
    <row r="824" spans="1:5">
      <c r="A824" s="637"/>
      <c r="B824" s="630" t="s">
        <v>590</v>
      </c>
      <c r="C824" s="729">
        <v>32</v>
      </c>
      <c r="D824" s="760"/>
      <c r="E824" s="3" t="str">
        <f t="shared" si="24"/>
        <v xml:space="preserve"> </v>
      </c>
    </row>
    <row r="825" spans="1:5" ht="15">
      <c r="A825" s="640"/>
      <c r="B825" s="636"/>
      <c r="E825" s="3" t="str">
        <f t="shared" si="24"/>
        <v xml:space="preserve"> </v>
      </c>
    </row>
    <row r="826" spans="1:5" s="16" customFormat="1" hidden="1" outlineLevel="1">
      <c r="A826" s="665" t="s">
        <v>411</v>
      </c>
      <c r="B826" s="690" t="s">
        <v>595</v>
      </c>
      <c r="C826" s="691">
        <v>76.400000000000006</v>
      </c>
      <c r="D826" s="769"/>
      <c r="E826" s="3" t="str">
        <f t="shared" si="24"/>
        <v xml:space="preserve"> </v>
      </c>
    </row>
    <row r="827" spans="1:5" s="16" customFormat="1" hidden="1" outlineLevel="1">
      <c r="A827" s="665" t="s">
        <v>415</v>
      </c>
      <c r="B827" s="668" t="s">
        <v>596</v>
      </c>
      <c r="C827" s="733">
        <v>19.2</v>
      </c>
      <c r="D827" s="769"/>
      <c r="E827" s="3" t="str">
        <f t="shared" si="24"/>
        <v xml:space="preserve"> </v>
      </c>
    </row>
    <row r="828" spans="1:5" s="16" customFormat="1" hidden="1" outlineLevel="1">
      <c r="A828" s="665"/>
      <c r="B828" s="668"/>
      <c r="C828" s="733">
        <v>95.6</v>
      </c>
      <c r="D828" s="769"/>
      <c r="E828" s="3" t="str">
        <f t="shared" si="24"/>
        <v xml:space="preserve"> </v>
      </c>
    </row>
    <row r="829" spans="1:5" ht="15" collapsed="1">
      <c r="A829" s="640"/>
      <c r="B829" s="636"/>
      <c r="E829" s="3" t="str">
        <f t="shared" si="24"/>
        <v xml:space="preserve"> </v>
      </c>
    </row>
    <row r="830" spans="1:5" ht="52.8">
      <c r="A830" s="619" t="s">
        <v>789</v>
      </c>
      <c r="B830" s="656" t="s">
        <v>597</v>
      </c>
      <c r="C830" s="625"/>
      <c r="E830" s="3" t="str">
        <f t="shared" si="24"/>
        <v xml:space="preserve"> </v>
      </c>
    </row>
    <row r="831" spans="1:5">
      <c r="A831" s="637"/>
      <c r="B831" s="630" t="s">
        <v>591</v>
      </c>
      <c r="C831" s="631">
        <v>2</v>
      </c>
      <c r="E831" s="3" t="str">
        <f t="shared" si="24"/>
        <v xml:space="preserve"> </v>
      </c>
    </row>
    <row r="832" spans="1:5">
      <c r="A832" s="619"/>
      <c r="B832" s="656"/>
      <c r="C832" s="625"/>
      <c r="E832" s="3" t="str">
        <f t="shared" si="24"/>
        <v xml:space="preserve"> </v>
      </c>
    </row>
    <row r="833" spans="1:5" ht="118.8">
      <c r="A833" s="632" t="s">
        <v>790</v>
      </c>
      <c r="B833" s="735" t="s">
        <v>978</v>
      </c>
      <c r="E833" s="3" t="str">
        <f t="shared" si="24"/>
        <v xml:space="preserve"> </v>
      </c>
    </row>
    <row r="834" spans="1:5">
      <c r="B834" s="655" t="s">
        <v>590</v>
      </c>
      <c r="C834" s="628">
        <v>3.5</v>
      </c>
      <c r="E834" s="3" t="str">
        <f t="shared" si="24"/>
        <v xml:space="preserve"> </v>
      </c>
    </row>
    <row r="835" spans="1:5">
      <c r="B835" s="655"/>
    </row>
    <row r="836" spans="1:5" ht="39.6">
      <c r="A836" s="632" t="s">
        <v>972</v>
      </c>
      <c r="B836" s="735" t="s">
        <v>54</v>
      </c>
    </row>
    <row r="837" spans="1:5">
      <c r="B837" s="655" t="s">
        <v>561</v>
      </c>
      <c r="C837" s="628">
        <v>8</v>
      </c>
      <c r="E837" s="3" t="str">
        <f t="shared" si="24"/>
        <v xml:space="preserve"> </v>
      </c>
    </row>
    <row r="838" spans="1:5">
      <c r="B838" s="655"/>
    </row>
    <row r="839" spans="1:5">
      <c r="B839" s="735"/>
      <c r="E839" s="3" t="str">
        <f t="shared" si="24"/>
        <v xml:space="preserve"> </v>
      </c>
    </row>
    <row r="840" spans="1:5" ht="39.6">
      <c r="A840" s="632" t="s">
        <v>2166</v>
      </c>
      <c r="B840" s="735" t="s">
        <v>980</v>
      </c>
      <c r="E840" s="3" t="str">
        <f t="shared" si="24"/>
        <v xml:space="preserve"> </v>
      </c>
    </row>
    <row r="841" spans="1:5">
      <c r="A841" s="637"/>
      <c r="B841" s="638"/>
      <c r="C841" s="655">
        <v>0.03</v>
      </c>
      <c r="E841" s="3" t="str">
        <f t="shared" si="24"/>
        <v xml:space="preserve"> </v>
      </c>
    </row>
    <row r="842" spans="1:5">
      <c r="B842" s="735"/>
      <c r="E842" s="3" t="str">
        <f t="shared" si="24"/>
        <v xml:space="preserve"> </v>
      </c>
    </row>
    <row r="843" spans="1:5" ht="15">
      <c r="A843" s="687"/>
      <c r="B843" s="688"/>
      <c r="C843" s="724"/>
      <c r="D843" s="761"/>
      <c r="E843" s="32"/>
    </row>
    <row r="844" spans="1:5" ht="15">
      <c r="A844" s="640"/>
      <c r="B844" s="636"/>
    </row>
    <row r="845" spans="1:5" ht="15.6">
      <c r="A845" s="732"/>
      <c r="B845" s="636"/>
    </row>
    <row r="846" spans="1:5" s="44" customFormat="1">
      <c r="A846" s="661"/>
      <c r="B846" s="627" t="s">
        <v>684</v>
      </c>
      <c r="C846" s="628"/>
      <c r="D846" s="759"/>
      <c r="E846" s="49">
        <f>SUM(E817:E845)</f>
        <v>0</v>
      </c>
    </row>
    <row r="847" spans="1:5">
      <c r="A847" s="636"/>
      <c r="B847" s="636"/>
    </row>
    <row r="848" spans="1:5" ht="15.6">
      <c r="A848" s="675"/>
      <c r="B848" s="636"/>
    </row>
    <row r="849" spans="1:5" s="44" customFormat="1">
      <c r="A849" s="726"/>
      <c r="B849" s="627" t="s">
        <v>148</v>
      </c>
      <c r="C849" s="628"/>
      <c r="D849" s="759"/>
      <c r="E849" s="43"/>
    </row>
    <row r="850" spans="1:5" ht="15">
      <c r="A850" s="635"/>
      <c r="B850" s="636"/>
    </row>
    <row r="851" spans="1:5" ht="15">
      <c r="A851" s="635"/>
      <c r="B851" s="636"/>
    </row>
    <row r="852" spans="1:5" ht="52.8">
      <c r="B852" s="735" t="s">
        <v>685</v>
      </c>
    </row>
    <row r="853" spans="1:5" ht="15">
      <c r="A853" s="635"/>
      <c r="B853" s="636"/>
    </row>
    <row r="854" spans="1:5" ht="26.4">
      <c r="B854" s="735" t="s">
        <v>981</v>
      </c>
    </row>
    <row r="855" spans="1:5" ht="15">
      <c r="A855" s="635"/>
      <c r="B855" s="636"/>
    </row>
    <row r="856" spans="1:5" ht="39.6">
      <c r="B856" s="735" t="s">
        <v>241</v>
      </c>
    </row>
    <row r="857" spans="1:5" ht="39.6">
      <c r="B857" s="735" t="s">
        <v>0</v>
      </c>
    </row>
    <row r="858" spans="1:5" ht="26.4">
      <c r="B858" s="735" t="s">
        <v>601</v>
      </c>
    </row>
    <row r="859" spans="1:5">
      <c r="A859" s="636"/>
      <c r="B859" s="636"/>
    </row>
    <row r="860" spans="1:5" ht="15">
      <c r="A860" s="640"/>
      <c r="B860" s="636"/>
    </row>
    <row r="861" spans="1:5" ht="26.4">
      <c r="B861" s="735" t="s">
        <v>67</v>
      </c>
    </row>
    <row r="862" spans="1:5" s="9" customFormat="1">
      <c r="A862" s="619"/>
      <c r="B862" s="654"/>
      <c r="C862" s="623" t="s">
        <v>569</v>
      </c>
      <c r="D862" s="758"/>
      <c r="E862" s="3" t="s">
        <v>823</v>
      </c>
    </row>
    <row r="863" spans="1:5" s="9" customFormat="1">
      <c r="A863" s="619"/>
      <c r="B863" s="638"/>
      <c r="C863" s="655"/>
      <c r="D863" s="759"/>
      <c r="E863" s="3" t="str">
        <f t="shared" ref="E863:E887" si="25">IF(OR(ISBLANK(C863),ISBLANK(D863))," ",KOLIC*CENA)</f>
        <v xml:space="preserve"> </v>
      </c>
    </row>
    <row r="864" spans="1:5">
      <c r="A864" s="636"/>
      <c r="B864" s="636"/>
      <c r="E864" s="3" t="str">
        <f t="shared" si="25"/>
        <v xml:space="preserve"> </v>
      </c>
    </row>
    <row r="865" spans="1:5" s="44" customFormat="1">
      <c r="A865" s="661"/>
      <c r="B865" s="627" t="s">
        <v>149</v>
      </c>
      <c r="C865" s="628"/>
      <c r="D865" s="759"/>
      <c r="E865" s="3" t="str">
        <f t="shared" si="25"/>
        <v xml:space="preserve"> </v>
      </c>
    </row>
    <row r="866" spans="1:5" ht="15">
      <c r="A866" s="640"/>
      <c r="B866" s="636"/>
      <c r="E866" s="3" t="str">
        <f t="shared" si="25"/>
        <v xml:space="preserve"> </v>
      </c>
    </row>
    <row r="867" spans="1:5" ht="224.4">
      <c r="A867" s="619" t="s">
        <v>572</v>
      </c>
      <c r="B867" s="656" t="s">
        <v>392</v>
      </c>
      <c r="C867" s="625"/>
      <c r="E867" s="3" t="str">
        <f t="shared" si="25"/>
        <v xml:space="preserve"> </v>
      </c>
    </row>
    <row r="868" spans="1:5" ht="79.2">
      <c r="A868" s="619"/>
      <c r="B868" s="656" t="s">
        <v>393</v>
      </c>
      <c r="C868" s="625"/>
      <c r="E868" s="3" t="str">
        <f t="shared" si="25"/>
        <v xml:space="preserve"> </v>
      </c>
    </row>
    <row r="869" spans="1:5" ht="92.4">
      <c r="A869" s="619"/>
      <c r="B869" s="656" t="s">
        <v>592</v>
      </c>
      <c r="C869" s="625"/>
      <c r="E869" s="3" t="str">
        <f t="shared" si="25"/>
        <v xml:space="preserve"> </v>
      </c>
    </row>
    <row r="870" spans="1:5" ht="79.2">
      <c r="A870" s="619"/>
      <c r="B870" s="656" t="s">
        <v>593</v>
      </c>
      <c r="C870" s="625"/>
      <c r="E870" s="3" t="str">
        <f t="shared" si="25"/>
        <v xml:space="preserve"> </v>
      </c>
    </row>
    <row r="871" spans="1:5">
      <c r="A871" s="619"/>
      <c r="B871" s="656"/>
      <c r="C871" s="625"/>
      <c r="E871" s="3" t="str">
        <f t="shared" si="25"/>
        <v xml:space="preserve"> </v>
      </c>
    </row>
    <row r="872" spans="1:5">
      <c r="A872" s="619"/>
      <c r="B872" s="656"/>
      <c r="C872" s="625"/>
      <c r="E872" s="3" t="str">
        <f t="shared" si="25"/>
        <v xml:space="preserve"> </v>
      </c>
    </row>
    <row r="873" spans="1:5" ht="132">
      <c r="A873" s="619" t="s">
        <v>539</v>
      </c>
      <c r="B873" s="656" t="s">
        <v>280</v>
      </c>
      <c r="C873" s="625"/>
      <c r="E873" s="3" t="str">
        <f t="shared" si="25"/>
        <v xml:space="preserve"> </v>
      </c>
    </row>
    <row r="874" spans="1:5">
      <c r="A874" s="619"/>
      <c r="B874" s="630" t="s">
        <v>591</v>
      </c>
      <c r="C874" s="631">
        <v>12</v>
      </c>
      <c r="D874" s="760"/>
      <c r="E874" s="3" t="str">
        <f t="shared" si="25"/>
        <v xml:space="preserve"> </v>
      </c>
    </row>
    <row r="875" spans="1:5">
      <c r="A875" s="619"/>
      <c r="B875" s="631"/>
      <c r="C875" s="625"/>
      <c r="E875" s="3" t="str">
        <f t="shared" si="25"/>
        <v xml:space="preserve"> </v>
      </c>
    </row>
    <row r="876" spans="1:5" ht="79.2">
      <c r="A876" s="619" t="s">
        <v>254</v>
      </c>
      <c r="B876" s="664" t="s">
        <v>2196</v>
      </c>
      <c r="C876" s="625"/>
      <c r="E876" s="3" t="str">
        <f>IF(OR(ISBLANK(C876),ISBLANK(D876))," ",KOLIC*CENA)</f>
        <v xml:space="preserve"> </v>
      </c>
    </row>
    <row r="877" spans="1:5">
      <c r="A877" s="619"/>
      <c r="B877" s="630" t="s">
        <v>591</v>
      </c>
      <c r="C877" s="631">
        <v>3</v>
      </c>
      <c r="D877" s="760"/>
      <c r="E877" s="3" t="str">
        <f>IF(OR(ISBLANK(C877),ISBLANK(D877))," ",KOLIC*CENA)</f>
        <v xml:space="preserve"> </v>
      </c>
    </row>
    <row r="878" spans="1:5">
      <c r="A878" s="619"/>
      <c r="B878" s="631"/>
      <c r="C878" s="625"/>
      <c r="E878" s="3" t="str">
        <f>IF(OR(ISBLANK(C878),ISBLANK(D878))," ",KOLIC*CENA)</f>
        <v xml:space="preserve"> </v>
      </c>
    </row>
    <row r="879" spans="1:5" ht="52.8">
      <c r="A879" s="619" t="s">
        <v>540</v>
      </c>
      <c r="B879" s="656" t="s">
        <v>281</v>
      </c>
      <c r="C879" s="625"/>
      <c r="E879" s="3" t="str">
        <f t="shared" si="25"/>
        <v xml:space="preserve"> </v>
      </c>
    </row>
    <row r="880" spans="1:5">
      <c r="A880" s="619"/>
      <c r="B880" s="630" t="s">
        <v>591</v>
      </c>
      <c r="C880" s="631">
        <v>1</v>
      </c>
      <c r="D880" s="760"/>
      <c r="E880" s="3" t="str">
        <f t="shared" si="25"/>
        <v xml:space="preserve"> </v>
      </c>
    </row>
    <row r="881" spans="1:5">
      <c r="A881" s="619"/>
      <c r="B881" s="631"/>
      <c r="C881" s="625"/>
      <c r="E881" s="3" t="str">
        <f t="shared" si="25"/>
        <v xml:space="preserve"> </v>
      </c>
    </row>
    <row r="882" spans="1:5" ht="52.8">
      <c r="A882" s="619" t="s">
        <v>619</v>
      </c>
      <c r="B882" s="656" t="s">
        <v>282</v>
      </c>
      <c r="C882" s="625"/>
      <c r="E882" s="3" t="str">
        <f t="shared" si="25"/>
        <v xml:space="preserve"> </v>
      </c>
    </row>
    <row r="883" spans="1:5">
      <c r="A883" s="619"/>
      <c r="B883" s="630" t="s">
        <v>591</v>
      </c>
      <c r="C883" s="631">
        <v>1</v>
      </c>
      <c r="D883" s="760"/>
      <c r="E883" s="3" t="str">
        <f t="shared" si="25"/>
        <v xml:space="preserve"> </v>
      </c>
    </row>
    <row r="884" spans="1:5">
      <c r="A884" s="619"/>
      <c r="B884" s="631"/>
      <c r="C884" s="625"/>
      <c r="E884" s="3" t="str">
        <f t="shared" si="25"/>
        <v xml:space="preserve"> </v>
      </c>
    </row>
    <row r="885" spans="1:5" ht="52.8">
      <c r="A885" s="619" t="s">
        <v>620</v>
      </c>
      <c r="B885" s="656" t="s">
        <v>494</v>
      </c>
      <c r="C885" s="625"/>
      <c r="E885" s="3" t="str">
        <f t="shared" si="25"/>
        <v xml:space="preserve"> </v>
      </c>
    </row>
    <row r="886" spans="1:5">
      <c r="A886" s="619"/>
      <c r="B886" s="630" t="s">
        <v>591</v>
      </c>
      <c r="C886" s="631">
        <v>2</v>
      </c>
      <c r="D886" s="760"/>
      <c r="E886" s="3" t="str">
        <f t="shared" si="25"/>
        <v xml:space="preserve"> </v>
      </c>
    </row>
    <row r="887" spans="1:5">
      <c r="A887" s="619"/>
      <c r="B887" s="631"/>
      <c r="C887" s="625"/>
      <c r="E887" s="3" t="str">
        <f t="shared" si="25"/>
        <v xml:space="preserve"> </v>
      </c>
    </row>
    <row r="888" spans="1:5" ht="79.2">
      <c r="A888" s="619" t="s">
        <v>138</v>
      </c>
      <c r="B888" s="656" t="s">
        <v>495</v>
      </c>
      <c r="C888" s="625"/>
      <c r="E888" s="3" t="str">
        <f t="shared" ref="E888:E919" si="26">IF(OR(ISBLANK(C888),ISBLANK(D888))," ",KOLIC*CENA)</f>
        <v xml:space="preserve"> </v>
      </c>
    </row>
    <row r="889" spans="1:5">
      <c r="A889" s="619"/>
      <c r="B889" s="630" t="s">
        <v>591</v>
      </c>
      <c r="C889" s="631">
        <v>3</v>
      </c>
      <c r="D889" s="760"/>
      <c r="E889" s="3" t="str">
        <f t="shared" si="26"/>
        <v xml:space="preserve"> </v>
      </c>
    </row>
    <row r="890" spans="1:5">
      <c r="A890" s="619"/>
      <c r="B890" s="631"/>
      <c r="C890" s="625"/>
      <c r="E890" s="3" t="str">
        <f t="shared" si="26"/>
        <v xml:space="preserve"> </v>
      </c>
    </row>
    <row r="891" spans="1:5">
      <c r="A891" s="619"/>
      <c r="B891" s="631"/>
      <c r="C891" s="625"/>
      <c r="E891" s="3" t="str">
        <f t="shared" si="26"/>
        <v xml:space="preserve"> </v>
      </c>
    </row>
    <row r="892" spans="1:5" ht="26.4">
      <c r="A892" s="619" t="s">
        <v>573</v>
      </c>
      <c r="B892" s="736" t="s">
        <v>150</v>
      </c>
      <c r="C892" s="631"/>
      <c r="D892" s="760"/>
      <c r="E892" s="3" t="str">
        <f t="shared" si="26"/>
        <v xml:space="preserve"> </v>
      </c>
    </row>
    <row r="893" spans="1:5" s="47" customFormat="1" ht="277.2">
      <c r="A893" s="619"/>
      <c r="B893" s="737" t="s">
        <v>55</v>
      </c>
      <c r="C893" s="631"/>
      <c r="D893" s="777"/>
      <c r="E893" s="3" t="str">
        <f t="shared" si="26"/>
        <v xml:space="preserve"> </v>
      </c>
    </row>
    <row r="894" spans="1:5" s="47" customFormat="1">
      <c r="A894" s="619"/>
      <c r="B894" s="737"/>
      <c r="C894" s="631"/>
      <c r="D894" s="777"/>
      <c r="E894" s="3"/>
    </row>
    <row r="895" spans="1:5" s="47" customFormat="1">
      <c r="A895" s="619"/>
      <c r="B895" s="737"/>
      <c r="C895" s="631"/>
      <c r="D895" s="777"/>
      <c r="E895" s="3" t="str">
        <f t="shared" si="26"/>
        <v xml:space="preserve"> </v>
      </c>
    </row>
    <row r="896" spans="1:5" ht="39.6">
      <c r="A896" s="619" t="s">
        <v>539</v>
      </c>
      <c r="B896" s="656" t="s">
        <v>255</v>
      </c>
      <c r="C896" s="625"/>
      <c r="E896" s="3" t="str">
        <f t="shared" si="26"/>
        <v xml:space="preserve"> </v>
      </c>
    </row>
    <row r="897" spans="1:5">
      <c r="A897" s="619"/>
      <c r="B897" s="630" t="s">
        <v>591</v>
      </c>
      <c r="C897" s="631">
        <v>2</v>
      </c>
      <c r="D897" s="760"/>
      <c r="E897" s="3" t="str">
        <f t="shared" si="26"/>
        <v xml:space="preserve"> </v>
      </c>
    </row>
    <row r="898" spans="1:5">
      <c r="A898" s="619"/>
      <c r="B898" s="630"/>
      <c r="C898" s="631"/>
      <c r="D898" s="760"/>
      <c r="E898" s="3" t="str">
        <f t="shared" si="26"/>
        <v xml:space="preserve"> </v>
      </c>
    </row>
    <row r="899" spans="1:5" ht="39.6">
      <c r="A899" s="619" t="s">
        <v>540</v>
      </c>
      <c r="B899" s="656" t="s">
        <v>256</v>
      </c>
      <c r="C899" s="625"/>
      <c r="E899" s="3" t="str">
        <f t="shared" si="26"/>
        <v xml:space="preserve"> </v>
      </c>
    </row>
    <row r="900" spans="1:5">
      <c r="A900" s="619"/>
      <c r="B900" s="630" t="s">
        <v>591</v>
      </c>
      <c r="C900" s="631">
        <v>2</v>
      </c>
      <c r="D900" s="760"/>
      <c r="E900" s="3" t="str">
        <f t="shared" si="26"/>
        <v xml:space="preserve"> </v>
      </c>
    </row>
    <row r="901" spans="1:5">
      <c r="A901" s="619"/>
      <c r="B901" s="630"/>
      <c r="C901" s="631"/>
      <c r="D901" s="760"/>
    </row>
    <row r="902" spans="1:5">
      <c r="A902" s="619"/>
      <c r="B902" s="630"/>
      <c r="C902" s="631"/>
      <c r="D902" s="760"/>
      <c r="E902" s="3" t="str">
        <f t="shared" si="26"/>
        <v xml:space="preserve"> </v>
      </c>
    </row>
    <row r="903" spans="1:5" ht="39.6">
      <c r="A903" s="619" t="s">
        <v>619</v>
      </c>
      <c r="B903" s="656" t="s">
        <v>594</v>
      </c>
      <c r="C903" s="625"/>
      <c r="E903" s="3" t="str">
        <f t="shared" si="26"/>
        <v xml:space="preserve"> </v>
      </c>
    </row>
    <row r="904" spans="1:5">
      <c r="A904" s="619"/>
      <c r="B904" s="630" t="s">
        <v>591</v>
      </c>
      <c r="C904" s="631">
        <v>2</v>
      </c>
      <c r="D904" s="760"/>
      <c r="E904" s="3" t="str">
        <f t="shared" si="26"/>
        <v xml:space="preserve"> </v>
      </c>
    </row>
    <row r="905" spans="1:5">
      <c r="A905" s="619"/>
      <c r="B905" s="630"/>
      <c r="C905" s="631"/>
      <c r="D905" s="760"/>
    </row>
    <row r="906" spans="1:5">
      <c r="A906" s="619"/>
      <c r="B906" s="630"/>
      <c r="C906" s="631"/>
      <c r="D906" s="760"/>
      <c r="E906" s="3" t="str">
        <f t="shared" si="26"/>
        <v xml:space="preserve"> </v>
      </c>
    </row>
    <row r="907" spans="1:5" ht="39.6">
      <c r="A907" s="619" t="s">
        <v>620</v>
      </c>
      <c r="B907" s="656" t="s">
        <v>257</v>
      </c>
      <c r="C907" s="625"/>
      <c r="E907" s="3" t="str">
        <f t="shared" si="26"/>
        <v xml:space="preserve"> </v>
      </c>
    </row>
    <row r="908" spans="1:5">
      <c r="A908" s="619"/>
      <c r="B908" s="630" t="s">
        <v>591</v>
      </c>
      <c r="C908" s="631">
        <v>1</v>
      </c>
      <c r="D908" s="760"/>
      <c r="E908" s="3" t="str">
        <f t="shared" si="26"/>
        <v xml:space="preserve"> </v>
      </c>
    </row>
    <row r="909" spans="1:5">
      <c r="A909" s="619"/>
      <c r="B909" s="630"/>
      <c r="C909" s="631"/>
      <c r="D909" s="760"/>
      <c r="E909" s="3" t="str">
        <f t="shared" si="26"/>
        <v xml:space="preserve"> </v>
      </c>
    </row>
    <row r="910" spans="1:5" s="44" customFormat="1">
      <c r="A910" s="661"/>
      <c r="B910" s="627" t="s">
        <v>151</v>
      </c>
      <c r="C910" s="628"/>
      <c r="D910" s="759"/>
      <c r="E910" s="3" t="str">
        <f t="shared" si="26"/>
        <v xml:space="preserve"> </v>
      </c>
    </row>
    <row r="911" spans="1:5" ht="15">
      <c r="A911" s="640"/>
      <c r="B911" s="636"/>
      <c r="E911" s="3" t="str">
        <f t="shared" si="26"/>
        <v xml:space="preserve"> </v>
      </c>
    </row>
    <row r="912" spans="1:5" ht="92.4">
      <c r="A912" s="632" t="s">
        <v>574</v>
      </c>
      <c r="B912" s="633" t="s">
        <v>56</v>
      </c>
      <c r="C912" s="634"/>
      <c r="E912" s="3" t="str">
        <f t="shared" si="26"/>
        <v xml:space="preserve"> </v>
      </c>
    </row>
    <row r="913" spans="1:5">
      <c r="A913" s="619"/>
      <c r="B913" s="630" t="s">
        <v>591</v>
      </c>
      <c r="C913" s="631">
        <v>1</v>
      </c>
      <c r="D913" s="760"/>
      <c r="E913" s="3" t="str">
        <f t="shared" si="26"/>
        <v xml:space="preserve"> </v>
      </c>
    </row>
    <row r="914" spans="1:5" ht="15">
      <c r="A914" s="640"/>
      <c r="B914" s="636"/>
      <c r="E914" s="3" t="str">
        <f t="shared" si="26"/>
        <v xml:space="preserve"> </v>
      </c>
    </row>
    <row r="915" spans="1:5" ht="92.4">
      <c r="A915" s="632" t="s">
        <v>575</v>
      </c>
      <c r="B915" s="633" t="s">
        <v>533</v>
      </c>
      <c r="C915" s="634"/>
      <c r="E915" s="3" t="str">
        <f t="shared" si="26"/>
        <v xml:space="preserve"> </v>
      </c>
    </row>
    <row r="916" spans="1:5">
      <c r="A916" s="619"/>
      <c r="B916" s="630" t="s">
        <v>590</v>
      </c>
      <c r="C916" s="631">
        <v>228.5</v>
      </c>
      <c r="D916" s="760"/>
      <c r="E916" s="3" t="str">
        <f t="shared" si="26"/>
        <v xml:space="preserve"> </v>
      </c>
    </row>
    <row r="917" spans="1:5" ht="15">
      <c r="A917" s="640"/>
      <c r="B917" s="636"/>
      <c r="E917" s="3" t="str">
        <f t="shared" si="26"/>
        <v xml:space="preserve"> </v>
      </c>
    </row>
    <row r="918" spans="1:5" ht="105.6">
      <c r="A918" s="632" t="s">
        <v>140</v>
      </c>
      <c r="B918" s="653" t="s">
        <v>2186</v>
      </c>
      <c r="C918" s="634"/>
      <c r="E918" s="3" t="str">
        <f t="shared" si="26"/>
        <v xml:space="preserve"> </v>
      </c>
    </row>
    <row r="919" spans="1:5">
      <c r="A919" s="619"/>
      <c r="B919" s="630" t="s">
        <v>561</v>
      </c>
      <c r="C919" s="729">
        <v>38</v>
      </c>
      <c r="D919" s="760"/>
      <c r="E919" s="3" t="str">
        <f t="shared" si="26"/>
        <v xml:space="preserve"> </v>
      </c>
    </row>
    <row r="920" spans="1:5">
      <c r="A920" s="619"/>
      <c r="B920" s="630"/>
      <c r="C920" s="631"/>
      <c r="D920" s="760"/>
    </row>
    <row r="921" spans="1:5" ht="66">
      <c r="A921" s="619" t="s">
        <v>534</v>
      </c>
      <c r="B921" s="633" t="s">
        <v>535</v>
      </c>
      <c r="C921" s="631"/>
      <c r="D921" s="760"/>
    </row>
    <row r="922" spans="1:5">
      <c r="A922" s="637"/>
      <c r="B922" s="657" t="s">
        <v>561</v>
      </c>
      <c r="C922" s="628">
        <v>1.55</v>
      </c>
      <c r="E922" s="3" t="str">
        <f t="shared" ref="E922:E929" si="27">IF(OR(ISBLANK(C922),ISBLANK(D922))," ",KOLIC*CENA)</f>
        <v xml:space="preserve"> </v>
      </c>
    </row>
    <row r="923" spans="1:5">
      <c r="A923" s="637"/>
      <c r="B923" s="637"/>
    </row>
    <row r="924" spans="1:5" ht="15">
      <c r="A924" s="637"/>
      <c r="B924" s="641"/>
      <c r="C924" s="641"/>
      <c r="E924" s="3" t="str">
        <f t="shared" si="27"/>
        <v xml:space="preserve"> </v>
      </c>
    </row>
    <row r="925" spans="1:5" ht="145.19999999999999">
      <c r="A925" s="632" t="s">
        <v>972</v>
      </c>
      <c r="B925" s="653" t="s">
        <v>982</v>
      </c>
      <c r="C925" s="634"/>
      <c r="E925" s="3" t="str">
        <f t="shared" si="27"/>
        <v xml:space="preserve"> </v>
      </c>
    </row>
    <row r="926" spans="1:5">
      <c r="A926" s="619"/>
      <c r="B926" s="630" t="s">
        <v>590</v>
      </c>
      <c r="C926" s="631">
        <v>870</v>
      </c>
      <c r="D926" s="760"/>
      <c r="E926" s="3" t="str">
        <f t="shared" si="27"/>
        <v xml:space="preserve"> </v>
      </c>
    </row>
    <row r="927" spans="1:5">
      <c r="A927" s="619"/>
      <c r="B927" s="630"/>
      <c r="C927" s="631"/>
      <c r="D927" s="760"/>
      <c r="E927" s="3" t="str">
        <f t="shared" si="27"/>
        <v xml:space="preserve"> </v>
      </c>
    </row>
    <row r="928" spans="1:5" ht="79.2">
      <c r="A928" s="619" t="s">
        <v>2166</v>
      </c>
      <c r="B928" s="633" t="s">
        <v>33</v>
      </c>
      <c r="C928" s="631"/>
      <c r="D928" s="760"/>
      <c r="E928" s="3" t="str">
        <f t="shared" si="27"/>
        <v xml:space="preserve"> </v>
      </c>
    </row>
    <row r="929" spans="1:5">
      <c r="A929" s="619"/>
      <c r="B929" s="630" t="s">
        <v>591</v>
      </c>
      <c r="C929" s="631">
        <v>5</v>
      </c>
      <c r="D929" s="760"/>
      <c r="E929" s="3" t="str">
        <f t="shared" si="27"/>
        <v xml:space="preserve"> </v>
      </c>
    </row>
    <row r="930" spans="1:5">
      <c r="A930" s="619"/>
      <c r="B930" s="630"/>
      <c r="C930" s="631"/>
      <c r="D930" s="760"/>
    </row>
    <row r="931" spans="1:5" ht="66">
      <c r="A931" s="619" t="s">
        <v>1497</v>
      </c>
      <c r="B931" s="630" t="s">
        <v>2179</v>
      </c>
      <c r="C931" s="631"/>
      <c r="D931" s="760"/>
    </row>
    <row r="932" spans="1:5" ht="15">
      <c r="A932" s="738"/>
      <c r="B932" s="630" t="s">
        <v>1168</v>
      </c>
      <c r="C932" s="631">
        <v>62</v>
      </c>
      <c r="D932" s="760"/>
      <c r="E932" s="3" t="str">
        <f>IF(OR(ISBLANK(C932),ISBLANK(D932))," ",KOLIC*CENA)</f>
        <v xml:space="preserve"> </v>
      </c>
    </row>
    <row r="933" spans="1:5" ht="15">
      <c r="A933" s="635"/>
      <c r="B933" s="636"/>
    </row>
    <row r="934" spans="1:5" ht="15">
      <c r="A934" s="640"/>
      <c r="B934" s="636"/>
    </row>
    <row r="935" spans="1:5" s="35" customFormat="1">
      <c r="A935" s="646"/>
      <c r="B935" s="650" t="s">
        <v>466</v>
      </c>
      <c r="C935" s="625"/>
      <c r="D935" s="758"/>
      <c r="E935" s="49">
        <f>SUM(E864:E934)</f>
        <v>0</v>
      </c>
    </row>
    <row r="936" spans="1:5">
      <c r="A936" s="636"/>
      <c r="B936" s="636"/>
    </row>
    <row r="937" spans="1:5" ht="15.6">
      <c r="A937" s="675"/>
      <c r="B937" s="636"/>
    </row>
    <row r="938" spans="1:5" s="35" customFormat="1">
      <c r="A938" s="646"/>
      <c r="B938" s="650" t="s">
        <v>220</v>
      </c>
      <c r="C938" s="625"/>
      <c r="D938" s="758"/>
      <c r="E938" s="34"/>
    </row>
    <row r="939" spans="1:5">
      <c r="A939" s="636"/>
      <c r="B939" s="636"/>
    </row>
    <row r="940" spans="1:5" s="9" customFormat="1">
      <c r="A940" s="619"/>
      <c r="B940" s="654"/>
      <c r="C940" s="623" t="s">
        <v>569</v>
      </c>
      <c r="D940" s="758"/>
      <c r="E940" s="3" t="s">
        <v>498</v>
      </c>
    </row>
    <row r="941" spans="1:5" s="9" customFormat="1">
      <c r="A941" s="619"/>
      <c r="B941" s="638"/>
      <c r="C941" s="655"/>
      <c r="D941" s="759"/>
      <c r="E941" s="3" t="str">
        <f t="shared" ref="E941:E965" si="28">IF(OR(ISBLANK(C941),ISBLANK(D941))," ",KOLIC*CENA)</f>
        <v xml:space="preserve"> </v>
      </c>
    </row>
    <row r="942" spans="1:5">
      <c r="A942" s="619"/>
      <c r="B942" s="656" t="s">
        <v>334</v>
      </c>
      <c r="C942" s="625"/>
      <c r="E942" s="3" t="str">
        <f t="shared" si="28"/>
        <v xml:space="preserve"> </v>
      </c>
    </row>
    <row r="943" spans="1:5" ht="303.60000000000002">
      <c r="A943" s="619" t="s">
        <v>572</v>
      </c>
      <c r="B943" s="656" t="s">
        <v>983</v>
      </c>
      <c r="C943" s="625"/>
      <c r="E943" s="3" t="str">
        <f t="shared" si="28"/>
        <v xml:space="preserve"> </v>
      </c>
    </row>
    <row r="944" spans="1:5" ht="52.8">
      <c r="A944" s="619"/>
      <c r="B944" s="656" t="s">
        <v>219</v>
      </c>
      <c r="C944" s="625"/>
      <c r="E944" s="3" t="str">
        <f t="shared" si="28"/>
        <v xml:space="preserve"> </v>
      </c>
    </row>
    <row r="945" spans="1:5">
      <c r="A945" s="619"/>
      <c r="B945" s="656"/>
      <c r="C945" s="625"/>
      <c r="E945" s="3" t="str">
        <f t="shared" si="28"/>
        <v xml:space="preserve"> </v>
      </c>
    </row>
    <row r="946" spans="1:5">
      <c r="A946" s="637"/>
      <c r="B946" s="630"/>
      <c r="C946" s="631"/>
      <c r="E946" s="3" t="str">
        <f t="shared" si="28"/>
        <v xml:space="preserve"> </v>
      </c>
    </row>
    <row r="947" spans="1:5" ht="66">
      <c r="A947" s="619" t="s">
        <v>540</v>
      </c>
      <c r="B947" s="656" t="s">
        <v>331</v>
      </c>
      <c r="C947" s="625"/>
      <c r="E947" s="3" t="str">
        <f t="shared" si="28"/>
        <v xml:space="preserve"> </v>
      </c>
    </row>
    <row r="948" spans="1:5">
      <c r="A948" s="619"/>
      <c r="B948" s="630" t="s">
        <v>591</v>
      </c>
      <c r="C948" s="631">
        <v>3</v>
      </c>
      <c r="D948" s="760"/>
      <c r="E948" s="3" t="str">
        <f t="shared" si="28"/>
        <v xml:space="preserve"> </v>
      </c>
    </row>
    <row r="949" spans="1:5">
      <c r="A949" s="619"/>
      <c r="B949" s="631"/>
      <c r="C949" s="625"/>
      <c r="E949" s="3" t="str">
        <f t="shared" si="28"/>
        <v xml:space="preserve"> </v>
      </c>
    </row>
    <row r="950" spans="1:5" ht="79.2">
      <c r="A950" s="619" t="s">
        <v>619</v>
      </c>
      <c r="B950" s="656" t="s">
        <v>332</v>
      </c>
      <c r="C950" s="625"/>
      <c r="E950" s="3" t="str">
        <f t="shared" si="28"/>
        <v xml:space="preserve"> </v>
      </c>
    </row>
    <row r="951" spans="1:5">
      <c r="A951" s="619"/>
      <c r="B951" s="630" t="s">
        <v>591</v>
      </c>
      <c r="C951" s="631">
        <v>1</v>
      </c>
      <c r="D951" s="760"/>
      <c r="E951" s="3" t="str">
        <f t="shared" si="28"/>
        <v xml:space="preserve"> </v>
      </c>
    </row>
    <row r="952" spans="1:5">
      <c r="A952" s="619"/>
      <c r="B952" s="630"/>
      <c r="C952" s="631"/>
      <c r="D952" s="760"/>
      <c r="E952" s="3" t="str">
        <f t="shared" si="28"/>
        <v xml:space="preserve"> </v>
      </c>
    </row>
    <row r="953" spans="1:5">
      <c r="A953" s="619"/>
      <c r="B953" s="630"/>
      <c r="C953" s="631"/>
      <c r="D953" s="760"/>
      <c r="E953" s="3" t="str">
        <f>IF(OR(ISBLANK(C953),ISBLANK(D953))," ",KOLIC*CENA)</f>
        <v xml:space="preserve"> </v>
      </c>
    </row>
    <row r="954" spans="1:5">
      <c r="A954" s="619"/>
      <c r="B954" s="631"/>
      <c r="C954" s="625"/>
      <c r="E954" s="3" t="str">
        <f t="shared" si="28"/>
        <v xml:space="preserve"> </v>
      </c>
    </row>
    <row r="955" spans="1:5">
      <c r="A955" s="619"/>
      <c r="B955" s="656" t="s">
        <v>333</v>
      </c>
      <c r="C955" s="625"/>
      <c r="E955" s="3" t="str">
        <f t="shared" si="28"/>
        <v xml:space="preserve"> </v>
      </c>
    </row>
    <row r="956" spans="1:5" ht="303.60000000000002">
      <c r="A956" s="619" t="s">
        <v>573</v>
      </c>
      <c r="B956" s="656" t="s">
        <v>335</v>
      </c>
      <c r="C956" s="625"/>
      <c r="E956" s="3" t="str">
        <f t="shared" si="28"/>
        <v xml:space="preserve"> </v>
      </c>
    </row>
    <row r="957" spans="1:5" ht="92.4">
      <c r="A957" s="619"/>
      <c r="B957" s="656" t="s">
        <v>158</v>
      </c>
      <c r="C957" s="625"/>
      <c r="E957" s="3" t="str">
        <f t="shared" si="28"/>
        <v xml:space="preserve"> </v>
      </c>
    </row>
    <row r="958" spans="1:5">
      <c r="A958" s="619"/>
      <c r="B958" s="656"/>
      <c r="C958" s="625"/>
      <c r="E958" s="3" t="str">
        <f t="shared" si="28"/>
        <v xml:space="preserve"> </v>
      </c>
    </row>
    <row r="959" spans="1:5">
      <c r="A959" s="619"/>
      <c r="B959" s="656"/>
      <c r="C959" s="625"/>
      <c r="E959" s="3" t="str">
        <f t="shared" si="28"/>
        <v xml:space="preserve"> </v>
      </c>
    </row>
    <row r="960" spans="1:5" ht="66">
      <c r="A960" s="632" t="s">
        <v>539</v>
      </c>
      <c r="B960" s="656" t="s">
        <v>496</v>
      </c>
      <c r="C960" s="631"/>
      <c r="E960" s="3" t="str">
        <f t="shared" si="28"/>
        <v xml:space="preserve"> </v>
      </c>
    </row>
    <row r="961" spans="1:5">
      <c r="A961" s="619"/>
      <c r="B961" s="630" t="s">
        <v>591</v>
      </c>
      <c r="C961" s="631">
        <v>1</v>
      </c>
      <c r="D961" s="760"/>
      <c r="E961" s="3" t="str">
        <f t="shared" si="28"/>
        <v xml:space="preserve"> </v>
      </c>
    </row>
    <row r="962" spans="1:5">
      <c r="A962" s="619"/>
      <c r="B962" s="630"/>
      <c r="C962" s="631"/>
      <c r="D962" s="760"/>
      <c r="E962" s="3" t="str">
        <f t="shared" si="28"/>
        <v xml:space="preserve"> </v>
      </c>
    </row>
    <row r="963" spans="1:5">
      <c r="A963" s="619"/>
      <c r="B963" s="630"/>
      <c r="C963" s="631"/>
      <c r="D963" s="760"/>
      <c r="E963" s="3" t="str">
        <f t="shared" si="28"/>
        <v xml:space="preserve"> </v>
      </c>
    </row>
    <row r="964" spans="1:5" ht="39.6">
      <c r="A964" s="619" t="s">
        <v>2162</v>
      </c>
      <c r="B964" s="656" t="s">
        <v>59</v>
      </c>
      <c r="C964" s="631"/>
      <c r="D964" s="760"/>
      <c r="E964" s="3" t="str">
        <f t="shared" si="28"/>
        <v xml:space="preserve"> </v>
      </c>
    </row>
    <row r="965" spans="1:5">
      <c r="A965" s="619"/>
      <c r="B965" s="630" t="s">
        <v>591</v>
      </c>
      <c r="C965" s="631">
        <v>1</v>
      </c>
      <c r="D965" s="760"/>
      <c r="E965" s="3" t="str">
        <f t="shared" si="28"/>
        <v xml:space="preserve"> </v>
      </c>
    </row>
    <row r="966" spans="1:5" ht="15">
      <c r="A966" s="687"/>
      <c r="B966" s="688"/>
      <c r="C966" s="724"/>
      <c r="D966" s="761"/>
      <c r="E966" s="32"/>
    </row>
    <row r="967" spans="1:5" ht="15">
      <c r="A967" s="635"/>
      <c r="B967" s="636"/>
    </row>
    <row r="968" spans="1:5" ht="15">
      <c r="A968" s="635"/>
      <c r="B968" s="636"/>
    </row>
    <row r="969" spans="1:5" s="35" customFormat="1">
      <c r="A969" s="646"/>
      <c r="B969" s="650" t="s">
        <v>467</v>
      </c>
      <c r="C969" s="625"/>
      <c r="D969" s="758"/>
      <c r="E969" s="49">
        <f>SUM(E946:E968)</f>
        <v>0</v>
      </c>
    </row>
    <row r="970" spans="1:5" ht="15">
      <c r="A970" s="635"/>
      <c r="B970" s="636"/>
    </row>
    <row r="971" spans="1:5" s="35" customFormat="1">
      <c r="A971" s="646"/>
      <c r="B971" s="650" t="s">
        <v>2178</v>
      </c>
      <c r="C971" s="625"/>
      <c r="D971" s="758"/>
      <c r="E971" s="34"/>
    </row>
    <row r="972" spans="1:5" ht="15">
      <c r="A972" s="635"/>
      <c r="B972" s="636"/>
    </row>
    <row r="973" spans="1:5" ht="65.400000000000006" customHeight="1">
      <c r="A973" s="637">
        <v>1</v>
      </c>
      <c r="B973" s="603" t="s">
        <v>984</v>
      </c>
    </row>
    <row r="974" spans="1:5" ht="15.6">
      <c r="A974" s="732"/>
      <c r="B974" s="630" t="s">
        <v>591</v>
      </c>
      <c r="C974" s="631">
        <v>1</v>
      </c>
      <c r="D974" s="760"/>
      <c r="E974" s="3" t="str">
        <f>IF(OR(ISBLANK(C974),ISBLANK(D974))," ",KOLIC*CENA)</f>
        <v xml:space="preserve"> </v>
      </c>
    </row>
    <row r="975" spans="1:5" ht="15.6">
      <c r="A975" s="732"/>
      <c r="B975" s="630"/>
      <c r="C975" s="631"/>
      <c r="D975" s="760"/>
    </row>
    <row r="976" spans="1:5" ht="15.6">
      <c r="A976" s="732"/>
      <c r="B976" s="650" t="s">
        <v>985</v>
      </c>
      <c r="C976" s="631"/>
      <c r="D976" s="760"/>
      <c r="E976" s="49">
        <f>SUM(E974:E975)</f>
        <v>0</v>
      </c>
    </row>
    <row r="977" spans="1:5" ht="15.6">
      <c r="A977" s="732"/>
      <c r="B977" s="650"/>
      <c r="C977" s="631"/>
      <c r="D977" s="760"/>
    </row>
    <row r="978" spans="1:5" ht="15.6">
      <c r="A978" s="732"/>
      <c r="B978" s="650"/>
      <c r="C978" s="631"/>
      <c r="D978" s="760"/>
    </row>
    <row r="979" spans="1:5" ht="15.6">
      <c r="A979" s="732"/>
      <c r="B979" s="650"/>
      <c r="C979" s="631"/>
      <c r="D979" s="760"/>
    </row>
    <row r="980" spans="1:5" ht="15.6">
      <c r="A980" s="732"/>
      <c r="B980" s="630"/>
      <c r="C980" s="631"/>
      <c r="D980" s="760"/>
    </row>
    <row r="981" spans="1:5" s="44" customFormat="1">
      <c r="A981" s="661"/>
      <c r="B981" s="730" t="s">
        <v>986</v>
      </c>
      <c r="C981" s="628"/>
      <c r="D981" s="759"/>
      <c r="E981" s="43"/>
    </row>
    <row r="982" spans="1:5" ht="15">
      <c r="A982" s="640"/>
      <c r="B982" s="636"/>
    </row>
    <row r="983" spans="1:5" s="9" customFormat="1">
      <c r="A983" s="619"/>
      <c r="B983" s="654"/>
      <c r="C983" s="623" t="s">
        <v>569</v>
      </c>
      <c r="D983" s="758"/>
      <c r="E983" s="3" t="s">
        <v>823</v>
      </c>
    </row>
    <row r="984" spans="1:5" ht="15">
      <c r="A984" s="641"/>
      <c r="B984" s="636"/>
      <c r="E984" s="3" t="str">
        <f>IF(OR(ISBLANK(C984),ISBLANK(D984))," ",KOLIC*CENA)</f>
        <v xml:space="preserve"> </v>
      </c>
    </row>
    <row r="985" spans="1:5" ht="39.6">
      <c r="A985" s="632" t="s">
        <v>2160</v>
      </c>
      <c r="B985" s="653" t="s">
        <v>159</v>
      </c>
      <c r="C985" s="720"/>
      <c r="E985" s="3" t="str">
        <f>IF(OR(ISBLANK(C985),ISBLANK(D985))," ",KOLIC*CENA)</f>
        <v xml:space="preserve"> </v>
      </c>
    </row>
    <row r="986" spans="1:5" ht="224.4">
      <c r="B986" s="653" t="s">
        <v>702</v>
      </c>
      <c r="C986" s="720"/>
      <c r="E986" s="3" t="str">
        <f>IF(OR(ISBLANK(C986),ISBLANK(D986))," ",KOLIC*CENA)</f>
        <v xml:space="preserve"> </v>
      </c>
    </row>
    <row r="987" spans="1:5">
      <c r="A987" s="637"/>
      <c r="B987" s="722" t="s">
        <v>591</v>
      </c>
      <c r="C987" s="670">
        <v>2</v>
      </c>
      <c r="E987" s="3" t="str">
        <f>IF(OR(ISBLANK(C987),ISBLANK(D987))," ",KOLIC*CENA)</f>
        <v xml:space="preserve"> </v>
      </c>
    </row>
    <row r="988" spans="1:5">
      <c r="A988" s="637"/>
      <c r="B988" s="638"/>
      <c r="C988" s="639"/>
    </row>
    <row r="989" spans="1:5" ht="15.6">
      <c r="A989" s="739"/>
      <c r="B989" s="688"/>
      <c r="C989" s="724"/>
      <c r="D989" s="761"/>
      <c r="E989" s="32"/>
    </row>
    <row r="990" spans="1:5" ht="15.6">
      <c r="A990" s="732"/>
      <c r="B990" s="636"/>
    </row>
    <row r="991" spans="1:5" s="44" customFormat="1">
      <c r="A991" s="661"/>
      <c r="B991" s="730" t="s">
        <v>504</v>
      </c>
      <c r="C991" s="628"/>
      <c r="D991" s="759"/>
      <c r="E991" s="49">
        <f>SUM(E984:E990)</f>
        <v>0</v>
      </c>
    </row>
    <row r="992" spans="1:5" s="44" customFormat="1">
      <c r="A992" s="661"/>
      <c r="B992" s="730"/>
      <c r="C992" s="628"/>
      <c r="D992" s="759"/>
      <c r="E992" s="49"/>
    </row>
    <row r="993" spans="1:5" ht="26.4">
      <c r="A993" s="675"/>
      <c r="B993" s="740" t="s">
        <v>35</v>
      </c>
    </row>
    <row r="994" spans="1:5" s="9" customFormat="1">
      <c r="A994" s="619"/>
      <c r="B994" s="654"/>
      <c r="C994" s="623" t="s">
        <v>569</v>
      </c>
      <c r="D994" s="758"/>
      <c r="E994" s="3" t="s">
        <v>498</v>
      </c>
    </row>
    <row r="995" spans="1:5" s="9" customFormat="1">
      <c r="A995" s="619"/>
      <c r="B995" s="638"/>
      <c r="C995" s="655"/>
      <c r="D995" s="759"/>
      <c r="E995" s="3" t="str">
        <f t="shared" ref="E995:E1005" si="29">IF(OR(ISBLANK(C995),ISBLANK(D995))," ",KOLIC*CENA)</f>
        <v xml:space="preserve"> </v>
      </c>
    </row>
    <row r="996" spans="1:5">
      <c r="A996" s="636"/>
      <c r="B996" s="636"/>
      <c r="E996" s="3" t="str">
        <f t="shared" si="29"/>
        <v xml:space="preserve"> </v>
      </c>
    </row>
    <row r="997" spans="1:5" ht="118.8">
      <c r="A997" s="632" t="s">
        <v>572</v>
      </c>
      <c r="B997" s="633" t="s">
        <v>34</v>
      </c>
      <c r="C997" s="634"/>
      <c r="E997" s="3" t="str">
        <f t="shared" si="29"/>
        <v xml:space="preserve"> </v>
      </c>
    </row>
    <row r="998" spans="1:5" ht="79.2">
      <c r="A998" s="632" t="s">
        <v>539</v>
      </c>
      <c r="B998" s="633" t="s">
        <v>485</v>
      </c>
      <c r="C998" s="634"/>
      <c r="E998" s="3" t="str">
        <f t="shared" si="29"/>
        <v xml:space="preserve"> </v>
      </c>
    </row>
    <row r="999" spans="1:5" ht="26.4">
      <c r="A999" s="632" t="s">
        <v>540</v>
      </c>
      <c r="B999" s="633" t="s">
        <v>486</v>
      </c>
      <c r="C999" s="634"/>
      <c r="E999" s="3" t="str">
        <f t="shared" si="29"/>
        <v xml:space="preserve"> </v>
      </c>
    </row>
    <row r="1000" spans="1:5" ht="26.4">
      <c r="A1000" s="632" t="s">
        <v>619</v>
      </c>
      <c r="B1000" s="633" t="s">
        <v>705</v>
      </c>
      <c r="C1000" s="634"/>
      <c r="E1000" s="3" t="str">
        <f t="shared" si="29"/>
        <v xml:space="preserve"> </v>
      </c>
    </row>
    <row r="1001" spans="1:5">
      <c r="A1001" s="632" t="s">
        <v>620</v>
      </c>
      <c r="B1001" s="633" t="s">
        <v>487</v>
      </c>
      <c r="C1001" s="634"/>
      <c r="E1001" s="3" t="str">
        <f t="shared" si="29"/>
        <v xml:space="preserve"> </v>
      </c>
    </row>
    <row r="1002" spans="1:5" ht="79.2">
      <c r="A1002" s="632" t="s">
        <v>138</v>
      </c>
      <c r="B1002" s="633" t="s">
        <v>283</v>
      </c>
      <c r="C1002" s="634"/>
      <c r="E1002" s="3" t="str">
        <f t="shared" si="29"/>
        <v xml:space="preserve"> </v>
      </c>
    </row>
    <row r="1003" spans="1:5" ht="145.19999999999999">
      <c r="B1003" s="633" t="s">
        <v>160</v>
      </c>
      <c r="C1003" s="634"/>
      <c r="E1003" s="3" t="str">
        <f t="shared" si="29"/>
        <v xml:space="preserve"> </v>
      </c>
    </row>
    <row r="1004" spans="1:5" ht="132">
      <c r="B1004" s="633" t="s">
        <v>686</v>
      </c>
      <c r="C1004" s="634"/>
      <c r="E1004" s="3" t="str">
        <f t="shared" si="29"/>
        <v xml:space="preserve"> </v>
      </c>
    </row>
    <row r="1005" spans="1:5">
      <c r="A1005" s="637"/>
      <c r="B1005" s="638" t="s">
        <v>561</v>
      </c>
      <c r="C1005" s="670">
        <v>80</v>
      </c>
      <c r="E1005" s="3" t="str">
        <f t="shared" si="29"/>
        <v xml:space="preserve"> </v>
      </c>
    </row>
    <row r="1006" spans="1:5">
      <c r="B1006" s="633"/>
      <c r="C1006" s="634"/>
    </row>
    <row r="1007" spans="1:5" s="16" customFormat="1" hidden="1" outlineLevel="1">
      <c r="A1007" s="665" t="s">
        <v>706</v>
      </c>
      <c r="B1007" s="690" t="s">
        <v>488</v>
      </c>
      <c r="C1007" s="691">
        <v>24</v>
      </c>
      <c r="D1007" s="769"/>
      <c r="E1007" s="15"/>
    </row>
    <row r="1008" spans="1:5" s="16" customFormat="1" hidden="1" outlineLevel="1">
      <c r="A1008" s="665" t="s">
        <v>152</v>
      </c>
      <c r="B1008" s="690" t="s">
        <v>489</v>
      </c>
      <c r="C1008" s="691">
        <v>35.453000000000003</v>
      </c>
      <c r="D1008" s="769"/>
      <c r="E1008" s="15"/>
    </row>
    <row r="1009" spans="1:5" s="16" customFormat="1" hidden="1" outlineLevel="1">
      <c r="A1009" s="665" t="s">
        <v>153</v>
      </c>
      <c r="B1009" s="690" t="s">
        <v>490</v>
      </c>
      <c r="C1009" s="691">
        <v>15.125</v>
      </c>
      <c r="D1009" s="769"/>
      <c r="E1009" s="15"/>
    </row>
    <row r="1010" spans="1:5" s="16" customFormat="1" hidden="1" outlineLevel="1">
      <c r="A1010" s="665"/>
      <c r="B1010" s="741"/>
      <c r="C1010" s="691">
        <v>74.578000000000003</v>
      </c>
      <c r="D1010" s="769"/>
      <c r="E1010" s="15"/>
    </row>
    <row r="1011" spans="1:5" collapsed="1">
      <c r="B1011" s="633"/>
      <c r="C1011" s="634"/>
    </row>
    <row r="1012" spans="1:5" s="48" customFormat="1">
      <c r="A1012" s="742"/>
      <c r="B1012" s="743"/>
      <c r="C1012" s="744"/>
      <c r="D1012" s="761"/>
      <c r="E1012" s="32"/>
    </row>
    <row r="1013" spans="1:5">
      <c r="B1013" s="633"/>
      <c r="C1013" s="634"/>
    </row>
    <row r="1014" spans="1:5">
      <c r="B1014" s="633"/>
      <c r="C1014" s="634"/>
    </row>
    <row r="1015" spans="1:5">
      <c r="B1015" s="745" t="s">
        <v>154</v>
      </c>
      <c r="C1015" s="634"/>
      <c r="E1015" s="49">
        <f>SUM(E1005:E1014)</f>
        <v>0</v>
      </c>
    </row>
    <row r="1016" spans="1:5">
      <c r="A1016" s="636"/>
      <c r="B1016" s="636"/>
    </row>
    <row r="1017" spans="1:5" s="44" customFormat="1">
      <c r="A1017" s="661"/>
      <c r="B1017" s="730" t="s">
        <v>157</v>
      </c>
      <c r="C1017" s="628"/>
      <c r="D1017" s="759"/>
      <c r="E1017" s="43"/>
    </row>
    <row r="1018" spans="1:5" ht="15">
      <c r="A1018" s="640"/>
      <c r="B1018" s="636"/>
    </row>
    <row r="1019" spans="1:5" s="9" customFormat="1">
      <c r="A1019" s="619"/>
      <c r="B1019" s="654"/>
      <c r="C1019" s="623" t="s">
        <v>569</v>
      </c>
      <c r="D1019" s="758"/>
      <c r="E1019" s="3" t="s">
        <v>498</v>
      </c>
    </row>
    <row r="1020" spans="1:5" s="9" customFormat="1">
      <c r="A1020" s="619"/>
      <c r="B1020" s="638"/>
      <c r="C1020" s="655"/>
      <c r="D1020" s="759"/>
      <c r="E1020" s="3" t="str">
        <f t="shared" ref="E1020:E1047" si="30">IF(OR(ISBLANK(C1020),ISBLANK(D1020))," ",KOLIC*CENA)</f>
        <v xml:space="preserve"> </v>
      </c>
    </row>
    <row r="1021" spans="1:5" ht="290.39999999999998">
      <c r="A1021" s="619" t="s">
        <v>572</v>
      </c>
      <c r="B1021" s="656" t="s">
        <v>687</v>
      </c>
      <c r="C1021" s="625"/>
      <c r="E1021" s="3" t="str">
        <f t="shared" si="30"/>
        <v xml:space="preserve"> </v>
      </c>
    </row>
    <row r="1022" spans="1:5" ht="92.4">
      <c r="A1022" s="619"/>
      <c r="B1022" s="656" t="s">
        <v>491</v>
      </c>
      <c r="C1022" s="625"/>
      <c r="E1022" s="3" t="str">
        <f t="shared" si="30"/>
        <v xml:space="preserve"> </v>
      </c>
    </row>
    <row r="1023" spans="1:5" ht="66">
      <c r="A1023" s="619"/>
      <c r="B1023" s="656" t="s">
        <v>492</v>
      </c>
      <c r="C1023" s="625"/>
      <c r="E1023" s="3" t="str">
        <f t="shared" si="30"/>
        <v xml:space="preserve"> </v>
      </c>
    </row>
    <row r="1024" spans="1:5" ht="39.6">
      <c r="A1024" s="619"/>
      <c r="B1024" s="656" t="s">
        <v>155</v>
      </c>
      <c r="C1024" s="625"/>
      <c r="E1024" s="3" t="str">
        <f t="shared" si="30"/>
        <v xml:space="preserve"> </v>
      </c>
    </row>
    <row r="1025" spans="1:5" ht="52.8">
      <c r="A1025" s="619"/>
      <c r="B1025" s="656" t="s">
        <v>394</v>
      </c>
      <c r="C1025" s="625"/>
      <c r="E1025" s="3" t="str">
        <f t="shared" si="30"/>
        <v xml:space="preserve"> </v>
      </c>
    </row>
    <row r="1026" spans="1:5">
      <c r="A1026" s="619"/>
      <c r="B1026" s="656"/>
      <c r="C1026" s="625"/>
      <c r="E1026" s="3" t="str">
        <f t="shared" si="30"/>
        <v xml:space="preserve"> </v>
      </c>
    </row>
    <row r="1027" spans="1:5" ht="171.6">
      <c r="A1027" s="632" t="s">
        <v>539</v>
      </c>
      <c r="B1027" s="735" t="s">
        <v>28</v>
      </c>
      <c r="E1027" s="3" t="str">
        <f t="shared" si="30"/>
        <v xml:space="preserve"> </v>
      </c>
    </row>
    <row r="1028" spans="1:5">
      <c r="A1028" s="619"/>
      <c r="B1028" s="630" t="s">
        <v>561</v>
      </c>
      <c r="C1028" s="628">
        <v>31</v>
      </c>
      <c r="D1028" s="760"/>
      <c r="E1028" s="3" t="str">
        <f t="shared" si="30"/>
        <v xml:space="preserve"> </v>
      </c>
    </row>
    <row r="1029" spans="1:5">
      <c r="A1029" s="619"/>
      <c r="B1029" s="656"/>
      <c r="C1029" s="625"/>
      <c r="E1029" s="3" t="str">
        <f t="shared" si="30"/>
        <v xml:space="preserve"> </v>
      </c>
    </row>
    <row r="1030" spans="1:5" s="16" customFormat="1" hidden="1" outlineLevel="1">
      <c r="A1030" s="665" t="s">
        <v>406</v>
      </c>
      <c r="B1030" s="665" t="s">
        <v>407</v>
      </c>
      <c r="C1030" s="666">
        <v>30.9</v>
      </c>
      <c r="D1030" s="769"/>
      <c r="E1030" s="3" t="str">
        <f t="shared" si="30"/>
        <v xml:space="preserve"> </v>
      </c>
    </row>
    <row r="1031" spans="1:5" s="16" customFormat="1" hidden="1" outlineLevel="1">
      <c r="A1031" s="665"/>
      <c r="B1031" s="665"/>
      <c r="C1031" s="666"/>
      <c r="D1031" s="769"/>
      <c r="E1031" s="3" t="str">
        <f t="shared" si="30"/>
        <v xml:space="preserve"> </v>
      </c>
    </row>
    <row r="1032" spans="1:5" collapsed="1">
      <c r="A1032" s="619"/>
      <c r="B1032" s="656"/>
      <c r="C1032" s="625"/>
      <c r="E1032" s="3" t="str">
        <f t="shared" si="30"/>
        <v xml:space="preserve"> </v>
      </c>
    </row>
    <row r="1033" spans="1:5" ht="184.8">
      <c r="A1033" s="632" t="s">
        <v>178</v>
      </c>
      <c r="B1033" s="735" t="s">
        <v>187</v>
      </c>
      <c r="E1033" s="3" t="str">
        <f t="shared" si="30"/>
        <v xml:space="preserve"> </v>
      </c>
    </row>
    <row r="1034" spans="1:5">
      <c r="A1034" s="619"/>
      <c r="B1034" s="630" t="s">
        <v>561</v>
      </c>
      <c r="C1034" s="628">
        <v>5.5</v>
      </c>
      <c r="D1034" s="760"/>
      <c r="E1034" s="3" t="str">
        <f t="shared" si="30"/>
        <v xml:space="preserve"> </v>
      </c>
    </row>
    <row r="1035" spans="1:5">
      <c r="A1035" s="619"/>
      <c r="B1035" s="656"/>
      <c r="C1035" s="625"/>
      <c r="E1035" s="3" t="str">
        <f t="shared" si="30"/>
        <v xml:space="preserve"> </v>
      </c>
    </row>
    <row r="1036" spans="1:5" s="16" customFormat="1" hidden="1" outlineLevel="1">
      <c r="A1036" s="665" t="s">
        <v>406</v>
      </c>
      <c r="B1036" s="665" t="s">
        <v>188</v>
      </c>
      <c r="C1036" s="666">
        <v>5.13</v>
      </c>
      <c r="D1036" s="769"/>
      <c r="E1036" s="3" t="str">
        <f t="shared" si="30"/>
        <v xml:space="preserve"> </v>
      </c>
    </row>
    <row r="1037" spans="1:5" collapsed="1">
      <c r="A1037" s="619"/>
      <c r="B1037" s="656"/>
      <c r="C1037" s="625"/>
      <c r="E1037" s="3" t="str">
        <f t="shared" si="30"/>
        <v xml:space="preserve"> </v>
      </c>
    </row>
    <row r="1038" spans="1:5" ht="198">
      <c r="A1038" s="632" t="s">
        <v>136</v>
      </c>
      <c r="B1038" s="735" t="s">
        <v>190</v>
      </c>
      <c r="E1038" s="3" t="str">
        <f t="shared" si="30"/>
        <v xml:space="preserve"> </v>
      </c>
    </row>
    <row r="1039" spans="1:5">
      <c r="A1039" s="619"/>
      <c r="B1039" s="630" t="s">
        <v>561</v>
      </c>
      <c r="C1039" s="628">
        <v>2.85</v>
      </c>
      <c r="D1039" s="760"/>
      <c r="E1039" s="3" t="str">
        <f t="shared" si="30"/>
        <v xml:space="preserve"> </v>
      </c>
    </row>
    <row r="1040" spans="1:5">
      <c r="A1040" s="619"/>
      <c r="B1040" s="656"/>
      <c r="C1040" s="625"/>
      <c r="E1040" s="3" t="str">
        <f t="shared" si="30"/>
        <v xml:space="preserve"> </v>
      </c>
    </row>
    <row r="1041" spans="1:5" s="16" customFormat="1" hidden="1" outlineLevel="1">
      <c r="A1041" s="665" t="s">
        <v>406</v>
      </c>
      <c r="B1041" s="665" t="s">
        <v>189</v>
      </c>
      <c r="C1041" s="666">
        <v>2.85</v>
      </c>
      <c r="D1041" s="769"/>
      <c r="E1041" s="3" t="str">
        <f t="shared" si="30"/>
        <v xml:space="preserve"> </v>
      </c>
    </row>
    <row r="1042" spans="1:5" collapsed="1">
      <c r="A1042" s="619"/>
      <c r="B1042" s="656"/>
      <c r="C1042" s="625"/>
      <c r="E1042" s="3" t="str">
        <f t="shared" si="30"/>
        <v xml:space="preserve"> </v>
      </c>
    </row>
    <row r="1043" spans="1:5">
      <c r="A1043" s="619"/>
      <c r="B1043" s="656"/>
      <c r="C1043" s="625"/>
      <c r="E1043" s="3" t="str">
        <f t="shared" si="30"/>
        <v xml:space="preserve"> </v>
      </c>
    </row>
    <row r="1044" spans="1:5" ht="198">
      <c r="A1044" s="619" t="s">
        <v>620</v>
      </c>
      <c r="B1044" s="656" t="s">
        <v>29</v>
      </c>
      <c r="C1044" s="625"/>
      <c r="E1044" s="3" t="str">
        <f t="shared" si="30"/>
        <v xml:space="preserve"> </v>
      </c>
    </row>
    <row r="1045" spans="1:5">
      <c r="A1045" s="619"/>
      <c r="B1045" s="630" t="s">
        <v>561</v>
      </c>
      <c r="C1045" s="628">
        <v>8.5</v>
      </c>
      <c r="D1045" s="760"/>
      <c r="E1045" s="3" t="str">
        <f t="shared" si="30"/>
        <v xml:space="preserve"> </v>
      </c>
    </row>
    <row r="1046" spans="1:5">
      <c r="A1046" s="619"/>
      <c r="B1046" s="630"/>
      <c r="D1046" s="760"/>
      <c r="E1046" s="3" t="str">
        <f t="shared" si="30"/>
        <v xml:space="preserve"> </v>
      </c>
    </row>
    <row r="1047" spans="1:5" s="16" customFormat="1" hidden="1" outlineLevel="1">
      <c r="A1047" s="665" t="s">
        <v>406</v>
      </c>
      <c r="B1047" s="665" t="s">
        <v>191</v>
      </c>
      <c r="C1047" s="666">
        <v>8.5500000000000007</v>
      </c>
      <c r="D1047" s="769"/>
      <c r="E1047" s="3" t="str">
        <f t="shared" si="30"/>
        <v xml:space="preserve"> </v>
      </c>
    </row>
    <row r="1048" spans="1:5" collapsed="1">
      <c r="A1048" s="619"/>
      <c r="B1048" s="656"/>
      <c r="C1048" s="625"/>
      <c r="E1048" s="3" t="str">
        <f t="shared" ref="E1048:E1072" si="31">IF(OR(ISBLANK(C1048),ISBLANK(D1048))," ",KOLIC*CENA)</f>
        <v xml:space="preserve"> </v>
      </c>
    </row>
    <row r="1049" spans="1:5" ht="158.4">
      <c r="A1049" s="619" t="s">
        <v>138</v>
      </c>
      <c r="B1049" s="656" t="s">
        <v>30</v>
      </c>
      <c r="C1049" s="625"/>
      <c r="E1049" s="3" t="str">
        <f t="shared" si="31"/>
        <v xml:space="preserve"> </v>
      </c>
    </row>
    <row r="1050" spans="1:5">
      <c r="A1050" s="619"/>
      <c r="B1050" s="630" t="s">
        <v>561</v>
      </c>
      <c r="C1050" s="628">
        <v>14</v>
      </c>
      <c r="D1050" s="760"/>
      <c r="E1050" s="3" t="str">
        <f t="shared" si="31"/>
        <v xml:space="preserve"> </v>
      </c>
    </row>
    <row r="1051" spans="1:5">
      <c r="A1051" s="619"/>
      <c r="B1051" s="630"/>
      <c r="D1051" s="760"/>
      <c r="E1051" s="3" t="str">
        <f t="shared" si="31"/>
        <v xml:space="preserve"> </v>
      </c>
    </row>
    <row r="1052" spans="1:5" s="16" customFormat="1" hidden="1" outlineLevel="1">
      <c r="A1052" s="665" t="s">
        <v>156</v>
      </c>
      <c r="B1052" s="665" t="s">
        <v>192</v>
      </c>
      <c r="C1052" s="666">
        <v>13.545</v>
      </c>
      <c r="D1052" s="769"/>
      <c r="E1052" s="3" t="str">
        <f t="shared" si="31"/>
        <v xml:space="preserve"> </v>
      </c>
    </row>
    <row r="1053" spans="1:5" collapsed="1">
      <c r="A1053" s="619"/>
      <c r="B1053" s="656"/>
      <c r="C1053" s="625"/>
      <c r="E1053" s="3" t="str">
        <f t="shared" si="31"/>
        <v xml:space="preserve"> </v>
      </c>
    </row>
    <row r="1054" spans="1:5" ht="184.8">
      <c r="A1054" s="619" t="s">
        <v>757</v>
      </c>
      <c r="B1054" s="656" t="s">
        <v>175</v>
      </c>
      <c r="C1054" s="625"/>
      <c r="E1054" s="3" t="str">
        <f t="shared" si="31"/>
        <v xml:space="preserve"> </v>
      </c>
    </row>
    <row r="1055" spans="1:5">
      <c r="A1055" s="619"/>
      <c r="B1055" s="630" t="s">
        <v>561</v>
      </c>
      <c r="C1055" s="628">
        <v>25</v>
      </c>
      <c r="D1055" s="760"/>
      <c r="E1055" s="3" t="str">
        <f t="shared" si="31"/>
        <v xml:space="preserve"> </v>
      </c>
    </row>
    <row r="1056" spans="1:5">
      <c r="A1056" s="619"/>
      <c r="B1056" s="630"/>
      <c r="D1056" s="760"/>
      <c r="E1056" s="3" t="str">
        <f t="shared" si="31"/>
        <v xml:space="preserve"> </v>
      </c>
    </row>
    <row r="1057" spans="1:5" s="16" customFormat="1" hidden="1" outlineLevel="1">
      <c r="A1057" s="665" t="s">
        <v>83</v>
      </c>
      <c r="B1057" s="665" t="s">
        <v>193</v>
      </c>
      <c r="C1057" s="666">
        <v>14.04</v>
      </c>
      <c r="D1057" s="769"/>
      <c r="E1057" s="3" t="str">
        <f t="shared" si="31"/>
        <v xml:space="preserve"> </v>
      </c>
    </row>
    <row r="1058" spans="1:5" s="16" customFormat="1" hidden="1" outlineLevel="1">
      <c r="A1058" s="665" t="s">
        <v>194</v>
      </c>
      <c r="B1058" s="665" t="s">
        <v>195</v>
      </c>
      <c r="C1058" s="666">
        <v>10.8</v>
      </c>
      <c r="D1058" s="769"/>
      <c r="E1058" s="3" t="str">
        <f t="shared" si="31"/>
        <v xml:space="preserve"> </v>
      </c>
    </row>
    <row r="1059" spans="1:5" s="16" customFormat="1" hidden="1" outlineLevel="1">
      <c r="A1059" s="665"/>
      <c r="B1059" s="665"/>
      <c r="C1059" s="666">
        <v>24.84</v>
      </c>
      <c r="D1059" s="769"/>
      <c r="E1059" s="3" t="str">
        <f t="shared" si="31"/>
        <v xml:space="preserve"> </v>
      </c>
    </row>
    <row r="1060" spans="1:5" collapsed="1">
      <c r="A1060" s="619"/>
      <c r="B1060" s="656"/>
      <c r="C1060" s="625"/>
      <c r="E1060" s="3" t="str">
        <f t="shared" si="31"/>
        <v xml:space="preserve"> </v>
      </c>
    </row>
    <row r="1061" spans="1:5" ht="198">
      <c r="A1061" s="619" t="s">
        <v>758</v>
      </c>
      <c r="B1061" s="656" t="s">
        <v>176</v>
      </c>
      <c r="C1061" s="625"/>
      <c r="E1061" s="3" t="str">
        <f t="shared" si="31"/>
        <v xml:space="preserve"> </v>
      </c>
    </row>
    <row r="1062" spans="1:5">
      <c r="A1062" s="619"/>
      <c r="B1062" s="630" t="s">
        <v>561</v>
      </c>
      <c r="C1062" s="628">
        <v>32</v>
      </c>
      <c r="D1062" s="760"/>
      <c r="E1062" s="3" t="str">
        <f t="shared" si="31"/>
        <v xml:space="preserve"> </v>
      </c>
    </row>
    <row r="1063" spans="1:5">
      <c r="A1063" s="619"/>
      <c r="B1063" s="630"/>
      <c r="D1063" s="760"/>
      <c r="E1063" s="3" t="str">
        <f t="shared" si="31"/>
        <v xml:space="preserve"> </v>
      </c>
    </row>
    <row r="1064" spans="1:5" s="16" customFormat="1" hidden="1" outlineLevel="1">
      <c r="A1064" s="665" t="s">
        <v>126</v>
      </c>
      <c r="B1064" s="665" t="s">
        <v>196</v>
      </c>
      <c r="C1064" s="666">
        <v>30</v>
      </c>
      <c r="D1064" s="769"/>
      <c r="E1064" s="3" t="str">
        <f t="shared" si="31"/>
        <v xml:space="preserve"> </v>
      </c>
    </row>
    <row r="1065" spans="1:5" collapsed="1">
      <c r="A1065" s="619"/>
      <c r="B1065" s="656"/>
      <c r="C1065" s="625"/>
      <c r="E1065" s="3" t="str">
        <f t="shared" si="31"/>
        <v xml:space="preserve"> </v>
      </c>
    </row>
    <row r="1066" spans="1:5">
      <c r="A1066" s="619"/>
      <c r="B1066" s="630" t="s">
        <v>629</v>
      </c>
      <c r="C1066" s="631"/>
      <c r="D1066" s="760"/>
      <c r="E1066" s="3" t="str">
        <f t="shared" si="31"/>
        <v xml:space="preserve"> </v>
      </c>
    </row>
    <row r="1067" spans="1:5">
      <c r="A1067" s="619"/>
      <c r="B1067" s="630"/>
      <c r="C1067" s="631"/>
      <c r="D1067" s="760"/>
      <c r="E1067" s="3" t="str">
        <f t="shared" si="31"/>
        <v xml:space="preserve"> </v>
      </c>
    </row>
    <row r="1068" spans="1:5" ht="92.4">
      <c r="A1068" s="619" t="s">
        <v>1474</v>
      </c>
      <c r="B1068" s="656" t="s">
        <v>177</v>
      </c>
      <c r="C1068" s="625"/>
      <c r="E1068" s="3" t="str">
        <f t="shared" si="31"/>
        <v xml:space="preserve"> </v>
      </c>
    </row>
    <row r="1069" spans="1:5">
      <c r="A1069" s="619"/>
      <c r="B1069" s="630" t="s">
        <v>590</v>
      </c>
      <c r="C1069" s="628">
        <v>12</v>
      </c>
      <c r="D1069" s="760"/>
      <c r="E1069" s="3" t="str">
        <f t="shared" si="31"/>
        <v xml:space="preserve"> </v>
      </c>
    </row>
    <row r="1070" spans="1:5">
      <c r="A1070" s="619"/>
      <c r="B1070" s="656"/>
      <c r="C1070" s="625"/>
      <c r="E1070" s="3" t="str">
        <f t="shared" si="31"/>
        <v xml:space="preserve"> </v>
      </c>
    </row>
    <row r="1071" spans="1:5" ht="105.6">
      <c r="A1071" s="632" t="s">
        <v>2162</v>
      </c>
      <c r="B1071" s="656" t="s">
        <v>987</v>
      </c>
      <c r="E1071" s="3" t="str">
        <f t="shared" si="31"/>
        <v xml:space="preserve"> </v>
      </c>
    </row>
    <row r="1072" spans="1:5">
      <c r="A1072" s="619"/>
      <c r="B1072" s="630"/>
      <c r="C1072" s="631">
        <v>0.03</v>
      </c>
      <c r="D1072" s="760"/>
      <c r="E1072" s="3" t="str">
        <f t="shared" si="31"/>
        <v xml:space="preserve"> </v>
      </c>
    </row>
    <row r="1073" spans="1:5">
      <c r="A1073" s="619"/>
      <c r="B1073" s="656"/>
      <c r="C1073" s="625"/>
      <c r="E1073" s="3" t="str">
        <f>IF(OR(ISBLANK(C1073),ISBLANK(D1073))," ",KOLIC*CENA)</f>
        <v xml:space="preserve"> </v>
      </c>
    </row>
    <row r="1074" spans="1:5">
      <c r="A1074" s="643"/>
      <c r="B1074" s="644"/>
      <c r="C1074" s="645"/>
      <c r="D1074" s="761"/>
      <c r="E1074" s="32"/>
    </row>
    <row r="1075" spans="1:5">
      <c r="A1075" s="619"/>
      <c r="B1075" s="656"/>
      <c r="C1075" s="625"/>
    </row>
    <row r="1076" spans="1:5">
      <c r="A1076" s="619"/>
      <c r="B1076" s="656"/>
      <c r="C1076" s="625"/>
    </row>
    <row r="1077" spans="1:5">
      <c r="A1077" s="619"/>
      <c r="B1077" s="650" t="s">
        <v>559</v>
      </c>
      <c r="C1077" s="625"/>
      <c r="E1077" s="49">
        <f>SUM(E1028:E1076)</f>
        <v>0</v>
      </c>
    </row>
    <row r="1078" spans="1:5">
      <c r="A1078" s="619"/>
      <c r="B1078" s="650"/>
      <c r="C1078" s="625"/>
      <c r="E1078" s="49"/>
    </row>
    <row r="1079" spans="1:5" ht="13.8">
      <c r="A1079" s="560" t="s">
        <v>397</v>
      </c>
      <c r="B1079" s="650" t="s">
        <v>398</v>
      </c>
    </row>
    <row r="1080" spans="1:5" s="9" customFormat="1">
      <c r="A1080" s="619"/>
      <c r="B1080" s="654"/>
      <c r="C1080" s="623" t="s">
        <v>569</v>
      </c>
      <c r="D1080" s="758"/>
      <c r="E1080" s="3" t="s">
        <v>498</v>
      </c>
    </row>
    <row r="1081" spans="1:5" s="9" customFormat="1">
      <c r="A1081" s="619"/>
      <c r="B1081" s="638"/>
      <c r="C1081" s="655"/>
      <c r="D1081" s="759"/>
      <c r="E1081" s="3" t="str">
        <f t="shared" ref="E1081:E1097" si="32">IF(OR(ISBLANK(C1081),ISBLANK(D1081))," ",KOLIC*CENA)</f>
        <v xml:space="preserve"> </v>
      </c>
    </row>
    <row r="1082" spans="1:5" s="35" customFormat="1" ht="26.4">
      <c r="A1082" s="619" t="s">
        <v>572</v>
      </c>
      <c r="B1082" s="656" t="s">
        <v>400</v>
      </c>
      <c r="C1082" s="625"/>
      <c r="D1082" s="758"/>
      <c r="E1082" s="3" t="str">
        <f t="shared" si="32"/>
        <v xml:space="preserve"> </v>
      </c>
    </row>
    <row r="1083" spans="1:5" s="35" customFormat="1" ht="290.39999999999998">
      <c r="A1083" s="619"/>
      <c r="B1083" s="656" t="s">
        <v>472</v>
      </c>
      <c r="C1083" s="625"/>
      <c r="D1083" s="758"/>
      <c r="E1083" s="3" t="str">
        <f t="shared" si="32"/>
        <v xml:space="preserve"> </v>
      </c>
    </row>
    <row r="1084" spans="1:5" s="35" customFormat="1" ht="277.2">
      <c r="A1084" s="619"/>
      <c r="B1084" s="656" t="s">
        <v>473</v>
      </c>
      <c r="C1084" s="625"/>
      <c r="D1084" s="758"/>
      <c r="E1084" s="3" t="str">
        <f t="shared" si="32"/>
        <v xml:space="preserve"> </v>
      </c>
    </row>
    <row r="1085" spans="1:5" s="35" customFormat="1" ht="39.6">
      <c r="A1085" s="619"/>
      <c r="B1085" s="656" t="s">
        <v>401</v>
      </c>
      <c r="C1085" s="625"/>
      <c r="D1085" s="758"/>
      <c r="E1085" s="3" t="str">
        <f t="shared" si="32"/>
        <v xml:space="preserve"> </v>
      </c>
    </row>
    <row r="1086" spans="1:5" s="35" customFormat="1">
      <c r="A1086" s="619"/>
      <c r="B1086" s="656"/>
      <c r="C1086" s="625"/>
      <c r="D1086" s="758"/>
      <c r="E1086" s="3" t="str">
        <f t="shared" si="32"/>
        <v xml:space="preserve"> </v>
      </c>
    </row>
    <row r="1087" spans="1:5" s="35" customFormat="1" ht="66">
      <c r="A1087" s="619" t="s">
        <v>539</v>
      </c>
      <c r="B1087" s="656" t="s">
        <v>402</v>
      </c>
      <c r="C1087" s="625"/>
      <c r="D1087" s="758"/>
      <c r="E1087" s="3" t="str">
        <f t="shared" si="32"/>
        <v xml:space="preserve"> </v>
      </c>
    </row>
    <row r="1088" spans="1:5" s="35" customFormat="1">
      <c r="A1088" s="619"/>
      <c r="B1088" s="630" t="s">
        <v>561</v>
      </c>
      <c r="C1088" s="631">
        <v>4</v>
      </c>
      <c r="D1088" s="758"/>
      <c r="E1088" s="3" t="str">
        <f t="shared" si="32"/>
        <v xml:space="preserve"> </v>
      </c>
    </row>
    <row r="1089" spans="1:5" s="35" customFormat="1">
      <c r="A1089" s="619"/>
      <c r="B1089" s="630"/>
      <c r="C1089" s="631"/>
      <c r="D1089" s="758"/>
      <c r="E1089" s="3" t="str">
        <f t="shared" si="32"/>
        <v xml:space="preserve"> </v>
      </c>
    </row>
    <row r="1090" spans="1:5" s="16" customFormat="1" hidden="1" outlineLevel="1">
      <c r="A1090" s="665" t="s">
        <v>197</v>
      </c>
      <c r="B1090" s="665" t="s">
        <v>605</v>
      </c>
      <c r="C1090" s="690">
        <v>3.81</v>
      </c>
      <c r="D1090" s="769"/>
      <c r="E1090" s="3" t="str">
        <f t="shared" si="32"/>
        <v xml:space="preserve"> </v>
      </c>
    </row>
    <row r="1091" spans="1:5" s="35" customFormat="1" collapsed="1">
      <c r="A1091" s="619"/>
      <c r="B1091" s="630"/>
      <c r="C1091" s="631"/>
      <c r="D1091" s="758"/>
      <c r="E1091" s="3" t="str">
        <f t="shared" si="32"/>
        <v xml:space="preserve"> </v>
      </c>
    </row>
    <row r="1092" spans="1:5" s="35" customFormat="1" ht="39.6">
      <c r="A1092" s="619" t="s">
        <v>540</v>
      </c>
      <c r="B1092" s="656" t="s">
        <v>403</v>
      </c>
      <c r="C1092" s="625"/>
      <c r="D1092" s="758"/>
      <c r="E1092" s="3" t="str">
        <f t="shared" si="32"/>
        <v xml:space="preserve"> </v>
      </c>
    </row>
    <row r="1093" spans="1:5" s="35" customFormat="1">
      <c r="A1093" s="619"/>
      <c r="B1093" s="630" t="s">
        <v>591</v>
      </c>
      <c r="C1093" s="631">
        <v>4</v>
      </c>
      <c r="D1093" s="758"/>
      <c r="E1093" s="3" t="str">
        <f t="shared" si="32"/>
        <v xml:space="preserve"> </v>
      </c>
    </row>
    <row r="1094" spans="1:5" s="35" customFormat="1">
      <c r="A1094" s="619"/>
      <c r="B1094" s="630"/>
      <c r="C1094" s="631"/>
      <c r="D1094" s="758"/>
      <c r="E1094" s="3" t="str">
        <f t="shared" si="32"/>
        <v xml:space="preserve"> </v>
      </c>
    </row>
    <row r="1095" spans="1:5" s="35" customFormat="1">
      <c r="A1095" s="619"/>
      <c r="B1095" s="630"/>
      <c r="C1095" s="631"/>
      <c r="D1095" s="758"/>
      <c r="E1095" s="3" t="str">
        <f t="shared" si="32"/>
        <v xml:space="preserve"> </v>
      </c>
    </row>
    <row r="1096" spans="1:5" s="35" customFormat="1" ht="39.6">
      <c r="A1096" s="619" t="s">
        <v>619</v>
      </c>
      <c r="B1096" s="656" t="s">
        <v>404</v>
      </c>
      <c r="C1096" s="625"/>
      <c r="D1096" s="758"/>
      <c r="E1096" s="3" t="str">
        <f t="shared" si="32"/>
        <v xml:space="preserve"> </v>
      </c>
    </row>
    <row r="1097" spans="1:5" s="35" customFormat="1">
      <c r="A1097" s="619"/>
      <c r="B1097" s="630" t="s">
        <v>591</v>
      </c>
      <c r="C1097" s="631">
        <v>2</v>
      </c>
      <c r="D1097" s="758"/>
      <c r="E1097" s="3" t="str">
        <f t="shared" si="32"/>
        <v xml:space="preserve"> </v>
      </c>
    </row>
    <row r="1098" spans="1:5" s="35" customFormat="1">
      <c r="A1098" s="619"/>
      <c r="B1098" s="630"/>
      <c r="C1098" s="631"/>
      <c r="D1098" s="758"/>
      <c r="E1098" s="34"/>
    </row>
    <row r="1099" spans="1:5" s="35" customFormat="1">
      <c r="A1099" s="643"/>
      <c r="B1099" s="644"/>
      <c r="C1099" s="645"/>
      <c r="D1099" s="778"/>
      <c r="E1099" s="50" t="str">
        <f>IF(OR(ISBLANK(C1099),ISBLANK(D1099))," ",KOLIC*CENA)</f>
        <v xml:space="preserve"> </v>
      </c>
    </row>
    <row r="1100" spans="1:5" s="35" customFormat="1">
      <c r="A1100" s="619"/>
      <c r="B1100" s="656"/>
      <c r="C1100" s="625"/>
      <c r="D1100" s="758"/>
      <c r="E1100" s="34" t="str">
        <f>IF(OR(ISBLANK(C1100),ISBLANK(D1100))," ",KOLIC*CENA)</f>
        <v xml:space="preserve"> </v>
      </c>
    </row>
    <row r="1101" spans="1:5" s="35" customFormat="1">
      <c r="A1101" s="619"/>
      <c r="B1101" s="656"/>
      <c r="C1101" s="625"/>
      <c r="D1101" s="758"/>
      <c r="E1101" s="34"/>
    </row>
    <row r="1102" spans="1:5" s="35" customFormat="1">
      <c r="A1102" s="619"/>
      <c r="B1102" s="650" t="s">
        <v>405</v>
      </c>
      <c r="C1102" s="625"/>
      <c r="D1102" s="758"/>
      <c r="E1102" s="49">
        <f>SUM(E1088:E1101)</f>
        <v>0</v>
      </c>
    </row>
    <row r="1103" spans="1:5" s="35" customFormat="1">
      <c r="A1103" s="619"/>
      <c r="B1103" s="656"/>
      <c r="C1103" s="625"/>
      <c r="D1103" s="758"/>
      <c r="E1103" s="34" t="str">
        <f>IF(OR(ISBLANK(C1103),ISBLANK(D1103))," ",KOLIC*CENA)</f>
        <v xml:space="preserve"> </v>
      </c>
    </row>
    <row r="1104" spans="1:5">
      <c r="A1104" s="636"/>
      <c r="B1104" s="636"/>
    </row>
    <row r="1105" spans="1:5">
      <c r="A1105" s="636"/>
      <c r="B1105" s="650" t="s">
        <v>399</v>
      </c>
    </row>
    <row r="1106" spans="1:5" ht="15">
      <c r="A1106" s="635"/>
      <c r="B1106" s="636"/>
    </row>
    <row r="1107" spans="1:5" ht="52.8">
      <c r="A1107" s="640"/>
      <c r="B1107" s="633" t="s">
        <v>701</v>
      </c>
    </row>
    <row r="1108" spans="1:5" ht="15">
      <c r="A1108" s="640"/>
      <c r="B1108" s="636"/>
    </row>
    <row r="1109" spans="1:5">
      <c r="A1109" s="636"/>
      <c r="B1109" s="650" t="s">
        <v>17</v>
      </c>
    </row>
    <row r="1110" spans="1:5" s="9" customFormat="1">
      <c r="A1110" s="619"/>
      <c r="B1110" s="654"/>
      <c r="C1110" s="623" t="s">
        <v>569</v>
      </c>
      <c r="D1110" s="758"/>
      <c r="E1110" s="3" t="s">
        <v>498</v>
      </c>
    </row>
    <row r="1111" spans="1:5" s="9" customFormat="1">
      <c r="A1111" s="619"/>
      <c r="B1111" s="638"/>
      <c r="C1111" s="655"/>
      <c r="D1111" s="759"/>
      <c r="E1111" s="3" t="str">
        <f t="shared" ref="E1111:E1141" si="33">IF(OR(ISBLANK(C1111),ISBLANK(D1111))," ",KOLIC*CENA)</f>
        <v xml:space="preserve"> </v>
      </c>
    </row>
    <row r="1112" spans="1:5" ht="79.2">
      <c r="A1112" s="619" t="s">
        <v>572</v>
      </c>
      <c r="B1112" s="656" t="s">
        <v>164</v>
      </c>
      <c r="C1112" s="625"/>
      <c r="E1112" s="3" t="str">
        <f t="shared" si="33"/>
        <v xml:space="preserve"> </v>
      </c>
    </row>
    <row r="1113" spans="1:5" ht="39.6">
      <c r="A1113" s="619" t="s">
        <v>539</v>
      </c>
      <c r="B1113" s="656" t="s">
        <v>988</v>
      </c>
      <c r="C1113" s="625"/>
      <c r="E1113" s="3" t="str">
        <f t="shared" si="33"/>
        <v xml:space="preserve"> </v>
      </c>
    </row>
    <row r="1114" spans="1:5">
      <c r="A1114" s="642" t="s">
        <v>540</v>
      </c>
      <c r="B1114" s="656" t="s">
        <v>608</v>
      </c>
      <c r="C1114" s="625"/>
      <c r="E1114" s="3" t="str">
        <f t="shared" si="33"/>
        <v xml:space="preserve"> </v>
      </c>
    </row>
    <row r="1115" spans="1:5" ht="52.8">
      <c r="A1115" s="619" t="s">
        <v>619</v>
      </c>
      <c r="B1115" s="656" t="s">
        <v>165</v>
      </c>
      <c r="C1115" s="625"/>
      <c r="E1115" s="3" t="str">
        <f t="shared" si="33"/>
        <v xml:space="preserve"> </v>
      </c>
    </row>
    <row r="1116" spans="1:5">
      <c r="A1116" s="619"/>
      <c r="B1116" s="656" t="s">
        <v>526</v>
      </c>
      <c r="C1116" s="625"/>
      <c r="E1116" s="3" t="str">
        <f t="shared" si="33"/>
        <v xml:space="preserve"> </v>
      </c>
    </row>
    <row r="1117" spans="1:5">
      <c r="A1117" s="619"/>
      <c r="B1117" s="656" t="s">
        <v>609</v>
      </c>
      <c r="C1117" s="625"/>
      <c r="E1117" s="3" t="str">
        <f t="shared" si="33"/>
        <v xml:space="preserve"> </v>
      </c>
    </row>
    <row r="1118" spans="1:5">
      <c r="A1118" s="619"/>
      <c r="B1118" s="630" t="s">
        <v>561</v>
      </c>
      <c r="C1118" s="631">
        <v>39.5</v>
      </c>
      <c r="D1118" s="760"/>
      <c r="E1118" s="3" t="str">
        <f t="shared" si="33"/>
        <v xml:space="preserve"> </v>
      </c>
    </row>
    <row r="1119" spans="1:5">
      <c r="A1119" s="619"/>
      <c r="B1119" s="631"/>
      <c r="C1119" s="625"/>
      <c r="E1119" s="3" t="str">
        <f t="shared" si="33"/>
        <v xml:space="preserve"> </v>
      </c>
    </row>
    <row r="1120" spans="1:5" s="47" customFormat="1" ht="26.4">
      <c r="A1120" s="726"/>
      <c r="B1120" s="746" t="s">
        <v>166</v>
      </c>
      <c r="C1120" s="634"/>
      <c r="D1120" s="759"/>
      <c r="E1120" s="3" t="str">
        <f t="shared" si="33"/>
        <v xml:space="preserve"> </v>
      </c>
    </row>
    <row r="1121" spans="1:5" s="47" customFormat="1" ht="171.6">
      <c r="A1121" s="726" t="s">
        <v>573</v>
      </c>
      <c r="B1121" s="633" t="s">
        <v>167</v>
      </c>
      <c r="C1121" s="634"/>
      <c r="D1121" s="759"/>
      <c r="E1121" s="3" t="str">
        <f t="shared" si="33"/>
        <v xml:space="preserve"> </v>
      </c>
    </row>
    <row r="1122" spans="1:5">
      <c r="A1122" s="619"/>
      <c r="B1122" s="630" t="s">
        <v>606</v>
      </c>
      <c r="C1122" s="631">
        <v>5</v>
      </c>
      <c r="D1122" s="760"/>
      <c r="E1122" s="3" t="str">
        <f t="shared" si="33"/>
        <v xml:space="preserve"> </v>
      </c>
    </row>
    <row r="1123" spans="1:5" ht="79.2">
      <c r="A1123" s="619" t="s">
        <v>574</v>
      </c>
      <c r="B1123" s="656" t="s">
        <v>62</v>
      </c>
      <c r="C1123" s="625"/>
      <c r="E1123" s="3" t="str">
        <f t="shared" si="33"/>
        <v xml:space="preserve"> </v>
      </c>
    </row>
    <row r="1124" spans="1:5" ht="39.6">
      <c r="A1124" s="619" t="s">
        <v>539</v>
      </c>
      <c r="B1124" s="656" t="s">
        <v>989</v>
      </c>
      <c r="C1124" s="625"/>
      <c r="E1124" s="3" t="str">
        <f t="shared" si="33"/>
        <v xml:space="preserve"> </v>
      </c>
    </row>
    <row r="1125" spans="1:5">
      <c r="A1125" s="642" t="s">
        <v>540</v>
      </c>
      <c r="B1125" s="656" t="s">
        <v>608</v>
      </c>
      <c r="C1125" s="625"/>
      <c r="E1125" s="3" t="str">
        <f t="shared" si="33"/>
        <v xml:space="preserve"> </v>
      </c>
    </row>
    <row r="1126" spans="1:5" ht="52.8">
      <c r="A1126" s="619" t="s">
        <v>619</v>
      </c>
      <c r="B1126" s="656" t="s">
        <v>63</v>
      </c>
      <c r="C1126" s="625"/>
      <c r="E1126" s="3" t="str">
        <f t="shared" si="33"/>
        <v xml:space="preserve"> </v>
      </c>
    </row>
    <row r="1127" spans="1:5">
      <c r="A1127" s="619"/>
      <c r="B1127" s="656" t="s">
        <v>64</v>
      </c>
      <c r="C1127" s="625"/>
      <c r="E1127" s="3" t="str">
        <f t="shared" si="33"/>
        <v xml:space="preserve"> </v>
      </c>
    </row>
    <row r="1128" spans="1:5">
      <c r="A1128" s="619"/>
      <c r="B1128" s="630" t="s">
        <v>561</v>
      </c>
      <c r="C1128" s="631">
        <v>57</v>
      </c>
      <c r="D1128" s="760"/>
      <c r="E1128" s="3" t="str">
        <f t="shared" si="33"/>
        <v xml:space="preserve"> </v>
      </c>
    </row>
    <row r="1129" spans="1:5">
      <c r="A1129" s="619"/>
      <c r="B1129" s="631"/>
      <c r="C1129" s="625"/>
      <c r="E1129" s="3" t="str">
        <f t="shared" si="33"/>
        <v xml:space="preserve"> </v>
      </c>
    </row>
    <row r="1130" spans="1:5" ht="52.8">
      <c r="A1130" s="619" t="s">
        <v>575</v>
      </c>
      <c r="B1130" s="656" t="s">
        <v>65</v>
      </c>
      <c r="C1130" s="625"/>
      <c r="E1130" s="3" t="str">
        <f t="shared" si="33"/>
        <v xml:space="preserve"> </v>
      </c>
    </row>
    <row r="1131" spans="1:5" ht="66">
      <c r="A1131" s="619" t="s">
        <v>539</v>
      </c>
      <c r="B1131" s="656" t="s">
        <v>306</v>
      </c>
      <c r="C1131" s="625"/>
      <c r="E1131" s="3" t="str">
        <f t="shared" si="33"/>
        <v xml:space="preserve"> </v>
      </c>
    </row>
    <row r="1132" spans="1:5">
      <c r="A1132" s="642" t="s">
        <v>540</v>
      </c>
      <c r="B1132" s="656" t="s">
        <v>608</v>
      </c>
      <c r="C1132" s="625"/>
      <c r="E1132" s="3" t="str">
        <f t="shared" si="33"/>
        <v xml:space="preserve"> </v>
      </c>
    </row>
    <row r="1133" spans="1:5" ht="52.8">
      <c r="A1133" s="619" t="s">
        <v>619</v>
      </c>
      <c r="B1133" s="656" t="s">
        <v>63</v>
      </c>
      <c r="C1133" s="625"/>
      <c r="E1133" s="3" t="str">
        <f t="shared" si="33"/>
        <v xml:space="preserve"> </v>
      </c>
    </row>
    <row r="1134" spans="1:5">
      <c r="A1134" s="619"/>
      <c r="B1134" s="656" t="s">
        <v>66</v>
      </c>
      <c r="C1134" s="625"/>
      <c r="E1134" s="3" t="str">
        <f t="shared" si="33"/>
        <v xml:space="preserve"> </v>
      </c>
    </row>
    <row r="1135" spans="1:5">
      <c r="A1135" s="619"/>
      <c r="B1135" s="630" t="s">
        <v>561</v>
      </c>
      <c r="C1135" s="631">
        <v>3.5</v>
      </c>
      <c r="D1135" s="760"/>
      <c r="E1135" s="3" t="str">
        <f t="shared" si="33"/>
        <v xml:space="preserve"> </v>
      </c>
    </row>
    <row r="1136" spans="1:5">
      <c r="A1136" s="619"/>
      <c r="B1136" s="630"/>
      <c r="C1136" s="631"/>
      <c r="D1136" s="760"/>
      <c r="E1136" s="3" t="str">
        <f t="shared" si="33"/>
        <v xml:space="preserve"> </v>
      </c>
    </row>
    <row r="1137" spans="1:5" ht="52.8">
      <c r="A1137" s="619" t="s">
        <v>140</v>
      </c>
      <c r="B1137" s="656" t="s">
        <v>127</v>
      </c>
      <c r="C1137" s="625"/>
      <c r="E1137" s="3" t="str">
        <f t="shared" si="33"/>
        <v xml:space="preserve"> </v>
      </c>
    </row>
    <row r="1138" spans="1:5" ht="66">
      <c r="A1138" s="619" t="s">
        <v>539</v>
      </c>
      <c r="B1138" s="656" t="s">
        <v>518</v>
      </c>
      <c r="C1138" s="625"/>
      <c r="E1138" s="3" t="str">
        <f t="shared" si="33"/>
        <v xml:space="preserve"> </v>
      </c>
    </row>
    <row r="1139" spans="1:5">
      <c r="A1139" s="619" t="s">
        <v>540</v>
      </c>
      <c r="B1139" s="656" t="s">
        <v>607</v>
      </c>
      <c r="C1139" s="625"/>
      <c r="E1139" s="3" t="str">
        <f t="shared" si="33"/>
        <v xml:space="preserve"> </v>
      </c>
    </row>
    <row r="1140" spans="1:5" ht="66">
      <c r="A1140" s="642" t="s">
        <v>619</v>
      </c>
      <c r="B1140" s="656" t="s">
        <v>519</v>
      </c>
      <c r="C1140" s="625"/>
      <c r="E1140" s="3" t="str">
        <f t="shared" si="33"/>
        <v xml:space="preserve"> </v>
      </c>
    </row>
    <row r="1141" spans="1:5">
      <c r="A1141" s="619"/>
      <c r="B1141" s="656" t="s">
        <v>520</v>
      </c>
      <c r="C1141" s="625"/>
      <c r="E1141" s="3" t="str">
        <f t="shared" si="33"/>
        <v xml:space="preserve"> </v>
      </c>
    </row>
    <row r="1142" spans="1:5" ht="26.4">
      <c r="A1142" s="619"/>
      <c r="B1142" s="656" t="s">
        <v>517</v>
      </c>
      <c r="C1142" s="625"/>
      <c r="E1142" s="3" t="str">
        <f t="shared" ref="E1142:E1167" si="34">IF(OR(ISBLANK(C1142),ISBLANK(D1142))," ",KOLIC*CENA)</f>
        <v xml:space="preserve"> </v>
      </c>
    </row>
    <row r="1143" spans="1:5">
      <c r="A1143" s="619"/>
      <c r="B1143" s="630" t="s">
        <v>561</v>
      </c>
      <c r="C1143" s="631">
        <v>27.5</v>
      </c>
      <c r="D1143" s="760"/>
      <c r="E1143" s="3" t="str">
        <f t="shared" si="34"/>
        <v xml:space="preserve"> </v>
      </c>
    </row>
    <row r="1144" spans="1:5">
      <c r="A1144" s="619"/>
      <c r="B1144" s="631"/>
      <c r="C1144" s="625"/>
      <c r="E1144" s="3" t="str">
        <f t="shared" si="34"/>
        <v xml:space="preserve"> </v>
      </c>
    </row>
    <row r="1145" spans="1:5" ht="52.8">
      <c r="A1145" s="619" t="s">
        <v>141</v>
      </c>
      <c r="B1145" s="656" t="s">
        <v>521</v>
      </c>
      <c r="C1145" s="625"/>
      <c r="E1145" s="3" t="str">
        <f t="shared" si="34"/>
        <v xml:space="preserve"> </v>
      </c>
    </row>
    <row r="1146" spans="1:5" ht="66">
      <c r="A1146" s="619" t="s">
        <v>539</v>
      </c>
      <c r="B1146" s="656" t="s">
        <v>522</v>
      </c>
      <c r="C1146" s="625"/>
      <c r="E1146" s="3" t="str">
        <f t="shared" si="34"/>
        <v xml:space="preserve"> </v>
      </c>
    </row>
    <row r="1147" spans="1:5">
      <c r="A1147" s="619" t="s">
        <v>540</v>
      </c>
      <c r="B1147" s="656" t="s">
        <v>607</v>
      </c>
      <c r="C1147" s="625"/>
      <c r="E1147" s="3" t="str">
        <f t="shared" si="34"/>
        <v xml:space="preserve"> </v>
      </c>
    </row>
    <row r="1148" spans="1:5" ht="52.8">
      <c r="A1148" s="642" t="s">
        <v>619</v>
      </c>
      <c r="B1148" s="656" t="s">
        <v>531</v>
      </c>
      <c r="C1148" s="625"/>
      <c r="E1148" s="3" t="str">
        <f t="shared" si="34"/>
        <v xml:space="preserve"> </v>
      </c>
    </row>
    <row r="1149" spans="1:5" s="35" customFormat="1" ht="92.4">
      <c r="A1149" s="619" t="s">
        <v>523</v>
      </c>
      <c r="B1149" s="656" t="s">
        <v>524</v>
      </c>
      <c r="C1149" s="625"/>
      <c r="D1149" s="758"/>
      <c r="E1149" s="3" t="str">
        <f t="shared" si="34"/>
        <v xml:space="preserve"> </v>
      </c>
    </row>
    <row r="1150" spans="1:5">
      <c r="A1150" s="619"/>
      <c r="B1150" s="656" t="s">
        <v>525</v>
      </c>
      <c r="C1150" s="625"/>
      <c r="E1150" s="3" t="str">
        <f t="shared" si="34"/>
        <v xml:space="preserve"> </v>
      </c>
    </row>
    <row r="1151" spans="1:5" ht="26.4">
      <c r="A1151" s="619"/>
      <c r="B1151" s="656" t="s">
        <v>517</v>
      </c>
      <c r="C1151" s="625"/>
      <c r="E1151" s="3" t="str">
        <f t="shared" si="34"/>
        <v xml:space="preserve"> </v>
      </c>
    </row>
    <row r="1152" spans="1:5">
      <c r="A1152" s="619"/>
      <c r="B1152" s="630" t="s">
        <v>561</v>
      </c>
      <c r="C1152" s="631">
        <v>21</v>
      </c>
      <c r="D1152" s="760"/>
      <c r="E1152" s="3" t="str">
        <f t="shared" si="34"/>
        <v xml:space="preserve"> </v>
      </c>
    </row>
    <row r="1153" spans="1:5" ht="15">
      <c r="A1153" s="635"/>
      <c r="B1153" s="636"/>
      <c r="E1153" s="3" t="str">
        <f t="shared" si="34"/>
        <v xml:space="preserve"> </v>
      </c>
    </row>
    <row r="1154" spans="1:5" s="35" customFormat="1" ht="28.2">
      <c r="A1154" s="619"/>
      <c r="B1154" s="650" t="s">
        <v>990</v>
      </c>
      <c r="C1154" s="625"/>
      <c r="D1154" s="758"/>
      <c r="E1154" s="3" t="str">
        <f t="shared" si="34"/>
        <v xml:space="preserve"> </v>
      </c>
    </row>
    <row r="1155" spans="1:5" ht="15">
      <c r="A1155" s="635"/>
      <c r="B1155" s="636"/>
      <c r="E1155" s="3" t="str">
        <f t="shared" si="34"/>
        <v xml:space="preserve"> </v>
      </c>
    </row>
    <row r="1156" spans="1:5">
      <c r="A1156" s="619"/>
      <c r="B1156" s="630"/>
      <c r="C1156" s="631"/>
      <c r="D1156" s="760"/>
      <c r="E1156" s="3" t="str">
        <f t="shared" si="34"/>
        <v xml:space="preserve"> </v>
      </c>
    </row>
    <row r="1157" spans="1:5" s="16" customFormat="1" hidden="1" outlineLevel="1">
      <c r="A1157" s="667" t="s">
        <v>172</v>
      </c>
      <c r="B1157" s="665" t="s">
        <v>529</v>
      </c>
      <c r="C1157" s="691">
        <v>37</v>
      </c>
      <c r="D1157" s="769"/>
      <c r="E1157" s="3" t="str">
        <f t="shared" si="34"/>
        <v xml:space="preserve"> </v>
      </c>
    </row>
    <row r="1158" spans="1:5" collapsed="1">
      <c r="A1158" s="619"/>
      <c r="B1158" s="630"/>
      <c r="C1158" s="631"/>
      <c r="D1158" s="760"/>
      <c r="E1158" s="3" t="str">
        <f t="shared" si="34"/>
        <v xml:space="preserve"> </v>
      </c>
    </row>
    <row r="1159" spans="1:5" ht="39.6">
      <c r="A1159" s="632" t="s">
        <v>2166</v>
      </c>
      <c r="B1159" s="653" t="s">
        <v>991</v>
      </c>
      <c r="C1159" s="634"/>
      <c r="E1159" s="3" t="str">
        <f t="shared" si="34"/>
        <v xml:space="preserve"> </v>
      </c>
    </row>
    <row r="1160" spans="1:5" ht="39.6">
      <c r="A1160" s="619" t="s">
        <v>539</v>
      </c>
      <c r="B1160" s="656" t="s">
        <v>992</v>
      </c>
      <c r="C1160" s="625"/>
      <c r="E1160" s="3" t="str">
        <f t="shared" si="34"/>
        <v xml:space="preserve"> </v>
      </c>
    </row>
    <row r="1161" spans="1:5">
      <c r="A1161" s="642" t="s">
        <v>540</v>
      </c>
      <c r="B1161" s="656" t="s">
        <v>608</v>
      </c>
      <c r="C1161" s="625"/>
      <c r="E1161" s="3" t="str">
        <f t="shared" si="34"/>
        <v xml:space="preserve"> </v>
      </c>
    </row>
    <row r="1162" spans="1:5" ht="52.8">
      <c r="A1162" s="642" t="s">
        <v>619</v>
      </c>
      <c r="B1162" s="656" t="s">
        <v>530</v>
      </c>
      <c r="C1162" s="625"/>
      <c r="E1162" s="3" t="str">
        <f t="shared" si="34"/>
        <v xml:space="preserve"> </v>
      </c>
    </row>
    <row r="1163" spans="1:5" s="35" customFormat="1" ht="39.6">
      <c r="A1163" s="619" t="s">
        <v>620</v>
      </c>
      <c r="B1163" s="656" t="s">
        <v>68</v>
      </c>
      <c r="C1163" s="625"/>
      <c r="D1163" s="759"/>
      <c r="E1163" s="34" t="str">
        <f t="shared" si="34"/>
        <v xml:space="preserve"> </v>
      </c>
    </row>
    <row r="1164" spans="1:5" ht="26.4">
      <c r="A1164" s="619"/>
      <c r="B1164" s="656" t="s">
        <v>528</v>
      </c>
      <c r="C1164" s="625"/>
      <c r="E1164" s="3" t="str">
        <f t="shared" si="34"/>
        <v xml:space="preserve"> </v>
      </c>
    </row>
    <row r="1165" spans="1:5">
      <c r="A1165" s="619"/>
      <c r="B1165" s="656" t="s">
        <v>532</v>
      </c>
      <c r="C1165" s="625"/>
      <c r="E1165" s="3" t="str">
        <f t="shared" si="34"/>
        <v xml:space="preserve"> </v>
      </c>
    </row>
    <row r="1166" spans="1:5">
      <c r="A1166" s="619"/>
      <c r="B1166" s="630" t="s">
        <v>561</v>
      </c>
      <c r="C1166" s="729">
        <v>18</v>
      </c>
      <c r="D1166" s="760"/>
      <c r="E1166" s="3" t="str">
        <f t="shared" si="34"/>
        <v xml:space="preserve"> </v>
      </c>
    </row>
    <row r="1167" spans="1:5">
      <c r="A1167" s="619"/>
      <c r="B1167" s="630"/>
      <c r="C1167" s="631"/>
      <c r="D1167" s="760"/>
      <c r="E1167" s="3" t="str">
        <f t="shared" si="34"/>
        <v xml:space="preserve"> </v>
      </c>
    </row>
    <row r="1168" spans="1:5" s="16" customFormat="1" hidden="1" outlineLevel="1">
      <c r="A1168" s="667" t="s">
        <v>172</v>
      </c>
      <c r="B1168" s="665" t="s">
        <v>529</v>
      </c>
      <c r="C1168" s="691">
        <v>37</v>
      </c>
      <c r="D1168" s="769"/>
      <c r="E1168" s="3" t="str">
        <f>IF(OR(ISBLANK(C1168),ISBLANK(D1168))," ",KOLIC*CENA)</f>
        <v xml:space="preserve"> </v>
      </c>
    </row>
    <row r="1169" spans="1:5" ht="39.6" collapsed="1">
      <c r="A1169" s="619" t="s">
        <v>1497</v>
      </c>
      <c r="B1169" s="656" t="s">
        <v>662</v>
      </c>
      <c r="C1169" s="625"/>
      <c r="E1169" s="3" t="str">
        <f>IF(OR(ISBLANK(C1169),ISBLANK(D1169))," ",KOLIC*CENA)</f>
        <v xml:space="preserve"> </v>
      </c>
    </row>
    <row r="1170" spans="1:5">
      <c r="A1170" s="619"/>
      <c r="B1170" s="630" t="s">
        <v>590</v>
      </c>
      <c r="C1170" s="631">
        <v>6</v>
      </c>
      <c r="D1170" s="760"/>
      <c r="E1170" s="3" t="str">
        <f>IF(OR(ISBLANK(C1170),ISBLANK(D1170))," ",KOLIC*CENA)</f>
        <v xml:space="preserve"> </v>
      </c>
    </row>
    <row r="1171" spans="1:5" ht="15">
      <c r="A1171" s="687"/>
      <c r="B1171" s="688"/>
      <c r="C1171" s="724"/>
      <c r="D1171" s="761"/>
      <c r="E1171" s="32"/>
    </row>
    <row r="1172" spans="1:5" ht="15">
      <c r="A1172" s="640"/>
      <c r="B1172" s="636"/>
    </row>
    <row r="1173" spans="1:5" s="69" customFormat="1">
      <c r="A1173" s="619"/>
      <c r="B1173" s="620" t="s">
        <v>18</v>
      </c>
      <c r="C1173" s="621"/>
      <c r="D1173" s="757"/>
      <c r="E1173" s="74">
        <f>SUM(E1118:E1172)</f>
        <v>0</v>
      </c>
    </row>
    <row r="1174" spans="1:5" ht="15.6">
      <c r="A1174" s="636"/>
      <c r="B1174" s="732"/>
    </row>
    <row r="1175" spans="1:5" s="69" customFormat="1">
      <c r="A1175" s="619"/>
      <c r="B1175" s="620" t="s">
        <v>628</v>
      </c>
      <c r="C1175" s="621"/>
      <c r="D1175" s="757"/>
    </row>
    <row r="1176" spans="1:5" ht="15">
      <c r="A1176" s="635"/>
      <c r="B1176" s="636"/>
    </row>
    <row r="1177" spans="1:5" s="9" customFormat="1">
      <c r="A1177" s="619"/>
      <c r="B1177" s="654"/>
      <c r="C1177" s="623" t="s">
        <v>569</v>
      </c>
      <c r="D1177" s="758"/>
      <c r="E1177" s="3" t="s">
        <v>498</v>
      </c>
    </row>
    <row r="1178" spans="1:5" s="9" customFormat="1">
      <c r="A1178" s="619"/>
      <c r="B1178" s="638"/>
      <c r="C1178" s="655"/>
      <c r="D1178" s="759"/>
      <c r="E1178" s="3" t="str">
        <f t="shared" ref="E1178:E1194" si="35">IF(OR(ISBLANK(C1178),ISBLANK(D1178))," ",KOLIC*CENA)</f>
        <v xml:space="preserve"> </v>
      </c>
    </row>
    <row r="1179" spans="1:5" ht="211.2">
      <c r="A1179" s="632" t="s">
        <v>572</v>
      </c>
      <c r="B1179" s="653" t="s">
        <v>2197</v>
      </c>
      <c r="C1179" s="634"/>
      <c r="E1179" s="3" t="str">
        <f t="shared" si="35"/>
        <v xml:space="preserve"> </v>
      </c>
    </row>
    <row r="1180" spans="1:5">
      <c r="A1180" s="637"/>
      <c r="B1180" s="630" t="s">
        <v>561</v>
      </c>
      <c r="C1180" s="747" t="s">
        <v>2203</v>
      </c>
      <c r="D1180" s="760"/>
      <c r="E1180" s="3" t="str">
        <f t="shared" si="35"/>
        <v xml:space="preserve"> </v>
      </c>
    </row>
    <row r="1181" spans="1:5" ht="15">
      <c r="A1181" s="640"/>
      <c r="B1181" s="636"/>
      <c r="E1181" s="3" t="str">
        <f t="shared" si="35"/>
        <v xml:space="preserve"> </v>
      </c>
    </row>
    <row r="1182" spans="1:5" ht="184.8">
      <c r="A1182" s="632" t="s">
        <v>573</v>
      </c>
      <c r="B1182" s="633" t="s">
        <v>663</v>
      </c>
      <c r="C1182" s="634"/>
      <c r="E1182" s="3" t="str">
        <f t="shared" si="35"/>
        <v xml:space="preserve"> </v>
      </c>
    </row>
    <row r="1183" spans="1:5">
      <c r="A1183" s="637"/>
      <c r="B1183" s="630" t="s">
        <v>591</v>
      </c>
      <c r="C1183" s="630" t="s">
        <v>789</v>
      </c>
      <c r="D1183" s="760"/>
      <c r="E1183" s="3" t="str">
        <f t="shared" si="35"/>
        <v xml:space="preserve"> </v>
      </c>
    </row>
    <row r="1184" spans="1:5" ht="15">
      <c r="A1184" s="640"/>
      <c r="B1184" s="636"/>
      <c r="E1184" s="3" t="str">
        <f t="shared" si="35"/>
        <v xml:space="preserve"> </v>
      </c>
    </row>
    <row r="1185" spans="1:5" ht="52.8">
      <c r="A1185" s="632" t="s">
        <v>574</v>
      </c>
      <c r="B1185" s="633" t="s">
        <v>128</v>
      </c>
      <c r="C1185" s="634"/>
      <c r="E1185" s="3" t="str">
        <f t="shared" si="35"/>
        <v xml:space="preserve"> </v>
      </c>
    </row>
    <row r="1186" spans="1:5" ht="39.6">
      <c r="B1186" s="633" t="s">
        <v>536</v>
      </c>
      <c r="C1186" s="634"/>
      <c r="E1186" s="3" t="str">
        <f t="shared" si="35"/>
        <v xml:space="preserve"> </v>
      </c>
    </row>
    <row r="1187" spans="1:5">
      <c r="B1187" s="633" t="s">
        <v>19</v>
      </c>
      <c r="C1187" s="634"/>
      <c r="E1187" s="3" t="str">
        <f t="shared" si="35"/>
        <v xml:space="preserve"> </v>
      </c>
    </row>
    <row r="1188" spans="1:5">
      <c r="A1188" s="637"/>
      <c r="B1188" s="630" t="s">
        <v>590</v>
      </c>
      <c r="C1188" s="747" t="s">
        <v>994</v>
      </c>
      <c r="D1188" s="760"/>
      <c r="E1188" s="3" t="str">
        <f t="shared" si="35"/>
        <v xml:space="preserve"> </v>
      </c>
    </row>
    <row r="1189" spans="1:5" ht="15">
      <c r="A1189" s="640"/>
      <c r="B1189" s="636"/>
      <c r="E1189" s="3" t="str">
        <f t="shared" si="35"/>
        <v xml:space="preserve"> </v>
      </c>
    </row>
    <row r="1190" spans="1:5" s="16" customFormat="1" hidden="1" outlineLevel="1">
      <c r="A1190" s="667"/>
      <c r="B1190" s="665" t="s">
        <v>621</v>
      </c>
      <c r="C1190" s="691">
        <v>22.467500000000001</v>
      </c>
      <c r="D1190" s="769"/>
      <c r="E1190" s="3" t="str">
        <f t="shared" si="35"/>
        <v xml:space="preserve"> </v>
      </c>
    </row>
    <row r="1191" spans="1:5" ht="15" collapsed="1">
      <c r="A1191" s="640"/>
      <c r="B1191" s="636"/>
      <c r="E1191" s="3" t="str">
        <f t="shared" si="35"/>
        <v xml:space="preserve"> </v>
      </c>
    </row>
    <row r="1192" spans="1:5" ht="105.6">
      <c r="A1192" s="632" t="s">
        <v>789</v>
      </c>
      <c r="B1192" s="633" t="s">
        <v>374</v>
      </c>
      <c r="C1192" s="634"/>
      <c r="E1192" s="3" t="str">
        <f t="shared" si="35"/>
        <v xml:space="preserve"> </v>
      </c>
    </row>
    <row r="1193" spans="1:5">
      <c r="A1193" s="637"/>
      <c r="B1193" s="630" t="s">
        <v>591</v>
      </c>
      <c r="C1193" s="630" t="s">
        <v>375</v>
      </c>
      <c r="D1193" s="760"/>
      <c r="E1193" s="3" t="str">
        <f t="shared" si="35"/>
        <v xml:space="preserve"> </v>
      </c>
    </row>
    <row r="1194" spans="1:5">
      <c r="A1194" s="637"/>
      <c r="B1194" s="630"/>
      <c r="C1194" s="630"/>
      <c r="D1194" s="760"/>
      <c r="E1194" s="3" t="str">
        <f t="shared" si="35"/>
        <v xml:space="preserve"> </v>
      </c>
    </row>
    <row r="1195" spans="1:5" ht="15">
      <c r="A1195" s="687"/>
      <c r="B1195" s="688"/>
      <c r="C1195" s="724"/>
      <c r="D1195" s="761"/>
      <c r="E1195" s="32"/>
    </row>
    <row r="1196" spans="1:5" ht="15">
      <c r="A1196" s="738"/>
      <c r="B1196" s="748"/>
      <c r="C1196" s="749"/>
      <c r="D1196" s="765"/>
      <c r="E1196" s="45"/>
    </row>
    <row r="1197" spans="1:5" s="44" customFormat="1">
      <c r="A1197" s="726"/>
      <c r="B1197" s="627" t="s">
        <v>502</v>
      </c>
      <c r="C1197" s="628"/>
      <c r="D1197" s="759"/>
      <c r="E1197" s="49">
        <f>SUM(E1180:E1196)</f>
        <v>0</v>
      </c>
    </row>
    <row r="1198" spans="1:5" ht="15.6">
      <c r="A1198" s="636"/>
      <c r="B1198" s="732"/>
    </row>
    <row r="1199" spans="1:5" s="44" customFormat="1">
      <c r="A1199" s="726"/>
      <c r="B1199" s="627" t="s">
        <v>630</v>
      </c>
      <c r="C1199" s="628"/>
      <c r="D1199" s="759"/>
      <c r="E1199" s="43"/>
    </row>
    <row r="1200" spans="1:5" ht="15">
      <c r="A1200" s="635"/>
      <c r="B1200" s="636"/>
    </row>
    <row r="1201" spans="1:5" s="9" customFormat="1">
      <c r="A1201" s="619"/>
      <c r="B1201" s="654"/>
      <c r="C1201" s="623" t="s">
        <v>569</v>
      </c>
      <c r="D1201" s="758"/>
      <c r="E1201" s="3" t="s">
        <v>823</v>
      </c>
    </row>
    <row r="1202" spans="1:5" ht="15">
      <c r="A1202" s="635"/>
      <c r="B1202" s="636"/>
      <c r="E1202" s="3" t="str">
        <f t="shared" ref="E1202:E1229" si="36">IF(OR(ISBLANK(C1202),ISBLANK(D1202))," ",KOLIC*CENA)</f>
        <v xml:space="preserve"> </v>
      </c>
    </row>
    <row r="1203" spans="1:5" ht="171.6">
      <c r="A1203" s="632" t="s">
        <v>572</v>
      </c>
      <c r="B1203" s="633" t="s">
        <v>105</v>
      </c>
      <c r="C1203" s="634"/>
      <c r="E1203" s="3" t="str">
        <f t="shared" si="36"/>
        <v xml:space="preserve"> </v>
      </c>
    </row>
    <row r="1204" spans="1:5">
      <c r="A1204" s="637"/>
      <c r="B1204" s="630" t="s">
        <v>561</v>
      </c>
      <c r="C1204" s="630" t="s">
        <v>2161</v>
      </c>
      <c r="D1204" s="760"/>
      <c r="E1204" s="3" t="str">
        <f t="shared" si="36"/>
        <v xml:space="preserve"> </v>
      </c>
    </row>
    <row r="1205" spans="1:5">
      <c r="A1205" s="637"/>
      <c r="B1205" s="630"/>
      <c r="C1205" s="630"/>
      <c r="D1205" s="760"/>
      <c r="E1205" s="3" t="str">
        <f t="shared" si="36"/>
        <v xml:space="preserve"> </v>
      </c>
    </row>
    <row r="1206" spans="1:5" s="16" customFormat="1" hidden="1" outlineLevel="1">
      <c r="A1206" s="667"/>
      <c r="B1206" s="665" t="s">
        <v>637</v>
      </c>
      <c r="C1206" s="691">
        <v>148.5</v>
      </c>
      <c r="D1206" s="769"/>
      <c r="E1206" s="3" t="str">
        <f t="shared" si="36"/>
        <v xml:space="preserve"> </v>
      </c>
    </row>
    <row r="1207" spans="1:5" ht="15" collapsed="1">
      <c r="A1207" s="640"/>
      <c r="B1207" s="636"/>
      <c r="E1207" s="3" t="str">
        <f t="shared" si="36"/>
        <v xml:space="preserve"> </v>
      </c>
    </row>
    <row r="1208" spans="1:5" ht="105.6">
      <c r="A1208" s="632" t="s">
        <v>573</v>
      </c>
      <c r="B1208" s="633" t="s">
        <v>537</v>
      </c>
      <c r="C1208" s="728"/>
      <c r="E1208" s="3" t="str">
        <f t="shared" si="36"/>
        <v xml:space="preserve"> </v>
      </c>
    </row>
    <row r="1209" spans="1:5">
      <c r="A1209" s="637"/>
      <c r="B1209" s="630" t="s">
        <v>590</v>
      </c>
      <c r="C1209" s="722" t="s">
        <v>638</v>
      </c>
      <c r="D1209" s="760"/>
      <c r="E1209" s="3" t="str">
        <f t="shared" si="36"/>
        <v xml:space="preserve"> </v>
      </c>
    </row>
    <row r="1210" spans="1:5" ht="15">
      <c r="A1210" s="640"/>
      <c r="B1210" s="636"/>
      <c r="E1210" s="3" t="str">
        <f t="shared" si="36"/>
        <v xml:space="preserve"> </v>
      </c>
    </row>
    <row r="1211" spans="1:5" ht="158.4">
      <c r="A1211" s="632" t="s">
        <v>574</v>
      </c>
      <c r="B1211" s="633" t="s">
        <v>372</v>
      </c>
      <c r="C1211" s="634"/>
      <c r="E1211" s="3" t="str">
        <f t="shared" si="36"/>
        <v xml:space="preserve"> </v>
      </c>
    </row>
    <row r="1212" spans="1:5">
      <c r="A1212" s="637"/>
      <c r="B1212" s="630" t="s">
        <v>561</v>
      </c>
      <c r="C1212" s="630" t="s">
        <v>717</v>
      </c>
      <c r="D1212" s="760"/>
      <c r="E1212" s="3" t="str">
        <f t="shared" si="36"/>
        <v xml:space="preserve"> </v>
      </c>
    </row>
    <row r="1213" spans="1:5" ht="15">
      <c r="A1213" s="641"/>
      <c r="B1213" s="636"/>
      <c r="E1213" s="3" t="str">
        <f t="shared" si="36"/>
        <v xml:space="preserve"> </v>
      </c>
    </row>
    <row r="1214" spans="1:5" ht="158.4">
      <c r="A1214" s="632" t="s">
        <v>575</v>
      </c>
      <c r="B1214" s="633" t="s">
        <v>538</v>
      </c>
      <c r="C1214" s="634"/>
      <c r="E1214" s="3" t="str">
        <f t="shared" si="36"/>
        <v xml:space="preserve"> </v>
      </c>
    </row>
    <row r="1215" spans="1:5">
      <c r="A1215" s="637"/>
      <c r="B1215" s="630" t="s">
        <v>590</v>
      </c>
      <c r="C1215" s="630" t="s">
        <v>641</v>
      </c>
      <c r="D1215" s="760"/>
      <c r="E1215" s="3" t="str">
        <f t="shared" si="36"/>
        <v xml:space="preserve"> </v>
      </c>
    </row>
    <row r="1216" spans="1:5">
      <c r="A1216" s="637"/>
      <c r="B1216" s="630"/>
      <c r="C1216" s="630"/>
      <c r="D1216" s="760"/>
      <c r="E1216" s="3" t="str">
        <f t="shared" si="36"/>
        <v xml:space="preserve"> </v>
      </c>
    </row>
    <row r="1217" spans="1:5" ht="118.8">
      <c r="A1217" s="619" t="s">
        <v>140</v>
      </c>
      <c r="B1217" s="656" t="s">
        <v>362</v>
      </c>
      <c r="C1217" s="625"/>
      <c r="E1217" s="3" t="str">
        <f t="shared" si="36"/>
        <v xml:space="preserve"> </v>
      </c>
    </row>
    <row r="1218" spans="1:5" ht="79.2">
      <c r="A1218" s="619"/>
      <c r="B1218" s="656" t="s">
        <v>642</v>
      </c>
      <c r="C1218" s="625"/>
      <c r="E1218" s="3" t="str">
        <f t="shared" si="36"/>
        <v xml:space="preserve"> </v>
      </c>
    </row>
    <row r="1219" spans="1:5">
      <c r="A1219" s="619"/>
      <c r="B1219" s="656" t="s">
        <v>643</v>
      </c>
      <c r="C1219" s="625"/>
      <c r="E1219" s="3" t="str">
        <f t="shared" si="36"/>
        <v xml:space="preserve"> </v>
      </c>
    </row>
    <row r="1220" spans="1:5">
      <c r="A1220" s="637"/>
      <c r="B1220" s="630" t="s">
        <v>561</v>
      </c>
      <c r="C1220" s="631">
        <v>78</v>
      </c>
      <c r="E1220" s="3" t="str">
        <f t="shared" si="36"/>
        <v xml:space="preserve"> </v>
      </c>
    </row>
    <row r="1221" spans="1:5">
      <c r="A1221" s="619"/>
      <c r="B1221" s="656"/>
      <c r="C1221" s="625"/>
      <c r="E1221" s="3" t="str">
        <f t="shared" si="36"/>
        <v xml:space="preserve"> </v>
      </c>
    </row>
    <row r="1222" spans="1:5">
      <c r="A1222" s="637"/>
      <c r="B1222" s="630"/>
      <c r="C1222" s="631"/>
      <c r="E1222" s="3" t="str">
        <f t="shared" si="36"/>
        <v xml:space="preserve"> </v>
      </c>
    </row>
    <row r="1223" spans="1:5" ht="303.60000000000002">
      <c r="A1223" s="632" t="s">
        <v>972</v>
      </c>
      <c r="B1223" s="735" t="s">
        <v>363</v>
      </c>
      <c r="E1223" s="3" t="str">
        <f t="shared" si="36"/>
        <v xml:space="preserve"> </v>
      </c>
    </row>
    <row r="1224" spans="1:5">
      <c r="B1224" s="735" t="s">
        <v>644</v>
      </c>
      <c r="E1224" s="3" t="str">
        <f t="shared" si="36"/>
        <v xml:space="preserve"> </v>
      </c>
    </row>
    <row r="1225" spans="1:5">
      <c r="B1225" s="655" t="s">
        <v>561</v>
      </c>
      <c r="C1225" s="628">
        <v>27.5</v>
      </c>
      <c r="E1225" s="3" t="str">
        <f t="shared" si="36"/>
        <v xml:space="preserve"> </v>
      </c>
    </row>
    <row r="1226" spans="1:5">
      <c r="B1226" s="655"/>
      <c r="E1226" s="3" t="str">
        <f t="shared" si="36"/>
        <v xml:space="preserve"> </v>
      </c>
    </row>
    <row r="1227" spans="1:5">
      <c r="B1227" s="655"/>
      <c r="E1227" s="3" t="str">
        <f t="shared" si="36"/>
        <v xml:space="preserve"> </v>
      </c>
    </row>
    <row r="1228" spans="1:5">
      <c r="B1228" s="655"/>
      <c r="E1228" s="3" t="str">
        <f t="shared" si="36"/>
        <v xml:space="preserve"> </v>
      </c>
    </row>
    <row r="1229" spans="1:5">
      <c r="B1229" s="655"/>
      <c r="E1229" s="3" t="str">
        <f t="shared" si="36"/>
        <v xml:space="preserve"> </v>
      </c>
    </row>
    <row r="1230" spans="1:5" ht="15">
      <c r="A1230" s="687"/>
      <c r="B1230" s="688"/>
      <c r="C1230" s="724"/>
      <c r="D1230" s="761"/>
      <c r="E1230" s="32"/>
    </row>
    <row r="1231" spans="1:5" ht="15">
      <c r="A1231" s="640"/>
      <c r="B1231" s="636"/>
    </row>
    <row r="1232" spans="1:5" ht="15">
      <c r="A1232" s="640"/>
      <c r="B1232" s="636"/>
    </row>
    <row r="1233" spans="1:5">
      <c r="A1233" s="619"/>
      <c r="B1233" s="620" t="s">
        <v>373</v>
      </c>
      <c r="C1233" s="651"/>
      <c r="E1233" s="7">
        <f>SUM(E1204:E1232)</f>
        <v>0</v>
      </c>
    </row>
    <row r="1234" spans="1:5" ht="15">
      <c r="A1234" s="640"/>
      <c r="B1234" s="636"/>
    </row>
    <row r="1235" spans="1:5" ht="15">
      <c r="A1235" s="635"/>
      <c r="B1235" s="636"/>
    </row>
    <row r="1236" spans="1:5">
      <c r="A1236" s="619"/>
      <c r="B1236" s="620" t="s">
        <v>633</v>
      </c>
      <c r="C1236" s="651"/>
      <c r="E1236" s="7"/>
    </row>
    <row r="1237" spans="1:5">
      <c r="A1237" s="619"/>
      <c r="B1237" s="656"/>
      <c r="C1237" s="625"/>
    </row>
    <row r="1238" spans="1:5">
      <c r="A1238" s="619"/>
      <c r="B1238" s="656"/>
      <c r="C1238" s="625"/>
    </row>
    <row r="1239" spans="1:5" s="9" customFormat="1">
      <c r="A1239" s="619"/>
      <c r="B1239" s="654"/>
      <c r="C1239" s="623" t="s">
        <v>569</v>
      </c>
      <c r="D1239" s="758"/>
      <c r="E1239" s="3" t="s">
        <v>498</v>
      </c>
    </row>
    <row r="1240" spans="1:5" s="9" customFormat="1">
      <c r="A1240" s="619"/>
      <c r="B1240" s="638"/>
      <c r="C1240" s="655"/>
      <c r="D1240" s="759"/>
      <c r="E1240" s="3" t="str">
        <f>IF(OR(ISBLANK(C1240),ISBLANK(D1240))," ",KOLIC*CENA)</f>
        <v xml:space="preserve"> </v>
      </c>
    </row>
    <row r="1241" spans="1:5">
      <c r="A1241" s="619"/>
      <c r="B1241" s="656"/>
      <c r="C1241" s="625"/>
    </row>
    <row r="1242" spans="1:5">
      <c r="A1242" s="643"/>
      <c r="B1242" s="644"/>
      <c r="C1242" s="645"/>
      <c r="D1242" s="761"/>
      <c r="E1242" s="32"/>
    </row>
    <row r="1243" spans="1:5">
      <c r="A1243" s="658"/>
      <c r="B1243" s="659"/>
      <c r="C1243" s="660"/>
      <c r="D1243" s="765"/>
      <c r="E1243" s="45"/>
    </row>
    <row r="1244" spans="1:5">
      <c r="A1244" s="619"/>
      <c r="B1244" s="656"/>
      <c r="C1244" s="625"/>
    </row>
    <row r="1245" spans="1:5">
      <c r="A1245" s="619"/>
      <c r="B1245" s="650" t="s">
        <v>631</v>
      </c>
      <c r="C1245" s="625"/>
      <c r="E1245" s="49">
        <f>SUM(E1241:E1244)</f>
        <v>0</v>
      </c>
    </row>
    <row r="1246" spans="1:5">
      <c r="A1246" s="619"/>
      <c r="B1246" s="656"/>
      <c r="C1246" s="625"/>
    </row>
    <row r="1247" spans="1:5" ht="15.6">
      <c r="A1247" s="636"/>
      <c r="B1247" s="732"/>
    </row>
    <row r="1248" spans="1:5">
      <c r="A1248" s="619"/>
      <c r="B1248" s="650" t="s">
        <v>632</v>
      </c>
      <c r="C1248" s="625"/>
    </row>
    <row r="1249" spans="1:5" ht="15">
      <c r="A1249" s="640"/>
      <c r="B1249" s="636"/>
    </row>
    <row r="1250" spans="1:5" s="9" customFormat="1">
      <c r="A1250" s="619"/>
      <c r="B1250" s="654"/>
      <c r="C1250" s="623" t="s">
        <v>569</v>
      </c>
      <c r="D1250" s="758"/>
      <c r="E1250" s="3" t="s">
        <v>498</v>
      </c>
    </row>
    <row r="1251" spans="1:5" s="9" customFormat="1">
      <c r="A1251" s="619"/>
      <c r="B1251" s="638"/>
      <c r="C1251" s="655"/>
      <c r="D1251" s="759"/>
      <c r="E1251" s="3" t="str">
        <f t="shared" ref="E1251:E1256" si="37">IF(OR(ISBLANK(C1251),ISBLANK(D1251))," ",KOLIC*CENA)</f>
        <v xml:space="preserve"> </v>
      </c>
    </row>
    <row r="1252" spans="1:5" ht="264">
      <c r="A1252" s="642" t="s">
        <v>572</v>
      </c>
      <c r="B1252" s="656" t="s">
        <v>999</v>
      </c>
      <c r="C1252" s="625"/>
      <c r="E1252" s="3" t="str">
        <f t="shared" si="37"/>
        <v xml:space="preserve"> </v>
      </c>
    </row>
    <row r="1253" spans="1:5">
      <c r="A1253" s="637"/>
      <c r="B1253" s="630" t="s">
        <v>561</v>
      </c>
      <c r="C1253" s="729">
        <v>70</v>
      </c>
      <c r="E1253" s="3" t="str">
        <f t="shared" si="37"/>
        <v xml:space="preserve"> </v>
      </c>
    </row>
    <row r="1254" spans="1:5">
      <c r="A1254" s="637"/>
      <c r="B1254" s="630"/>
      <c r="C1254" s="631"/>
      <c r="E1254" s="3" t="str">
        <f t="shared" si="37"/>
        <v xml:space="preserve"> </v>
      </c>
    </row>
    <row r="1255" spans="1:5" s="16" customFormat="1" hidden="1" outlineLevel="1">
      <c r="A1255" s="672"/>
      <c r="B1255" s="665" t="s">
        <v>364</v>
      </c>
      <c r="C1255" s="690">
        <v>106.1</v>
      </c>
      <c r="D1255" s="769"/>
      <c r="E1255" s="3" t="str">
        <f t="shared" si="37"/>
        <v xml:space="preserve"> </v>
      </c>
    </row>
    <row r="1256" spans="1:5" collapsed="1">
      <c r="A1256" s="619"/>
      <c r="B1256" s="656"/>
      <c r="C1256" s="625"/>
      <c r="E1256" s="3" t="str">
        <f t="shared" si="37"/>
        <v xml:space="preserve"> </v>
      </c>
    </row>
    <row r="1257" spans="1:5" ht="15">
      <c r="A1257" s="640"/>
      <c r="B1257" s="636"/>
    </row>
    <row r="1258" spans="1:5" ht="15.6">
      <c r="A1258" s="739"/>
      <c r="B1258" s="688"/>
      <c r="C1258" s="724"/>
      <c r="D1258" s="761"/>
      <c r="E1258" s="32"/>
    </row>
    <row r="1259" spans="1:5" ht="15.6">
      <c r="A1259" s="732"/>
      <c r="B1259" s="636"/>
    </row>
    <row r="1260" spans="1:5">
      <c r="A1260" s="619"/>
      <c r="B1260" s="650" t="s">
        <v>563</v>
      </c>
      <c r="C1260" s="625"/>
      <c r="E1260" s="49">
        <f>SUM(E1253:E1259)</f>
        <v>0</v>
      </c>
    </row>
    <row r="1261" spans="1:5">
      <c r="A1261" s="636"/>
      <c r="B1261" s="636"/>
    </row>
    <row r="1262" spans="1:5" ht="15">
      <c r="A1262" s="635"/>
      <c r="B1262" s="650" t="s">
        <v>365</v>
      </c>
    </row>
    <row r="1263" spans="1:5">
      <c r="A1263" s="619"/>
      <c r="B1263" s="637"/>
      <c r="C1263" s="625"/>
    </row>
    <row r="1264" spans="1:5" s="9" customFormat="1">
      <c r="A1264" s="619"/>
      <c r="B1264" s="654"/>
      <c r="C1264" s="623" t="s">
        <v>569</v>
      </c>
      <c r="D1264" s="758"/>
      <c r="E1264" s="3" t="s">
        <v>498</v>
      </c>
    </row>
    <row r="1265" spans="1:5" s="9" customFormat="1">
      <c r="A1265" s="619"/>
      <c r="B1265" s="638"/>
      <c r="C1265" s="655"/>
      <c r="D1265" s="759"/>
      <c r="E1265" s="3" t="str">
        <f t="shared" ref="E1265:E1288" si="38">IF(OR(ISBLANK(C1265),ISBLANK(D1265))," ",KOLIC*CENA)</f>
        <v xml:space="preserve"> </v>
      </c>
    </row>
    <row r="1266" spans="1:5" ht="132">
      <c r="A1266" s="632" t="s">
        <v>572</v>
      </c>
      <c r="B1266" s="653" t="s">
        <v>1000</v>
      </c>
      <c r="C1266" s="634"/>
      <c r="E1266" s="3" t="str">
        <f t="shared" si="38"/>
        <v xml:space="preserve"> </v>
      </c>
    </row>
    <row r="1267" spans="1:5" ht="52.8">
      <c r="B1267" s="633" t="s">
        <v>645</v>
      </c>
      <c r="C1267" s="634"/>
      <c r="E1267" s="3" t="str">
        <f t="shared" si="38"/>
        <v xml:space="preserve"> </v>
      </c>
    </row>
    <row r="1268" spans="1:5">
      <c r="A1268" s="619"/>
      <c r="B1268" s="630" t="s">
        <v>561</v>
      </c>
      <c r="C1268" s="631">
        <v>495</v>
      </c>
      <c r="D1268" s="760"/>
      <c r="E1268" s="3" t="str">
        <f t="shared" si="38"/>
        <v xml:space="preserve"> </v>
      </c>
    </row>
    <row r="1269" spans="1:5" ht="15">
      <c r="A1269" s="640"/>
      <c r="B1269" s="636"/>
      <c r="E1269" s="3" t="str">
        <f t="shared" si="38"/>
        <v xml:space="preserve"> </v>
      </c>
    </row>
    <row r="1270" spans="1:5" s="16" customFormat="1" hidden="1" outlineLevel="1">
      <c r="A1270" s="667"/>
      <c r="B1270" s="665" t="s">
        <v>602</v>
      </c>
      <c r="C1270" s="691">
        <v>495</v>
      </c>
      <c r="D1270" s="769"/>
      <c r="E1270" s="3" t="str">
        <f t="shared" si="38"/>
        <v xml:space="preserve"> </v>
      </c>
    </row>
    <row r="1271" spans="1:5" ht="15" collapsed="1">
      <c r="A1271" s="641"/>
      <c r="B1271" s="636"/>
      <c r="E1271" s="3" t="str">
        <f t="shared" si="38"/>
        <v xml:space="preserve"> </v>
      </c>
    </row>
    <row r="1272" spans="1:5" ht="105.6">
      <c r="A1272" s="632" t="s">
        <v>573</v>
      </c>
      <c r="B1272" s="633" t="s">
        <v>673</v>
      </c>
      <c r="C1272" s="634"/>
      <c r="E1272" s="3" t="str">
        <f t="shared" si="38"/>
        <v xml:space="preserve"> </v>
      </c>
    </row>
    <row r="1273" spans="1:5">
      <c r="A1273" s="619"/>
      <c r="B1273" s="630" t="s">
        <v>561</v>
      </c>
      <c r="C1273" s="631">
        <v>48</v>
      </c>
      <c r="D1273" s="760"/>
      <c r="E1273" s="3" t="str">
        <f t="shared" si="38"/>
        <v xml:space="preserve"> </v>
      </c>
    </row>
    <row r="1274" spans="1:5" ht="15">
      <c r="A1274" s="640"/>
      <c r="B1274" s="636"/>
      <c r="E1274" s="3" t="str">
        <f t="shared" si="38"/>
        <v xml:space="preserve"> </v>
      </c>
    </row>
    <row r="1275" spans="1:5" s="16" customFormat="1" hidden="1" outlineLevel="1">
      <c r="A1275" s="667"/>
      <c r="B1275" s="665" t="s">
        <v>603</v>
      </c>
      <c r="C1275" s="691">
        <v>47.2</v>
      </c>
      <c r="D1275" s="769"/>
      <c r="E1275" s="3" t="str">
        <f t="shared" si="38"/>
        <v xml:space="preserve"> </v>
      </c>
    </row>
    <row r="1276" spans="1:5" ht="15" collapsed="1">
      <c r="A1276" s="641"/>
      <c r="B1276" s="636"/>
      <c r="E1276" s="3" t="str">
        <f t="shared" si="38"/>
        <v xml:space="preserve"> </v>
      </c>
    </row>
    <row r="1277" spans="1:5" ht="118.8">
      <c r="A1277" s="632" t="s">
        <v>574</v>
      </c>
      <c r="B1277" s="633" t="s">
        <v>674</v>
      </c>
      <c r="C1277" s="634"/>
      <c r="E1277" s="3" t="str">
        <f t="shared" si="38"/>
        <v xml:space="preserve"> </v>
      </c>
    </row>
    <row r="1278" spans="1:5">
      <c r="A1278" s="619"/>
      <c r="B1278" s="630" t="s">
        <v>561</v>
      </c>
      <c r="C1278" s="631">
        <v>54</v>
      </c>
      <c r="D1278" s="760"/>
      <c r="E1278" s="3" t="str">
        <f t="shared" si="38"/>
        <v xml:space="preserve"> </v>
      </c>
    </row>
    <row r="1279" spans="1:5" ht="15">
      <c r="A1279" s="640"/>
      <c r="B1279" s="636"/>
      <c r="E1279" s="3" t="str">
        <f t="shared" si="38"/>
        <v xml:space="preserve"> </v>
      </c>
    </row>
    <row r="1280" spans="1:5" ht="145.19999999999999">
      <c r="A1280" s="632" t="s">
        <v>575</v>
      </c>
      <c r="B1280" s="633" t="s">
        <v>379</v>
      </c>
      <c r="C1280" s="634"/>
      <c r="E1280" s="3" t="str">
        <f t="shared" si="38"/>
        <v xml:space="preserve"> </v>
      </c>
    </row>
    <row r="1281" spans="1:5">
      <c r="A1281" s="619"/>
      <c r="B1281" s="630" t="s">
        <v>561</v>
      </c>
      <c r="C1281" s="631">
        <v>108</v>
      </c>
      <c r="D1281" s="760"/>
      <c r="E1281" s="3" t="str">
        <f t="shared" si="38"/>
        <v xml:space="preserve"> </v>
      </c>
    </row>
    <row r="1282" spans="1:5" ht="15">
      <c r="A1282" s="640"/>
      <c r="B1282" s="636"/>
      <c r="E1282" s="3" t="str">
        <f t="shared" si="38"/>
        <v xml:space="preserve"> </v>
      </c>
    </row>
    <row r="1283" spans="1:5" ht="15">
      <c r="B1283" s="640"/>
      <c r="C1283" s="636"/>
      <c r="E1283" s="3" t="str">
        <f t="shared" si="38"/>
        <v xml:space="preserve"> </v>
      </c>
    </row>
    <row r="1284" spans="1:5" ht="145.19999999999999">
      <c r="A1284" s="632" t="s">
        <v>790</v>
      </c>
      <c r="B1284" s="633" t="s">
        <v>270</v>
      </c>
      <c r="C1284" s="634"/>
      <c r="E1284" s="3" t="str">
        <f t="shared" si="38"/>
        <v xml:space="preserve"> </v>
      </c>
    </row>
    <row r="1285" spans="1:5">
      <c r="A1285" s="619"/>
      <c r="B1285" s="630" t="s">
        <v>561</v>
      </c>
      <c r="C1285" s="631">
        <v>68</v>
      </c>
      <c r="D1285" s="760"/>
      <c r="E1285" s="3" t="str">
        <f t="shared" si="38"/>
        <v xml:space="preserve"> </v>
      </c>
    </row>
    <row r="1286" spans="1:5" ht="15">
      <c r="A1286" s="640"/>
      <c r="B1286" s="636"/>
      <c r="E1286" s="3" t="str">
        <f t="shared" si="38"/>
        <v xml:space="preserve"> </v>
      </c>
    </row>
    <row r="1287" spans="1:5" s="16" customFormat="1" hidden="1" outlineLevel="1">
      <c r="A1287" s="667"/>
      <c r="B1287" s="665" t="s">
        <v>380</v>
      </c>
      <c r="C1287" s="691">
        <v>66.5</v>
      </c>
      <c r="D1287" s="769"/>
      <c r="E1287" s="3" t="str">
        <f t="shared" si="38"/>
        <v xml:space="preserve"> </v>
      </c>
    </row>
    <row r="1288" spans="1:5" ht="15" collapsed="1">
      <c r="A1288" s="640"/>
      <c r="B1288" s="636"/>
      <c r="E1288" s="3" t="str">
        <f t="shared" si="38"/>
        <v xml:space="preserve"> </v>
      </c>
    </row>
    <row r="1289" spans="1:5" s="16" customFormat="1" hidden="1" outlineLevel="1">
      <c r="A1289" s="667"/>
      <c r="B1289" s="665" t="s">
        <v>381</v>
      </c>
      <c r="C1289" s="691">
        <v>66.5</v>
      </c>
      <c r="D1289" s="769"/>
      <c r="E1289" s="3" t="str">
        <f t="shared" ref="E1289:E1303" si="39">IF(OR(ISBLANK(C1289),ISBLANK(D1289))," ",KOLIC*CENA)</f>
        <v xml:space="preserve"> </v>
      </c>
    </row>
    <row r="1290" spans="1:5" ht="15" collapsed="1">
      <c r="B1290" s="640"/>
      <c r="C1290" s="636"/>
      <c r="E1290" s="3" t="str">
        <f t="shared" si="39"/>
        <v xml:space="preserve"> </v>
      </c>
    </row>
    <row r="1291" spans="1:5" ht="105.6">
      <c r="A1291" s="632" t="s">
        <v>972</v>
      </c>
      <c r="B1291" s="633" t="s">
        <v>647</v>
      </c>
      <c r="C1291" s="634"/>
      <c r="E1291" s="3" t="str">
        <f t="shared" si="39"/>
        <v xml:space="preserve"> </v>
      </c>
    </row>
    <row r="1292" spans="1:5">
      <c r="A1292" s="619"/>
      <c r="B1292" s="630" t="s">
        <v>561</v>
      </c>
      <c r="C1292" s="631">
        <v>144</v>
      </c>
      <c r="D1292" s="760"/>
      <c r="E1292" s="3" t="str">
        <f t="shared" si="39"/>
        <v xml:space="preserve"> </v>
      </c>
    </row>
    <row r="1293" spans="1:5" ht="15">
      <c r="A1293" s="640"/>
      <c r="B1293" s="636"/>
      <c r="E1293" s="3" t="str">
        <f t="shared" si="39"/>
        <v xml:space="preserve"> </v>
      </c>
    </row>
    <row r="1294" spans="1:5" s="16" customFormat="1" hidden="1" outlineLevel="1">
      <c r="A1294" s="667"/>
      <c r="B1294" s="665" t="s">
        <v>648</v>
      </c>
      <c r="C1294" s="691">
        <v>143.80000000000001</v>
      </c>
      <c r="D1294" s="769"/>
      <c r="E1294" s="3" t="str">
        <f t="shared" si="39"/>
        <v xml:space="preserve"> </v>
      </c>
    </row>
    <row r="1295" spans="1:5" ht="15" collapsed="1">
      <c r="A1295" s="641"/>
      <c r="B1295" s="636"/>
      <c r="E1295" s="3" t="str">
        <f t="shared" si="39"/>
        <v xml:space="preserve"> </v>
      </c>
    </row>
    <row r="1296" spans="1:5" ht="52.8">
      <c r="A1296" s="632" t="s">
        <v>2166</v>
      </c>
      <c r="B1296" s="633" t="s">
        <v>284</v>
      </c>
      <c r="C1296" s="634"/>
      <c r="E1296" s="3" t="str">
        <f t="shared" si="39"/>
        <v xml:space="preserve"> </v>
      </c>
    </row>
    <row r="1297" spans="1:5">
      <c r="A1297" s="619"/>
      <c r="B1297" s="630" t="s">
        <v>561</v>
      </c>
      <c r="C1297" s="631">
        <v>210</v>
      </c>
      <c r="D1297" s="760"/>
      <c r="E1297" s="3" t="str">
        <f t="shared" si="39"/>
        <v xml:space="preserve"> </v>
      </c>
    </row>
    <row r="1298" spans="1:5" ht="15">
      <c r="A1298" s="640"/>
      <c r="B1298" s="636"/>
      <c r="E1298" s="3" t="str">
        <f t="shared" si="39"/>
        <v xml:space="preserve"> </v>
      </c>
    </row>
    <row r="1299" spans="1:5" s="16" customFormat="1" hidden="1" outlineLevel="1">
      <c r="A1299" s="667"/>
      <c r="B1299" s="665" t="s">
        <v>649</v>
      </c>
      <c r="C1299" s="691">
        <v>55.44</v>
      </c>
      <c r="D1299" s="769"/>
      <c r="E1299" s="3" t="str">
        <f t="shared" si="39"/>
        <v xml:space="preserve"> </v>
      </c>
    </row>
    <row r="1300" spans="1:5" ht="15" collapsed="1">
      <c r="A1300" s="640"/>
      <c r="B1300" s="636"/>
      <c r="E1300" s="3" t="str">
        <f t="shared" si="39"/>
        <v xml:space="preserve"> </v>
      </c>
    </row>
    <row r="1301" spans="1:5" ht="52.8">
      <c r="A1301" s="632" t="s">
        <v>1497</v>
      </c>
      <c r="B1301" s="633" t="s">
        <v>271</v>
      </c>
      <c r="C1301" s="634"/>
      <c r="E1301" s="3" t="str">
        <f t="shared" si="39"/>
        <v xml:space="preserve"> </v>
      </c>
    </row>
    <row r="1302" spans="1:5">
      <c r="A1302" s="619"/>
      <c r="B1302" s="630" t="s">
        <v>561</v>
      </c>
      <c r="C1302" s="631">
        <v>294</v>
      </c>
      <c r="D1302" s="760"/>
      <c r="E1302" s="3" t="str">
        <f t="shared" si="39"/>
        <v xml:space="preserve"> </v>
      </c>
    </row>
    <row r="1303" spans="1:5" ht="15">
      <c r="A1303" s="637"/>
      <c r="B1303" s="640"/>
      <c r="C1303" s="636"/>
      <c r="E1303" s="3" t="str">
        <f t="shared" si="39"/>
        <v xml:space="preserve"> </v>
      </c>
    </row>
    <row r="1304" spans="1:5" ht="15">
      <c r="A1304" s="687"/>
      <c r="B1304" s="688"/>
      <c r="C1304" s="724"/>
      <c r="D1304" s="761"/>
      <c r="E1304" s="32"/>
    </row>
    <row r="1305" spans="1:5" ht="15">
      <c r="A1305" s="640"/>
      <c r="B1305" s="636"/>
    </row>
    <row r="1306" spans="1:5">
      <c r="A1306" s="619"/>
      <c r="B1306" s="650" t="s">
        <v>562</v>
      </c>
      <c r="C1306" s="625"/>
      <c r="E1306" s="49">
        <f>SUM(E1268:E1305)</f>
        <v>0</v>
      </c>
    </row>
    <row r="1307" spans="1:5" ht="15">
      <c r="A1307" s="635"/>
      <c r="B1307" s="636"/>
    </row>
    <row r="1308" spans="1:5" ht="15.6">
      <c r="A1308" s="636"/>
      <c r="B1308" s="675"/>
    </row>
    <row r="1309" spans="1:5">
      <c r="A1309" s="619"/>
      <c r="B1309" s="650" t="s">
        <v>650</v>
      </c>
      <c r="C1309" s="625"/>
    </row>
    <row r="1310" spans="1:5" ht="15">
      <c r="A1310" s="635"/>
      <c r="B1310" s="636"/>
    </row>
    <row r="1311" spans="1:5" s="9" customFormat="1">
      <c r="A1311" s="619"/>
      <c r="B1311" s="654"/>
      <c r="C1311" s="623" t="s">
        <v>569</v>
      </c>
      <c r="D1311" s="758"/>
      <c r="E1311" s="3" t="s">
        <v>498</v>
      </c>
    </row>
    <row r="1312" spans="1:5" s="9" customFormat="1">
      <c r="A1312" s="619"/>
      <c r="B1312" s="638"/>
      <c r="C1312" s="655"/>
      <c r="D1312" s="759"/>
      <c r="E1312" s="3" t="str">
        <f t="shared" ref="E1312:E1317" si="40">IF(OR(ISBLANK(C1312),ISBLANK(D1312))," ",KOLIC*CENA)</f>
        <v xml:space="preserve"> </v>
      </c>
    </row>
    <row r="1313" spans="1:5" ht="105.6">
      <c r="A1313" s="632" t="s">
        <v>2160</v>
      </c>
      <c r="B1313" s="633" t="s">
        <v>272</v>
      </c>
      <c r="C1313" s="634"/>
      <c r="E1313" s="3" t="str">
        <f t="shared" si="40"/>
        <v xml:space="preserve"> </v>
      </c>
    </row>
    <row r="1314" spans="1:5">
      <c r="A1314" s="619"/>
      <c r="B1314" s="630" t="s">
        <v>561</v>
      </c>
      <c r="C1314" s="631">
        <v>18</v>
      </c>
      <c r="D1314" s="760"/>
      <c r="E1314" s="3" t="str">
        <f t="shared" si="40"/>
        <v xml:space="preserve"> </v>
      </c>
    </row>
    <row r="1315" spans="1:5" ht="15">
      <c r="A1315" s="640"/>
      <c r="B1315" s="636"/>
      <c r="E1315" s="3" t="str">
        <f t="shared" si="40"/>
        <v xml:space="preserve"> </v>
      </c>
    </row>
    <row r="1316" spans="1:5" ht="118.8">
      <c r="A1316" s="632" t="s">
        <v>1474</v>
      </c>
      <c r="B1316" s="633" t="s">
        <v>273</v>
      </c>
      <c r="C1316" s="634"/>
      <c r="E1316" s="3" t="str">
        <f t="shared" si="40"/>
        <v xml:space="preserve"> </v>
      </c>
    </row>
    <row r="1317" spans="1:5">
      <c r="A1317" s="619"/>
      <c r="B1317" s="630" t="s">
        <v>561</v>
      </c>
      <c r="C1317" s="631">
        <v>40</v>
      </c>
      <c r="D1317" s="760"/>
      <c r="E1317" s="3" t="str">
        <f t="shared" si="40"/>
        <v xml:space="preserve"> </v>
      </c>
    </row>
    <row r="1318" spans="1:5" ht="15">
      <c r="A1318" s="687"/>
      <c r="B1318" s="688"/>
      <c r="C1318" s="724"/>
      <c r="D1318" s="761"/>
      <c r="E1318" s="32"/>
    </row>
    <row r="1319" spans="1:5" ht="15">
      <c r="A1319" s="640"/>
      <c r="B1319" s="636"/>
    </row>
    <row r="1320" spans="1:5">
      <c r="A1320" s="619"/>
      <c r="B1320" s="650" t="s">
        <v>61</v>
      </c>
      <c r="C1320" s="625"/>
      <c r="E1320" s="49">
        <f>SUM(E1313:E1319)</f>
        <v>0</v>
      </c>
    </row>
    <row r="1321" spans="1:5" ht="15.6">
      <c r="A1321" s="636"/>
      <c r="B1321" s="732"/>
    </row>
    <row r="1322" spans="1:5" ht="26.4">
      <c r="A1322" s="619"/>
      <c r="B1322" s="650" t="s">
        <v>651</v>
      </c>
      <c r="C1322" s="625"/>
    </row>
    <row r="1323" spans="1:5" ht="15">
      <c r="A1323" s="640"/>
      <c r="B1323" s="636"/>
    </row>
    <row r="1324" spans="1:5" s="9" customFormat="1">
      <c r="A1324" s="619"/>
      <c r="B1324" s="654"/>
      <c r="C1324" s="623" t="s">
        <v>569</v>
      </c>
      <c r="D1324" s="758"/>
      <c r="E1324" s="3" t="s">
        <v>498</v>
      </c>
    </row>
    <row r="1325" spans="1:5" s="9" customFormat="1">
      <c r="A1325" s="619"/>
      <c r="B1325" s="638"/>
      <c r="C1325" s="655"/>
      <c r="D1325" s="759"/>
      <c r="E1325" s="3" t="str">
        <f t="shared" ref="E1325:E1349" si="41">IF(OR(ISBLANK(C1325),ISBLANK(D1325))," ",KOLIC*CENA)</f>
        <v xml:space="preserve"> </v>
      </c>
    </row>
    <row r="1326" spans="1:5" ht="66">
      <c r="A1326" s="632" t="s">
        <v>572</v>
      </c>
      <c r="B1326" s="653" t="s">
        <v>998</v>
      </c>
      <c r="C1326" s="634"/>
      <c r="E1326" s="3" t="str">
        <f t="shared" si="41"/>
        <v xml:space="preserve"> </v>
      </c>
    </row>
    <row r="1327" spans="1:5">
      <c r="A1327" s="637"/>
      <c r="B1327" s="630" t="s">
        <v>590</v>
      </c>
      <c r="C1327" s="630" t="s">
        <v>653</v>
      </c>
      <c r="D1327" s="760"/>
      <c r="E1327" s="3" t="str">
        <f t="shared" si="41"/>
        <v xml:space="preserve"> </v>
      </c>
    </row>
    <row r="1328" spans="1:5" ht="15">
      <c r="A1328" s="640"/>
      <c r="B1328" s="636"/>
      <c r="E1328" s="3" t="str">
        <f t="shared" si="41"/>
        <v xml:space="preserve"> </v>
      </c>
    </row>
    <row r="1329" spans="1:5" s="16" customFormat="1" hidden="1" outlineLevel="1">
      <c r="A1329" s="667"/>
      <c r="B1329" s="665" t="s">
        <v>652</v>
      </c>
      <c r="C1329" s="691">
        <v>1764</v>
      </c>
      <c r="D1329" s="769"/>
      <c r="E1329" s="3" t="str">
        <f t="shared" si="41"/>
        <v xml:space="preserve"> </v>
      </c>
    </row>
    <row r="1330" spans="1:5" ht="15" collapsed="1">
      <c r="A1330" s="640"/>
      <c r="B1330" s="636"/>
      <c r="E1330" s="3" t="str">
        <f t="shared" si="41"/>
        <v xml:space="preserve"> </v>
      </c>
    </row>
    <row r="1331" spans="1:5" ht="39.6">
      <c r="A1331" s="632" t="s">
        <v>573</v>
      </c>
      <c r="B1331" s="653" t="s">
        <v>997</v>
      </c>
      <c r="C1331" s="634"/>
      <c r="E1331" s="3" t="str">
        <f t="shared" si="41"/>
        <v xml:space="preserve"> </v>
      </c>
    </row>
    <row r="1332" spans="1:5">
      <c r="A1332" s="637"/>
      <c r="B1332" s="630" t="s">
        <v>590</v>
      </c>
      <c r="C1332" s="630" t="s">
        <v>654</v>
      </c>
      <c r="D1332" s="760"/>
      <c r="E1332" s="3" t="str">
        <f t="shared" si="41"/>
        <v xml:space="preserve"> </v>
      </c>
    </row>
    <row r="1333" spans="1:5" ht="15">
      <c r="B1333" s="640"/>
      <c r="C1333" s="636"/>
      <c r="E1333" s="3" t="str">
        <f t="shared" si="41"/>
        <v xml:space="preserve"> </v>
      </c>
    </row>
    <row r="1334" spans="1:5" s="16" customFormat="1" hidden="1" outlineLevel="1">
      <c r="A1334" s="667"/>
      <c r="B1334" s="665" t="s">
        <v>240</v>
      </c>
      <c r="C1334" s="691">
        <v>408</v>
      </c>
      <c r="D1334" s="769"/>
      <c r="E1334" s="3" t="str">
        <f t="shared" si="41"/>
        <v xml:space="preserve"> </v>
      </c>
    </row>
    <row r="1335" spans="1:5" ht="15" collapsed="1">
      <c r="A1335" s="640"/>
      <c r="B1335" s="636"/>
      <c r="E1335" s="3" t="str">
        <f t="shared" si="41"/>
        <v xml:space="preserve"> </v>
      </c>
    </row>
    <row r="1336" spans="1:5" ht="39.6">
      <c r="A1336" s="632" t="s">
        <v>574</v>
      </c>
      <c r="B1336" s="653" t="s">
        <v>996</v>
      </c>
      <c r="C1336" s="634"/>
      <c r="E1336" s="3" t="str">
        <f t="shared" si="41"/>
        <v xml:space="preserve"> </v>
      </c>
    </row>
    <row r="1337" spans="1:5">
      <c r="A1337" s="637"/>
      <c r="B1337" s="630" t="s">
        <v>591</v>
      </c>
      <c r="C1337" s="630" t="s">
        <v>655</v>
      </c>
      <c r="D1337" s="760"/>
      <c r="E1337" s="3" t="str">
        <f t="shared" si="41"/>
        <v xml:space="preserve"> </v>
      </c>
    </row>
    <row r="1338" spans="1:5" ht="15">
      <c r="A1338" s="640"/>
      <c r="B1338" s="636"/>
      <c r="E1338" s="3" t="str">
        <f t="shared" si="41"/>
        <v xml:space="preserve"> </v>
      </c>
    </row>
    <row r="1339" spans="1:5" ht="79.2">
      <c r="A1339" s="632" t="s">
        <v>575</v>
      </c>
      <c r="B1339" s="653" t="s">
        <v>995</v>
      </c>
      <c r="C1339" s="634"/>
      <c r="E1339" s="3" t="str">
        <f t="shared" si="41"/>
        <v xml:space="preserve"> </v>
      </c>
    </row>
    <row r="1340" spans="1:5">
      <c r="A1340" s="637"/>
      <c r="B1340" s="630" t="s">
        <v>591</v>
      </c>
      <c r="C1340" s="630" t="s">
        <v>656</v>
      </c>
      <c r="D1340" s="760"/>
      <c r="E1340" s="3" t="str">
        <f t="shared" si="41"/>
        <v xml:space="preserve"> </v>
      </c>
    </row>
    <row r="1341" spans="1:5" ht="15">
      <c r="A1341" s="640"/>
      <c r="B1341" s="636"/>
      <c r="E1341" s="3" t="str">
        <f t="shared" si="41"/>
        <v xml:space="preserve"> </v>
      </c>
    </row>
    <row r="1342" spans="1:5" ht="132">
      <c r="A1342" s="632" t="s">
        <v>140</v>
      </c>
      <c r="B1342" s="633" t="s">
        <v>285</v>
      </c>
      <c r="C1342" s="634"/>
      <c r="E1342" s="3" t="str">
        <f t="shared" si="41"/>
        <v xml:space="preserve"> </v>
      </c>
    </row>
    <row r="1343" spans="1:5">
      <c r="A1343" s="637"/>
      <c r="B1343" s="630" t="s">
        <v>591</v>
      </c>
      <c r="C1343" s="630" t="s">
        <v>659</v>
      </c>
      <c r="D1343" s="760"/>
      <c r="E1343" s="3" t="str">
        <f t="shared" si="41"/>
        <v xml:space="preserve"> </v>
      </c>
    </row>
    <row r="1344" spans="1:5" ht="15">
      <c r="A1344" s="640"/>
      <c r="B1344" s="636"/>
      <c r="E1344" s="3" t="str">
        <f t="shared" si="41"/>
        <v xml:space="preserve"> </v>
      </c>
    </row>
    <row r="1345" spans="1:5" ht="132">
      <c r="A1345" s="632" t="s">
        <v>141</v>
      </c>
      <c r="B1345" s="633" t="s">
        <v>660</v>
      </c>
      <c r="C1345" s="634"/>
      <c r="E1345" s="3" t="str">
        <f t="shared" si="41"/>
        <v xml:space="preserve"> </v>
      </c>
    </row>
    <row r="1346" spans="1:5">
      <c r="A1346" s="637"/>
      <c r="B1346" s="630" t="s">
        <v>591</v>
      </c>
      <c r="C1346" s="630" t="s">
        <v>168</v>
      </c>
      <c r="D1346" s="760"/>
      <c r="E1346" s="3" t="str">
        <f t="shared" si="41"/>
        <v xml:space="preserve"> </v>
      </c>
    </row>
    <row r="1347" spans="1:5" ht="15">
      <c r="A1347" s="640"/>
      <c r="B1347" s="636"/>
      <c r="E1347" s="3" t="str">
        <f t="shared" si="41"/>
        <v xml:space="preserve"> </v>
      </c>
    </row>
    <row r="1348" spans="1:5" ht="39.6">
      <c r="A1348" s="632" t="s">
        <v>142</v>
      </c>
      <c r="B1348" s="633" t="s">
        <v>427</v>
      </c>
      <c r="C1348" s="634"/>
      <c r="E1348" s="3" t="str">
        <f t="shared" si="41"/>
        <v xml:space="preserve"> </v>
      </c>
    </row>
    <row r="1349" spans="1:5">
      <c r="A1349" s="637"/>
      <c r="B1349" s="630" t="s">
        <v>591</v>
      </c>
      <c r="C1349" s="630" t="s">
        <v>375</v>
      </c>
      <c r="D1349" s="760"/>
      <c r="E1349" s="3" t="str">
        <f t="shared" si="41"/>
        <v xml:space="preserve"> </v>
      </c>
    </row>
    <row r="1350" spans="1:5" ht="15">
      <c r="A1350" s="640"/>
      <c r="B1350" s="636"/>
    </row>
    <row r="1351" spans="1:5" ht="15">
      <c r="A1351" s="687"/>
      <c r="B1351" s="688"/>
      <c r="C1351" s="724"/>
      <c r="D1351" s="761"/>
      <c r="E1351" s="32"/>
    </row>
    <row r="1352" spans="1:5" ht="15">
      <c r="A1352" s="640"/>
      <c r="B1352" s="636"/>
    </row>
    <row r="1353" spans="1:5">
      <c r="A1353" s="619"/>
      <c r="B1353" s="650" t="s">
        <v>428</v>
      </c>
      <c r="C1353" s="625"/>
      <c r="E1353" s="49">
        <f>SUM(E1327:E1352)</f>
        <v>0</v>
      </c>
    </row>
    <row r="1354" spans="1:5" ht="15">
      <c r="A1354" s="640"/>
      <c r="B1354" s="636"/>
    </row>
    <row r="1355" spans="1:5">
      <c r="A1355" s="636"/>
      <c r="B1355" s="636"/>
    </row>
    <row r="1356" spans="1:5">
      <c r="A1356" s="619"/>
      <c r="B1356" s="650" t="s">
        <v>679</v>
      </c>
      <c r="C1356" s="625"/>
    </row>
    <row r="1357" spans="1:5" ht="15">
      <c r="A1357" s="640"/>
      <c r="B1357" s="636"/>
    </row>
    <row r="1358" spans="1:5" ht="15">
      <c r="A1358" s="640"/>
      <c r="B1358" s="636"/>
    </row>
    <row r="1359" spans="1:5">
      <c r="A1359" s="637"/>
      <c r="B1359" s="650" t="s">
        <v>429</v>
      </c>
      <c r="C1359" s="625"/>
    </row>
    <row r="1360" spans="1:5" s="9" customFormat="1">
      <c r="A1360" s="619"/>
      <c r="B1360" s="654"/>
      <c r="C1360" s="623" t="s">
        <v>569</v>
      </c>
      <c r="D1360" s="758"/>
      <c r="E1360" s="3" t="s">
        <v>498</v>
      </c>
    </row>
    <row r="1361" spans="1:5" s="9" customFormat="1">
      <c r="A1361" s="619"/>
      <c r="B1361" s="638"/>
      <c r="C1361" s="655"/>
      <c r="D1361" s="759"/>
      <c r="E1361" s="3" t="str">
        <f t="shared" ref="E1361:E1381" si="42">IF(OR(ISBLANK(C1361),ISBLANK(D1361))," ",KOLIC*CENA)</f>
        <v xml:space="preserve"> </v>
      </c>
    </row>
    <row r="1362" spans="1:5" ht="15">
      <c r="A1362" s="640"/>
      <c r="B1362" s="636"/>
      <c r="E1362" s="3" t="str">
        <f t="shared" si="42"/>
        <v xml:space="preserve"> </v>
      </c>
    </row>
    <row r="1363" spans="1:5" ht="79.2">
      <c r="A1363" s="632" t="s">
        <v>572</v>
      </c>
      <c r="B1363" s="633" t="s">
        <v>274</v>
      </c>
      <c r="C1363" s="634"/>
      <c r="E1363" s="3" t="str">
        <f t="shared" si="42"/>
        <v xml:space="preserve"> </v>
      </c>
    </row>
    <row r="1364" spans="1:5" ht="15">
      <c r="A1364" s="635"/>
      <c r="B1364" s="636"/>
      <c r="E1364" s="3" t="str">
        <f t="shared" si="42"/>
        <v xml:space="preserve"> </v>
      </c>
    </row>
    <row r="1365" spans="1:5">
      <c r="A1365" s="632" t="s">
        <v>539</v>
      </c>
      <c r="B1365" s="633" t="s">
        <v>657</v>
      </c>
      <c r="C1365" s="634"/>
      <c r="E1365" s="3" t="str">
        <f t="shared" si="42"/>
        <v xml:space="preserve"> </v>
      </c>
    </row>
    <row r="1366" spans="1:5">
      <c r="A1366" s="637"/>
      <c r="B1366" s="630" t="s">
        <v>591</v>
      </c>
      <c r="C1366" s="630" t="s">
        <v>60</v>
      </c>
      <c r="D1366" s="760"/>
      <c r="E1366" s="3" t="str">
        <f t="shared" si="42"/>
        <v xml:space="preserve"> </v>
      </c>
    </row>
    <row r="1367" spans="1:5" ht="15">
      <c r="A1367" s="640"/>
      <c r="B1367" s="636"/>
      <c r="E1367" s="3" t="str">
        <f t="shared" si="42"/>
        <v xml:space="preserve"> </v>
      </c>
    </row>
    <row r="1368" spans="1:5">
      <c r="A1368" s="632" t="s">
        <v>540</v>
      </c>
      <c r="B1368" s="633" t="s">
        <v>658</v>
      </c>
      <c r="C1368" s="634"/>
      <c r="E1368" s="3" t="str">
        <f t="shared" si="42"/>
        <v xml:space="preserve"> </v>
      </c>
    </row>
    <row r="1369" spans="1:5">
      <c r="A1369" s="637"/>
      <c r="B1369" s="657" t="s">
        <v>591</v>
      </c>
      <c r="C1369" s="630" t="s">
        <v>60</v>
      </c>
      <c r="D1369" s="760"/>
      <c r="E1369" s="3" t="str">
        <f t="shared" si="42"/>
        <v xml:space="preserve"> </v>
      </c>
    </row>
    <row r="1370" spans="1:5" ht="15">
      <c r="A1370" s="640"/>
      <c r="B1370" s="636"/>
      <c r="E1370" s="3" t="str">
        <f t="shared" si="42"/>
        <v xml:space="preserve"> </v>
      </c>
    </row>
    <row r="1371" spans="1:5" s="35" customFormat="1" ht="52.8">
      <c r="A1371" s="619" t="s">
        <v>573</v>
      </c>
      <c r="B1371" s="656" t="s">
        <v>275</v>
      </c>
      <c r="C1371" s="625"/>
      <c r="D1371" s="758"/>
      <c r="E1371" s="3" t="str">
        <f t="shared" si="42"/>
        <v xml:space="preserve"> </v>
      </c>
    </row>
    <row r="1372" spans="1:5">
      <c r="A1372" s="619"/>
      <c r="B1372" s="630" t="s">
        <v>591</v>
      </c>
      <c r="C1372" s="631">
        <v>4</v>
      </c>
      <c r="D1372" s="760"/>
      <c r="E1372" s="3" t="str">
        <f t="shared" si="42"/>
        <v xml:space="preserve"> </v>
      </c>
    </row>
    <row r="1373" spans="1:5">
      <c r="A1373" s="619"/>
      <c r="B1373" s="630"/>
      <c r="C1373" s="631"/>
      <c r="D1373" s="760"/>
      <c r="E1373" s="3" t="str">
        <f t="shared" si="42"/>
        <v xml:space="preserve"> </v>
      </c>
    </row>
    <row r="1374" spans="1:5" s="35" customFormat="1" ht="39.6">
      <c r="A1374" s="619" t="s">
        <v>574</v>
      </c>
      <c r="B1374" s="656" t="s">
        <v>276</v>
      </c>
      <c r="C1374" s="625"/>
      <c r="D1374" s="758"/>
      <c r="E1374" s="3" t="str">
        <f t="shared" si="42"/>
        <v xml:space="preserve"> </v>
      </c>
    </row>
    <row r="1375" spans="1:5">
      <c r="A1375" s="619"/>
      <c r="B1375" s="630" t="s">
        <v>591</v>
      </c>
      <c r="C1375" s="631">
        <v>4</v>
      </c>
      <c r="D1375" s="760"/>
      <c r="E1375" s="3" t="str">
        <f t="shared" si="42"/>
        <v xml:space="preserve"> </v>
      </c>
    </row>
    <row r="1376" spans="1:5">
      <c r="A1376" s="619"/>
      <c r="B1376" s="630"/>
      <c r="C1376" s="631"/>
      <c r="D1376" s="760"/>
      <c r="E1376" s="3" t="str">
        <f t="shared" si="42"/>
        <v xml:space="preserve"> </v>
      </c>
    </row>
    <row r="1377" spans="1:5">
      <c r="A1377" s="619"/>
      <c r="B1377" s="750" t="s">
        <v>661</v>
      </c>
      <c r="C1377" s="631"/>
      <c r="D1377" s="760"/>
      <c r="E1377" s="3" t="str">
        <f t="shared" si="42"/>
        <v xml:space="preserve"> </v>
      </c>
    </row>
    <row r="1378" spans="1:5">
      <c r="A1378" s="619"/>
      <c r="B1378" s="630"/>
      <c r="C1378" s="631"/>
      <c r="D1378" s="760"/>
      <c r="E1378" s="3" t="str">
        <f t="shared" si="42"/>
        <v xml:space="preserve"> </v>
      </c>
    </row>
    <row r="1379" spans="1:5" ht="39.6">
      <c r="A1379" s="619" t="s">
        <v>575</v>
      </c>
      <c r="B1379" s="652" t="s">
        <v>277</v>
      </c>
      <c r="C1379" s="631"/>
      <c r="D1379" s="760"/>
      <c r="E1379" s="3" t="str">
        <f t="shared" si="42"/>
        <v xml:space="preserve"> </v>
      </c>
    </row>
    <row r="1380" spans="1:5" ht="26.4">
      <c r="A1380" s="619"/>
      <c r="B1380" s="630" t="s">
        <v>678</v>
      </c>
      <c r="C1380" s="631">
        <v>1</v>
      </c>
      <c r="D1380" s="760"/>
      <c r="E1380" s="3" t="str">
        <f t="shared" si="42"/>
        <v xml:space="preserve"> </v>
      </c>
    </row>
    <row r="1381" spans="1:5" ht="26.4">
      <c r="A1381" s="619"/>
      <c r="B1381" s="630" t="s">
        <v>677</v>
      </c>
      <c r="C1381" s="631">
        <v>1</v>
      </c>
      <c r="D1381" s="760"/>
      <c r="E1381" s="3" t="str">
        <f t="shared" si="42"/>
        <v xml:space="preserve"> </v>
      </c>
    </row>
    <row r="1382" spans="1:5">
      <c r="A1382" s="643"/>
      <c r="B1382" s="644"/>
      <c r="C1382" s="645"/>
      <c r="D1382" s="761"/>
      <c r="E1382" s="32"/>
    </row>
    <row r="1383" spans="1:5">
      <c r="A1383" s="619"/>
      <c r="B1383" s="656"/>
      <c r="C1383" s="625"/>
    </row>
    <row r="1384" spans="1:5">
      <c r="A1384" s="619"/>
      <c r="B1384" s="656"/>
      <c r="C1384" s="625"/>
    </row>
    <row r="1385" spans="1:5">
      <c r="A1385" s="619"/>
      <c r="B1385" s="650" t="s">
        <v>430</v>
      </c>
      <c r="C1385" s="625"/>
      <c r="E1385" s="49">
        <f>SUM(E1366:E1384)</f>
        <v>0</v>
      </c>
    </row>
    <row r="1386" spans="1:5" ht="15">
      <c r="A1386" s="640"/>
      <c r="B1386" s="636"/>
    </row>
    <row r="1387" spans="1:5" ht="15.6">
      <c r="A1387" s="636"/>
      <c r="B1387" s="675"/>
    </row>
    <row r="1388" spans="1:5" ht="26.4">
      <c r="A1388" s="619"/>
      <c r="B1388" s="650" t="s">
        <v>371</v>
      </c>
      <c r="C1388" s="625"/>
      <c r="E1388" s="49"/>
    </row>
    <row r="1389" spans="1:5" ht="15">
      <c r="A1389" s="635"/>
      <c r="B1389" s="636"/>
    </row>
    <row r="1390" spans="1:5" ht="66">
      <c r="A1390" s="619"/>
      <c r="B1390" s="652" t="s">
        <v>782</v>
      </c>
      <c r="C1390" s="652"/>
      <c r="D1390" s="779"/>
      <c r="E1390" s="53"/>
    </row>
    <row r="1391" spans="1:5" s="9" customFormat="1">
      <c r="A1391" s="619"/>
      <c r="B1391" s="652"/>
      <c r="C1391" s="652"/>
      <c r="D1391" s="779"/>
      <c r="E1391" s="53" t="s">
        <v>823</v>
      </c>
    </row>
    <row r="1392" spans="1:5">
      <c r="B1392" s="652"/>
      <c r="C1392" s="652"/>
      <c r="D1392" s="779"/>
      <c r="E1392" s="53"/>
    </row>
    <row r="1393" spans="1:5" s="85" customFormat="1" ht="52.8">
      <c r="A1393" s="632" t="s">
        <v>2160</v>
      </c>
      <c r="B1393" s="652" t="s">
        <v>809</v>
      </c>
      <c r="C1393" s="652"/>
      <c r="D1393" s="779"/>
      <c r="E1393" s="53"/>
    </row>
    <row r="1394" spans="1:5" s="85" customFormat="1" ht="39.6">
      <c r="A1394" s="632"/>
      <c r="B1394" s="652" t="s">
        <v>791</v>
      </c>
      <c r="C1394" s="652" t="s">
        <v>792</v>
      </c>
      <c r="D1394" s="779"/>
      <c r="E1394" s="53"/>
    </row>
    <row r="1395" spans="1:5" ht="26.4">
      <c r="B1395" s="652" t="s">
        <v>793</v>
      </c>
      <c r="C1395" s="652" t="s">
        <v>794</v>
      </c>
      <c r="D1395" s="779"/>
      <c r="E1395" s="53"/>
    </row>
    <row r="1396" spans="1:5">
      <c r="B1396" s="652" t="s">
        <v>795</v>
      </c>
      <c r="C1396" s="652" t="s">
        <v>796</v>
      </c>
      <c r="D1396" s="779"/>
      <c r="E1396" s="53"/>
    </row>
    <row r="1397" spans="1:5">
      <c r="B1397" s="652" t="s">
        <v>797</v>
      </c>
      <c r="C1397" s="652">
        <v>4</v>
      </c>
      <c r="D1397" s="779"/>
      <c r="E1397" s="53"/>
    </row>
    <row r="1398" spans="1:5" ht="26.4">
      <c r="B1398" s="652" t="s">
        <v>811</v>
      </c>
      <c r="C1398" s="652"/>
      <c r="D1398" s="779"/>
      <c r="E1398" s="53"/>
    </row>
    <row r="1399" spans="1:5" ht="26.4">
      <c r="B1399" s="652" t="s">
        <v>812</v>
      </c>
      <c r="C1399" s="652"/>
      <c r="D1399" s="779"/>
      <c r="E1399" s="53"/>
    </row>
    <row r="1400" spans="1:5">
      <c r="B1400" s="652" t="s">
        <v>822</v>
      </c>
      <c r="C1400" s="652"/>
      <c r="D1400" s="779"/>
      <c r="E1400" s="53"/>
    </row>
    <row r="1401" spans="1:5">
      <c r="B1401" s="652" t="s">
        <v>798</v>
      </c>
      <c r="C1401" s="652" t="s">
        <v>799</v>
      </c>
      <c r="D1401" s="779"/>
      <c r="E1401" s="53"/>
    </row>
    <row r="1402" spans="1:5">
      <c r="B1402" s="652" t="s">
        <v>800</v>
      </c>
      <c r="C1402" s="652" t="s">
        <v>801</v>
      </c>
      <c r="D1402" s="779"/>
      <c r="E1402" s="53"/>
    </row>
    <row r="1403" spans="1:5">
      <c r="B1403" s="652" t="s">
        <v>802</v>
      </c>
      <c r="C1403" s="652" t="s">
        <v>803</v>
      </c>
      <c r="D1403" s="779"/>
      <c r="E1403" s="53"/>
    </row>
    <row r="1404" spans="1:5" ht="79.2">
      <c r="B1404" s="652" t="s">
        <v>810</v>
      </c>
      <c r="C1404" s="652"/>
      <c r="D1404" s="779"/>
      <c r="E1404" s="53"/>
    </row>
    <row r="1405" spans="1:5" ht="52.8">
      <c r="B1405" s="652" t="s">
        <v>813</v>
      </c>
      <c r="C1405" s="652"/>
      <c r="D1405" s="779"/>
      <c r="E1405" s="53"/>
    </row>
    <row r="1406" spans="1:5" ht="26.4">
      <c r="B1406" s="652" t="s">
        <v>814</v>
      </c>
      <c r="C1406" s="652"/>
      <c r="D1406" s="779"/>
      <c r="E1406" s="53"/>
    </row>
    <row r="1407" spans="1:5">
      <c r="B1407" s="652" t="s">
        <v>804</v>
      </c>
      <c r="C1407" s="652" t="s">
        <v>805</v>
      </c>
      <c r="D1407" s="779"/>
      <c r="E1407" s="53"/>
    </row>
    <row r="1408" spans="1:5" ht="39.6">
      <c r="B1408" s="652" t="s">
        <v>806</v>
      </c>
      <c r="C1408" s="652" t="s">
        <v>807</v>
      </c>
      <c r="D1408" s="779"/>
      <c r="E1408" s="53"/>
    </row>
    <row r="1409" spans="1:5" ht="26.4">
      <c r="B1409" s="652" t="s">
        <v>815</v>
      </c>
      <c r="C1409" s="652"/>
      <c r="D1409" s="779"/>
      <c r="E1409" s="53"/>
    </row>
    <row r="1410" spans="1:5" ht="277.2">
      <c r="B1410" s="652" t="s">
        <v>816</v>
      </c>
      <c r="C1410" s="652" t="s">
        <v>762</v>
      </c>
      <c r="D1410" s="779"/>
      <c r="E1410" s="53"/>
    </row>
    <row r="1411" spans="1:5" ht="92.4">
      <c r="B1411" s="652" t="s">
        <v>817</v>
      </c>
      <c r="C1411" s="652"/>
      <c r="D1411" s="779"/>
      <c r="E1411" s="53"/>
    </row>
    <row r="1412" spans="1:5" ht="66">
      <c r="B1412" s="652" t="s">
        <v>818</v>
      </c>
      <c r="C1412" s="652"/>
      <c r="D1412" s="779"/>
      <c r="E1412" s="53"/>
    </row>
    <row r="1413" spans="1:5" ht="184.8">
      <c r="B1413" s="652" t="s">
        <v>819</v>
      </c>
      <c r="C1413" s="652"/>
      <c r="D1413" s="779"/>
      <c r="E1413" s="53"/>
    </row>
    <row r="1414" spans="1:5" ht="198">
      <c r="B1414" s="652" t="s">
        <v>820</v>
      </c>
      <c r="C1414" s="652"/>
      <c r="D1414" s="779"/>
      <c r="E1414" s="53"/>
    </row>
    <row r="1415" spans="1:5" ht="49.2" customHeight="1">
      <c r="B1415" s="652" t="s">
        <v>821</v>
      </c>
      <c r="C1415" s="652"/>
      <c r="D1415" s="779"/>
      <c r="E1415" s="53"/>
    </row>
    <row r="1416" spans="1:5">
      <c r="B1416" s="652"/>
      <c r="C1416" s="652"/>
      <c r="D1416" s="779"/>
      <c r="E1416" s="53"/>
    </row>
    <row r="1417" spans="1:5" ht="26.4">
      <c r="B1417" s="652" t="s">
        <v>808</v>
      </c>
      <c r="C1417" s="652"/>
      <c r="D1417" s="779"/>
      <c r="E1417" s="53"/>
    </row>
    <row r="1418" spans="1:5">
      <c r="B1418" s="652"/>
      <c r="C1418" s="652"/>
      <c r="D1418" s="779"/>
      <c r="E1418" s="53"/>
    </row>
    <row r="1419" spans="1:5" s="47" customFormat="1">
      <c r="A1419" s="726"/>
      <c r="B1419" s="652"/>
      <c r="C1419" s="652"/>
      <c r="D1419" s="779"/>
      <c r="E1419" s="53" t="str">
        <f>IF(OR(ISBLANK(C1419),ISBLANK(D1419))," ",KOLIC*CENA)</f>
        <v xml:space="preserve"> </v>
      </c>
    </row>
    <row r="1420" spans="1:5">
      <c r="A1420" s="619"/>
      <c r="B1420" s="652" t="s">
        <v>591</v>
      </c>
      <c r="C1420" s="652">
        <v>1</v>
      </c>
      <c r="D1420" s="779"/>
      <c r="E1420" s="53" t="str">
        <f>IF(OR(ISBLANK(C1420),ISBLANK(D1420))," ",KOLIC*CENA)</f>
        <v xml:space="preserve"> </v>
      </c>
    </row>
    <row r="1421" spans="1:5" ht="12.75" customHeight="1">
      <c r="A1421" s="640"/>
      <c r="B1421" s="652"/>
      <c r="C1421" s="652"/>
      <c r="D1421" s="779"/>
      <c r="E1421" s="53"/>
    </row>
    <row r="1422" spans="1:5" ht="15">
      <c r="A1422" s="687"/>
      <c r="B1422" s="751"/>
      <c r="C1422" s="751"/>
      <c r="D1422" s="780"/>
      <c r="E1422" s="516"/>
    </row>
    <row r="1423" spans="1:5" ht="12.75" customHeight="1">
      <c r="A1423" s="640"/>
      <c r="B1423" s="652"/>
      <c r="C1423" s="652"/>
      <c r="D1423" s="779"/>
      <c r="E1423" s="53"/>
    </row>
    <row r="1424" spans="1:5" s="517" customFormat="1">
      <c r="A1424" s="752"/>
      <c r="B1424" s="753" t="s">
        <v>783</v>
      </c>
      <c r="C1424" s="753"/>
      <c r="D1424" s="781"/>
      <c r="E1424" s="75">
        <f>SUM(E1420:E1421)</f>
        <v>0</v>
      </c>
    </row>
    <row r="1425" spans="2:5">
      <c r="B1425" s="652"/>
      <c r="C1425" s="652"/>
      <c r="D1425" s="779"/>
      <c r="E1425" s="53"/>
    </row>
    <row r="1426" spans="2:5">
      <c r="B1426" s="652"/>
      <c r="C1426" s="652"/>
      <c r="D1426" s="779"/>
      <c r="E1426" s="53"/>
    </row>
    <row r="1427" spans="2:5">
      <c r="B1427" s="652"/>
      <c r="C1427" s="652"/>
      <c r="D1427" s="779"/>
      <c r="E1427" s="53"/>
    </row>
    <row r="1428" spans="2:5">
      <c r="B1428" s="652"/>
      <c r="C1428" s="652"/>
      <c r="D1428" s="779"/>
      <c r="E1428" s="53"/>
    </row>
    <row r="1429" spans="2:5">
      <c r="B1429" s="652"/>
      <c r="C1429" s="652"/>
      <c r="D1429" s="779"/>
      <c r="E1429" s="53"/>
    </row>
    <row r="1430" spans="2:5">
      <c r="B1430" s="652"/>
      <c r="C1430" s="652"/>
      <c r="D1430" s="779"/>
      <c r="E1430" s="53"/>
    </row>
    <row r="1431" spans="2:5">
      <c r="B1431" s="652"/>
      <c r="C1431" s="652"/>
      <c r="D1431" s="779"/>
      <c r="E1431" s="53"/>
    </row>
    <row r="1432" spans="2:5">
      <c r="B1432" s="652"/>
      <c r="C1432" s="652"/>
      <c r="D1432" s="779"/>
      <c r="E1432" s="53"/>
    </row>
    <row r="1433" spans="2:5">
      <c r="B1433" s="652"/>
      <c r="C1433" s="652"/>
      <c r="D1433" s="779"/>
      <c r="E1433" s="53"/>
    </row>
    <row r="1434" spans="2:5">
      <c r="B1434" s="652"/>
      <c r="C1434" s="652"/>
      <c r="D1434" s="779"/>
      <c r="E1434" s="53"/>
    </row>
    <row r="1435" spans="2:5">
      <c r="B1435" s="652"/>
      <c r="C1435" s="652"/>
      <c r="D1435" s="779"/>
      <c r="E1435" s="53"/>
    </row>
    <row r="1436" spans="2:5">
      <c r="B1436" s="652"/>
      <c r="C1436" s="652"/>
      <c r="D1436" s="779"/>
      <c r="E1436" s="53"/>
    </row>
    <row r="1437" spans="2:5">
      <c r="B1437" s="652"/>
      <c r="C1437" s="652"/>
      <c r="D1437" s="779"/>
      <c r="E1437" s="53"/>
    </row>
  </sheetData>
  <sheetProtection password="C738" sheet="1" objects="1" scenarios="1"/>
  <customSheetViews>
    <customSheetView guid="{E8A32660-5375-432E-8311-6462C80F3B10}" showPageBreaks="1" zeroValues="0" hiddenRows="1" hiddenColumns="1" view="pageLayout" topLeftCell="A421">
      <selection activeCell="D479" sqref="D479"/>
      <rowBreaks count="36" manualBreakCount="36">
        <brk id="12" max="16383" man="1"/>
        <brk id="22" max="4" man="1"/>
        <brk id="42" max="4" man="1"/>
        <brk id="47" max="16383" man="1"/>
        <brk id="88" max="4" man="1"/>
        <brk id="117" max="16383" man="1"/>
        <brk id="406" max="16383" man="1"/>
        <brk id="440" max="16383" man="1"/>
        <brk id="473" max="16383" man="1"/>
        <brk id="631" max="16383" man="1"/>
        <brk id="737" max="4" man="1"/>
        <brk id="757" max="16383" man="1"/>
        <brk id="778" max="16383" man="1"/>
        <brk id="831" max="16383" man="1"/>
        <brk id="851" max="4" man="1"/>
        <brk id="869" max="16383" man="1"/>
        <brk id="909" max="4" man="1"/>
        <brk id="958" max="16383" man="1"/>
        <brk id="991" max="16383" man="1"/>
        <brk id="995" max="16383" man="1"/>
        <brk id="1014" max="16383" man="1"/>
        <brk id="1025" max="4" man="1"/>
        <brk id="1037" max="16383" man="1"/>
        <brk id="1099" max="16383" man="1"/>
        <brk id="1125" max="16383" man="1"/>
        <brk id="1195" max="16383" man="1"/>
        <brk id="1219" max="16383" man="1"/>
        <brk id="1235" max="4" man="1"/>
        <brk id="1256" max="16383" man="1"/>
        <brk id="1268" max="16383" man="1"/>
        <brk id="1283" max="16383" man="1"/>
        <brk id="1329" max="16383" man="1"/>
        <brk id="1342" max="16383" man="1"/>
        <brk id="1366" max="4" man="1"/>
        <brk id="1376" max="16383" man="1"/>
        <brk id="1407" max="16383" man="1"/>
      </rowBreaks>
      <pageMargins left="0.98425196850393704" right="0.39370078740157483" top="0.86614173228346458" bottom="0.98425196850393704" header="0.59055118110236227" footer="0.59055118110236227"/>
      <pageSetup paperSize="9" fitToHeight="0" orientation="portrait" horizontalDpi="300" verticalDpi="300" r:id="rId1"/>
      <headerFooter alignWithMargins="0">
        <oddHeader>&amp;L        "PGH" - KOZOLEC 2. faza</oddHeader>
        <oddFooter>&amp;C
&amp;R&amp;8gradbena dela
obrtniška dela</oddFooter>
      </headerFooter>
    </customSheetView>
  </customSheetViews>
  <phoneticPr fontId="0" type="noConversion"/>
  <pageMargins left="0.98425196850393704" right="0.39370078740157483" top="0.86614173228346458" bottom="0.98425196850393704" header="0.59055118110236227" footer="0.59055118110236227"/>
  <pageSetup paperSize="9" fitToHeight="0" orientation="portrait" horizontalDpi="300" verticalDpi="300" r:id="rId2"/>
  <headerFooter alignWithMargins="0">
    <oddHeader>&amp;L        "PGH" - KOZOLEC 2. faza</oddHeader>
    <oddFooter>&amp;C
&amp;R&amp;8gradbena dela
obrtniška dela</oddFooter>
  </headerFooter>
  <rowBreaks count="36" manualBreakCount="36">
    <brk id="9" max="16383" man="1"/>
    <brk id="19" max="4" man="1"/>
    <brk id="33" max="4" man="1"/>
    <brk id="38" max="16383" man="1"/>
    <brk id="69" max="4" man="1"/>
    <brk id="95" max="16383" man="1"/>
    <brk id="384" max="16383" man="1"/>
    <brk id="418" max="16383" man="1"/>
    <brk id="451" max="16383" man="1"/>
    <brk id="609" max="16383" man="1"/>
    <brk id="715" max="4" man="1"/>
    <brk id="735" max="16383" man="1"/>
    <brk id="756" max="16383" man="1"/>
    <brk id="809" max="16383" man="1"/>
    <brk id="829" max="4" man="1"/>
    <brk id="847" max="16383" man="1"/>
    <brk id="887" max="4" man="1"/>
    <brk id="936" max="16383" man="1"/>
    <brk id="969" max="16383" man="1"/>
    <brk id="973" max="16383" man="1"/>
    <brk id="992" max="16383" man="1"/>
    <brk id="1003" max="4" man="1"/>
    <brk id="1015" max="16383" man="1"/>
    <brk id="1077" max="16383" man="1"/>
    <brk id="1103" max="16383" man="1"/>
    <brk id="1173" max="16383" man="1"/>
    <brk id="1197" max="16383" man="1"/>
    <brk id="1213" max="4" man="1"/>
    <brk id="1234" max="16383" man="1"/>
    <brk id="1246" max="16383" man="1"/>
    <brk id="1261" max="16383" man="1"/>
    <brk id="1307" max="16383" man="1"/>
    <brk id="1320" max="16383" man="1"/>
    <brk id="1344" max="4" man="1"/>
    <brk id="1354" max="16383" man="1"/>
    <brk id="138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4" workbookViewId="0">
      <selection activeCell="G25" sqref="G25"/>
    </sheetView>
  </sheetViews>
  <sheetFormatPr defaultRowHeight="13.2"/>
  <cols>
    <col min="1" max="1" width="7.6640625" style="636" customWidth="1"/>
    <col min="2" max="2" width="3.5546875" style="572" customWidth="1"/>
    <col min="3" max="6" width="8.88671875" style="572"/>
    <col min="7" max="7" width="8.88671875" style="831"/>
    <col min="8" max="8" width="13" style="572" customWidth="1"/>
  </cols>
  <sheetData>
    <row r="1" spans="1:8" ht="15.6">
      <c r="A1" s="782" t="s">
        <v>824</v>
      </c>
      <c r="B1" s="782"/>
      <c r="C1" s="782"/>
      <c r="D1" s="782"/>
      <c r="E1" s="782"/>
      <c r="F1" s="782"/>
      <c r="G1" s="822"/>
      <c r="H1" s="782"/>
    </row>
    <row r="2" spans="1:8">
      <c r="A2" s="783" t="s">
        <v>825</v>
      </c>
      <c r="B2" s="792"/>
      <c r="C2" s="792"/>
      <c r="D2" s="792"/>
      <c r="E2" s="792"/>
      <c r="F2" s="792"/>
      <c r="G2" s="823"/>
      <c r="H2" s="792"/>
    </row>
    <row r="3" spans="1:8">
      <c r="A3" s="783" t="s">
        <v>826</v>
      </c>
      <c r="B3" s="792"/>
      <c r="C3" s="792"/>
      <c r="D3" s="792"/>
      <c r="E3" s="792"/>
      <c r="F3" s="792"/>
      <c r="G3" s="823"/>
      <c r="H3" s="792"/>
    </row>
    <row r="4" spans="1:8">
      <c r="A4" s="784"/>
      <c r="B4" s="784"/>
      <c r="C4" s="784"/>
      <c r="D4" s="784"/>
      <c r="E4" s="784"/>
      <c r="F4" s="784"/>
      <c r="G4" s="824"/>
      <c r="H4" s="784"/>
    </row>
    <row r="5" spans="1:8" ht="17.399999999999999">
      <c r="A5" s="785"/>
      <c r="B5" s="793"/>
      <c r="C5" s="794" t="s">
        <v>827</v>
      </c>
      <c r="D5" s="795"/>
      <c r="E5" s="796"/>
      <c r="F5" s="797"/>
      <c r="G5" s="825"/>
      <c r="H5" s="794"/>
    </row>
    <row r="6" spans="1:8">
      <c r="A6" s="785" t="s">
        <v>828</v>
      </c>
      <c r="B6" s="794"/>
      <c r="C6" s="795" t="s">
        <v>829</v>
      </c>
      <c r="D6" s="798"/>
      <c r="E6" s="796"/>
      <c r="F6" s="799" t="s">
        <v>830</v>
      </c>
      <c r="G6" s="826" t="s">
        <v>570</v>
      </c>
      <c r="H6" s="794" t="s">
        <v>2391</v>
      </c>
    </row>
    <row r="7" spans="1:8">
      <c r="A7" s="786"/>
      <c r="B7" s="800"/>
      <c r="C7" s="800"/>
      <c r="D7" s="801"/>
      <c r="E7" s="802"/>
      <c r="F7" s="803"/>
      <c r="G7" s="827"/>
      <c r="H7" s="818"/>
    </row>
    <row r="8" spans="1:8">
      <c r="A8" s="786"/>
      <c r="B8" s="804"/>
      <c r="C8" s="804" t="s">
        <v>832</v>
      </c>
      <c r="D8" s="805"/>
      <c r="E8" s="802"/>
      <c r="F8" s="803"/>
      <c r="G8" s="828"/>
      <c r="H8" s="818"/>
    </row>
    <row r="9" spans="1:8">
      <c r="A9" s="786"/>
      <c r="B9" s="804"/>
      <c r="C9" s="804" t="s">
        <v>503</v>
      </c>
      <c r="D9" s="805"/>
      <c r="E9" s="802"/>
      <c r="F9" s="803">
        <v>10</v>
      </c>
      <c r="G9" s="828"/>
      <c r="H9" s="818">
        <f>G9*F9</f>
        <v>0</v>
      </c>
    </row>
    <row r="10" spans="1:8">
      <c r="A10" s="786"/>
      <c r="B10" s="804"/>
      <c r="C10" s="804"/>
      <c r="D10" s="805"/>
      <c r="E10" s="802"/>
      <c r="F10" s="803"/>
      <c r="G10" s="828"/>
      <c r="H10" s="818"/>
    </row>
    <row r="11" spans="1:8">
      <c r="A11" s="786"/>
      <c r="B11" s="804"/>
      <c r="C11" s="804" t="s">
        <v>833</v>
      </c>
      <c r="D11" s="805"/>
      <c r="E11" s="802"/>
      <c r="F11" s="803"/>
      <c r="G11" s="828"/>
      <c r="H11" s="818"/>
    </row>
    <row r="12" spans="1:8">
      <c r="A12" s="786"/>
      <c r="B12" s="804"/>
      <c r="C12" s="804" t="s">
        <v>834</v>
      </c>
      <c r="D12" s="805"/>
      <c r="E12" s="802"/>
      <c r="F12" s="803">
        <v>90</v>
      </c>
      <c r="G12" s="828"/>
      <c r="H12" s="818">
        <f>G12*F12</f>
        <v>0</v>
      </c>
    </row>
    <row r="13" spans="1:8">
      <c r="A13" s="786"/>
      <c r="B13" s="804"/>
      <c r="C13" s="804"/>
      <c r="D13" s="805"/>
      <c r="E13" s="802"/>
      <c r="F13" s="803"/>
      <c r="G13" s="828"/>
      <c r="H13" s="818"/>
    </row>
    <row r="14" spans="1:8">
      <c r="A14" s="786"/>
      <c r="B14" s="804"/>
      <c r="C14" s="804" t="s">
        <v>835</v>
      </c>
      <c r="D14" s="805"/>
      <c r="E14" s="802"/>
      <c r="F14" s="803"/>
      <c r="G14" s="828"/>
      <c r="H14" s="818"/>
    </row>
    <row r="15" spans="1:8">
      <c r="A15" s="786"/>
      <c r="B15" s="804"/>
      <c r="C15" s="804" t="s">
        <v>834</v>
      </c>
      <c r="D15" s="805"/>
      <c r="E15" s="802"/>
      <c r="F15" s="803">
        <v>200</v>
      </c>
      <c r="G15" s="828"/>
      <c r="H15" s="818">
        <f>G15*F15</f>
        <v>0</v>
      </c>
    </row>
    <row r="16" spans="1:8">
      <c r="A16" s="786"/>
      <c r="B16" s="804"/>
      <c r="C16" s="804"/>
      <c r="D16" s="805"/>
      <c r="E16" s="802"/>
      <c r="F16" s="803"/>
      <c r="G16" s="828"/>
      <c r="H16" s="818"/>
    </row>
    <row r="17" spans="1:8">
      <c r="A17" s="786"/>
      <c r="B17" s="804"/>
      <c r="C17" s="804" t="s">
        <v>836</v>
      </c>
      <c r="D17" s="805"/>
      <c r="E17" s="802"/>
      <c r="F17" s="803"/>
      <c r="G17" s="828"/>
      <c r="H17" s="818"/>
    </row>
    <row r="18" spans="1:8">
      <c r="A18" s="786"/>
      <c r="B18" s="804"/>
      <c r="C18" s="804" t="s">
        <v>503</v>
      </c>
      <c r="D18" s="805"/>
      <c r="E18" s="802"/>
      <c r="F18" s="803">
        <v>60</v>
      </c>
      <c r="G18" s="828"/>
      <c r="H18" s="818">
        <f>G18*F18</f>
        <v>0</v>
      </c>
    </row>
    <row r="19" spans="1:8">
      <c r="A19" s="786"/>
      <c r="B19" s="804"/>
      <c r="C19" s="804"/>
      <c r="D19" s="805"/>
      <c r="E19" s="802"/>
      <c r="F19" s="803"/>
      <c r="G19" s="828"/>
      <c r="H19" s="818"/>
    </row>
    <row r="20" spans="1:8" ht="25.8" customHeight="1">
      <c r="A20" s="786">
        <v>9</v>
      </c>
      <c r="B20" s="806"/>
      <c r="C20" s="807" t="s">
        <v>837</v>
      </c>
      <c r="D20" s="608"/>
      <c r="E20" s="608"/>
      <c r="F20" s="808"/>
      <c r="G20" s="827"/>
      <c r="H20" s="818"/>
    </row>
    <row r="21" spans="1:8" ht="30" customHeight="1">
      <c r="A21" s="786"/>
      <c r="B21" s="806"/>
      <c r="C21" s="807" t="s">
        <v>838</v>
      </c>
      <c r="D21" s="608"/>
      <c r="E21" s="608"/>
      <c r="F21" s="808"/>
      <c r="G21" s="827"/>
      <c r="H21" s="818"/>
    </row>
    <row r="22" spans="1:8" ht="28.8" customHeight="1">
      <c r="A22" s="786"/>
      <c r="B22" s="806"/>
      <c r="C22" s="807" t="s">
        <v>839</v>
      </c>
      <c r="D22" s="608"/>
      <c r="E22" s="608"/>
      <c r="F22" s="808"/>
      <c r="G22" s="827"/>
      <c r="H22" s="818"/>
    </row>
    <row r="23" spans="1:8" ht="27.6" customHeight="1">
      <c r="A23" s="786"/>
      <c r="B23" s="806"/>
      <c r="C23" s="807" t="s">
        <v>847</v>
      </c>
      <c r="D23" s="608"/>
      <c r="E23" s="608"/>
      <c r="F23" s="808"/>
      <c r="G23" s="827"/>
      <c r="H23" s="818"/>
    </row>
    <row r="24" spans="1:8" ht="45" customHeight="1">
      <c r="A24" s="786"/>
      <c r="B24" s="806"/>
      <c r="C24" s="809" t="s">
        <v>840</v>
      </c>
      <c r="D24" s="608"/>
      <c r="E24" s="608"/>
      <c r="F24" s="810"/>
      <c r="G24" s="829"/>
      <c r="H24" s="818"/>
    </row>
    <row r="25" spans="1:8">
      <c r="A25" s="786"/>
      <c r="B25" s="806"/>
      <c r="C25" s="800" t="s">
        <v>831</v>
      </c>
      <c r="D25" s="811"/>
      <c r="E25" s="812"/>
      <c r="F25" s="803">
        <v>1</v>
      </c>
      <c r="G25" s="827"/>
      <c r="H25" s="818">
        <f>G25*F25</f>
        <v>0</v>
      </c>
    </row>
    <row r="26" spans="1:8">
      <c r="A26" s="786"/>
      <c r="B26" s="806"/>
      <c r="C26" s="804"/>
      <c r="D26" s="813"/>
      <c r="E26" s="802"/>
      <c r="F26" s="803"/>
      <c r="G26" s="828"/>
      <c r="H26" s="819"/>
    </row>
    <row r="27" spans="1:8">
      <c r="A27" s="787"/>
      <c r="B27" s="794"/>
      <c r="C27" s="814" t="s">
        <v>841</v>
      </c>
      <c r="D27" s="815"/>
      <c r="E27" s="796"/>
      <c r="F27" s="797"/>
      <c r="G27" s="830"/>
      <c r="H27" s="820">
        <f>SUM(H9:H26)</f>
        <v>0</v>
      </c>
    </row>
    <row r="28" spans="1:8">
      <c r="A28" s="784"/>
      <c r="B28" s="800"/>
      <c r="C28" s="816"/>
      <c r="D28" s="817"/>
      <c r="E28" s="812"/>
      <c r="F28" s="803"/>
      <c r="G28" s="827"/>
      <c r="H28" s="821"/>
    </row>
    <row r="29" spans="1:8">
      <c r="A29" s="784"/>
      <c r="B29" s="800"/>
      <c r="C29" s="816"/>
      <c r="D29" s="817"/>
      <c r="E29" s="812"/>
      <c r="F29" s="803"/>
      <c r="G29" s="827"/>
      <c r="H29" s="821"/>
    </row>
    <row r="30" spans="1:8">
      <c r="A30" s="788" t="s">
        <v>842</v>
      </c>
      <c r="B30" s="806"/>
      <c r="C30" s="806"/>
      <c r="D30" s="806"/>
      <c r="E30" s="806"/>
      <c r="F30" s="806"/>
      <c r="G30" s="828"/>
      <c r="H30" s="806"/>
    </row>
    <row r="31" spans="1:8">
      <c r="A31" s="788" t="s">
        <v>843</v>
      </c>
      <c r="B31" s="806"/>
      <c r="C31" s="806"/>
      <c r="D31" s="806"/>
      <c r="E31" s="806"/>
      <c r="F31" s="806"/>
      <c r="G31" s="828"/>
      <c r="H31" s="806"/>
    </row>
    <row r="32" spans="1:8">
      <c r="A32" s="788" t="s">
        <v>844</v>
      </c>
      <c r="B32" s="806"/>
      <c r="C32" s="806"/>
      <c r="D32" s="806"/>
      <c r="E32" s="806"/>
      <c r="F32" s="806"/>
      <c r="G32" s="828"/>
      <c r="H32" s="806"/>
    </row>
    <row r="33" spans="1:8">
      <c r="A33" s="788"/>
      <c r="B33" s="806"/>
      <c r="C33" s="806"/>
      <c r="D33" s="806"/>
      <c r="E33" s="806"/>
      <c r="F33" s="806"/>
      <c r="G33" s="828"/>
      <c r="H33" s="806"/>
    </row>
    <row r="34" spans="1:8">
      <c r="A34" s="789"/>
      <c r="B34" s="806"/>
      <c r="C34" s="806"/>
      <c r="D34" s="806"/>
      <c r="E34" s="806"/>
      <c r="F34" s="806"/>
      <c r="G34" s="828"/>
      <c r="H34" s="806"/>
    </row>
    <row r="35" spans="1:8">
      <c r="A35" s="790" t="s">
        <v>845</v>
      </c>
      <c r="B35" s="806"/>
      <c r="C35" s="806"/>
      <c r="D35" s="806"/>
      <c r="F35" s="806"/>
      <c r="G35" s="828"/>
      <c r="H35" s="806"/>
    </row>
    <row r="37" spans="1:8">
      <c r="A37" s="791" t="s">
        <v>846</v>
      </c>
    </row>
  </sheetData>
  <sheetProtection password="C738" sheet="1" objects="1" scenarios="1"/>
  <customSheetViews>
    <customSheetView guid="{E8A32660-5375-432E-8311-6462C80F3B10}">
      <selection activeCell="I27" sqref="I27"/>
      <pageMargins left="0.7" right="0.7" top="0.75" bottom="0.75" header="0.3" footer="0.3"/>
      <pageSetup paperSize="9" orientation="portrait" r:id="rId1"/>
    </customSheetView>
  </customSheetViews>
  <mergeCells count="5">
    <mergeCell ref="C20:E20"/>
    <mergeCell ref="C21:E21"/>
    <mergeCell ref="C22:E22"/>
    <mergeCell ref="C23:E23"/>
    <mergeCell ref="C24:E24"/>
  </mergeCell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9"/>
  <sheetViews>
    <sheetView view="pageLayout" topLeftCell="A40" zoomScaleNormal="100" workbookViewId="0">
      <selection activeCell="E40" sqref="E1:E1048576"/>
    </sheetView>
  </sheetViews>
  <sheetFormatPr defaultRowHeight="13.2"/>
  <cols>
    <col min="1" max="1" width="4.21875" style="572" customWidth="1"/>
    <col min="2" max="2" width="40.88671875" style="572" customWidth="1"/>
    <col min="3" max="3" width="9.44140625" style="572" customWidth="1"/>
    <col min="4" max="4" width="7.5546875" style="572" customWidth="1"/>
    <col min="5" max="5" width="11.88671875" style="831" customWidth="1"/>
    <col min="6" max="6" width="14.109375" customWidth="1"/>
  </cols>
  <sheetData>
    <row r="1" spans="1:6" ht="13.8">
      <c r="A1" s="547"/>
      <c r="B1" s="832" t="s">
        <v>848</v>
      </c>
      <c r="C1" s="833"/>
      <c r="D1" s="833"/>
      <c r="E1" s="848"/>
      <c r="F1" s="19"/>
    </row>
    <row r="2" spans="1:6" ht="13.8">
      <c r="A2" s="547"/>
      <c r="B2" s="834"/>
      <c r="C2" s="547"/>
      <c r="D2" s="547"/>
      <c r="E2" s="849"/>
      <c r="F2" s="19"/>
    </row>
    <row r="3" spans="1:6" ht="13.8">
      <c r="A3" s="547"/>
      <c r="B3" s="834"/>
      <c r="C3" s="547"/>
      <c r="D3" s="547"/>
      <c r="E3" s="849"/>
      <c r="F3" s="19"/>
    </row>
    <row r="4" spans="1:6" ht="13.8">
      <c r="A4" s="547"/>
      <c r="B4" s="832" t="s">
        <v>849</v>
      </c>
      <c r="C4" s="848" t="s">
        <v>850</v>
      </c>
      <c r="D4" s="833"/>
      <c r="F4" s="38"/>
    </row>
    <row r="5" spans="1:6" ht="13.8">
      <c r="A5" s="547"/>
      <c r="B5" s="832"/>
      <c r="C5" s="848" t="s">
        <v>762</v>
      </c>
      <c r="D5" s="833"/>
      <c r="F5" s="38"/>
    </row>
    <row r="6" spans="1:6" ht="13.8">
      <c r="A6" s="547"/>
      <c r="B6" s="832"/>
      <c r="C6" s="848" t="s">
        <v>851</v>
      </c>
      <c r="D6" s="833"/>
      <c r="F6" s="38"/>
    </row>
    <row r="7" spans="1:6" ht="13.8">
      <c r="A7" s="547"/>
      <c r="B7" s="834"/>
      <c r="C7" s="849"/>
      <c r="D7" s="547"/>
      <c r="F7" s="19"/>
    </row>
    <row r="8" spans="1:6" ht="13.8">
      <c r="A8" s="547"/>
      <c r="B8" s="834"/>
      <c r="C8" s="850" t="s">
        <v>852</v>
      </c>
      <c r="D8" s="547"/>
      <c r="F8" s="19"/>
    </row>
    <row r="9" spans="1:6" ht="13.8">
      <c r="A9" s="547"/>
      <c r="B9" s="834"/>
      <c r="C9" s="547"/>
      <c r="D9" s="547"/>
      <c r="E9" s="849"/>
      <c r="F9" s="19"/>
    </row>
    <row r="10" spans="1:6" ht="13.8">
      <c r="A10" s="547"/>
      <c r="B10" s="834"/>
      <c r="C10" s="547"/>
      <c r="D10" s="547"/>
      <c r="E10" s="849"/>
      <c r="F10" s="19"/>
    </row>
    <row r="11" spans="1:6" ht="13.8">
      <c r="A11" s="547"/>
      <c r="B11" s="834"/>
      <c r="C11" s="547"/>
      <c r="D11" s="547"/>
      <c r="E11" s="849"/>
      <c r="F11" s="19"/>
    </row>
    <row r="12" spans="1:6" ht="13.8">
      <c r="A12" s="547"/>
      <c r="B12" s="834"/>
      <c r="C12" s="547"/>
      <c r="D12" s="547"/>
      <c r="E12" s="849"/>
      <c r="F12" s="19"/>
    </row>
    <row r="13" spans="1:6" ht="13.8">
      <c r="A13" s="547"/>
      <c r="B13" s="832" t="s">
        <v>853</v>
      </c>
      <c r="C13" s="848" t="s">
        <v>854</v>
      </c>
      <c r="D13" s="833"/>
      <c r="F13" s="38"/>
    </row>
    <row r="14" spans="1:6" ht="13.8">
      <c r="A14" s="547"/>
      <c r="B14" s="834"/>
      <c r="C14" s="849"/>
      <c r="D14" s="547"/>
      <c r="F14" s="19"/>
    </row>
    <row r="15" spans="1:6" ht="13.8">
      <c r="A15" s="547"/>
      <c r="B15" s="834"/>
      <c r="C15" s="848"/>
      <c r="D15" s="547"/>
      <c r="F15" s="38"/>
    </row>
    <row r="16" spans="1:6" ht="13.8">
      <c r="A16" s="547"/>
      <c r="B16" s="834"/>
      <c r="C16" s="848"/>
      <c r="D16" s="547"/>
      <c r="F16" s="38"/>
    </row>
    <row r="17" spans="1:6" ht="13.8">
      <c r="A17" s="547"/>
      <c r="B17" s="834"/>
      <c r="C17" s="848" t="s">
        <v>855</v>
      </c>
      <c r="D17" s="547"/>
      <c r="F17" s="38"/>
    </row>
    <row r="18" spans="1:6" ht="13.8">
      <c r="A18" s="547"/>
      <c r="B18" s="834"/>
      <c r="C18" s="547"/>
      <c r="D18" s="547"/>
      <c r="E18" s="849"/>
      <c r="F18" s="19"/>
    </row>
    <row r="19" spans="1:6" ht="13.8">
      <c r="A19" s="547"/>
      <c r="B19" s="834"/>
      <c r="C19" s="547"/>
      <c r="D19" s="547"/>
      <c r="E19" s="849"/>
      <c r="F19" s="19"/>
    </row>
    <row r="20" spans="1:6" ht="13.8">
      <c r="A20" s="547"/>
      <c r="B20" s="834"/>
      <c r="C20" s="547"/>
      <c r="D20" s="547"/>
      <c r="E20" s="849"/>
      <c r="F20" s="19"/>
    </row>
    <row r="21" spans="1:6" ht="13.8">
      <c r="A21" s="547"/>
      <c r="B21" s="834"/>
      <c r="C21" s="547"/>
      <c r="D21" s="547"/>
      <c r="E21" s="849"/>
      <c r="F21" s="19"/>
    </row>
    <row r="22" spans="1:6" ht="13.8">
      <c r="A22" s="547"/>
      <c r="B22" s="834"/>
      <c r="C22" s="547"/>
      <c r="D22" s="547"/>
      <c r="E22" s="849"/>
      <c r="F22" s="19"/>
    </row>
    <row r="23" spans="1:6" ht="13.8">
      <c r="A23" s="547"/>
      <c r="B23" s="834"/>
      <c r="C23" s="547"/>
      <c r="D23" s="547"/>
      <c r="E23" s="849"/>
      <c r="F23" s="19"/>
    </row>
    <row r="24" spans="1:6" ht="13.8">
      <c r="A24" s="547"/>
      <c r="B24" s="832" t="s">
        <v>856</v>
      </c>
      <c r="C24" s="547"/>
      <c r="D24" s="547"/>
      <c r="E24" s="849"/>
      <c r="F24" s="19"/>
    </row>
    <row r="25" spans="1:6" ht="13.8">
      <c r="A25" s="547"/>
      <c r="B25" s="834"/>
      <c r="C25" s="547"/>
      <c r="D25" s="547"/>
      <c r="E25" s="849"/>
      <c r="F25" s="19"/>
    </row>
    <row r="26" spans="1:6" ht="13.8">
      <c r="A26" s="833" t="s">
        <v>762</v>
      </c>
      <c r="B26" s="832" t="s">
        <v>857</v>
      </c>
      <c r="C26" s="833"/>
      <c r="D26" s="833"/>
      <c r="E26" s="848"/>
      <c r="F26" s="38"/>
    </row>
    <row r="27" spans="1:6" ht="13.8">
      <c r="A27" s="833"/>
      <c r="B27" s="832"/>
      <c r="C27" s="833"/>
      <c r="D27" s="833"/>
      <c r="E27" s="848"/>
      <c r="F27" s="38"/>
    </row>
    <row r="28" spans="1:6" ht="13.8">
      <c r="A28" s="833"/>
      <c r="B28" s="832"/>
      <c r="C28" s="833"/>
      <c r="D28" s="833"/>
      <c r="E28" s="848"/>
      <c r="F28" s="38"/>
    </row>
    <row r="29" spans="1:6" ht="13.8">
      <c r="A29" s="833" t="s">
        <v>858</v>
      </c>
      <c r="B29" s="832" t="s">
        <v>859</v>
      </c>
      <c r="C29" s="833"/>
      <c r="D29" s="833"/>
      <c r="E29" s="848" t="s">
        <v>762</v>
      </c>
      <c r="F29" s="87" t="s">
        <v>762</v>
      </c>
    </row>
    <row r="30" spans="1:6" ht="13.8">
      <c r="A30" s="833"/>
      <c r="B30" s="832"/>
      <c r="C30" s="833"/>
      <c r="D30" s="833"/>
      <c r="E30" s="848"/>
      <c r="F30" s="38"/>
    </row>
    <row r="31" spans="1:6" ht="13.8">
      <c r="A31" s="581" t="s">
        <v>587</v>
      </c>
      <c r="B31" s="835" t="s">
        <v>860</v>
      </c>
      <c r="C31" s="581"/>
      <c r="D31" s="581"/>
      <c r="E31" s="851"/>
      <c r="F31" s="89">
        <f>F117</f>
        <v>0</v>
      </c>
    </row>
    <row r="32" spans="1:6" ht="13.8">
      <c r="A32" s="581"/>
      <c r="B32" s="835"/>
      <c r="C32" s="581"/>
      <c r="D32" s="581"/>
      <c r="E32" s="851"/>
      <c r="F32" s="89"/>
    </row>
    <row r="33" spans="1:6" ht="13.8">
      <c r="A33" s="581" t="s">
        <v>588</v>
      </c>
      <c r="B33" s="835" t="s">
        <v>861</v>
      </c>
      <c r="C33" s="581"/>
      <c r="D33" s="581"/>
      <c r="E33" s="851" t="s">
        <v>762</v>
      </c>
      <c r="F33" s="89">
        <f>F145</f>
        <v>0</v>
      </c>
    </row>
    <row r="34" spans="1:6" ht="13.8">
      <c r="A34" s="833"/>
      <c r="B34" s="832"/>
      <c r="C34" s="833"/>
      <c r="D34" s="833"/>
      <c r="E34" s="848"/>
      <c r="F34" s="88"/>
    </row>
    <row r="35" spans="1:6" ht="13.8">
      <c r="A35" s="833"/>
      <c r="B35" s="832"/>
      <c r="C35" s="833"/>
      <c r="D35" s="848" t="s">
        <v>862</v>
      </c>
      <c r="F35" s="88">
        <f>SUM(F29:F34)</f>
        <v>0</v>
      </c>
    </row>
    <row r="36" spans="1:6" ht="13.8">
      <c r="A36" s="833"/>
      <c r="B36" s="832"/>
      <c r="C36" s="833"/>
      <c r="D36" s="833"/>
      <c r="E36" s="848"/>
      <c r="F36" s="88"/>
    </row>
    <row r="37" spans="1:6" ht="13.8">
      <c r="A37" s="833" t="s">
        <v>863</v>
      </c>
      <c r="B37" s="832" t="s">
        <v>859</v>
      </c>
      <c r="C37" s="833"/>
      <c r="D37" s="833"/>
      <c r="E37" s="848" t="s">
        <v>762</v>
      </c>
      <c r="F37" s="88" t="s">
        <v>762</v>
      </c>
    </row>
    <row r="38" spans="1:6" ht="13.8">
      <c r="A38" s="833"/>
      <c r="B38" s="832"/>
      <c r="C38" s="833"/>
      <c r="D38" s="833"/>
      <c r="E38" s="848"/>
      <c r="F38" s="88"/>
    </row>
    <row r="39" spans="1:6" ht="13.8">
      <c r="A39" s="581" t="s">
        <v>587</v>
      </c>
      <c r="B39" s="835" t="s">
        <v>864</v>
      </c>
      <c r="C39" s="581"/>
      <c r="D39" s="581"/>
      <c r="E39" s="851"/>
      <c r="F39" s="89">
        <f>F236</f>
        <v>0</v>
      </c>
    </row>
    <row r="40" spans="1:6" ht="13.8">
      <c r="A40" s="581"/>
      <c r="B40" s="835"/>
      <c r="C40" s="581"/>
      <c r="D40" s="581"/>
      <c r="E40" s="851"/>
      <c r="F40" s="89"/>
    </row>
    <row r="41" spans="1:6" ht="13.8">
      <c r="A41" s="581" t="s">
        <v>588</v>
      </c>
      <c r="B41" s="835" t="s">
        <v>865</v>
      </c>
      <c r="C41" s="581"/>
      <c r="D41" s="581"/>
      <c r="E41" s="851" t="s">
        <v>762</v>
      </c>
      <c r="F41" s="89">
        <f>F249</f>
        <v>0</v>
      </c>
    </row>
    <row r="42" spans="1:6" ht="13.8">
      <c r="A42" s="833"/>
      <c r="B42" s="832"/>
      <c r="C42" s="833"/>
      <c r="D42" s="833"/>
      <c r="E42" s="848"/>
      <c r="F42" s="88"/>
    </row>
    <row r="43" spans="1:6" ht="13.8">
      <c r="A43" s="833"/>
      <c r="B43" s="832"/>
      <c r="C43" s="833"/>
      <c r="D43" s="848" t="s">
        <v>862</v>
      </c>
      <c r="F43" s="88">
        <f>SUM(F37:F42)</f>
        <v>0</v>
      </c>
    </row>
    <row r="44" spans="1:6" ht="13.8">
      <c r="A44" s="833"/>
      <c r="B44" s="832"/>
      <c r="C44" s="833"/>
      <c r="D44" s="833"/>
      <c r="E44" s="848"/>
      <c r="F44" s="88"/>
    </row>
    <row r="45" spans="1:6" ht="13.8">
      <c r="A45" s="833"/>
      <c r="B45" s="832"/>
      <c r="C45" s="833"/>
      <c r="D45" s="833"/>
      <c r="E45" s="848"/>
      <c r="F45" s="88"/>
    </row>
    <row r="46" spans="1:6" ht="13.8">
      <c r="A46" s="833"/>
      <c r="B46" s="832"/>
      <c r="C46" s="833"/>
      <c r="D46" s="833"/>
      <c r="E46" s="848"/>
      <c r="F46" s="88"/>
    </row>
    <row r="47" spans="1:6" ht="13.8">
      <c r="A47" s="833"/>
      <c r="B47" s="832" t="s">
        <v>866</v>
      </c>
      <c r="C47" s="833"/>
      <c r="D47" s="833"/>
      <c r="E47" s="848"/>
      <c r="F47" s="88">
        <f xml:space="preserve"> SUM(F35+F43)</f>
        <v>0</v>
      </c>
    </row>
    <row r="48" spans="1:6" ht="13.8">
      <c r="A48" s="833"/>
      <c r="B48" s="832"/>
      <c r="C48" s="833"/>
      <c r="D48" s="833"/>
      <c r="E48" s="848"/>
      <c r="F48" s="38"/>
    </row>
    <row r="49" spans="1:6" ht="13.8">
      <c r="A49" s="833"/>
      <c r="B49" s="832"/>
      <c r="C49" s="833"/>
      <c r="D49" s="833"/>
      <c r="E49" s="848"/>
      <c r="F49" s="38"/>
    </row>
    <row r="50" spans="1:6" ht="13.8">
      <c r="A50" s="833"/>
      <c r="B50" s="832" t="s">
        <v>867</v>
      </c>
      <c r="C50" s="833"/>
      <c r="D50" s="833"/>
      <c r="E50" s="848"/>
      <c r="F50" s="38"/>
    </row>
    <row r="51" spans="1:6" ht="13.8">
      <c r="A51" s="833"/>
      <c r="B51" s="832"/>
      <c r="C51" s="833"/>
      <c r="D51" s="833"/>
      <c r="E51" s="848"/>
      <c r="F51" s="38"/>
    </row>
    <row r="52" spans="1:6" ht="13.8">
      <c r="A52" s="833"/>
      <c r="B52" s="836" t="s">
        <v>868</v>
      </c>
      <c r="C52" s="833"/>
      <c r="D52" s="833"/>
      <c r="E52" s="848"/>
      <c r="F52" s="38"/>
    </row>
    <row r="53" spans="1:6" ht="13.8">
      <c r="A53" s="833"/>
      <c r="B53" s="836" t="s">
        <v>869</v>
      </c>
      <c r="C53" s="833"/>
      <c r="D53" s="833"/>
      <c r="E53" s="848"/>
      <c r="F53" s="38"/>
    </row>
    <row r="54" spans="1:6" ht="13.8">
      <c r="A54" s="833"/>
      <c r="B54" s="832" t="s">
        <v>870</v>
      </c>
      <c r="C54" s="833"/>
      <c r="D54" s="833"/>
      <c r="E54" s="848"/>
      <c r="F54" s="38"/>
    </row>
    <row r="55" spans="1:6" ht="13.8">
      <c r="A55" s="833"/>
      <c r="B55" s="836" t="s">
        <v>871</v>
      </c>
      <c r="C55" s="833"/>
      <c r="D55" s="833"/>
      <c r="E55" s="848"/>
      <c r="F55" s="38"/>
    </row>
    <row r="56" spans="1:6" ht="13.8">
      <c r="A56" s="833"/>
      <c r="B56" s="836" t="s">
        <v>872</v>
      </c>
      <c r="C56" s="833"/>
      <c r="D56" s="833"/>
      <c r="E56" s="848"/>
      <c r="F56" s="38"/>
    </row>
    <row r="57" spans="1:6" ht="13.8">
      <c r="A57" s="833"/>
      <c r="B57" s="836"/>
      <c r="C57" s="833"/>
      <c r="D57" s="833"/>
      <c r="E57" s="848"/>
      <c r="F57" s="38"/>
    </row>
    <row r="58" spans="1:6" ht="13.8">
      <c r="A58" s="833" t="s">
        <v>858</v>
      </c>
      <c r="B58" s="832" t="s">
        <v>873</v>
      </c>
      <c r="C58" s="833"/>
      <c r="D58" s="833"/>
      <c r="E58" s="848"/>
      <c r="F58" s="38"/>
    </row>
    <row r="59" spans="1:6" ht="13.8">
      <c r="A59" s="833"/>
      <c r="B59" s="836"/>
      <c r="C59" s="833"/>
      <c r="D59" s="833"/>
      <c r="E59" s="848"/>
      <c r="F59" s="38"/>
    </row>
    <row r="60" spans="1:6" ht="13.8">
      <c r="A60" s="833" t="s">
        <v>587</v>
      </c>
      <c r="B60" s="832" t="s">
        <v>860</v>
      </c>
      <c r="C60" s="547"/>
      <c r="D60" s="547"/>
      <c r="E60" s="849"/>
      <c r="F60" s="64"/>
    </row>
    <row r="61" spans="1:6" ht="13.8">
      <c r="A61" s="547"/>
      <c r="B61" s="834"/>
      <c r="C61" s="547"/>
      <c r="D61" s="547"/>
      <c r="E61" s="849"/>
      <c r="F61" s="64"/>
    </row>
    <row r="62" spans="1:6" ht="55.2">
      <c r="A62" s="837" t="s">
        <v>572</v>
      </c>
      <c r="B62" s="838" t="s">
        <v>874</v>
      </c>
      <c r="C62" s="547"/>
      <c r="D62" s="547"/>
      <c r="E62" s="849"/>
      <c r="F62" s="64"/>
    </row>
    <row r="63" spans="1:6" ht="13.8">
      <c r="A63" s="547"/>
      <c r="B63" s="834" t="s">
        <v>561</v>
      </c>
      <c r="C63" s="839">
        <v>500</v>
      </c>
      <c r="D63" s="840" t="s">
        <v>875</v>
      </c>
      <c r="E63" s="849"/>
      <c r="F63" s="64">
        <f>+C63*E63</f>
        <v>0</v>
      </c>
    </row>
    <row r="64" spans="1:6" ht="13.8">
      <c r="A64" s="837"/>
      <c r="B64" s="838"/>
      <c r="C64" s="841"/>
      <c r="D64" s="547"/>
      <c r="E64" s="849"/>
      <c r="F64" s="64"/>
    </row>
    <row r="65" spans="1:6" ht="13.8">
      <c r="A65" s="837"/>
      <c r="B65" s="838"/>
      <c r="C65" s="547"/>
      <c r="D65" s="547"/>
      <c r="E65" s="849"/>
      <c r="F65" s="64"/>
    </row>
    <row r="66" spans="1:6" ht="82.8">
      <c r="A66" s="837" t="s">
        <v>573</v>
      </c>
      <c r="B66" s="838" t="s">
        <v>876</v>
      </c>
      <c r="C66" s="547"/>
      <c r="D66" s="547"/>
      <c r="E66" s="849"/>
      <c r="F66" s="64"/>
    </row>
    <row r="67" spans="1:6" ht="13.8">
      <c r="A67" s="547"/>
      <c r="B67" s="834" t="s">
        <v>561</v>
      </c>
      <c r="C67" s="839">
        <v>709.2</v>
      </c>
      <c r="D67" s="840" t="s">
        <v>875</v>
      </c>
      <c r="E67" s="849"/>
      <c r="F67" s="64">
        <f>+C67*E67</f>
        <v>0</v>
      </c>
    </row>
    <row r="68" spans="1:6" ht="13.8">
      <c r="A68" s="837"/>
      <c r="B68" s="838"/>
      <c r="C68" s="841"/>
      <c r="D68" s="547"/>
      <c r="E68" s="849"/>
      <c r="F68" s="64"/>
    </row>
    <row r="69" spans="1:6" ht="110.4">
      <c r="A69" s="837" t="s">
        <v>574</v>
      </c>
      <c r="B69" s="838" t="s">
        <v>877</v>
      </c>
      <c r="C69" s="841"/>
      <c r="D69" s="547"/>
      <c r="E69" s="849"/>
      <c r="F69" s="64"/>
    </row>
    <row r="70" spans="1:6" ht="13.8">
      <c r="A70" s="547"/>
      <c r="B70" s="834" t="s">
        <v>561</v>
      </c>
      <c r="C70" s="839">
        <v>1271.5999999999999</v>
      </c>
      <c r="D70" s="840" t="s">
        <v>875</v>
      </c>
      <c r="E70" s="849"/>
      <c r="F70" s="64">
        <f>+C70*E70</f>
        <v>0</v>
      </c>
    </row>
    <row r="71" spans="1:6" ht="13.8">
      <c r="A71" s="837"/>
      <c r="B71" s="838"/>
      <c r="C71" s="841"/>
      <c r="D71" s="547"/>
      <c r="E71" s="849"/>
      <c r="F71" s="64"/>
    </row>
    <row r="72" spans="1:6" ht="82.8">
      <c r="A72" s="837" t="s">
        <v>575</v>
      </c>
      <c r="B72" s="838" t="s">
        <v>878</v>
      </c>
      <c r="C72" s="841"/>
      <c r="D72" s="547"/>
      <c r="E72" s="849"/>
      <c r="F72" s="64"/>
    </row>
    <row r="73" spans="1:6" ht="13.8">
      <c r="A73" s="547"/>
      <c r="B73" s="834" t="s">
        <v>561</v>
      </c>
      <c r="C73" s="839">
        <v>709.2</v>
      </c>
      <c r="D73" s="840" t="s">
        <v>875</v>
      </c>
      <c r="E73" s="849"/>
      <c r="F73" s="64">
        <f>+C73*E73</f>
        <v>0</v>
      </c>
    </row>
    <row r="74" spans="1:6" ht="13.8">
      <c r="A74" s="837"/>
      <c r="B74" s="838"/>
      <c r="C74" s="547"/>
      <c r="D74" s="547"/>
      <c r="E74" s="849"/>
      <c r="F74" s="64"/>
    </row>
    <row r="75" spans="1:6" ht="96.6">
      <c r="A75" s="837" t="s">
        <v>140</v>
      </c>
      <c r="B75" s="838" t="s">
        <v>879</v>
      </c>
      <c r="C75" s="547"/>
      <c r="D75" s="547"/>
      <c r="E75" s="849"/>
      <c r="F75" s="64"/>
    </row>
    <row r="76" spans="1:6" ht="13.8">
      <c r="A76" s="547"/>
      <c r="B76" s="834" t="s">
        <v>561</v>
      </c>
      <c r="C76" s="839">
        <v>1980.08</v>
      </c>
      <c r="D76" s="840" t="s">
        <v>875</v>
      </c>
      <c r="E76" s="849"/>
      <c r="F76" s="64">
        <f>+C76*E76</f>
        <v>0</v>
      </c>
    </row>
    <row r="77" spans="1:6" ht="13.8">
      <c r="A77" s="837"/>
      <c r="B77" s="838"/>
      <c r="C77" s="547"/>
      <c r="D77" s="547"/>
      <c r="E77" s="849"/>
      <c r="F77" s="64"/>
    </row>
    <row r="78" spans="1:6" ht="69">
      <c r="A78" s="837" t="s">
        <v>141</v>
      </c>
      <c r="B78" s="838" t="s">
        <v>880</v>
      </c>
      <c r="C78" s="547"/>
      <c r="D78" s="547"/>
      <c r="E78" s="849"/>
      <c r="F78" s="64"/>
    </row>
    <row r="79" spans="1:6" ht="13.8">
      <c r="A79" s="547"/>
      <c r="B79" s="834" t="s">
        <v>590</v>
      </c>
      <c r="C79" s="842">
        <v>651.5</v>
      </c>
      <c r="D79" s="840" t="s">
        <v>875</v>
      </c>
      <c r="E79" s="849"/>
      <c r="F79" s="64">
        <f>+C79*E79</f>
        <v>0</v>
      </c>
    </row>
    <row r="80" spans="1:6" ht="13.8">
      <c r="A80" s="837"/>
      <c r="B80" s="838"/>
      <c r="C80" s="547"/>
      <c r="D80" s="547"/>
      <c r="E80" s="849"/>
      <c r="F80" s="64"/>
    </row>
    <row r="81" spans="1:6" ht="165.6">
      <c r="A81" s="837" t="s">
        <v>142</v>
      </c>
      <c r="B81" s="843" t="s">
        <v>936</v>
      </c>
      <c r="C81" s="547"/>
      <c r="D81" s="547"/>
      <c r="E81" s="849"/>
      <c r="F81" s="64"/>
    </row>
    <row r="82" spans="1:6" ht="13.8">
      <c r="A82" s="547"/>
      <c r="B82" s="834" t="s">
        <v>561</v>
      </c>
      <c r="C82" s="844">
        <f>999.7+258-33</f>
        <v>1224.7</v>
      </c>
      <c r="D82" s="840" t="s">
        <v>875</v>
      </c>
      <c r="E82" s="849"/>
      <c r="F82" s="64">
        <f>+C82*E82</f>
        <v>0</v>
      </c>
    </row>
    <row r="83" spans="1:6" ht="13.8">
      <c r="A83" s="837"/>
      <c r="B83" s="838"/>
      <c r="C83" s="547"/>
      <c r="D83" s="547"/>
      <c r="E83" s="849"/>
      <c r="F83" s="64"/>
    </row>
    <row r="84" spans="1:6" ht="55.2">
      <c r="A84" s="837">
        <v>8</v>
      </c>
      <c r="B84" s="838" t="s">
        <v>881</v>
      </c>
      <c r="C84" s="547"/>
      <c r="D84" s="547"/>
      <c r="E84" s="849"/>
      <c r="F84" s="64"/>
    </row>
    <row r="85" spans="1:6" ht="13.8">
      <c r="A85" s="547"/>
      <c r="B85" s="834" t="s">
        <v>590</v>
      </c>
      <c r="C85" s="844">
        <v>141.19999999999999</v>
      </c>
      <c r="D85" s="840" t="s">
        <v>875</v>
      </c>
      <c r="E85" s="849"/>
      <c r="F85" s="64">
        <f>+C85*E85</f>
        <v>0</v>
      </c>
    </row>
    <row r="86" spans="1:6" ht="13.8">
      <c r="A86" s="837"/>
      <c r="B86" s="838"/>
      <c r="C86" s="547"/>
      <c r="D86" s="547"/>
      <c r="E86" s="849"/>
      <c r="F86" s="64"/>
    </row>
    <row r="87" spans="1:6" ht="82.8">
      <c r="A87" s="837">
        <v>9</v>
      </c>
      <c r="B87" s="838" t="s">
        <v>882</v>
      </c>
      <c r="C87" s="547"/>
      <c r="D87" s="547"/>
      <c r="E87" s="849"/>
      <c r="F87" s="64"/>
    </row>
    <row r="88" spans="1:6" ht="13.8">
      <c r="A88" s="837"/>
      <c r="B88" s="838"/>
      <c r="C88" s="547"/>
      <c r="D88" s="547"/>
      <c r="E88" s="849"/>
      <c r="F88" s="64"/>
    </row>
    <row r="89" spans="1:6" ht="27.6">
      <c r="A89" s="837" t="s">
        <v>883</v>
      </c>
      <c r="B89" s="838" t="s">
        <v>2158</v>
      </c>
      <c r="C89" s="547"/>
      <c r="D89" s="547"/>
      <c r="E89" s="849"/>
      <c r="F89" s="64"/>
    </row>
    <row r="90" spans="1:6" ht="13.8">
      <c r="A90" s="547"/>
      <c r="B90" s="834" t="s">
        <v>884</v>
      </c>
      <c r="C90" s="839">
        <v>29.74</v>
      </c>
      <c r="D90" s="840" t="s">
        <v>875</v>
      </c>
      <c r="E90" s="849"/>
      <c r="F90" s="64">
        <f>+C90*E90</f>
        <v>0</v>
      </c>
    </row>
    <row r="91" spans="1:6" ht="13.8">
      <c r="A91" s="547"/>
      <c r="B91" s="834"/>
      <c r="C91" s="839"/>
      <c r="D91" s="840"/>
      <c r="E91" s="849"/>
      <c r="F91" s="64"/>
    </row>
    <row r="92" spans="1:6" ht="27.6">
      <c r="A92" s="837" t="s">
        <v>885</v>
      </c>
      <c r="B92" s="838" t="s">
        <v>886</v>
      </c>
      <c r="C92" s="547"/>
      <c r="D92" s="547"/>
      <c r="E92" s="849"/>
      <c r="F92" s="64"/>
    </row>
    <row r="93" spans="1:6" ht="13.8">
      <c r="A93" s="547"/>
      <c r="B93" s="834" t="s">
        <v>590</v>
      </c>
      <c r="C93" s="839">
        <v>121.75</v>
      </c>
      <c r="D93" s="840" t="s">
        <v>875</v>
      </c>
      <c r="E93" s="849"/>
      <c r="F93" s="64">
        <f>+C93*E93</f>
        <v>0</v>
      </c>
    </row>
    <row r="94" spans="1:6" ht="13.8">
      <c r="A94" s="547"/>
      <c r="B94" s="834"/>
      <c r="C94" s="839"/>
      <c r="D94" s="840"/>
      <c r="E94" s="849"/>
      <c r="F94" s="64"/>
    </row>
    <row r="95" spans="1:6" ht="27.6">
      <c r="A95" s="837" t="s">
        <v>887</v>
      </c>
      <c r="B95" s="838" t="s">
        <v>2159</v>
      </c>
      <c r="C95" s="547"/>
      <c r="D95" s="547"/>
      <c r="E95" s="849"/>
      <c r="F95" s="64"/>
    </row>
    <row r="96" spans="1:6" ht="13.8">
      <c r="A96" s="547"/>
      <c r="B96" s="834" t="s">
        <v>888</v>
      </c>
      <c r="C96" s="839">
        <v>1</v>
      </c>
      <c r="D96" s="840" t="s">
        <v>875</v>
      </c>
      <c r="E96" s="849"/>
      <c r="F96" s="64">
        <f>+C96*E96</f>
        <v>0</v>
      </c>
    </row>
    <row r="97" spans="1:6" ht="13.8">
      <c r="A97" s="547"/>
      <c r="B97" s="834"/>
      <c r="C97" s="839"/>
      <c r="D97" s="840"/>
      <c r="E97" s="852"/>
      <c r="F97" s="64"/>
    </row>
    <row r="98" spans="1:6" ht="82.8">
      <c r="A98" s="837" t="s">
        <v>499</v>
      </c>
      <c r="B98" s="838" t="s">
        <v>2128</v>
      </c>
      <c r="C98" s="547"/>
      <c r="D98" s="547"/>
      <c r="E98" s="849"/>
      <c r="F98" s="64"/>
    </row>
    <row r="99" spans="1:6" ht="55.2">
      <c r="A99" s="837"/>
      <c r="B99" s="838" t="s">
        <v>889</v>
      </c>
      <c r="C99" s="547"/>
      <c r="D99" s="547"/>
      <c r="E99" s="849"/>
      <c r="F99" s="64"/>
    </row>
    <row r="100" spans="1:6" ht="13.8">
      <c r="A100" s="837"/>
      <c r="B100" s="838"/>
      <c r="C100" s="547"/>
      <c r="D100" s="547"/>
      <c r="E100" s="849"/>
      <c r="F100" s="64"/>
    </row>
    <row r="101" spans="1:6" ht="13.8">
      <c r="A101" s="837"/>
      <c r="B101" s="838" t="s">
        <v>890</v>
      </c>
      <c r="C101" s="547"/>
      <c r="D101" s="547"/>
      <c r="E101" s="849"/>
      <c r="F101" s="64"/>
    </row>
    <row r="102" spans="1:6" ht="13.8">
      <c r="A102" s="547"/>
      <c r="B102" s="834" t="s">
        <v>591</v>
      </c>
      <c r="C102" s="839">
        <v>1</v>
      </c>
      <c r="D102" s="840" t="s">
        <v>875</v>
      </c>
      <c r="E102" s="849"/>
      <c r="F102" s="64">
        <f>+C102*E102</f>
        <v>0</v>
      </c>
    </row>
    <row r="103" spans="1:6" ht="13.8">
      <c r="A103" s="837"/>
      <c r="B103" s="838"/>
      <c r="C103" s="547"/>
      <c r="D103" s="547"/>
      <c r="E103" s="849"/>
      <c r="F103" s="64"/>
    </row>
    <row r="104" spans="1:6" ht="13.8">
      <c r="A104" s="837"/>
      <c r="B104" s="838" t="s">
        <v>891</v>
      </c>
      <c r="C104" s="547"/>
      <c r="D104" s="547"/>
      <c r="E104" s="849"/>
      <c r="F104" s="64"/>
    </row>
    <row r="105" spans="1:6" ht="13.8">
      <c r="A105" s="547"/>
      <c r="B105" s="834" t="s">
        <v>591</v>
      </c>
      <c r="C105" s="839">
        <v>1</v>
      </c>
      <c r="D105" s="840" t="s">
        <v>875</v>
      </c>
      <c r="E105" s="849"/>
      <c r="F105" s="64">
        <f>+C105*E105</f>
        <v>0</v>
      </c>
    </row>
    <row r="106" spans="1:6" ht="13.8">
      <c r="A106" s="837"/>
      <c r="B106" s="838"/>
      <c r="C106" s="547"/>
      <c r="D106" s="547"/>
      <c r="E106" s="849"/>
      <c r="F106" s="64"/>
    </row>
    <row r="107" spans="1:6" ht="13.8">
      <c r="A107" s="837"/>
      <c r="B107" s="838" t="s">
        <v>892</v>
      </c>
      <c r="C107" s="547"/>
      <c r="D107" s="547"/>
      <c r="E107" s="849"/>
      <c r="F107" s="64"/>
    </row>
    <row r="108" spans="1:6" ht="13.8">
      <c r="A108" s="547"/>
      <c r="B108" s="834" t="s">
        <v>591</v>
      </c>
      <c r="C108" s="839">
        <v>1</v>
      </c>
      <c r="D108" s="840" t="s">
        <v>875</v>
      </c>
      <c r="E108" s="849"/>
      <c r="F108" s="64">
        <f>+C108*E108</f>
        <v>0</v>
      </c>
    </row>
    <row r="109" spans="1:6" ht="13.8">
      <c r="A109" s="837"/>
      <c r="B109" s="838"/>
      <c r="C109" s="841"/>
      <c r="D109" s="547"/>
      <c r="E109" s="849"/>
      <c r="F109" s="64"/>
    </row>
    <row r="110" spans="1:6" ht="96.6">
      <c r="A110" s="837" t="s">
        <v>147</v>
      </c>
      <c r="B110" s="838" t="s">
        <v>2129</v>
      </c>
      <c r="C110" s="841"/>
      <c r="D110" s="547"/>
      <c r="E110" s="849"/>
      <c r="F110" s="64"/>
    </row>
    <row r="111" spans="1:6" ht="13.8">
      <c r="A111" s="547"/>
      <c r="B111" s="834" t="s">
        <v>590</v>
      </c>
      <c r="C111" s="844">
        <f>28.8+30</f>
        <v>58.8</v>
      </c>
      <c r="D111" s="840" t="s">
        <v>875</v>
      </c>
      <c r="E111" s="849"/>
      <c r="F111" s="64">
        <f>+C111*E111</f>
        <v>0</v>
      </c>
    </row>
    <row r="112" spans="1:6" ht="13.8">
      <c r="A112" s="837"/>
      <c r="B112" s="838"/>
      <c r="C112" s="547"/>
      <c r="D112" s="547"/>
      <c r="E112" s="849"/>
      <c r="F112" s="64"/>
    </row>
    <row r="113" spans="1:6" ht="55.2">
      <c r="A113" s="837" t="s">
        <v>258</v>
      </c>
      <c r="B113" s="838" t="s">
        <v>893</v>
      </c>
      <c r="C113" s="547"/>
      <c r="D113" s="547"/>
      <c r="E113" s="849"/>
      <c r="F113" s="64"/>
    </row>
    <row r="114" spans="1:6" ht="13.8">
      <c r="A114" s="547"/>
      <c r="B114" s="834" t="s">
        <v>590</v>
      </c>
      <c r="C114" s="839">
        <v>15.48</v>
      </c>
      <c r="D114" s="840" t="s">
        <v>875</v>
      </c>
      <c r="E114" s="849"/>
      <c r="F114" s="64">
        <f>+C114*E114</f>
        <v>0</v>
      </c>
    </row>
    <row r="115" spans="1:6" ht="13.8">
      <c r="A115" s="547"/>
      <c r="B115" s="834"/>
      <c r="C115" s="839"/>
      <c r="D115" s="840"/>
      <c r="E115" s="849"/>
      <c r="F115" s="64"/>
    </row>
    <row r="116" spans="1:6" ht="13.8">
      <c r="A116" s="837"/>
      <c r="B116" s="838"/>
      <c r="C116" s="547"/>
      <c r="D116" s="547"/>
      <c r="E116" s="849"/>
      <c r="F116" s="64"/>
    </row>
    <row r="117" spans="1:6" ht="13.8">
      <c r="A117" s="547"/>
      <c r="B117" s="834"/>
      <c r="C117" s="839"/>
      <c r="D117" s="840"/>
      <c r="E117" s="848"/>
      <c r="F117" s="91">
        <f>SUM(F62:F115)</f>
        <v>0</v>
      </c>
    </row>
    <row r="118" spans="1:6" ht="13.8">
      <c r="A118" s="833"/>
      <c r="B118" s="832"/>
      <c r="C118" s="547"/>
      <c r="D118" s="547"/>
      <c r="E118" s="849"/>
      <c r="F118" s="64"/>
    </row>
    <row r="119" spans="1:6" ht="13.8">
      <c r="A119" s="833" t="s">
        <v>588</v>
      </c>
      <c r="B119" s="832" t="s">
        <v>861</v>
      </c>
      <c r="C119" s="547"/>
      <c r="D119" s="547"/>
      <c r="E119" s="849"/>
      <c r="F119" s="64"/>
    </row>
    <row r="120" spans="1:6" ht="13.8">
      <c r="A120" s="547"/>
      <c r="B120" s="834"/>
      <c r="C120" s="547"/>
      <c r="D120" s="547"/>
      <c r="E120" s="849"/>
      <c r="F120" s="64"/>
    </row>
    <row r="121" spans="1:6" ht="13.8">
      <c r="A121" s="837"/>
      <c r="B121" s="845"/>
      <c r="C121" s="547"/>
      <c r="D121" s="547"/>
      <c r="E121" s="849"/>
      <c r="F121" s="64"/>
    </row>
    <row r="122" spans="1:6" ht="82.8">
      <c r="A122" s="837">
        <v>1</v>
      </c>
      <c r="B122" s="838" t="s">
        <v>937</v>
      </c>
      <c r="C122" s="547"/>
      <c r="D122" s="547"/>
      <c r="E122" s="849"/>
      <c r="F122" s="64"/>
    </row>
    <row r="123" spans="1:6" ht="41.4">
      <c r="A123" s="837"/>
      <c r="B123" s="838" t="s">
        <v>898</v>
      </c>
      <c r="C123" s="547"/>
      <c r="D123" s="547"/>
      <c r="E123" s="849"/>
      <c r="F123" s="64"/>
    </row>
    <row r="124" spans="1:6" ht="55.2">
      <c r="A124" s="837"/>
      <c r="B124" s="838" t="s">
        <v>899</v>
      </c>
      <c r="C124" s="547"/>
      <c r="D124" s="547"/>
      <c r="E124" s="849"/>
      <c r="F124" s="64"/>
    </row>
    <row r="125" spans="1:6" ht="55.2">
      <c r="A125" s="837"/>
      <c r="B125" s="838" t="s">
        <v>900</v>
      </c>
      <c r="C125" s="547"/>
      <c r="D125" s="547"/>
      <c r="E125" s="849"/>
      <c r="F125" s="64"/>
    </row>
    <row r="126" spans="1:6" ht="27.6">
      <c r="A126" s="837"/>
      <c r="B126" s="838" t="s">
        <v>896</v>
      </c>
      <c r="C126" s="547"/>
      <c r="D126" s="547"/>
      <c r="E126" s="849"/>
      <c r="F126" s="64"/>
    </row>
    <row r="127" spans="1:6" ht="27.6">
      <c r="A127" s="837"/>
      <c r="B127" s="838" t="s">
        <v>897</v>
      </c>
      <c r="C127" s="547"/>
      <c r="D127" s="547"/>
      <c r="E127" s="849"/>
      <c r="F127" s="64"/>
    </row>
    <row r="128" spans="1:6" ht="27.6">
      <c r="A128" s="837"/>
      <c r="B128" s="838" t="s">
        <v>901</v>
      </c>
      <c r="C128" s="547"/>
      <c r="D128" s="547"/>
      <c r="E128" s="849"/>
      <c r="F128" s="64"/>
    </row>
    <row r="129" spans="1:6" ht="96.6">
      <c r="A129" s="837"/>
      <c r="B129" s="838" t="s">
        <v>902</v>
      </c>
      <c r="C129" s="547"/>
      <c r="D129" s="547"/>
      <c r="E129" s="849"/>
      <c r="F129" s="64"/>
    </row>
    <row r="130" spans="1:6" ht="13.8">
      <c r="A130" s="547"/>
      <c r="B130" s="834" t="s">
        <v>719</v>
      </c>
      <c r="C130" s="839">
        <f>3720+550</f>
        <v>4270</v>
      </c>
      <c r="D130" s="840" t="s">
        <v>875</v>
      </c>
      <c r="E130" s="849"/>
      <c r="F130" s="64">
        <f>+C130*E130</f>
        <v>0</v>
      </c>
    </row>
    <row r="131" spans="1:6" ht="13.8">
      <c r="A131" s="837"/>
      <c r="B131" s="838"/>
      <c r="C131" s="547"/>
      <c r="D131" s="547"/>
      <c r="E131" s="849"/>
      <c r="F131" s="64"/>
    </row>
    <row r="132" spans="1:6" ht="96.6">
      <c r="A132" s="837">
        <v>2</v>
      </c>
      <c r="B132" s="838" t="s">
        <v>903</v>
      </c>
      <c r="C132" s="547"/>
      <c r="D132" s="547"/>
      <c r="E132" s="849"/>
      <c r="F132" s="64"/>
    </row>
    <row r="133" spans="1:6" ht="13.8">
      <c r="A133" s="547"/>
      <c r="B133" s="834" t="s">
        <v>561</v>
      </c>
      <c r="C133" s="839">
        <v>15.05</v>
      </c>
      <c r="D133" s="840" t="s">
        <v>875</v>
      </c>
      <c r="E133" s="849"/>
      <c r="F133" s="64">
        <f>+C133*E133</f>
        <v>0</v>
      </c>
    </row>
    <row r="134" spans="1:6" ht="13.8">
      <c r="A134" s="837"/>
      <c r="B134" s="838"/>
      <c r="C134" s="547"/>
      <c r="D134" s="547"/>
      <c r="E134" s="849"/>
      <c r="F134" s="64"/>
    </row>
    <row r="135" spans="1:6" ht="13.8">
      <c r="A135" s="837"/>
      <c r="B135" s="838"/>
      <c r="C135" s="547"/>
      <c r="D135" s="547"/>
      <c r="E135" s="849"/>
      <c r="F135" s="64"/>
    </row>
    <row r="136" spans="1:6" ht="69">
      <c r="A136" s="837">
        <v>3</v>
      </c>
      <c r="B136" s="838" t="s">
        <v>904</v>
      </c>
      <c r="C136" s="547"/>
      <c r="D136" s="547"/>
      <c r="E136" s="849"/>
      <c r="F136" s="64"/>
    </row>
    <row r="137" spans="1:6" ht="13.8">
      <c r="A137" s="547"/>
      <c r="B137" s="834" t="s">
        <v>561</v>
      </c>
      <c r="C137" s="839">
        <v>68.400000000000006</v>
      </c>
      <c r="D137" s="840" t="s">
        <v>875</v>
      </c>
      <c r="E137" s="849"/>
      <c r="F137" s="64">
        <f>+C137*E137</f>
        <v>0</v>
      </c>
    </row>
    <row r="138" spans="1:6" ht="13.8">
      <c r="A138" s="837"/>
      <c r="B138" s="838"/>
      <c r="C138" s="547"/>
      <c r="D138" s="547"/>
      <c r="E138" s="849"/>
      <c r="F138" s="64"/>
    </row>
    <row r="139" spans="1:6" ht="82.8">
      <c r="A139" s="837">
        <v>4</v>
      </c>
      <c r="B139" s="838" t="s">
        <v>905</v>
      </c>
      <c r="C139" s="547"/>
      <c r="D139" s="547"/>
      <c r="E139" s="849"/>
      <c r="F139" s="64"/>
    </row>
    <row r="140" spans="1:6" ht="13.8">
      <c r="A140" s="547"/>
      <c r="B140" s="834" t="s">
        <v>894</v>
      </c>
      <c r="C140" s="839">
        <v>1</v>
      </c>
      <c r="D140" s="840" t="s">
        <v>875</v>
      </c>
      <c r="E140" s="849"/>
      <c r="F140" s="64">
        <f>+C140*E140</f>
        <v>0</v>
      </c>
    </row>
    <row r="141" spans="1:6" ht="13.8">
      <c r="A141" s="547"/>
      <c r="B141" s="834"/>
      <c r="C141" s="839"/>
      <c r="D141" s="840"/>
      <c r="E141" s="849"/>
      <c r="F141" s="64"/>
    </row>
    <row r="142" spans="1:6" ht="110.4">
      <c r="A142" s="837">
        <v>5</v>
      </c>
      <c r="B142" s="838" t="s">
        <v>2130</v>
      </c>
      <c r="C142" s="839"/>
      <c r="D142" s="840"/>
      <c r="E142" s="849"/>
      <c r="F142" s="64"/>
    </row>
    <row r="143" spans="1:6" ht="13.8">
      <c r="A143" s="837"/>
      <c r="B143" s="838"/>
      <c r="C143" s="839"/>
      <c r="D143" s="840"/>
      <c r="E143" s="849"/>
      <c r="F143" s="64"/>
    </row>
    <row r="144" spans="1:6" ht="13.8">
      <c r="A144" s="837"/>
      <c r="B144" s="834" t="s">
        <v>894</v>
      </c>
      <c r="C144" s="839">
        <v>1</v>
      </c>
      <c r="D144" s="840" t="s">
        <v>875</v>
      </c>
      <c r="E144" s="849"/>
      <c r="F144" s="64">
        <f>+C144*E144</f>
        <v>0</v>
      </c>
    </row>
    <row r="145" spans="1:6" ht="13.8">
      <c r="A145" s="547"/>
      <c r="B145" s="834"/>
      <c r="C145" s="839"/>
      <c r="D145" s="840"/>
      <c r="E145" s="848"/>
      <c r="F145" s="91">
        <f>SUM(F121:F144)</f>
        <v>0</v>
      </c>
    </row>
    <row r="146" spans="1:6" ht="13.8">
      <c r="A146" s="547"/>
      <c r="B146" s="834"/>
      <c r="C146" s="547"/>
      <c r="D146" s="547"/>
      <c r="E146" s="849"/>
      <c r="F146" s="19"/>
    </row>
    <row r="147" spans="1:6" ht="13.8">
      <c r="A147" s="833"/>
      <c r="B147" s="832" t="s">
        <v>906</v>
      </c>
      <c r="C147" s="833"/>
      <c r="D147" s="833"/>
      <c r="E147" s="848"/>
      <c r="F147" s="38"/>
    </row>
    <row r="148" spans="1:6" ht="13.8">
      <c r="A148" s="833"/>
      <c r="B148" s="836"/>
      <c r="C148" s="833"/>
      <c r="D148" s="833"/>
      <c r="E148" s="848"/>
      <c r="F148" s="38"/>
    </row>
    <row r="149" spans="1:6" ht="13.8">
      <c r="A149" s="833" t="s">
        <v>587</v>
      </c>
      <c r="B149" s="832" t="s">
        <v>938</v>
      </c>
      <c r="C149" s="547"/>
      <c r="D149" s="547"/>
      <c r="E149" s="849"/>
      <c r="F149" s="64"/>
    </row>
    <row r="150" spans="1:6" ht="13.8">
      <c r="A150" s="547"/>
      <c r="B150" s="834"/>
      <c r="C150" s="547"/>
      <c r="D150" s="547"/>
      <c r="E150" s="849"/>
      <c r="F150" s="64"/>
    </row>
    <row r="151" spans="1:6" ht="41.4">
      <c r="A151" s="837" t="s">
        <v>572</v>
      </c>
      <c r="B151" s="838" t="s">
        <v>907</v>
      </c>
      <c r="C151" s="547"/>
      <c r="D151" s="547"/>
      <c r="E151" s="849"/>
      <c r="F151" s="64"/>
    </row>
    <row r="152" spans="1:6" ht="13.8">
      <c r="A152" s="837"/>
      <c r="B152" s="838" t="s">
        <v>2132</v>
      </c>
      <c r="C152" s="547"/>
      <c r="D152" s="547"/>
      <c r="E152" s="849"/>
      <c r="F152" s="64"/>
    </row>
    <row r="153" spans="1:6" ht="234.6">
      <c r="A153" s="837"/>
      <c r="B153" s="838" t="s">
        <v>2131</v>
      </c>
      <c r="C153" s="547"/>
      <c r="D153" s="547"/>
      <c r="E153" s="849"/>
      <c r="F153" s="64"/>
    </row>
    <row r="154" spans="1:6" ht="13.8">
      <c r="A154" s="837"/>
      <c r="B154" s="838"/>
      <c r="C154" s="547"/>
      <c r="D154" s="547"/>
      <c r="E154" s="849"/>
      <c r="F154" s="64"/>
    </row>
    <row r="155" spans="1:6" ht="13.8">
      <c r="A155" s="547"/>
      <c r="B155" s="834" t="s">
        <v>895</v>
      </c>
      <c r="C155" s="839">
        <v>8</v>
      </c>
      <c r="D155" s="840" t="s">
        <v>875</v>
      </c>
      <c r="E155" s="849"/>
      <c r="F155" s="64">
        <f>+C155*E155</f>
        <v>0</v>
      </c>
    </row>
    <row r="156" spans="1:6" ht="13.8">
      <c r="A156" s="837"/>
      <c r="B156" s="838"/>
      <c r="C156" s="547"/>
      <c r="D156" s="547"/>
      <c r="E156" s="849"/>
      <c r="F156" s="64"/>
    </row>
    <row r="157" spans="1:6" ht="55.2">
      <c r="A157" s="837">
        <v>2</v>
      </c>
      <c r="B157" s="838" t="s">
        <v>908</v>
      </c>
      <c r="C157" s="547"/>
      <c r="D157" s="547"/>
      <c r="E157" s="849"/>
      <c r="F157" s="64"/>
    </row>
    <row r="158" spans="1:6" ht="41.4">
      <c r="A158" s="837"/>
      <c r="B158" s="838" t="s">
        <v>909</v>
      </c>
      <c r="C158" s="547"/>
      <c r="D158" s="547"/>
      <c r="E158" s="849"/>
      <c r="F158" s="64"/>
    </row>
    <row r="159" spans="1:6" ht="27.6">
      <c r="A159" s="837"/>
      <c r="B159" s="838" t="s">
        <v>910</v>
      </c>
      <c r="C159" s="547"/>
      <c r="D159" s="547"/>
      <c r="E159" s="849"/>
      <c r="F159" s="64"/>
    </row>
    <row r="160" spans="1:6" ht="27.6">
      <c r="A160" s="837"/>
      <c r="B160" s="838" t="s">
        <v>911</v>
      </c>
      <c r="C160" s="547"/>
      <c r="D160" s="547"/>
      <c r="E160" s="849"/>
      <c r="F160" s="64"/>
    </row>
    <row r="161" spans="1:6" ht="41.4">
      <c r="A161" s="837"/>
      <c r="B161" s="843" t="s">
        <v>912</v>
      </c>
      <c r="C161" s="846"/>
      <c r="D161" s="846"/>
      <c r="E161" s="853"/>
      <c r="F161" s="64"/>
    </row>
    <row r="162" spans="1:6" ht="13.8">
      <c r="A162" s="547"/>
      <c r="B162" s="847" t="s">
        <v>895</v>
      </c>
      <c r="C162" s="842">
        <v>40</v>
      </c>
      <c r="D162" s="252" t="s">
        <v>875</v>
      </c>
      <c r="E162" s="853"/>
      <c r="F162" s="64">
        <f>+C162*E162</f>
        <v>0</v>
      </c>
    </row>
    <row r="163" spans="1:6" ht="13.8">
      <c r="A163" s="547"/>
      <c r="B163" s="834"/>
      <c r="C163" s="839"/>
      <c r="D163" s="840"/>
      <c r="E163" s="849"/>
      <c r="F163" s="64"/>
    </row>
    <row r="164" spans="1:6" ht="27.6">
      <c r="A164" s="837" t="s">
        <v>574</v>
      </c>
      <c r="B164" s="838" t="s">
        <v>913</v>
      </c>
      <c r="C164" s="547"/>
      <c r="D164" s="547"/>
      <c r="E164" s="849"/>
      <c r="F164" s="64"/>
    </row>
    <row r="165" spans="1:6" ht="13.8">
      <c r="A165" s="837"/>
      <c r="B165" s="838" t="s">
        <v>2133</v>
      </c>
      <c r="C165" s="547"/>
      <c r="D165" s="547"/>
      <c r="E165" s="849"/>
      <c r="F165" s="64"/>
    </row>
    <row r="166" spans="1:6" ht="13.8">
      <c r="A166" s="837"/>
      <c r="B166" s="838" t="s">
        <v>2134</v>
      </c>
      <c r="C166" s="547"/>
      <c r="D166" s="547"/>
      <c r="E166" s="849"/>
      <c r="F166" s="64"/>
    </row>
    <row r="167" spans="1:6" ht="27.6">
      <c r="A167" s="837"/>
      <c r="B167" s="838" t="s">
        <v>2135</v>
      </c>
      <c r="C167" s="547"/>
      <c r="D167" s="547"/>
      <c r="E167" s="849"/>
      <c r="F167" s="64"/>
    </row>
    <row r="168" spans="1:6" ht="55.2">
      <c r="A168" s="837"/>
      <c r="B168" s="838" t="s">
        <v>2136</v>
      </c>
      <c r="C168" s="547"/>
      <c r="D168" s="547"/>
      <c r="E168" s="849"/>
      <c r="F168" s="64"/>
    </row>
    <row r="169" spans="1:6" ht="41.4">
      <c r="A169" s="547"/>
      <c r="B169" s="838" t="s">
        <v>2137</v>
      </c>
    </row>
    <row r="170" spans="1:6" ht="124.2">
      <c r="A170" s="837"/>
      <c r="B170" s="838" t="s">
        <v>2138</v>
      </c>
      <c r="C170" s="547"/>
      <c r="D170" s="547"/>
      <c r="E170" s="849"/>
      <c r="F170" s="64"/>
    </row>
    <row r="171" spans="1:6" ht="13.8">
      <c r="A171" s="837"/>
      <c r="B171" s="838" t="s">
        <v>895</v>
      </c>
      <c r="C171" s="839">
        <v>15</v>
      </c>
      <c r="D171" s="840" t="s">
        <v>875</v>
      </c>
      <c r="E171" s="853"/>
      <c r="F171" s="64">
        <f>+C171*E171</f>
        <v>0</v>
      </c>
    </row>
    <row r="172" spans="1:6" ht="13.8">
      <c r="A172" s="837"/>
      <c r="B172" s="838"/>
      <c r="C172" s="547"/>
      <c r="D172" s="547"/>
      <c r="E172" s="849"/>
      <c r="F172" s="64"/>
    </row>
    <row r="173" spans="1:6" ht="41.4">
      <c r="A173" s="837" t="s">
        <v>575</v>
      </c>
      <c r="B173" s="838" t="s">
        <v>2142</v>
      </c>
      <c r="C173" s="547"/>
      <c r="D173" s="547"/>
      <c r="E173" s="849"/>
      <c r="F173" s="64"/>
    </row>
    <row r="174" spans="1:6" ht="27.6">
      <c r="A174" s="837"/>
      <c r="B174" s="838" t="s">
        <v>2139</v>
      </c>
      <c r="C174" s="547"/>
      <c r="D174" s="547"/>
      <c r="E174" s="849"/>
      <c r="F174" s="64"/>
    </row>
    <row r="175" spans="1:6" ht="69">
      <c r="A175" s="837"/>
      <c r="B175" s="838" t="s">
        <v>2140</v>
      </c>
      <c r="C175" s="547"/>
      <c r="D175" s="547"/>
      <c r="E175" s="849"/>
      <c r="F175" s="64"/>
    </row>
    <row r="176" spans="1:6" ht="179.4">
      <c r="A176" s="837"/>
      <c r="B176" s="838" t="s">
        <v>2141</v>
      </c>
      <c r="C176" s="547"/>
      <c r="D176" s="547"/>
      <c r="E176" s="849"/>
      <c r="F176" s="64"/>
    </row>
    <row r="177" spans="1:6" ht="55.2">
      <c r="A177" s="837"/>
      <c r="B177" s="838" t="s">
        <v>914</v>
      </c>
      <c r="C177" s="547"/>
      <c r="D177" s="547"/>
      <c r="E177" s="849"/>
      <c r="F177" s="64"/>
    </row>
    <row r="178" spans="1:6" ht="27.6">
      <c r="A178" s="837"/>
      <c r="B178" s="838" t="s">
        <v>915</v>
      </c>
      <c r="C178" s="547"/>
      <c r="D178" s="547"/>
      <c r="E178" s="849"/>
      <c r="F178" s="64"/>
    </row>
    <row r="179" spans="1:6" ht="27.6">
      <c r="A179" s="837"/>
      <c r="B179" s="838" t="s">
        <v>916</v>
      </c>
      <c r="C179" s="547"/>
      <c r="D179" s="547"/>
      <c r="E179" s="849"/>
      <c r="F179" s="64"/>
    </row>
    <row r="180" spans="1:6" ht="41.4">
      <c r="A180" s="837"/>
      <c r="B180" s="838" t="s">
        <v>917</v>
      </c>
      <c r="C180" s="547"/>
      <c r="D180" s="547"/>
      <c r="E180" s="849"/>
      <c r="F180" s="64"/>
    </row>
    <row r="181" spans="1:6" ht="13.8">
      <c r="A181" s="547"/>
      <c r="B181" s="834" t="s">
        <v>894</v>
      </c>
      <c r="C181" s="839">
        <v>38</v>
      </c>
      <c r="D181" s="840" t="s">
        <v>875</v>
      </c>
      <c r="E181" s="853"/>
      <c r="F181" s="64">
        <f>+C181*E181</f>
        <v>0</v>
      </c>
    </row>
    <row r="182" spans="1:6" ht="13.8">
      <c r="A182" s="547"/>
      <c r="B182" s="834"/>
      <c r="C182" s="839"/>
      <c r="D182" s="840"/>
      <c r="E182" s="849"/>
      <c r="F182" s="64"/>
    </row>
    <row r="183" spans="1:6" ht="41.4">
      <c r="A183" s="837">
        <v>5</v>
      </c>
      <c r="B183" s="838" t="s">
        <v>918</v>
      </c>
      <c r="C183" s="547"/>
      <c r="D183" s="547"/>
      <c r="E183" s="849"/>
      <c r="F183" s="64"/>
    </row>
    <row r="184" spans="1:6" ht="41.4">
      <c r="A184" s="837"/>
      <c r="B184" s="838" t="s">
        <v>919</v>
      </c>
      <c r="C184" s="547"/>
      <c r="D184" s="547"/>
      <c r="E184" s="849"/>
      <c r="F184" s="64"/>
    </row>
    <row r="185" spans="1:6" ht="55.2">
      <c r="A185" s="837"/>
      <c r="B185" s="838" t="s">
        <v>920</v>
      </c>
      <c r="C185" s="547"/>
      <c r="D185" s="547"/>
      <c r="E185" s="849"/>
      <c r="F185" s="64"/>
    </row>
    <row r="186" spans="1:6" ht="41.4">
      <c r="A186" s="837"/>
      <c r="B186" s="838" t="s">
        <v>921</v>
      </c>
      <c r="C186" s="547"/>
      <c r="D186" s="547"/>
      <c r="E186" s="849"/>
      <c r="F186" s="64"/>
    </row>
    <row r="187" spans="1:6" ht="13.8">
      <c r="A187" s="547"/>
      <c r="B187" s="834" t="s">
        <v>895</v>
      </c>
      <c r="C187" s="839">
        <v>16</v>
      </c>
      <c r="D187" s="840" t="s">
        <v>875</v>
      </c>
      <c r="E187" s="849"/>
      <c r="F187" s="64">
        <f>+C187*E187</f>
        <v>0</v>
      </c>
    </row>
    <row r="188" spans="1:6" ht="13.8">
      <c r="A188" s="837"/>
      <c r="B188" s="838"/>
      <c r="C188" s="547"/>
      <c r="D188" s="547"/>
      <c r="E188" s="849"/>
      <c r="F188" s="64"/>
    </row>
    <row r="189" spans="1:6" ht="69">
      <c r="A189" s="837">
        <v>6</v>
      </c>
      <c r="B189" s="838" t="s">
        <v>922</v>
      </c>
      <c r="C189" s="547"/>
      <c r="D189" s="547"/>
      <c r="E189" s="849"/>
      <c r="F189" s="64"/>
    </row>
    <row r="190" spans="1:6" ht="13.8">
      <c r="A190" s="547"/>
      <c r="B190" s="834" t="s">
        <v>591</v>
      </c>
      <c r="C190" s="839">
        <v>2</v>
      </c>
      <c r="D190" s="840" t="s">
        <v>875</v>
      </c>
      <c r="E190" s="849"/>
      <c r="F190" s="64">
        <f>+C190*E190</f>
        <v>0</v>
      </c>
    </row>
    <row r="191" spans="1:6" ht="13.8">
      <c r="A191" s="837"/>
      <c r="B191" s="838"/>
      <c r="C191" s="547"/>
      <c r="D191" s="547"/>
      <c r="E191" s="849"/>
      <c r="F191" s="64"/>
    </row>
    <row r="192" spans="1:6" ht="13.8">
      <c r="A192" s="837"/>
      <c r="B192" s="838"/>
      <c r="C192" s="547"/>
      <c r="D192" s="547"/>
      <c r="E192" s="849"/>
      <c r="F192" s="64"/>
    </row>
    <row r="193" spans="1:6" ht="41.4">
      <c r="A193" s="837">
        <v>7</v>
      </c>
      <c r="B193" s="838" t="s">
        <v>923</v>
      </c>
      <c r="C193" s="547"/>
      <c r="D193" s="547"/>
      <c r="E193" s="849"/>
      <c r="F193" s="64"/>
    </row>
    <row r="194" spans="1:6" ht="55.2">
      <c r="A194" s="837"/>
      <c r="B194" s="838" t="s">
        <v>924</v>
      </c>
      <c r="C194" s="547"/>
      <c r="D194" s="547"/>
      <c r="E194" s="849"/>
      <c r="F194" s="64"/>
    </row>
    <row r="195" spans="1:6" ht="41.4">
      <c r="A195" s="837"/>
      <c r="B195" s="843" t="s">
        <v>925</v>
      </c>
      <c r="C195" s="547"/>
      <c r="D195" s="547"/>
      <c r="E195" s="849"/>
      <c r="F195" s="64"/>
    </row>
    <row r="196" spans="1:6" ht="13.8">
      <c r="A196" s="547"/>
      <c r="B196" s="834" t="s">
        <v>895</v>
      </c>
      <c r="C196" s="839">
        <v>3</v>
      </c>
      <c r="D196" s="840" t="s">
        <v>875</v>
      </c>
      <c r="E196" s="849"/>
      <c r="F196" s="64">
        <f>+C196*E196</f>
        <v>0</v>
      </c>
    </row>
    <row r="197" spans="1:6" ht="13.8">
      <c r="A197" s="547"/>
      <c r="B197" s="834"/>
      <c r="C197" s="839"/>
      <c r="D197" s="840"/>
      <c r="E197" s="849"/>
      <c r="F197" s="64"/>
    </row>
    <row r="198" spans="1:6" ht="55.2">
      <c r="A198" s="837">
        <v>8</v>
      </c>
      <c r="B198" s="838" t="s">
        <v>926</v>
      </c>
      <c r="C198" s="547"/>
      <c r="D198" s="547"/>
      <c r="E198" s="849"/>
      <c r="F198" s="64"/>
    </row>
    <row r="199" spans="1:6" ht="27.6">
      <c r="A199" s="837"/>
      <c r="B199" s="838" t="s">
        <v>927</v>
      </c>
      <c r="C199" s="547"/>
      <c r="D199" s="547"/>
      <c r="E199" s="849"/>
      <c r="F199" s="64"/>
    </row>
    <row r="200" spans="1:6" ht="55.2">
      <c r="A200" s="837"/>
      <c r="B200" s="838" t="s">
        <v>924</v>
      </c>
      <c r="C200" s="547"/>
      <c r="D200" s="547"/>
      <c r="E200" s="849"/>
      <c r="F200" s="64"/>
    </row>
    <row r="201" spans="1:6" ht="41.4">
      <c r="A201" s="837"/>
      <c r="B201" s="843" t="s">
        <v>925</v>
      </c>
      <c r="C201" s="547"/>
      <c r="D201" s="547"/>
      <c r="E201" s="849"/>
      <c r="F201" s="64"/>
    </row>
    <row r="202" spans="1:6" ht="13.8">
      <c r="A202" s="547"/>
      <c r="B202" s="834" t="s">
        <v>895</v>
      </c>
      <c r="C202" s="839">
        <v>0</v>
      </c>
      <c r="D202" s="840" t="s">
        <v>875</v>
      </c>
      <c r="E202" s="849"/>
      <c r="F202" s="64">
        <f>+C202*E202</f>
        <v>0</v>
      </c>
    </row>
    <row r="203" spans="1:6" ht="13.8">
      <c r="A203" s="547"/>
      <c r="B203" s="834"/>
      <c r="C203" s="839"/>
      <c r="D203" s="840"/>
      <c r="E203" s="849"/>
      <c r="F203" s="64"/>
    </row>
    <row r="204" spans="1:6" ht="69">
      <c r="A204" s="837" t="s">
        <v>146</v>
      </c>
      <c r="B204" s="838" t="s">
        <v>928</v>
      </c>
      <c r="C204" s="547"/>
      <c r="D204" s="547"/>
      <c r="E204" s="849"/>
      <c r="F204" s="64"/>
    </row>
    <row r="205" spans="1:6" ht="13.8">
      <c r="A205" s="547"/>
      <c r="B205" s="834" t="s">
        <v>895</v>
      </c>
      <c r="C205" s="839">
        <v>3</v>
      </c>
      <c r="D205" s="840" t="s">
        <v>875</v>
      </c>
      <c r="E205" s="849"/>
      <c r="F205" s="64">
        <f>+C205*E205</f>
        <v>0</v>
      </c>
    </row>
    <row r="206" spans="1:6" ht="13.8">
      <c r="A206" s="547"/>
      <c r="B206" s="834"/>
      <c r="C206" s="839"/>
      <c r="D206" s="840"/>
      <c r="E206" s="849"/>
      <c r="F206" s="64"/>
    </row>
    <row r="207" spans="1:6" ht="55.2">
      <c r="A207" s="837" t="s">
        <v>499</v>
      </c>
      <c r="B207" s="838" t="s">
        <v>929</v>
      </c>
      <c r="C207" s="547"/>
      <c r="D207" s="547"/>
      <c r="E207" s="849"/>
      <c r="F207" s="64"/>
    </row>
    <row r="208" spans="1:6" ht="13.8">
      <c r="A208" s="837"/>
      <c r="B208" s="838"/>
      <c r="C208" s="547"/>
      <c r="D208" s="547"/>
      <c r="E208" s="849"/>
      <c r="F208" s="64"/>
    </row>
    <row r="209" spans="1:6" ht="13.8">
      <c r="A209" s="837" t="s">
        <v>883</v>
      </c>
      <c r="B209" s="838" t="s">
        <v>930</v>
      </c>
      <c r="C209" s="547"/>
      <c r="D209" s="547"/>
      <c r="E209" s="849"/>
      <c r="F209" s="64"/>
    </row>
    <row r="210" spans="1:6" ht="13.8">
      <c r="A210" s="837"/>
      <c r="B210" s="838" t="s">
        <v>895</v>
      </c>
      <c r="C210" s="839">
        <v>3</v>
      </c>
      <c r="D210" s="840" t="s">
        <v>875</v>
      </c>
      <c r="E210" s="849"/>
      <c r="F210" s="64">
        <f>+C210*E210</f>
        <v>0</v>
      </c>
    </row>
    <row r="211" spans="1:6" ht="13.8">
      <c r="A211" s="837"/>
      <c r="B211" s="838"/>
      <c r="C211" s="547"/>
      <c r="D211" s="547"/>
      <c r="E211" s="849"/>
      <c r="F211" s="64"/>
    </row>
    <row r="212" spans="1:6" ht="13.8">
      <c r="A212" s="837" t="s">
        <v>885</v>
      </c>
      <c r="B212" s="838" t="s">
        <v>931</v>
      </c>
      <c r="C212" s="547"/>
      <c r="D212" s="547"/>
      <c r="E212" s="849"/>
      <c r="F212" s="64"/>
    </row>
    <row r="213" spans="1:6" ht="13.8">
      <c r="A213" s="837"/>
      <c r="B213" s="838" t="s">
        <v>895</v>
      </c>
      <c r="C213" s="839">
        <v>3</v>
      </c>
      <c r="D213" s="840" t="s">
        <v>875</v>
      </c>
      <c r="E213" s="849"/>
      <c r="F213" s="64">
        <f>+C213*E213</f>
        <v>0</v>
      </c>
    </row>
    <row r="214" spans="1:6" ht="13.8">
      <c r="A214" s="837"/>
      <c r="B214" s="838"/>
      <c r="C214" s="839"/>
      <c r="D214" s="840"/>
      <c r="E214" s="849"/>
      <c r="F214" s="64"/>
    </row>
    <row r="215" spans="1:6" ht="13.8">
      <c r="A215" s="837">
        <v>11</v>
      </c>
      <c r="B215" s="838" t="s">
        <v>2143</v>
      </c>
      <c r="C215" s="839"/>
      <c r="D215" s="840"/>
      <c r="E215" s="849"/>
      <c r="F215" s="64"/>
    </row>
    <row r="216" spans="1:6" ht="27.6">
      <c r="A216" s="837"/>
      <c r="B216" s="838" t="s">
        <v>2144</v>
      </c>
      <c r="C216" s="839"/>
      <c r="D216" s="840"/>
      <c r="E216" s="849"/>
      <c r="F216" s="64"/>
    </row>
    <row r="217" spans="1:6" ht="41.4">
      <c r="A217" s="837"/>
      <c r="B217" s="838" t="s">
        <v>2145</v>
      </c>
      <c r="C217" s="839"/>
      <c r="D217" s="840"/>
      <c r="E217" s="849"/>
      <c r="F217" s="64"/>
    </row>
    <row r="218" spans="1:6" ht="13.8">
      <c r="A218" s="837"/>
      <c r="B218" s="838" t="s">
        <v>2146</v>
      </c>
      <c r="C218" s="547"/>
      <c r="D218" s="547"/>
      <c r="E218" s="849"/>
      <c r="F218" s="64"/>
    </row>
    <row r="219" spans="1:6" ht="165.6">
      <c r="A219" s="837"/>
      <c r="B219" s="838" t="s">
        <v>2147</v>
      </c>
      <c r="C219" s="547"/>
      <c r="D219" s="547"/>
      <c r="E219" s="849"/>
      <c r="F219" s="64"/>
    </row>
    <row r="220" spans="1:6" ht="13.8">
      <c r="A220" s="837"/>
      <c r="B220" s="838" t="s">
        <v>895</v>
      </c>
      <c r="C220" s="839">
        <v>1</v>
      </c>
      <c r="D220" s="840" t="s">
        <v>875</v>
      </c>
      <c r="E220" s="849"/>
      <c r="F220" s="64">
        <f>+C220*E220</f>
        <v>0</v>
      </c>
    </row>
    <row r="221" spans="1:6" ht="13.8">
      <c r="A221" s="837"/>
      <c r="B221" s="838"/>
      <c r="C221" s="839"/>
      <c r="D221" s="840"/>
      <c r="E221" s="849"/>
      <c r="F221" s="64"/>
    </row>
    <row r="222" spans="1:6" ht="13.8">
      <c r="A222" s="837">
        <v>12</v>
      </c>
      <c r="B222" s="838" t="s">
        <v>2148</v>
      </c>
      <c r="C222" s="839"/>
      <c r="D222" s="840"/>
      <c r="E222" s="849"/>
      <c r="F222" s="64"/>
    </row>
    <row r="223" spans="1:6" ht="13.8">
      <c r="A223" s="837"/>
      <c r="B223" s="838" t="s">
        <v>2149</v>
      </c>
      <c r="C223" s="839"/>
      <c r="D223" s="840"/>
      <c r="E223" s="849"/>
      <c r="F223" s="64"/>
    </row>
    <row r="224" spans="1:6" ht="27.6">
      <c r="A224" s="837"/>
      <c r="B224" s="838" t="s">
        <v>2150</v>
      </c>
      <c r="C224" s="839"/>
      <c r="D224" s="840"/>
      <c r="E224" s="849"/>
      <c r="F224" s="64"/>
    </row>
    <row r="225" spans="1:6" ht="139.80000000000001" customHeight="1">
      <c r="A225" s="837"/>
      <c r="B225" s="838" t="s">
        <v>2151</v>
      </c>
      <c r="C225" s="547"/>
      <c r="D225" s="547"/>
      <c r="E225" s="849"/>
      <c r="F225" s="64"/>
    </row>
    <row r="226" spans="1:6" ht="196.2" customHeight="1">
      <c r="A226" s="547"/>
      <c r="B226" s="838" t="s">
        <v>2152</v>
      </c>
      <c r="C226" s="839"/>
      <c r="D226" s="840"/>
      <c r="E226" s="848"/>
      <c r="F226" s="91"/>
    </row>
    <row r="227" spans="1:6" ht="13.8">
      <c r="A227" s="547"/>
      <c r="B227" s="838" t="s">
        <v>895</v>
      </c>
      <c r="C227" s="839">
        <v>5</v>
      </c>
      <c r="D227" s="840" t="s">
        <v>875</v>
      </c>
      <c r="E227" s="849"/>
      <c r="F227" s="64">
        <f>+C227*E227</f>
        <v>0</v>
      </c>
    </row>
    <row r="228" spans="1:6" ht="13.8">
      <c r="A228" s="547"/>
      <c r="B228" s="838"/>
      <c r="C228" s="839"/>
      <c r="D228" s="840"/>
      <c r="E228" s="849"/>
      <c r="F228" s="64"/>
    </row>
    <row r="229" spans="1:6" ht="13.8">
      <c r="A229" s="547">
        <v>13</v>
      </c>
      <c r="B229" s="838" t="s">
        <v>2157</v>
      </c>
      <c r="C229" s="839"/>
      <c r="D229" s="840"/>
      <c r="E229" s="849"/>
      <c r="F229" s="64"/>
    </row>
    <row r="230" spans="1:6" ht="41.4">
      <c r="A230" s="547"/>
      <c r="B230" s="838" t="s">
        <v>2153</v>
      </c>
      <c r="C230" s="839"/>
      <c r="D230" s="840"/>
      <c r="E230" s="849"/>
      <c r="F230" s="64"/>
    </row>
    <row r="231" spans="1:6" ht="41.4">
      <c r="A231" s="547"/>
      <c r="B231" s="838" t="s">
        <v>2154</v>
      </c>
      <c r="C231" s="839"/>
      <c r="D231" s="840"/>
      <c r="E231" s="849"/>
      <c r="F231" s="64"/>
    </row>
    <row r="232" spans="1:6" ht="27.6">
      <c r="A232" s="547"/>
      <c r="B232" s="838" t="s">
        <v>2155</v>
      </c>
      <c r="C232" s="839"/>
      <c r="D232" s="840"/>
      <c r="E232" s="849"/>
      <c r="F232" s="64"/>
    </row>
    <row r="233" spans="1:6" ht="138">
      <c r="A233" s="547"/>
      <c r="B233" s="838" t="s">
        <v>2156</v>
      </c>
      <c r="C233" s="839"/>
      <c r="D233" s="840"/>
      <c r="E233" s="849"/>
      <c r="F233" s="64"/>
    </row>
    <row r="234" spans="1:6" ht="13.8">
      <c r="A234" s="547"/>
      <c r="B234" s="838" t="s">
        <v>895</v>
      </c>
      <c r="C234" s="839">
        <v>10</v>
      </c>
      <c r="D234" s="840" t="s">
        <v>875</v>
      </c>
      <c r="E234" s="849"/>
      <c r="F234" s="64">
        <f>+C234*E234</f>
        <v>0</v>
      </c>
    </row>
    <row r="235" spans="1:6" ht="13.8">
      <c r="A235" s="547"/>
      <c r="B235" s="838"/>
      <c r="C235" s="839"/>
      <c r="D235" s="840"/>
      <c r="E235" s="849"/>
      <c r="F235" s="64"/>
    </row>
    <row r="236" spans="1:6" ht="13.8">
      <c r="A236" s="547"/>
      <c r="C236" s="547"/>
      <c r="D236" s="547"/>
      <c r="E236" s="849"/>
      <c r="F236" s="91">
        <f>SUM(F153:F234)</f>
        <v>0</v>
      </c>
    </row>
    <row r="237" spans="1:6" ht="13.8">
      <c r="A237" s="833" t="s">
        <v>588</v>
      </c>
      <c r="B237" s="832" t="s">
        <v>865</v>
      </c>
      <c r="C237" s="547"/>
      <c r="D237" s="547"/>
      <c r="E237" s="849"/>
      <c r="F237" s="64"/>
    </row>
    <row r="238" spans="1:6" ht="13.8">
      <c r="A238" s="547"/>
      <c r="B238" s="834"/>
      <c r="C238" s="547"/>
      <c r="D238" s="547"/>
      <c r="E238" s="849"/>
      <c r="F238" s="64"/>
    </row>
    <row r="239" spans="1:6" ht="13.8">
      <c r="A239" s="837"/>
      <c r="B239" s="838"/>
      <c r="C239" s="547"/>
      <c r="D239" s="547"/>
      <c r="E239" s="849"/>
      <c r="F239" s="64"/>
    </row>
    <row r="240" spans="1:6" ht="82.8">
      <c r="A240" s="837">
        <v>1</v>
      </c>
      <c r="B240" s="838" t="s">
        <v>932</v>
      </c>
      <c r="C240" s="547"/>
      <c r="D240" s="547"/>
      <c r="E240" s="849"/>
      <c r="F240" s="64"/>
    </row>
    <row r="241" spans="1:6" ht="13.8">
      <c r="A241" s="547"/>
      <c r="B241" s="834" t="s">
        <v>591</v>
      </c>
      <c r="C241" s="839">
        <v>35</v>
      </c>
      <c r="D241" s="840" t="s">
        <v>875</v>
      </c>
      <c r="E241" s="849"/>
      <c r="F241" s="64">
        <f>+C241*E241</f>
        <v>0</v>
      </c>
    </row>
    <row r="242" spans="1:6" ht="13.8">
      <c r="A242" s="837"/>
      <c r="B242" s="838"/>
      <c r="C242" s="547"/>
      <c r="D242" s="547"/>
      <c r="E242" s="849"/>
      <c r="F242" s="64"/>
    </row>
    <row r="243" spans="1:6" ht="138">
      <c r="A243" s="837">
        <v>2</v>
      </c>
      <c r="B243" s="838" t="s">
        <v>933</v>
      </c>
      <c r="C243" s="547"/>
      <c r="D243" s="547"/>
      <c r="E243" s="849"/>
      <c r="F243" s="64"/>
    </row>
    <row r="244" spans="1:6" ht="13.8">
      <c r="A244" s="547"/>
      <c r="B244" s="834" t="s">
        <v>591</v>
      </c>
      <c r="C244" s="839">
        <v>3</v>
      </c>
      <c r="D244" s="840" t="s">
        <v>875</v>
      </c>
      <c r="E244" s="849"/>
      <c r="F244" s="64">
        <f>+C244*E244</f>
        <v>0</v>
      </c>
    </row>
    <row r="245" spans="1:6" ht="13.8">
      <c r="A245" s="837"/>
      <c r="B245" s="838"/>
      <c r="C245" s="547"/>
      <c r="D245" s="547"/>
      <c r="E245" s="849"/>
      <c r="F245" s="64"/>
    </row>
    <row r="246" spans="1:6" ht="27.6">
      <c r="A246" s="837">
        <v>3</v>
      </c>
      <c r="B246" s="838" t="s">
        <v>934</v>
      </c>
      <c r="C246" s="547"/>
      <c r="D246" s="547"/>
      <c r="E246" s="849"/>
      <c r="F246" s="64"/>
    </row>
    <row r="247" spans="1:6" ht="13.8">
      <c r="A247" s="547"/>
      <c r="B247" s="834" t="s">
        <v>261</v>
      </c>
      <c r="C247" s="839">
        <v>1</v>
      </c>
      <c r="D247" s="840" t="s">
        <v>875</v>
      </c>
      <c r="E247" s="849"/>
      <c r="F247" s="64">
        <f>+C247*E247</f>
        <v>0</v>
      </c>
    </row>
    <row r="248" spans="1:6" ht="13.8">
      <c r="A248" s="837"/>
      <c r="B248" s="838"/>
      <c r="C248" s="547"/>
      <c r="D248" s="547"/>
      <c r="E248" s="849"/>
      <c r="F248" s="64"/>
    </row>
    <row r="249" spans="1:6" ht="13.8">
      <c r="A249" s="547"/>
      <c r="B249" s="834"/>
      <c r="C249" s="839"/>
      <c r="D249" s="840"/>
      <c r="E249" s="848" t="s">
        <v>935</v>
      </c>
      <c r="F249" s="91">
        <f>SUM(F239:F248)</f>
        <v>0</v>
      </c>
    </row>
  </sheetData>
  <sheetProtection password="C738" sheet="1" objects="1" scenarios="1"/>
  <customSheetViews>
    <customSheetView guid="{E8A32660-5375-432E-8311-6462C80F3B10}" topLeftCell="A229">
      <selection activeCell="G196" sqref="G196"/>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0"/>
  <sheetViews>
    <sheetView view="pageLayout" topLeftCell="A10" zoomScaleNormal="100" workbookViewId="0">
      <selection activeCell="D30" sqref="D30"/>
    </sheetView>
  </sheetViews>
  <sheetFormatPr defaultRowHeight="13.2"/>
  <cols>
    <col min="1" max="1" width="6.5546875" customWidth="1"/>
    <col min="2" max="2" width="23.109375" customWidth="1"/>
    <col min="3" max="3" width="10.6640625" customWidth="1"/>
    <col min="4" max="4" width="9.109375" customWidth="1"/>
    <col min="5" max="5" width="14.88671875" style="831" customWidth="1"/>
    <col min="6" max="6" width="18.88671875" customWidth="1"/>
  </cols>
  <sheetData>
    <row r="1" spans="1:11">
      <c r="E1" s="857"/>
      <c r="F1" s="93"/>
    </row>
    <row r="2" spans="1:11" ht="15.6">
      <c r="A2" s="94" t="s">
        <v>573</v>
      </c>
      <c r="B2" s="856" t="s">
        <v>2392</v>
      </c>
      <c r="C2" s="854"/>
      <c r="D2" s="854"/>
      <c r="E2" s="858"/>
      <c r="F2" s="855"/>
      <c r="G2" s="854"/>
      <c r="H2" s="854"/>
      <c r="I2" s="854"/>
      <c r="J2" s="854"/>
      <c r="K2" s="854"/>
    </row>
    <row r="3" spans="1:11" ht="15.6">
      <c r="A3" s="94"/>
      <c r="E3" s="857"/>
      <c r="F3" s="93"/>
    </row>
    <row r="4" spans="1:11">
      <c r="E4" s="857"/>
      <c r="F4" s="93"/>
    </row>
    <row r="5" spans="1:11">
      <c r="A5" s="55" t="s">
        <v>587</v>
      </c>
      <c r="B5" s="92" t="s">
        <v>1001</v>
      </c>
      <c r="E5" s="857"/>
      <c r="F5" s="93"/>
    </row>
    <row r="6" spans="1:11">
      <c r="E6" s="857"/>
      <c r="F6" s="93"/>
    </row>
    <row r="7" spans="1:11">
      <c r="E7" s="857"/>
      <c r="F7" s="93"/>
    </row>
    <row r="8" spans="1:11" ht="13.8" thickBot="1">
      <c r="B8" s="528" t="s">
        <v>857</v>
      </c>
      <c r="C8" s="528"/>
      <c r="E8" s="857"/>
      <c r="F8" s="93"/>
    </row>
    <row r="9" spans="1:11">
      <c r="E9" s="857"/>
      <c r="F9" s="93"/>
    </row>
    <row r="10" spans="1:11">
      <c r="E10" s="857"/>
      <c r="F10" s="93"/>
    </row>
    <row r="11" spans="1:11">
      <c r="A11" t="s">
        <v>1002</v>
      </c>
      <c r="B11" t="s">
        <v>1003</v>
      </c>
      <c r="E11" s="857"/>
      <c r="F11" s="66">
        <f>+F50</f>
        <v>0</v>
      </c>
    </row>
    <row r="12" spans="1:11">
      <c r="E12" s="857"/>
      <c r="F12" s="95"/>
    </row>
    <row r="13" spans="1:11">
      <c r="A13" t="s">
        <v>1004</v>
      </c>
      <c r="B13" t="s">
        <v>1005</v>
      </c>
      <c r="E13" s="857"/>
      <c r="F13" s="66">
        <f>+F80</f>
        <v>0</v>
      </c>
    </row>
    <row r="14" spans="1:11">
      <c r="E14" s="857"/>
      <c r="F14" s="66"/>
    </row>
    <row r="15" spans="1:11">
      <c r="A15" t="s">
        <v>1006</v>
      </c>
      <c r="B15" t="s">
        <v>1007</v>
      </c>
      <c r="E15" s="857"/>
      <c r="F15" s="66">
        <f>+F144</f>
        <v>0</v>
      </c>
    </row>
    <row r="16" spans="1:11">
      <c r="E16" s="857"/>
      <c r="F16" s="66"/>
    </row>
    <row r="17" spans="1:6">
      <c r="A17" t="s">
        <v>1008</v>
      </c>
      <c r="B17" t="s">
        <v>1009</v>
      </c>
      <c r="E17" s="857"/>
      <c r="F17" s="66">
        <f>+F194</f>
        <v>0</v>
      </c>
    </row>
    <row r="18" spans="1:6">
      <c r="E18" s="857"/>
      <c r="F18" s="66"/>
    </row>
    <row r="19" spans="1:6">
      <c r="A19" s="41" t="s">
        <v>1010</v>
      </c>
      <c r="B19" s="41" t="s">
        <v>1011</v>
      </c>
      <c r="C19" s="41"/>
      <c r="D19" s="41"/>
      <c r="E19" s="859"/>
      <c r="F19" s="67">
        <f>+F209</f>
        <v>0</v>
      </c>
    </row>
    <row r="20" spans="1:6">
      <c r="E20" s="857"/>
      <c r="F20" s="66"/>
    </row>
    <row r="21" spans="1:6">
      <c r="B21" s="55" t="s">
        <v>1012</v>
      </c>
      <c r="E21" s="857"/>
      <c r="F21" s="97">
        <f>SUM(F11:F20)</f>
        <v>0</v>
      </c>
    </row>
    <row r="22" spans="1:6">
      <c r="E22" s="857"/>
      <c r="F22" s="95"/>
    </row>
    <row r="23" spans="1:6">
      <c r="E23" s="857"/>
      <c r="F23" s="93"/>
    </row>
    <row r="24" spans="1:6">
      <c r="E24" s="857"/>
      <c r="F24" s="93"/>
    </row>
    <row r="25" spans="1:6">
      <c r="A25" s="55" t="s">
        <v>1002</v>
      </c>
      <c r="B25" s="55" t="s">
        <v>1003</v>
      </c>
      <c r="E25" s="857"/>
      <c r="F25" s="93"/>
    </row>
    <row r="26" spans="1:6">
      <c r="E26" s="857"/>
      <c r="F26" s="93"/>
    </row>
    <row r="27" spans="1:6">
      <c r="A27" t="s">
        <v>1013</v>
      </c>
      <c r="B27" t="s">
        <v>1014</v>
      </c>
      <c r="E27" s="857"/>
      <c r="F27" s="93"/>
    </row>
    <row r="28" spans="1:6">
      <c r="B28" t="s">
        <v>1015</v>
      </c>
      <c r="E28" s="857"/>
      <c r="F28" s="93"/>
    </row>
    <row r="29" spans="1:6">
      <c r="E29" s="857"/>
      <c r="F29" s="93"/>
    </row>
    <row r="30" spans="1:6">
      <c r="C30" s="93" t="s">
        <v>590</v>
      </c>
      <c r="D30" s="93">
        <v>421</v>
      </c>
      <c r="E30" s="860"/>
      <c r="F30" s="98">
        <f>D30*E30</f>
        <v>0</v>
      </c>
    </row>
    <row r="31" spans="1:6">
      <c r="C31" s="93"/>
      <c r="D31" s="93"/>
    </row>
    <row r="32" spans="1:6">
      <c r="A32" t="s">
        <v>1016</v>
      </c>
      <c r="B32" t="s">
        <v>1017</v>
      </c>
      <c r="C32" s="93"/>
      <c r="D32" s="93"/>
    </row>
    <row r="33" spans="1:6">
      <c r="B33" t="s">
        <v>1018</v>
      </c>
      <c r="C33" s="93"/>
      <c r="D33" s="93"/>
    </row>
    <row r="34" spans="1:6">
      <c r="B34" t="s">
        <v>1019</v>
      </c>
      <c r="C34" s="93"/>
      <c r="D34" s="93"/>
    </row>
    <row r="35" spans="1:6">
      <c r="B35" t="s">
        <v>1020</v>
      </c>
      <c r="C35" s="93"/>
      <c r="D35" s="93"/>
    </row>
    <row r="36" spans="1:6">
      <c r="C36" s="93" t="s">
        <v>591</v>
      </c>
      <c r="D36" s="93">
        <v>18</v>
      </c>
      <c r="E36" s="857"/>
      <c r="F36" s="98">
        <f>D36*E36</f>
        <v>0</v>
      </c>
    </row>
    <row r="37" spans="1:6">
      <c r="C37" s="93"/>
      <c r="D37" s="93"/>
    </row>
    <row r="38" spans="1:6">
      <c r="A38" t="s">
        <v>1021</v>
      </c>
      <c r="B38" t="s">
        <v>1022</v>
      </c>
      <c r="C38" s="93"/>
      <c r="D38" s="93"/>
    </row>
    <row r="39" spans="1:6">
      <c r="C39" s="93"/>
      <c r="D39" s="93"/>
    </row>
    <row r="40" spans="1:6">
      <c r="C40" s="93" t="s">
        <v>894</v>
      </c>
      <c r="D40" s="93">
        <v>1</v>
      </c>
      <c r="F40" s="98">
        <f>D40*E40</f>
        <v>0</v>
      </c>
    </row>
    <row r="41" spans="1:6">
      <c r="C41" s="93"/>
      <c r="D41" s="93"/>
    </row>
    <row r="42" spans="1:6">
      <c r="A42" t="s">
        <v>1023</v>
      </c>
      <c r="B42" t="s">
        <v>1024</v>
      </c>
      <c r="C42" s="93"/>
      <c r="D42" s="93"/>
    </row>
    <row r="43" spans="1:6">
      <c r="B43" t="s">
        <v>1025</v>
      </c>
      <c r="C43" s="93"/>
      <c r="D43" s="93"/>
    </row>
    <row r="44" spans="1:6">
      <c r="B44" t="s">
        <v>1026</v>
      </c>
      <c r="C44" s="93"/>
      <c r="D44" s="93"/>
    </row>
    <row r="45" spans="1:6">
      <c r="B45" t="s">
        <v>1027</v>
      </c>
      <c r="C45" s="93"/>
      <c r="D45" s="93"/>
    </row>
    <row r="46" spans="1:6">
      <c r="B46" t="s">
        <v>1028</v>
      </c>
      <c r="C46" s="93"/>
      <c r="D46" s="93"/>
    </row>
    <row r="47" spans="1:6">
      <c r="C47" s="93"/>
      <c r="D47" s="93"/>
    </row>
    <row r="48" spans="1:6">
      <c r="B48" t="s">
        <v>1029</v>
      </c>
      <c r="C48" s="93" t="s">
        <v>894</v>
      </c>
      <c r="D48" s="93">
        <v>1</v>
      </c>
      <c r="F48" s="98">
        <f>D48*E48</f>
        <v>0</v>
      </c>
    </row>
    <row r="49" spans="1:6">
      <c r="A49" s="41"/>
      <c r="B49" s="41" t="s">
        <v>1030</v>
      </c>
      <c r="C49" s="96" t="s">
        <v>894</v>
      </c>
      <c r="D49" s="96">
        <v>1</v>
      </c>
      <c r="E49" s="861"/>
      <c r="F49" s="99">
        <f>D49*E49</f>
        <v>0</v>
      </c>
    </row>
    <row r="50" spans="1:6">
      <c r="B50" s="55" t="s">
        <v>1031</v>
      </c>
      <c r="C50" s="93"/>
      <c r="D50" s="93"/>
      <c r="F50" s="100">
        <f>SUM(F30:F49)</f>
        <v>0</v>
      </c>
    </row>
    <row r="51" spans="1:6">
      <c r="B51" s="55"/>
      <c r="C51" s="93"/>
      <c r="D51" s="93"/>
      <c r="F51" s="100"/>
    </row>
    <row r="52" spans="1:6">
      <c r="B52" s="55"/>
      <c r="C52" s="93"/>
      <c r="D52" s="93"/>
      <c r="F52" s="100"/>
    </row>
    <row r="53" spans="1:6">
      <c r="B53" s="55"/>
      <c r="C53" s="93"/>
      <c r="D53" s="93"/>
      <c r="F53" s="100"/>
    </row>
    <row r="54" spans="1:6">
      <c r="B54" s="55"/>
      <c r="C54" s="93"/>
      <c r="D54" s="93"/>
      <c r="F54" s="100"/>
    </row>
    <row r="55" spans="1:6">
      <c r="B55" s="55"/>
      <c r="C55" s="93"/>
      <c r="D55" s="93"/>
      <c r="F55" s="100"/>
    </row>
    <row r="56" spans="1:6">
      <c r="A56" s="55" t="s">
        <v>1004</v>
      </c>
      <c r="B56" s="55" t="s">
        <v>1005</v>
      </c>
      <c r="C56" s="93"/>
      <c r="D56" s="93"/>
    </row>
    <row r="57" spans="1:6">
      <c r="C57" s="93"/>
      <c r="D57" s="93"/>
    </row>
    <row r="58" spans="1:6">
      <c r="C58" s="93"/>
      <c r="D58" s="93"/>
    </row>
    <row r="59" spans="1:6">
      <c r="A59" t="s">
        <v>1032</v>
      </c>
      <c r="B59" t="s">
        <v>1033</v>
      </c>
      <c r="C59" s="93"/>
      <c r="D59" s="93"/>
    </row>
    <row r="60" spans="1:6">
      <c r="B60" t="s">
        <v>1034</v>
      </c>
      <c r="C60" s="93"/>
      <c r="D60" s="93"/>
    </row>
    <row r="61" spans="1:6">
      <c r="B61" t="s">
        <v>1035</v>
      </c>
      <c r="C61" s="93"/>
      <c r="D61" s="93"/>
    </row>
    <row r="62" spans="1:6">
      <c r="C62" s="93"/>
      <c r="D62" s="93"/>
    </row>
    <row r="63" spans="1:6">
      <c r="C63" s="93" t="s">
        <v>503</v>
      </c>
      <c r="D63" s="93">
        <v>340</v>
      </c>
      <c r="E63" s="857"/>
      <c r="F63" s="98">
        <f>D63*E63</f>
        <v>0</v>
      </c>
    </row>
    <row r="64" spans="1:6">
      <c r="C64" s="93"/>
      <c r="D64" s="93"/>
      <c r="E64" s="857"/>
      <c r="F64" s="98"/>
    </row>
    <row r="65" spans="1:6">
      <c r="A65" t="s">
        <v>1036</v>
      </c>
      <c r="B65" t="s">
        <v>1037</v>
      </c>
      <c r="C65" s="93"/>
      <c r="D65" s="93"/>
    </row>
    <row r="66" spans="1:6">
      <c r="B66" t="s">
        <v>1038</v>
      </c>
      <c r="C66" s="93"/>
      <c r="D66" s="93"/>
    </row>
    <row r="67" spans="1:6">
      <c r="B67" t="s">
        <v>1039</v>
      </c>
      <c r="C67" s="93"/>
      <c r="D67" s="93"/>
    </row>
    <row r="68" spans="1:6">
      <c r="C68" s="93"/>
      <c r="D68" s="93"/>
    </row>
    <row r="69" spans="1:6">
      <c r="C69" s="93" t="s">
        <v>503</v>
      </c>
      <c r="D69" s="93">
        <v>64</v>
      </c>
      <c r="E69" s="857"/>
      <c r="F69" s="98">
        <f>D69*E69</f>
        <v>0</v>
      </c>
    </row>
    <row r="70" spans="1:6">
      <c r="C70" s="93"/>
      <c r="D70" s="93"/>
      <c r="E70" s="857"/>
      <c r="F70" s="98"/>
    </row>
    <row r="71" spans="1:6">
      <c r="A71" t="s">
        <v>1040</v>
      </c>
      <c r="B71" t="s">
        <v>1041</v>
      </c>
      <c r="C71" s="93"/>
      <c r="D71" s="93"/>
    </row>
    <row r="72" spans="1:6">
      <c r="B72" t="s">
        <v>1042</v>
      </c>
      <c r="C72" s="93"/>
      <c r="D72" s="93"/>
    </row>
    <row r="73" spans="1:6">
      <c r="B73" t="s">
        <v>1043</v>
      </c>
      <c r="C73" s="93"/>
      <c r="D73" s="93"/>
    </row>
    <row r="74" spans="1:6">
      <c r="C74" s="93" t="s">
        <v>503</v>
      </c>
      <c r="D74" s="93">
        <v>276</v>
      </c>
      <c r="E74" s="857"/>
      <c r="F74" s="98">
        <f>D74*E74</f>
        <v>0</v>
      </c>
    </row>
    <row r="75" spans="1:6">
      <c r="C75" s="93"/>
      <c r="D75" s="93"/>
      <c r="E75" s="857"/>
      <c r="F75" s="98"/>
    </row>
    <row r="76" spans="1:6">
      <c r="A76" t="s">
        <v>1044</v>
      </c>
      <c r="B76" t="s">
        <v>1045</v>
      </c>
      <c r="C76" s="93"/>
      <c r="D76" s="93"/>
    </row>
    <row r="77" spans="1:6">
      <c r="B77" t="s">
        <v>1046</v>
      </c>
      <c r="C77" s="93"/>
      <c r="D77" s="93"/>
    </row>
    <row r="78" spans="1:6">
      <c r="C78" s="93" t="s">
        <v>561</v>
      </c>
      <c r="D78" s="93">
        <v>284</v>
      </c>
      <c r="E78" s="860"/>
      <c r="F78" s="98">
        <f>D78*E78</f>
        <v>0</v>
      </c>
    </row>
    <row r="79" spans="1:6">
      <c r="A79" s="41"/>
      <c r="B79" s="41"/>
      <c r="C79" s="96"/>
      <c r="D79" s="96"/>
      <c r="E79" s="861"/>
      <c r="F79" s="41"/>
    </row>
    <row r="80" spans="1:6">
      <c r="B80" s="55" t="s">
        <v>1047</v>
      </c>
      <c r="C80" s="93"/>
      <c r="D80" s="93"/>
      <c r="F80" s="101">
        <f>SUM(F63:F79)</f>
        <v>0</v>
      </c>
    </row>
    <row r="81" spans="1:6">
      <c r="B81" s="55"/>
      <c r="C81" s="93"/>
      <c r="D81" s="93"/>
      <c r="F81" s="101"/>
    </row>
    <row r="82" spans="1:6">
      <c r="C82" s="93"/>
      <c r="D82" s="93"/>
    </row>
    <row r="83" spans="1:6">
      <c r="A83" s="55" t="s">
        <v>1006</v>
      </c>
      <c r="B83" s="55" t="s">
        <v>1007</v>
      </c>
      <c r="C83" s="93"/>
      <c r="D83" s="93"/>
    </row>
    <row r="84" spans="1:6">
      <c r="C84" s="93"/>
      <c r="D84" s="93"/>
    </row>
    <row r="85" spans="1:6">
      <c r="A85" t="s">
        <v>1048</v>
      </c>
      <c r="B85" t="s">
        <v>1049</v>
      </c>
      <c r="C85" s="93"/>
      <c r="D85" s="93"/>
    </row>
    <row r="86" spans="1:6">
      <c r="B86" t="s">
        <v>1050</v>
      </c>
      <c r="C86" s="93"/>
      <c r="D86" s="93"/>
    </row>
    <row r="87" spans="1:6">
      <c r="B87" t="s">
        <v>1051</v>
      </c>
      <c r="C87" s="93"/>
      <c r="D87" s="93"/>
    </row>
    <row r="88" spans="1:6">
      <c r="B88" t="s">
        <v>1052</v>
      </c>
      <c r="C88" s="93"/>
      <c r="D88" s="93"/>
    </row>
    <row r="89" spans="1:6">
      <c r="B89" t="s">
        <v>1053</v>
      </c>
      <c r="C89" s="93"/>
      <c r="D89" s="93"/>
    </row>
    <row r="90" spans="1:6">
      <c r="C90" s="93"/>
      <c r="D90" s="93"/>
    </row>
    <row r="91" spans="1:6">
      <c r="B91" t="s">
        <v>1054</v>
      </c>
      <c r="C91" s="93" t="s">
        <v>591</v>
      </c>
      <c r="D91" s="93">
        <v>11</v>
      </c>
      <c r="E91" s="857"/>
      <c r="F91" s="98">
        <f>D91*E91</f>
        <v>0</v>
      </c>
    </row>
    <row r="92" spans="1:6">
      <c r="C92" s="93"/>
      <c r="D92" s="93"/>
      <c r="E92" s="857"/>
      <c r="F92" s="98"/>
    </row>
    <row r="93" spans="1:6">
      <c r="A93" t="s">
        <v>1055</v>
      </c>
      <c r="B93" t="s">
        <v>1049</v>
      </c>
      <c r="C93" s="93"/>
      <c r="D93" s="93"/>
    </row>
    <row r="94" spans="1:6">
      <c r="B94" t="s">
        <v>1050</v>
      </c>
      <c r="C94" s="93"/>
      <c r="D94" s="93"/>
    </row>
    <row r="95" spans="1:6">
      <c r="B95" t="s">
        <v>1051</v>
      </c>
      <c r="C95" s="93"/>
      <c r="D95" s="93"/>
    </row>
    <row r="96" spans="1:6">
      <c r="B96" t="s">
        <v>1056</v>
      </c>
      <c r="C96" s="93"/>
      <c r="D96" s="93"/>
    </row>
    <row r="97" spans="1:6">
      <c r="B97" t="s">
        <v>1057</v>
      </c>
      <c r="C97" s="93"/>
      <c r="D97" s="93"/>
    </row>
    <row r="98" spans="1:6">
      <c r="C98" s="93"/>
      <c r="D98" s="93"/>
    </row>
    <row r="99" spans="1:6">
      <c r="B99" t="s">
        <v>1058</v>
      </c>
      <c r="C99" s="93" t="s">
        <v>591</v>
      </c>
      <c r="D99" s="93">
        <v>8</v>
      </c>
      <c r="E99" s="857"/>
      <c r="F99" s="98">
        <f>D99*E99</f>
        <v>0</v>
      </c>
    </row>
    <row r="100" spans="1:6">
      <c r="C100" s="93"/>
      <c r="D100" s="93"/>
    </row>
    <row r="101" spans="1:6">
      <c r="A101" t="s">
        <v>1059</v>
      </c>
      <c r="B101" t="s">
        <v>1060</v>
      </c>
      <c r="C101" s="93"/>
      <c r="D101" s="93"/>
      <c r="E101" s="857"/>
      <c r="F101" s="98"/>
    </row>
    <row r="102" spans="1:6">
      <c r="B102" t="s">
        <v>1191</v>
      </c>
      <c r="C102" s="93"/>
      <c r="D102" s="93"/>
      <c r="E102" s="857"/>
      <c r="F102" s="98"/>
    </row>
    <row r="103" spans="1:6">
      <c r="B103" t="s">
        <v>1192</v>
      </c>
      <c r="C103" s="93"/>
      <c r="D103" s="93"/>
      <c r="E103" s="857"/>
      <c r="F103" s="98"/>
    </row>
    <row r="104" spans="1:6">
      <c r="B104" t="s">
        <v>1061</v>
      </c>
      <c r="C104" s="93"/>
      <c r="D104" s="93"/>
      <c r="E104" s="857"/>
      <c r="F104" s="98"/>
    </row>
    <row r="105" spans="1:6">
      <c r="C105" s="93" t="s">
        <v>894</v>
      </c>
      <c r="D105" s="93">
        <v>1</v>
      </c>
      <c r="E105" s="862"/>
      <c r="F105" s="98">
        <f>D105*E105</f>
        <v>0</v>
      </c>
    </row>
    <row r="106" spans="1:6">
      <c r="C106" s="93"/>
      <c r="D106" s="93"/>
      <c r="E106" s="863"/>
      <c r="F106" s="98"/>
    </row>
    <row r="107" spans="1:6">
      <c r="A107" t="s">
        <v>1062</v>
      </c>
      <c r="B107" t="s">
        <v>1063</v>
      </c>
      <c r="C107" s="93"/>
      <c r="D107" s="93"/>
      <c r="E107" s="863"/>
      <c r="F107" s="98"/>
    </row>
    <row r="108" spans="1:6">
      <c r="B108" t="s">
        <v>1064</v>
      </c>
      <c r="C108" s="93"/>
      <c r="D108" s="93"/>
      <c r="E108" s="863"/>
      <c r="F108" s="98"/>
    </row>
    <row r="109" spans="1:6">
      <c r="B109" t="s">
        <v>1065</v>
      </c>
      <c r="C109" s="93"/>
      <c r="D109" s="93"/>
      <c r="E109" s="863"/>
      <c r="F109" s="98"/>
    </row>
    <row r="110" spans="1:6">
      <c r="B110" t="s">
        <v>1066</v>
      </c>
      <c r="C110" s="93"/>
      <c r="D110" s="93"/>
      <c r="E110" s="863"/>
      <c r="F110" s="98"/>
    </row>
    <row r="111" spans="1:6">
      <c r="C111" s="93"/>
      <c r="D111" s="93"/>
      <c r="E111" s="863"/>
      <c r="F111" s="98"/>
    </row>
    <row r="112" spans="1:6">
      <c r="C112" s="93" t="s">
        <v>894</v>
      </c>
      <c r="D112" s="93">
        <v>1</v>
      </c>
      <c r="E112" s="862"/>
      <c r="F112" s="98">
        <f>D112*E112</f>
        <v>0</v>
      </c>
    </row>
    <row r="113" spans="1:6">
      <c r="C113" s="93"/>
      <c r="D113" s="93"/>
      <c r="E113" s="862"/>
      <c r="F113" s="98"/>
    </row>
    <row r="114" spans="1:6">
      <c r="A114" t="s">
        <v>1067</v>
      </c>
      <c r="B114" t="s">
        <v>1063</v>
      </c>
      <c r="C114" s="93"/>
      <c r="D114" s="93"/>
      <c r="E114" s="863"/>
      <c r="F114" s="98"/>
    </row>
    <row r="115" spans="1:6">
      <c r="B115" t="s">
        <v>1064</v>
      </c>
      <c r="C115" s="93"/>
      <c r="D115" s="93"/>
      <c r="E115" s="863"/>
      <c r="F115" s="98"/>
    </row>
    <row r="116" spans="1:6">
      <c r="B116" t="s">
        <v>1065</v>
      </c>
      <c r="C116" s="93"/>
      <c r="D116" s="93"/>
      <c r="E116" s="863"/>
      <c r="F116" s="98"/>
    </row>
    <row r="117" spans="1:6">
      <c r="B117" t="s">
        <v>1068</v>
      </c>
      <c r="C117" s="93"/>
      <c r="D117" s="93"/>
      <c r="E117" s="863"/>
      <c r="F117" s="98"/>
    </row>
    <row r="118" spans="1:6">
      <c r="C118" s="93"/>
      <c r="D118" s="93"/>
      <c r="E118" s="863"/>
      <c r="F118" s="98"/>
    </row>
    <row r="119" spans="1:6">
      <c r="C119" s="93" t="s">
        <v>894</v>
      </c>
      <c r="D119" s="93">
        <v>1</v>
      </c>
      <c r="E119" s="862"/>
      <c r="F119" s="98">
        <f>D119*E119</f>
        <v>0</v>
      </c>
    </row>
    <row r="120" spans="1:6">
      <c r="C120" s="93"/>
      <c r="D120" s="93"/>
      <c r="E120" s="863"/>
      <c r="F120" s="98"/>
    </row>
    <row r="121" spans="1:6">
      <c r="A121" t="s">
        <v>1069</v>
      </c>
      <c r="B121" t="s">
        <v>1070</v>
      </c>
      <c r="C121" s="93"/>
      <c r="D121" s="93"/>
      <c r="E121" s="863"/>
      <c r="F121" s="98"/>
    </row>
    <row r="122" spans="1:6">
      <c r="B122" t="s">
        <v>1071</v>
      </c>
      <c r="C122" s="93"/>
      <c r="D122" s="93"/>
      <c r="E122" s="863"/>
      <c r="F122" s="98"/>
    </row>
    <row r="123" spans="1:6">
      <c r="C123" s="93"/>
      <c r="D123" s="93"/>
      <c r="E123" s="863"/>
      <c r="F123" s="98"/>
    </row>
    <row r="124" spans="1:6">
      <c r="C124" s="93" t="s">
        <v>591</v>
      </c>
      <c r="D124" s="93">
        <v>2</v>
      </c>
      <c r="E124" s="862"/>
      <c r="F124" s="98">
        <f>D124*E124</f>
        <v>0</v>
      </c>
    </row>
    <row r="125" spans="1:6">
      <c r="C125" s="93"/>
      <c r="D125" s="93"/>
      <c r="E125" s="863"/>
      <c r="F125" s="98"/>
    </row>
    <row r="126" spans="1:6">
      <c r="A126" t="s">
        <v>1072</v>
      </c>
      <c r="B126" t="s">
        <v>1073</v>
      </c>
      <c r="C126" s="93"/>
      <c r="D126" s="93"/>
      <c r="E126" s="863"/>
      <c r="F126" s="98"/>
    </row>
    <row r="127" spans="1:6">
      <c r="B127" t="s">
        <v>1074</v>
      </c>
      <c r="C127" s="93"/>
      <c r="D127" s="93"/>
      <c r="E127" s="863"/>
      <c r="F127" s="98"/>
    </row>
    <row r="128" spans="1:6">
      <c r="B128" t="s">
        <v>1075</v>
      </c>
      <c r="C128" s="93"/>
      <c r="D128" s="93"/>
      <c r="E128" s="863"/>
      <c r="F128" s="98"/>
    </row>
    <row r="129" spans="1:6">
      <c r="B129" t="s">
        <v>1076</v>
      </c>
      <c r="C129" s="93"/>
      <c r="D129" s="93"/>
      <c r="E129" s="863"/>
      <c r="F129" s="98"/>
    </row>
    <row r="130" spans="1:6">
      <c r="B130" t="s">
        <v>1077</v>
      </c>
      <c r="C130" s="93"/>
      <c r="D130" s="93"/>
      <c r="E130" s="863"/>
      <c r="F130" s="98"/>
    </row>
    <row r="131" spans="1:6">
      <c r="B131" t="s">
        <v>1078</v>
      </c>
      <c r="C131" s="93"/>
      <c r="D131" s="93"/>
      <c r="E131" s="863"/>
      <c r="F131" s="98"/>
    </row>
    <row r="132" spans="1:6">
      <c r="B132" t="s">
        <v>1079</v>
      </c>
      <c r="C132" s="93"/>
      <c r="D132" s="93"/>
      <c r="E132" s="863"/>
      <c r="F132" s="98"/>
    </row>
    <row r="133" spans="1:6">
      <c r="C133" s="93" t="s">
        <v>894</v>
      </c>
      <c r="D133" s="93">
        <v>1</v>
      </c>
      <c r="E133" s="862"/>
      <c r="F133" s="98">
        <f>D133*E133</f>
        <v>0</v>
      </c>
    </row>
    <row r="134" spans="1:6">
      <c r="C134" s="93"/>
      <c r="D134" s="93"/>
      <c r="E134" s="857"/>
      <c r="F134" s="98"/>
    </row>
    <row r="135" spans="1:6">
      <c r="A135" t="s">
        <v>1080</v>
      </c>
      <c r="B135" t="s">
        <v>1081</v>
      </c>
      <c r="C135" s="93"/>
      <c r="D135" s="93"/>
      <c r="E135" s="863"/>
      <c r="F135" s="98"/>
    </row>
    <row r="136" spans="1:6">
      <c r="B136" t="s">
        <v>1074</v>
      </c>
      <c r="C136" s="93"/>
      <c r="D136" s="93"/>
      <c r="E136" s="863"/>
      <c r="F136" s="98"/>
    </row>
    <row r="137" spans="1:6">
      <c r="B137" t="s">
        <v>1075</v>
      </c>
      <c r="C137" s="93"/>
      <c r="D137" s="93"/>
      <c r="E137" s="863"/>
      <c r="F137" s="98"/>
    </row>
    <row r="138" spans="1:6">
      <c r="B138" t="s">
        <v>1076</v>
      </c>
      <c r="C138" s="93"/>
      <c r="D138" s="93"/>
      <c r="E138" s="863"/>
      <c r="F138" s="98"/>
    </row>
    <row r="139" spans="1:6">
      <c r="B139" t="s">
        <v>1077</v>
      </c>
      <c r="C139" s="93"/>
      <c r="D139" s="93"/>
      <c r="E139" s="863"/>
      <c r="F139" s="98"/>
    </row>
    <row r="140" spans="1:6">
      <c r="B140" t="s">
        <v>1082</v>
      </c>
      <c r="C140" s="93"/>
      <c r="D140" s="93"/>
      <c r="E140" s="863"/>
      <c r="F140" s="98"/>
    </row>
    <row r="141" spans="1:6">
      <c r="B141" t="s">
        <v>1083</v>
      </c>
      <c r="C141" s="93"/>
      <c r="D141" s="93"/>
      <c r="E141" s="863"/>
      <c r="F141" s="98"/>
    </row>
    <row r="142" spans="1:6">
      <c r="C142" s="93" t="s">
        <v>894</v>
      </c>
      <c r="D142" s="93">
        <v>1</v>
      </c>
      <c r="E142" s="862"/>
      <c r="F142" s="98">
        <f>D142*E142</f>
        <v>0</v>
      </c>
    </row>
    <row r="143" spans="1:6">
      <c r="A143" s="41"/>
      <c r="B143" s="41"/>
      <c r="C143" s="96"/>
      <c r="D143" s="96"/>
      <c r="E143" s="859"/>
      <c r="F143" s="99"/>
    </row>
    <row r="144" spans="1:6">
      <c r="B144" s="55" t="s">
        <v>1084</v>
      </c>
      <c r="C144" s="93"/>
      <c r="D144" s="93"/>
      <c r="F144" s="101">
        <f>SUM(F91:F143)</f>
        <v>0</v>
      </c>
    </row>
    <row r="145" spans="1:6">
      <c r="B145" s="55"/>
      <c r="C145" s="93"/>
      <c r="D145" s="93"/>
      <c r="F145" s="101"/>
    </row>
    <row r="146" spans="1:6">
      <c r="B146" s="55"/>
      <c r="C146" s="93"/>
      <c r="D146" s="93"/>
      <c r="F146" s="101"/>
    </row>
    <row r="147" spans="1:6">
      <c r="B147" s="55"/>
      <c r="C147" s="93"/>
      <c r="D147" s="93"/>
      <c r="F147" s="101"/>
    </row>
    <row r="148" spans="1:6">
      <c r="A148" s="55" t="s">
        <v>1008</v>
      </c>
      <c r="B148" s="55" t="s">
        <v>1009</v>
      </c>
      <c r="C148" s="93"/>
      <c r="D148" s="93"/>
    </row>
    <row r="149" spans="1:6">
      <c r="C149" s="93"/>
      <c r="D149" s="93"/>
    </row>
    <row r="150" spans="1:6">
      <c r="C150" s="93"/>
      <c r="D150" s="93"/>
    </row>
    <row r="151" spans="1:6">
      <c r="A151" t="s">
        <v>1085</v>
      </c>
      <c r="B151" t="s">
        <v>1086</v>
      </c>
      <c r="C151" s="93"/>
      <c r="D151" s="93"/>
    </row>
    <row r="152" spans="1:6">
      <c r="B152" t="s">
        <v>1087</v>
      </c>
      <c r="C152" s="93"/>
      <c r="D152" s="93"/>
    </row>
    <row r="153" spans="1:6">
      <c r="C153" s="93"/>
      <c r="D153" s="93"/>
    </row>
    <row r="154" spans="1:6">
      <c r="C154" s="93" t="s">
        <v>590</v>
      </c>
      <c r="D154" s="93">
        <v>421</v>
      </c>
      <c r="E154" s="860"/>
      <c r="F154" s="98">
        <f>D154*E154</f>
        <v>0</v>
      </c>
    </row>
    <row r="155" spans="1:6">
      <c r="C155" s="93"/>
      <c r="D155" s="93"/>
    </row>
    <row r="156" spans="1:6">
      <c r="A156" t="s">
        <v>1088</v>
      </c>
      <c r="B156" t="s">
        <v>1089</v>
      </c>
      <c r="C156" s="93"/>
      <c r="D156" s="93"/>
    </row>
    <row r="157" spans="1:6">
      <c r="B157" t="s">
        <v>1090</v>
      </c>
      <c r="C157" s="93"/>
      <c r="D157" s="93"/>
    </row>
    <row r="158" spans="1:6">
      <c r="B158" t="s">
        <v>1091</v>
      </c>
      <c r="C158" s="93"/>
      <c r="D158" s="93"/>
    </row>
    <row r="159" spans="1:6">
      <c r="C159" s="93"/>
      <c r="D159" s="93"/>
    </row>
    <row r="160" spans="1:6">
      <c r="B160" t="s">
        <v>1092</v>
      </c>
      <c r="C160" s="93" t="s">
        <v>590</v>
      </c>
      <c r="D160" s="93">
        <v>4</v>
      </c>
      <c r="E160" s="860"/>
      <c r="F160" s="98">
        <f>D160*E160</f>
        <v>0</v>
      </c>
    </row>
    <row r="161" spans="1:6">
      <c r="B161" t="s">
        <v>1093</v>
      </c>
      <c r="C161" s="93" t="s">
        <v>590</v>
      </c>
      <c r="D161" s="93">
        <v>72</v>
      </c>
      <c r="E161" s="860"/>
      <c r="F161" s="98">
        <f>D161*E161</f>
        <v>0</v>
      </c>
    </row>
    <row r="162" spans="1:6">
      <c r="B162" t="s">
        <v>1094</v>
      </c>
      <c r="C162" s="93" t="s">
        <v>590</v>
      </c>
      <c r="D162" s="93">
        <v>194</v>
      </c>
      <c r="E162" s="860"/>
      <c r="F162" s="98">
        <f>D162*E162</f>
        <v>0</v>
      </c>
    </row>
    <row r="163" spans="1:6">
      <c r="B163" t="s">
        <v>1095</v>
      </c>
      <c r="C163" s="93" t="s">
        <v>590</v>
      </c>
      <c r="D163" s="93">
        <v>115</v>
      </c>
      <c r="E163" s="860"/>
      <c r="F163" s="98">
        <f>D163*E163</f>
        <v>0</v>
      </c>
    </row>
    <row r="164" spans="1:6">
      <c r="B164" t="s">
        <v>1096</v>
      </c>
      <c r="C164" s="93" t="s">
        <v>590</v>
      </c>
      <c r="D164" s="93">
        <v>31</v>
      </c>
      <c r="E164" s="860"/>
      <c r="F164" s="98">
        <f>D164*E164</f>
        <v>0</v>
      </c>
    </row>
    <row r="165" spans="1:6">
      <c r="C165" s="93"/>
      <c r="D165" s="93"/>
      <c r="E165" s="860"/>
      <c r="F165" s="98"/>
    </row>
    <row r="166" spans="1:6">
      <c r="A166" t="s">
        <v>1097</v>
      </c>
      <c r="B166" t="s">
        <v>1098</v>
      </c>
      <c r="C166" s="93"/>
      <c r="D166" s="93"/>
      <c r="E166" s="857"/>
      <c r="F166" s="98"/>
    </row>
    <row r="167" spans="1:6">
      <c r="B167" t="s">
        <v>1118</v>
      </c>
      <c r="C167" s="93"/>
      <c r="D167" s="93"/>
      <c r="E167" s="857"/>
      <c r="F167" s="98"/>
    </row>
    <row r="168" spans="1:6">
      <c r="B168" t="s">
        <v>1099</v>
      </c>
      <c r="C168" s="93"/>
      <c r="D168" s="93"/>
      <c r="E168" s="857"/>
      <c r="F168" s="98"/>
    </row>
    <row r="169" spans="1:6">
      <c r="C169" s="93"/>
      <c r="D169" s="93"/>
      <c r="E169" s="857"/>
      <c r="F169" s="98"/>
    </row>
    <row r="170" spans="1:6">
      <c r="B170" s="102" t="s">
        <v>1193</v>
      </c>
      <c r="C170" s="93" t="s">
        <v>591</v>
      </c>
      <c r="D170" s="93">
        <v>6</v>
      </c>
      <c r="E170" s="857"/>
      <c r="F170" s="98">
        <f>D170*E170</f>
        <v>0</v>
      </c>
    </row>
    <row r="171" spans="1:6">
      <c r="C171" s="93"/>
      <c r="D171" s="93"/>
      <c r="E171" s="857"/>
      <c r="F171" s="98"/>
    </row>
    <row r="172" spans="1:6">
      <c r="A172" t="s">
        <v>1100</v>
      </c>
      <c r="B172" t="s">
        <v>1101</v>
      </c>
      <c r="C172" s="93"/>
      <c r="D172" s="93"/>
      <c r="E172" s="857"/>
      <c r="F172" s="98"/>
    </row>
    <row r="173" spans="1:6">
      <c r="B173" t="s">
        <v>1102</v>
      </c>
      <c r="C173" s="93"/>
      <c r="D173" s="93"/>
      <c r="E173" s="857"/>
      <c r="F173" s="98"/>
    </row>
    <row r="174" spans="1:6">
      <c r="B174" t="s">
        <v>1103</v>
      </c>
      <c r="C174" s="93"/>
      <c r="D174" s="93"/>
      <c r="E174" s="857"/>
      <c r="F174" s="98"/>
    </row>
    <row r="175" spans="1:6">
      <c r="C175" s="93"/>
      <c r="D175" s="93"/>
      <c r="E175" s="857"/>
      <c r="F175" s="98"/>
    </row>
    <row r="176" spans="1:6">
      <c r="C176" s="93" t="s">
        <v>591</v>
      </c>
      <c r="D176" s="93">
        <v>2</v>
      </c>
      <c r="E176" s="857"/>
      <c r="F176" s="98">
        <f>D176*E176</f>
        <v>0</v>
      </c>
    </row>
    <row r="177" spans="1:6">
      <c r="C177" s="93"/>
      <c r="D177" s="93"/>
      <c r="E177" s="857"/>
      <c r="F177" s="98"/>
    </row>
    <row r="178" spans="1:6">
      <c r="A178" t="s">
        <v>1104</v>
      </c>
      <c r="B178" t="s">
        <v>1105</v>
      </c>
      <c r="C178" s="93"/>
      <c r="D178" s="93"/>
      <c r="E178" s="857"/>
      <c r="F178" s="98"/>
    </row>
    <row r="179" spans="1:6">
      <c r="B179" t="s">
        <v>1106</v>
      </c>
      <c r="C179" s="93"/>
      <c r="D179" s="93"/>
      <c r="E179" s="857"/>
      <c r="F179" s="98"/>
    </row>
    <row r="180" spans="1:6">
      <c r="B180" t="s">
        <v>1107</v>
      </c>
      <c r="C180" s="93"/>
      <c r="D180" s="93"/>
      <c r="E180" s="857"/>
      <c r="F180" s="98"/>
    </row>
    <row r="181" spans="1:6">
      <c r="C181" s="93"/>
      <c r="D181" s="93"/>
      <c r="E181" s="857"/>
      <c r="F181" s="98"/>
    </row>
    <row r="182" spans="1:6">
      <c r="C182" s="93" t="s">
        <v>591</v>
      </c>
      <c r="D182" s="93">
        <v>1</v>
      </c>
      <c r="E182" s="857"/>
      <c r="F182" s="98">
        <f>D182*E182</f>
        <v>0</v>
      </c>
    </row>
    <row r="183" spans="1:6">
      <c r="C183" s="93"/>
      <c r="D183" s="93"/>
      <c r="E183" s="857"/>
      <c r="F183" s="98"/>
    </row>
    <row r="184" spans="1:6">
      <c r="A184" t="s">
        <v>1108</v>
      </c>
      <c r="B184" t="s">
        <v>1109</v>
      </c>
      <c r="C184" s="93"/>
      <c r="D184" s="93"/>
    </row>
    <row r="185" spans="1:6">
      <c r="B185" t="s">
        <v>1110</v>
      </c>
      <c r="C185" s="93"/>
      <c r="D185" s="93"/>
    </row>
    <row r="186" spans="1:6">
      <c r="C186" s="93"/>
      <c r="D186" s="93"/>
    </row>
    <row r="187" spans="1:6">
      <c r="C187" s="93" t="s">
        <v>590</v>
      </c>
      <c r="D187" s="93">
        <v>62</v>
      </c>
      <c r="E187" s="860"/>
      <c r="F187" s="98">
        <f>D187*E187</f>
        <v>0</v>
      </c>
    </row>
    <row r="188" spans="1:6">
      <c r="C188" s="93"/>
      <c r="D188" s="93"/>
    </row>
    <row r="189" spans="1:6">
      <c r="A189" t="s">
        <v>1111</v>
      </c>
      <c r="B189" t="s">
        <v>1194</v>
      </c>
      <c r="C189" s="93"/>
      <c r="D189" s="93"/>
    </row>
    <row r="190" spans="1:6">
      <c r="B190" t="s">
        <v>1195</v>
      </c>
      <c r="C190" s="93"/>
      <c r="D190" s="93"/>
    </row>
    <row r="191" spans="1:6">
      <c r="B191" t="s">
        <v>1196</v>
      </c>
      <c r="C191" s="93"/>
      <c r="D191" s="93"/>
    </row>
    <row r="192" spans="1:6">
      <c r="B192" t="s">
        <v>1197</v>
      </c>
      <c r="C192" s="93"/>
      <c r="D192" s="93"/>
    </row>
    <row r="193" spans="1:6">
      <c r="B193" s="41" t="s">
        <v>1198</v>
      </c>
      <c r="C193" s="96" t="s">
        <v>894</v>
      </c>
      <c r="D193" s="96">
        <v>1</v>
      </c>
      <c r="E193" s="861"/>
      <c r="F193" s="98">
        <f>D193*E193</f>
        <v>0</v>
      </c>
    </row>
    <row r="194" spans="1:6">
      <c r="B194" s="55" t="s">
        <v>1112</v>
      </c>
      <c r="C194" s="93"/>
      <c r="D194" s="93"/>
      <c r="F194" s="101">
        <f>SUM(F154:F193)</f>
        <v>0</v>
      </c>
    </row>
    <row r="195" spans="1:6">
      <c r="C195" s="93"/>
      <c r="D195" s="93"/>
    </row>
    <row r="196" spans="1:6">
      <c r="C196" s="93"/>
      <c r="D196" s="93"/>
    </row>
    <row r="197" spans="1:6">
      <c r="C197" s="93"/>
      <c r="D197" s="93"/>
    </row>
    <row r="198" spans="1:6">
      <c r="C198" s="93"/>
      <c r="D198" s="93"/>
    </row>
    <row r="199" spans="1:6">
      <c r="C199" s="93"/>
      <c r="D199" s="93"/>
    </row>
    <row r="200" spans="1:6">
      <c r="A200" t="s">
        <v>1010</v>
      </c>
      <c r="B200" s="55" t="s">
        <v>1011</v>
      </c>
      <c r="C200" s="93"/>
      <c r="D200" s="93"/>
    </row>
    <row r="201" spans="1:6">
      <c r="C201" s="93"/>
      <c r="D201" s="93"/>
    </row>
    <row r="202" spans="1:6">
      <c r="A202" t="s">
        <v>1113</v>
      </c>
      <c r="B202" t="s">
        <v>1114</v>
      </c>
      <c r="C202" s="93"/>
      <c r="D202" s="93"/>
    </row>
    <row r="203" spans="1:6">
      <c r="B203" t="s">
        <v>1115</v>
      </c>
      <c r="C203" s="93"/>
      <c r="D203" s="93"/>
    </row>
    <row r="204" spans="1:6">
      <c r="B204" t="s">
        <v>1116</v>
      </c>
      <c r="C204" s="93"/>
      <c r="D204" s="93"/>
    </row>
    <row r="205" spans="1:6">
      <c r="C205" s="93"/>
      <c r="D205" s="93"/>
    </row>
    <row r="206" spans="1:6">
      <c r="C206" s="93" t="s">
        <v>591</v>
      </c>
      <c r="D206" s="93">
        <v>6</v>
      </c>
      <c r="E206" s="857"/>
      <c r="F206" s="98">
        <f>D206*E206</f>
        <v>0</v>
      </c>
    </row>
    <row r="207" spans="1:6">
      <c r="B207" s="41"/>
      <c r="C207" s="96"/>
      <c r="D207" s="96"/>
      <c r="E207" s="861"/>
      <c r="F207" s="96"/>
    </row>
    <row r="208" spans="1:6">
      <c r="C208" s="93"/>
      <c r="D208" s="93"/>
    </row>
    <row r="209" spans="2:6">
      <c r="B209" s="55" t="s">
        <v>1117</v>
      </c>
      <c r="C209" s="93"/>
      <c r="D209" s="93"/>
      <c r="F209" s="101">
        <f>SUM(F206:F207)</f>
        <v>0</v>
      </c>
    </row>
    <row r="210" spans="2:6">
      <c r="C210" s="93"/>
      <c r="D210" s="93"/>
    </row>
  </sheetData>
  <sheetProtection password="C738" sheet="1" objects="1" scenarios="1"/>
  <customSheetViews>
    <customSheetView guid="{E8A32660-5375-432E-8311-6462C80F3B10}" showPageBreaks="1" view="pageLayout" topLeftCell="A180">
      <selection activeCell="F49" sqref="F49"/>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topLeftCell="A28" zoomScaleNormal="100" workbookViewId="0">
      <selection activeCell="D31" sqref="D31"/>
    </sheetView>
  </sheetViews>
  <sheetFormatPr defaultRowHeight="13.2"/>
  <cols>
    <col min="1" max="1" width="7.44140625" customWidth="1"/>
    <col min="2" max="2" width="38.44140625" customWidth="1"/>
    <col min="3" max="3" width="8.6640625" customWidth="1"/>
    <col min="4" max="4" width="16.33203125" style="831" customWidth="1"/>
    <col min="5" max="5" width="18" customWidth="1"/>
  </cols>
  <sheetData>
    <row r="1" spans="1:5" ht="26.4">
      <c r="A1" s="22" t="s">
        <v>568</v>
      </c>
      <c r="B1" s="18" t="s">
        <v>497</v>
      </c>
      <c r="C1" s="57" t="s">
        <v>569</v>
      </c>
      <c r="D1" s="755" t="s">
        <v>570</v>
      </c>
      <c r="E1" s="103" t="s">
        <v>501</v>
      </c>
    </row>
    <row r="2" spans="1:5">
      <c r="A2" s="27"/>
      <c r="B2" s="28"/>
      <c r="C2" s="29"/>
      <c r="D2" s="756"/>
      <c r="E2" s="104"/>
    </row>
    <row r="3" spans="1:5">
      <c r="A3" s="8" t="s">
        <v>461</v>
      </c>
      <c r="B3" s="68" t="s">
        <v>431</v>
      </c>
      <c r="C3" s="69"/>
      <c r="D3" s="757"/>
      <c r="E3" s="105"/>
    </row>
    <row r="4" spans="1:5">
      <c r="A4" s="8"/>
      <c r="B4" s="68"/>
      <c r="C4" s="69"/>
      <c r="D4" s="757"/>
      <c r="E4" s="105"/>
    </row>
    <row r="5" spans="1:5" ht="26.4">
      <c r="A5" s="8" t="s">
        <v>443</v>
      </c>
      <c r="B5" s="106" t="s">
        <v>425</v>
      </c>
      <c r="C5" s="10"/>
      <c r="D5" s="758"/>
      <c r="E5" s="107"/>
    </row>
    <row r="6" spans="1:5">
      <c r="A6" s="35"/>
      <c r="B6" s="108"/>
      <c r="C6" s="69"/>
      <c r="D6" s="757"/>
      <c r="E6" s="105"/>
    </row>
    <row r="7" spans="1:5">
      <c r="A7" s="8" t="s">
        <v>462</v>
      </c>
      <c r="B7" s="106" t="s">
        <v>436</v>
      </c>
      <c r="C7" s="10"/>
      <c r="D7" s="758"/>
      <c r="E7" s="107"/>
    </row>
    <row r="8" spans="1:5">
      <c r="A8" s="8"/>
      <c r="B8" s="106"/>
      <c r="C8" s="10"/>
      <c r="D8" s="758"/>
      <c r="E8" s="107"/>
    </row>
    <row r="9" spans="1:5" ht="14.4">
      <c r="A9" s="109" t="s">
        <v>858</v>
      </c>
      <c r="B9" s="110" t="s">
        <v>1121</v>
      </c>
      <c r="C9" s="111"/>
      <c r="D9" s="866"/>
      <c r="E9" s="112"/>
    </row>
    <row r="10" spans="1:5">
      <c r="A10" s="1"/>
      <c r="B10" s="86"/>
      <c r="E10" s="113"/>
    </row>
    <row r="11" spans="1:5" ht="66">
      <c r="A11" s="1">
        <v>1</v>
      </c>
      <c r="B11" s="115" t="s">
        <v>1122</v>
      </c>
      <c r="E11" s="113"/>
    </row>
    <row r="12" spans="1:5">
      <c r="A12" s="1"/>
      <c r="B12" s="114" t="s">
        <v>894</v>
      </c>
      <c r="C12">
        <v>1</v>
      </c>
      <c r="E12" s="864">
        <f>D12*C12</f>
        <v>0</v>
      </c>
    </row>
    <row r="13" spans="1:5">
      <c r="A13" s="1"/>
      <c r="B13" s="86"/>
      <c r="E13" s="113"/>
    </row>
    <row r="14" spans="1:5" ht="66">
      <c r="A14" s="1">
        <v>2</v>
      </c>
      <c r="B14" s="115" t="s">
        <v>2198</v>
      </c>
      <c r="E14" s="113"/>
    </row>
    <row r="15" spans="1:5">
      <c r="A15" s="1"/>
      <c r="B15" s="116" t="s">
        <v>894</v>
      </c>
      <c r="C15" s="117">
        <v>1</v>
      </c>
      <c r="D15" s="118"/>
      <c r="E15" s="864">
        <f>D15*C15</f>
        <v>0</v>
      </c>
    </row>
    <row r="16" spans="1:5">
      <c r="A16" s="1"/>
      <c r="B16" s="86"/>
      <c r="E16" s="113"/>
    </row>
    <row r="17" spans="1:5" ht="66">
      <c r="A17" s="1">
        <v>3</v>
      </c>
      <c r="B17" s="115" t="s">
        <v>2199</v>
      </c>
      <c r="C17" s="120"/>
      <c r="D17" s="867"/>
      <c r="E17" s="121"/>
    </row>
    <row r="18" spans="1:5">
      <c r="A18" s="1"/>
      <c r="B18" s="86"/>
      <c r="E18" s="113"/>
    </row>
    <row r="19" spans="1:5">
      <c r="A19" s="1"/>
      <c r="B19" s="116" t="s">
        <v>894</v>
      </c>
      <c r="C19" s="117">
        <v>1</v>
      </c>
      <c r="D19" s="118"/>
      <c r="E19" s="864">
        <f>D19*C19</f>
        <v>0</v>
      </c>
    </row>
    <row r="20" spans="1:5">
      <c r="A20" s="1"/>
      <c r="B20" s="86"/>
      <c r="E20" s="113"/>
    </row>
    <row r="21" spans="1:5" ht="66">
      <c r="A21" s="1">
        <v>4</v>
      </c>
      <c r="B21" s="122" t="s">
        <v>2387</v>
      </c>
      <c r="E21" s="113"/>
    </row>
    <row r="22" spans="1:5">
      <c r="A22" s="1"/>
      <c r="B22" s="116" t="s">
        <v>894</v>
      </c>
      <c r="C22" s="117">
        <v>1</v>
      </c>
      <c r="D22" s="118"/>
      <c r="E22" s="864">
        <f>D22*C22</f>
        <v>0</v>
      </c>
    </row>
    <row r="23" spans="1:5">
      <c r="A23" s="1"/>
      <c r="B23" s="116"/>
      <c r="C23" s="117"/>
      <c r="D23" s="118"/>
      <c r="E23" s="119"/>
    </row>
    <row r="24" spans="1:5" ht="52.8">
      <c r="A24" s="1">
        <v>5</v>
      </c>
      <c r="B24" s="123" t="s">
        <v>1123</v>
      </c>
      <c r="C24" s="117"/>
      <c r="D24" s="118"/>
      <c r="E24" s="119"/>
    </row>
    <row r="25" spans="1:5">
      <c r="A25" s="1"/>
      <c r="B25" s="116" t="s">
        <v>894</v>
      </c>
      <c r="C25" s="117">
        <v>1</v>
      </c>
      <c r="D25" s="118"/>
      <c r="E25" s="864">
        <f>D25*C25</f>
        <v>0</v>
      </c>
    </row>
    <row r="26" spans="1:5">
      <c r="A26" s="1"/>
      <c r="B26" s="116"/>
      <c r="C26" s="117"/>
      <c r="D26" s="118"/>
      <c r="E26" s="119"/>
    </row>
    <row r="27" spans="1:5" ht="79.2">
      <c r="A27" s="1">
        <v>6</v>
      </c>
      <c r="B27" s="546" t="s">
        <v>2200</v>
      </c>
      <c r="C27" s="117"/>
      <c r="D27" s="118"/>
      <c r="E27" s="119"/>
    </row>
    <row r="28" spans="1:5">
      <c r="A28" s="1"/>
      <c r="B28" s="116" t="s">
        <v>894</v>
      </c>
      <c r="C28" s="117">
        <v>1</v>
      </c>
      <c r="D28" s="118"/>
      <c r="E28" s="864">
        <f>D28*C28</f>
        <v>0</v>
      </c>
    </row>
    <row r="29" spans="1:5">
      <c r="A29" s="1"/>
      <c r="B29" s="116"/>
      <c r="C29" s="117"/>
      <c r="D29" s="118"/>
      <c r="E29" s="119"/>
    </row>
    <row r="30" spans="1:5" ht="105.6">
      <c r="A30" s="1">
        <v>7</v>
      </c>
      <c r="B30" s="518" t="s">
        <v>2180</v>
      </c>
      <c r="C30" s="117"/>
      <c r="D30" s="118"/>
      <c r="E30" s="119"/>
    </row>
    <row r="31" spans="1:5">
      <c r="A31" s="1"/>
      <c r="B31" s="116" t="s">
        <v>894</v>
      </c>
      <c r="C31" s="117">
        <v>1</v>
      </c>
      <c r="D31" s="118"/>
      <c r="E31" s="864">
        <f>D31*C31</f>
        <v>0</v>
      </c>
    </row>
    <row r="32" spans="1:5" ht="15.6">
      <c r="A32" s="109"/>
      <c r="B32" s="124" t="s">
        <v>1124</v>
      </c>
      <c r="C32" s="125"/>
      <c r="D32" s="868"/>
      <c r="E32" s="865">
        <f>SUM(E10:E31)</f>
        <v>0</v>
      </c>
    </row>
    <row r="33" spans="1:5">
      <c r="A33" s="1"/>
      <c r="B33" s="86"/>
      <c r="E33" s="113"/>
    </row>
    <row r="34" spans="1:5">
      <c r="A34" s="1"/>
      <c r="B34" s="86"/>
      <c r="E34" s="113"/>
    </row>
  </sheetData>
  <sheetProtection password="C738" sheet="1" objects="1" scenarios="1"/>
  <customSheetViews>
    <customSheetView guid="{E8A32660-5375-432E-8311-6462C80F3B10}" showPageBreaks="1" view="pageLayout" topLeftCell="A25">
      <selection activeCell="A27" sqref="A27:IV27"/>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topLeftCell="A33" zoomScaleNormal="100" workbookViewId="0">
      <selection activeCell="E41" sqref="E41"/>
    </sheetView>
  </sheetViews>
  <sheetFormatPr defaultRowHeight="13.2"/>
  <cols>
    <col min="1" max="1" width="5" customWidth="1"/>
    <col min="2" max="2" width="33.6640625" customWidth="1"/>
    <col min="3" max="3" width="9.5546875" customWidth="1"/>
    <col min="4" max="4" width="10.77734375" customWidth="1"/>
    <col min="5" max="5" width="12.88671875" style="831" customWidth="1"/>
    <col min="6" max="6" width="16.77734375" customWidth="1"/>
  </cols>
  <sheetData>
    <row r="1" spans="1:6" ht="13.8">
      <c r="A1" s="126"/>
      <c r="B1" s="127" t="s">
        <v>1158</v>
      </c>
      <c r="C1" s="127"/>
      <c r="D1" s="127"/>
      <c r="E1" s="869"/>
      <c r="F1" s="128"/>
    </row>
    <row r="2" spans="1:6" ht="13.8">
      <c r="A2" s="126"/>
      <c r="B2" s="127"/>
      <c r="C2" s="127"/>
      <c r="D2" s="127"/>
      <c r="E2" s="869"/>
      <c r="F2" s="128"/>
    </row>
    <row r="3" spans="1:6" ht="13.8">
      <c r="A3" s="129"/>
      <c r="B3" s="130" t="s">
        <v>1159</v>
      </c>
      <c r="C3" s="130"/>
      <c r="D3" s="130"/>
      <c r="E3" s="870"/>
      <c r="F3" s="131"/>
    </row>
    <row r="4" spans="1:6" ht="13.8">
      <c r="A4" s="126"/>
      <c r="B4" s="127"/>
      <c r="C4" s="127"/>
      <c r="D4" s="127"/>
      <c r="E4" s="869"/>
      <c r="F4" s="128"/>
    </row>
    <row r="5" spans="1:6" ht="13.8">
      <c r="A5" s="126"/>
      <c r="B5" s="127" t="s">
        <v>1160</v>
      </c>
      <c r="C5" s="127"/>
      <c r="D5" s="127"/>
      <c r="E5" s="869"/>
      <c r="F5" s="128"/>
    </row>
    <row r="6" spans="1:6" ht="13.8">
      <c r="A6" s="126"/>
      <c r="B6" s="127" t="s">
        <v>1161</v>
      </c>
      <c r="C6" s="127"/>
      <c r="D6" s="127"/>
      <c r="E6" s="869"/>
      <c r="F6" s="132" t="s">
        <v>1162</v>
      </c>
    </row>
    <row r="7" spans="1:6" ht="14.4" thickBot="1">
      <c r="A7" s="126"/>
      <c r="B7" s="127"/>
      <c r="C7" s="127"/>
      <c r="D7" s="127"/>
      <c r="E7" s="869"/>
      <c r="F7" s="128"/>
    </row>
    <row r="8" spans="1:6" ht="14.4" thickBot="1">
      <c r="A8" s="126"/>
      <c r="B8" s="133" t="s">
        <v>1163</v>
      </c>
      <c r="C8" s="134" t="s">
        <v>1164</v>
      </c>
      <c r="D8" s="134" t="s">
        <v>1165</v>
      </c>
      <c r="E8" s="871" t="s">
        <v>1166</v>
      </c>
      <c r="F8" s="135" t="s">
        <v>1167</v>
      </c>
    </row>
    <row r="9" spans="1:6" ht="13.8">
      <c r="A9" s="126"/>
      <c r="B9" s="127"/>
      <c r="C9" s="127"/>
      <c r="D9" s="127"/>
      <c r="E9" s="869"/>
      <c r="F9" s="128"/>
    </row>
    <row r="10" spans="1:6" ht="13.8">
      <c r="A10" s="136"/>
      <c r="B10" s="137" t="s">
        <v>1007</v>
      </c>
      <c r="C10" s="138"/>
      <c r="D10" s="138"/>
      <c r="E10" s="872"/>
      <c r="F10" s="139"/>
    </row>
    <row r="11" spans="1:6" ht="138">
      <c r="A11" s="140">
        <v>1</v>
      </c>
      <c r="B11" s="140" t="s">
        <v>2201</v>
      </c>
      <c r="C11" s="141">
        <v>230</v>
      </c>
      <c r="D11" s="142" t="s">
        <v>1168</v>
      </c>
      <c r="E11" s="873"/>
      <c r="F11" s="143">
        <f>C11*E11</f>
        <v>0</v>
      </c>
    </row>
    <row r="12" spans="1:6" ht="69">
      <c r="A12" s="140">
        <v>2</v>
      </c>
      <c r="B12" s="141" t="s">
        <v>1169</v>
      </c>
      <c r="C12" s="512">
        <v>16</v>
      </c>
      <c r="D12" s="142" t="s">
        <v>895</v>
      </c>
      <c r="E12" s="873"/>
      <c r="F12" s="143">
        <f>C12*E12</f>
        <v>0</v>
      </c>
    </row>
    <row r="13" spans="1:6" ht="13.8">
      <c r="A13" s="140"/>
      <c r="B13" s="141"/>
      <c r="C13" s="141"/>
      <c r="D13" s="142"/>
      <c r="E13" s="874"/>
      <c r="F13" s="143">
        <f>SUM(F11:F12)</f>
        <v>0</v>
      </c>
    </row>
    <row r="14" spans="1:6" ht="13.8">
      <c r="A14" s="144"/>
      <c r="B14" s="145"/>
      <c r="C14" s="145"/>
      <c r="D14" s="146"/>
      <c r="E14" s="875"/>
      <c r="F14" s="147"/>
    </row>
    <row r="15" spans="1:6" ht="13.8">
      <c r="A15" s="148"/>
      <c r="B15" s="149"/>
      <c r="C15" s="149"/>
      <c r="D15" s="150"/>
      <c r="E15" s="876"/>
      <c r="F15" s="151"/>
    </row>
    <row r="16" spans="1:6" ht="13.8">
      <c r="A16" s="140"/>
      <c r="B16" s="152" t="s">
        <v>1170</v>
      </c>
      <c r="C16" s="141"/>
      <c r="D16" s="142"/>
      <c r="E16" s="874"/>
      <c r="F16" s="143"/>
    </row>
    <row r="17" spans="1:6" ht="371.4" customHeight="1">
      <c r="A17" s="140">
        <v>1</v>
      </c>
      <c r="B17" s="141" t="s">
        <v>2127</v>
      </c>
      <c r="C17" s="141">
        <v>16</v>
      </c>
      <c r="D17" s="142" t="s">
        <v>895</v>
      </c>
      <c r="E17" s="874"/>
      <c r="F17" s="143">
        <f>C17*E17</f>
        <v>0</v>
      </c>
    </row>
    <row r="18" spans="1:6" ht="13.8">
      <c r="A18" s="140"/>
      <c r="B18" s="141"/>
      <c r="C18" s="141"/>
      <c r="D18" s="142"/>
      <c r="E18" s="874"/>
      <c r="F18" s="143">
        <f>+F17</f>
        <v>0</v>
      </c>
    </row>
    <row r="19" spans="1:6" ht="13.8">
      <c r="A19" s="144"/>
      <c r="B19" s="145"/>
      <c r="C19" s="145"/>
      <c r="D19" s="146"/>
      <c r="E19" s="875"/>
      <c r="F19" s="147"/>
    </row>
    <row r="20" spans="1:6" ht="13.8">
      <c r="A20" s="148"/>
      <c r="B20" s="149"/>
      <c r="C20" s="149"/>
      <c r="D20" s="150"/>
      <c r="E20" s="876"/>
      <c r="F20" s="151"/>
    </row>
    <row r="21" spans="1:6" ht="13.8">
      <c r="A21" s="140"/>
      <c r="B21" s="152" t="s">
        <v>1171</v>
      </c>
      <c r="C21" s="141"/>
      <c r="D21" s="142"/>
      <c r="E21" s="874"/>
      <c r="F21" s="143"/>
    </row>
    <row r="22" spans="1:6" ht="27.6">
      <c r="A22" s="140">
        <v>1</v>
      </c>
      <c r="B22" s="141" t="s">
        <v>1172</v>
      </c>
      <c r="C22" s="141">
        <v>250</v>
      </c>
      <c r="D22" s="142" t="s">
        <v>1168</v>
      </c>
      <c r="E22" s="874"/>
      <c r="F22" s="143">
        <f>C22*E22</f>
        <v>0</v>
      </c>
    </row>
    <row r="23" spans="1:6" ht="43.8">
      <c r="A23" s="140">
        <v>2</v>
      </c>
      <c r="B23" s="141" t="s">
        <v>1189</v>
      </c>
      <c r="C23" s="141">
        <v>250</v>
      </c>
      <c r="D23" s="142" t="s">
        <v>1168</v>
      </c>
      <c r="E23" s="874"/>
      <c r="F23" s="143">
        <f>C23*E23</f>
        <v>0</v>
      </c>
    </row>
    <row r="24" spans="1:6" ht="13.8">
      <c r="A24" s="140"/>
      <c r="B24" s="141"/>
      <c r="C24" s="141"/>
      <c r="D24" s="142"/>
      <c r="E24" s="874"/>
      <c r="F24" s="143">
        <f>+F22+F23</f>
        <v>0</v>
      </c>
    </row>
    <row r="25" spans="1:6" ht="13.8">
      <c r="A25" s="144"/>
      <c r="B25" s="145"/>
      <c r="C25" s="145"/>
      <c r="D25" s="146"/>
      <c r="E25" s="875"/>
      <c r="F25" s="147"/>
    </row>
    <row r="26" spans="1:6" ht="13.8">
      <c r="A26" s="144"/>
      <c r="B26" s="145"/>
      <c r="C26" s="145"/>
      <c r="D26" s="146"/>
      <c r="E26" s="875"/>
      <c r="F26" s="147"/>
    </row>
    <row r="27" spans="1:6" ht="13.8">
      <c r="A27" s="148"/>
      <c r="B27" s="149"/>
      <c r="C27" s="149"/>
      <c r="D27" s="150"/>
      <c r="E27" s="876"/>
      <c r="F27" s="151"/>
    </row>
    <row r="28" spans="1:6" ht="13.8">
      <c r="A28" s="140"/>
      <c r="B28" s="152" t="s">
        <v>1173</v>
      </c>
      <c r="C28" s="141"/>
      <c r="D28" s="142"/>
      <c r="E28" s="874"/>
      <c r="F28" s="143"/>
    </row>
    <row r="29" spans="1:6" ht="13.8">
      <c r="A29" s="140">
        <v>1</v>
      </c>
      <c r="B29" s="141" t="s">
        <v>1174</v>
      </c>
      <c r="C29" s="141">
        <v>16</v>
      </c>
      <c r="D29" s="142" t="s">
        <v>895</v>
      </c>
      <c r="E29" s="874"/>
      <c r="F29" s="143">
        <f>C29*E29</f>
        <v>0</v>
      </c>
    </row>
    <row r="30" spans="1:6" ht="13.8">
      <c r="A30" s="140">
        <v>2</v>
      </c>
      <c r="B30" s="141" t="s">
        <v>1175</v>
      </c>
      <c r="C30" s="141">
        <v>32</v>
      </c>
      <c r="D30" s="142" t="s">
        <v>895</v>
      </c>
      <c r="E30" s="874"/>
      <c r="F30" s="143">
        <f>C30*E30</f>
        <v>0</v>
      </c>
    </row>
    <row r="31" spans="1:6" ht="55.2">
      <c r="A31" s="140">
        <v>3</v>
      </c>
      <c r="B31" s="140" t="s">
        <v>1176</v>
      </c>
      <c r="C31" s="141">
        <v>16</v>
      </c>
      <c r="D31" s="142" t="s">
        <v>895</v>
      </c>
      <c r="E31" s="874"/>
      <c r="F31" s="143">
        <f>C31*E31</f>
        <v>0</v>
      </c>
    </row>
    <row r="32" spans="1:6" ht="13.8">
      <c r="A32" s="140"/>
      <c r="B32" s="141"/>
      <c r="C32" s="141"/>
      <c r="D32" s="142"/>
      <c r="E32" s="874"/>
      <c r="F32" s="143">
        <f>+F29+F30+F31</f>
        <v>0</v>
      </c>
    </row>
    <row r="33" spans="1:6" ht="13.8">
      <c r="A33" s="144"/>
      <c r="B33" s="145"/>
      <c r="C33" s="145"/>
      <c r="D33" s="146"/>
      <c r="E33" s="875"/>
      <c r="F33" s="147"/>
    </row>
    <row r="34" spans="1:6" ht="13.8">
      <c r="A34" s="148"/>
      <c r="B34" s="149"/>
      <c r="C34" s="149"/>
      <c r="D34" s="150"/>
      <c r="E34" s="876"/>
      <c r="F34" s="151"/>
    </row>
    <row r="35" spans="1:6" ht="13.8">
      <c r="A35" s="140"/>
      <c r="B35" s="152" t="s">
        <v>1177</v>
      </c>
      <c r="C35" s="141"/>
      <c r="D35" s="142"/>
      <c r="E35" s="874"/>
      <c r="F35" s="143"/>
    </row>
    <row r="36" spans="1:6" ht="27.6">
      <c r="A36" s="140">
        <v>1</v>
      </c>
      <c r="B36" s="141" t="s">
        <v>1178</v>
      </c>
      <c r="C36" s="141">
        <v>230</v>
      </c>
      <c r="D36" s="142" t="s">
        <v>1168</v>
      </c>
      <c r="E36" s="874"/>
      <c r="F36" s="143">
        <f t="shared" ref="F36:F41" si="0">C36*E36</f>
        <v>0</v>
      </c>
    </row>
    <row r="37" spans="1:6" ht="13.8">
      <c r="A37" s="140">
        <v>2</v>
      </c>
      <c r="B37" s="141" t="s">
        <v>1179</v>
      </c>
      <c r="C37" s="141">
        <v>1</v>
      </c>
      <c r="D37" s="142" t="s">
        <v>894</v>
      </c>
      <c r="E37" s="874"/>
      <c r="F37" s="143">
        <f t="shared" si="0"/>
        <v>0</v>
      </c>
    </row>
    <row r="38" spans="1:6" ht="27.6">
      <c r="A38" s="140">
        <v>3</v>
      </c>
      <c r="B38" s="141" t="s">
        <v>1180</v>
      </c>
      <c r="C38" s="141">
        <v>1</v>
      </c>
      <c r="D38" s="142" t="s">
        <v>894</v>
      </c>
      <c r="E38" s="874"/>
      <c r="F38" s="143">
        <f t="shared" si="0"/>
        <v>0</v>
      </c>
    </row>
    <row r="39" spans="1:6" ht="27.6">
      <c r="A39" s="140">
        <v>4</v>
      </c>
      <c r="B39" s="141" t="s">
        <v>1181</v>
      </c>
      <c r="C39" s="141">
        <v>1</v>
      </c>
      <c r="D39" s="142" t="s">
        <v>894</v>
      </c>
      <c r="E39" s="874"/>
      <c r="F39" s="143">
        <f t="shared" si="0"/>
        <v>0</v>
      </c>
    </row>
    <row r="40" spans="1:6" ht="27.6">
      <c r="A40" s="140">
        <v>5</v>
      </c>
      <c r="B40" s="141" t="s">
        <v>1182</v>
      </c>
      <c r="C40" s="141">
        <v>1</v>
      </c>
      <c r="D40" s="142" t="s">
        <v>894</v>
      </c>
      <c r="E40" s="874"/>
      <c r="F40" s="143">
        <f t="shared" si="0"/>
        <v>0</v>
      </c>
    </row>
    <row r="41" spans="1:6" ht="27.6">
      <c r="A41" s="140">
        <v>6</v>
      </c>
      <c r="B41" s="141" t="s">
        <v>1183</v>
      </c>
      <c r="C41" s="141">
        <v>230</v>
      </c>
      <c r="D41" s="142" t="s">
        <v>1168</v>
      </c>
      <c r="E41" s="874"/>
      <c r="F41" s="143">
        <f t="shared" si="0"/>
        <v>0</v>
      </c>
    </row>
    <row r="42" spans="1:6" ht="13.8">
      <c r="A42" s="140"/>
      <c r="B42" s="141"/>
      <c r="C42" s="141"/>
      <c r="D42" s="141"/>
      <c r="E42" s="874"/>
      <c r="F42" s="143">
        <f>+F36+F37+F38+F39+F40+F41</f>
        <v>0</v>
      </c>
    </row>
    <row r="43" spans="1:6" ht="13.8">
      <c r="A43" s="148"/>
      <c r="B43" s="149"/>
      <c r="C43" s="149"/>
      <c r="D43" s="149"/>
      <c r="E43" s="877"/>
      <c r="F43" s="151"/>
    </row>
    <row r="44" spans="1:6" ht="13.8">
      <c r="A44" s="148"/>
      <c r="B44" s="149"/>
      <c r="C44" s="149"/>
      <c r="D44" s="149"/>
      <c r="E44" s="877"/>
      <c r="F44" s="151"/>
    </row>
    <row r="45" spans="1:6" ht="13.8">
      <c r="A45" s="148"/>
      <c r="B45" s="153" t="s">
        <v>857</v>
      </c>
      <c r="C45" s="154"/>
      <c r="D45" s="154"/>
      <c r="E45" s="878"/>
      <c r="F45" s="155"/>
    </row>
    <row r="46" spans="1:6" ht="13.8">
      <c r="A46" s="148"/>
      <c r="B46" s="149" t="s">
        <v>1184</v>
      </c>
      <c r="C46" s="149"/>
      <c r="D46" s="149"/>
      <c r="E46" s="877"/>
      <c r="F46" s="151">
        <f>+F13</f>
        <v>0</v>
      </c>
    </row>
    <row r="47" spans="1:6" ht="13.8">
      <c r="A47" s="148"/>
      <c r="B47" s="149" t="s">
        <v>1185</v>
      </c>
      <c r="C47" s="149"/>
      <c r="D47" s="149"/>
      <c r="E47" s="877"/>
      <c r="F47" s="151">
        <f>+F18</f>
        <v>0</v>
      </c>
    </row>
    <row r="48" spans="1:6" ht="13.8">
      <c r="A48" s="148"/>
      <c r="B48" s="149" t="s">
        <v>1186</v>
      </c>
      <c r="C48" s="149"/>
      <c r="D48" s="149"/>
      <c r="E48" s="877"/>
      <c r="F48" s="151">
        <f>+F24</f>
        <v>0</v>
      </c>
    </row>
    <row r="49" spans="1:6" ht="13.8">
      <c r="A49" s="148"/>
      <c r="B49" s="149" t="s">
        <v>1187</v>
      </c>
      <c r="C49" s="149"/>
      <c r="D49" s="149"/>
      <c r="E49" s="877"/>
      <c r="F49" s="151">
        <f>+F32</f>
        <v>0</v>
      </c>
    </row>
    <row r="50" spans="1:6" ht="13.8">
      <c r="A50" s="148"/>
      <c r="B50" s="154" t="s">
        <v>1188</v>
      </c>
      <c r="C50" s="154"/>
      <c r="D50" s="154"/>
      <c r="E50" s="878"/>
      <c r="F50" s="155">
        <f>+F42</f>
        <v>0</v>
      </c>
    </row>
    <row r="51" spans="1:6" ht="15.6">
      <c r="A51" s="148"/>
      <c r="B51" s="149"/>
      <c r="C51" s="156"/>
      <c r="D51" s="157" t="s">
        <v>2202</v>
      </c>
      <c r="E51" s="879"/>
      <c r="F51" s="158">
        <f>+F46+F47+F48+F49+F50</f>
        <v>0</v>
      </c>
    </row>
    <row r="52" spans="1:6" ht="13.8">
      <c r="A52" s="148"/>
      <c r="B52" s="149"/>
      <c r="C52" s="149"/>
      <c r="D52" s="149"/>
      <c r="E52" s="877"/>
      <c r="F52" s="151"/>
    </row>
  </sheetData>
  <sheetProtection password="C738" sheet="1" objects="1" scenarios="1"/>
  <customSheetViews>
    <customSheetView guid="{E8A32660-5375-432E-8311-6462C80F3B10}" showPageBreaks="1" view="pageLayout" topLeftCell="A31">
      <selection activeCell="B32" sqref="B32"/>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5</vt:i4>
      </vt:variant>
    </vt:vector>
  </HeadingPairs>
  <TitlesOfParts>
    <vt:vector size="17" baseType="lpstr">
      <vt:lpstr>Ovitek</vt:lpstr>
      <vt:lpstr>naslov</vt:lpstr>
      <vt:lpstr>rekap </vt:lpstr>
      <vt:lpstr>popis GO</vt:lpstr>
      <vt:lpstr>zavarovanje gr jame</vt:lpstr>
      <vt:lpstr>zunanja ureditev-ploščad</vt:lpstr>
      <vt:lpstr>kanalizacija</vt:lpstr>
      <vt:lpstr>razna dela</vt:lpstr>
      <vt:lpstr>javna razsvetljava</vt:lpstr>
      <vt:lpstr>elektro instalacije</vt:lpstr>
      <vt:lpstr>strojne instalacije</vt:lpstr>
      <vt:lpstr>PRESTAVITEV VROČEVODA</vt:lpstr>
      <vt:lpstr>CENA</vt:lpstr>
      <vt:lpstr>KOLIC</vt:lpstr>
      <vt:lpstr>naslov!Področje_tiskanja</vt:lpstr>
      <vt:lpstr>'rekap '!Področje_tiskanja</vt:lpstr>
      <vt:lpstr>'popis GO'!Tiskanje_naslovov</vt:lpstr>
    </vt:vector>
  </TitlesOfParts>
  <Company>ARHINOVA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GORAN DOLENC</dc:creator>
  <cp:lastModifiedBy>Milan</cp:lastModifiedBy>
  <cp:lastPrinted>2010-10-05T12:15:18Z</cp:lastPrinted>
  <dcterms:created xsi:type="dcterms:W3CDTF">2000-08-16T14:37:19Z</dcterms:created>
  <dcterms:modified xsi:type="dcterms:W3CDTF">2016-03-11T10:35:26Z</dcterms:modified>
</cp:coreProperties>
</file>