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5" yWindow="-15" windowWidth="19320" windowHeight="12120" tabRatio="815"/>
  </bookViews>
  <sheets>
    <sheet name="NASLOVNICA" sheetId="2" r:id="rId1"/>
    <sheet name="SKUPNA REKAPITULACIJA" sheetId="3" r:id="rId2"/>
    <sheet name="GRADBENA DELA REK" sheetId="4" r:id="rId3"/>
    <sheet name="GRADBENA DELA POPIS" sheetId="6" r:id="rId4"/>
    <sheet name="OBRTNIŠKA DELA REK" sheetId="5" r:id="rId5"/>
    <sheet name="OBRTNIŠKA DELA POPIS" sheetId="7" r:id="rId6"/>
    <sheet name="povezovalni hodnik rekapitulaci" sheetId="10" r:id="rId7"/>
    <sheet name="povezovalni hodnik gradbena del" sheetId="8" r:id="rId8"/>
    <sheet name="povezovalni hodnik obrtniska de" sheetId="9" r:id="rId9"/>
  </sheets>
  <definedNames>
    <definedName name="_xlnm.Print_Area" localSheetId="3">'GRADBENA DELA POPIS'!$A$1:$J$126</definedName>
    <definedName name="_xlnm.Print_Area" localSheetId="5">'OBRTNIŠKA DELA POPIS'!$J$417,'OBRTNIŠKA DELA POPIS'!$A$1:$F$271</definedName>
    <definedName name="_xlnm.Print_Area" localSheetId="4">'OBRTNIŠKA DELA REK'!$A$1:$F$21</definedName>
    <definedName name="_xlnm.Print_Area" localSheetId="7">'povezovalni hodnik gradbena del'!$A$1:$F$294</definedName>
    <definedName name="_xlnm.Print_Area" localSheetId="8">'povezovalni hodnik obrtniska de'!$A$1:$F$201</definedName>
  </definedNames>
  <calcPr calcId="125725"/>
</workbook>
</file>

<file path=xl/calcChain.xml><?xml version="1.0" encoding="utf-8"?>
<calcChain xmlns="http://schemas.openxmlformats.org/spreadsheetml/2006/main">
  <c r="G22" i="3"/>
  <c r="F102" i="8"/>
  <c r="F130"/>
  <c r="F207"/>
  <c r="F44"/>
  <c r="F292"/>
  <c r="F290"/>
  <c r="F288"/>
  <c r="F286"/>
  <c r="F284"/>
  <c r="F282"/>
  <c r="F280"/>
  <c r="F278"/>
  <c r="F276"/>
  <c r="F274"/>
  <c r="F272"/>
  <c r="F270"/>
  <c r="F268"/>
  <c r="F266"/>
  <c r="F264"/>
  <c r="F262"/>
  <c r="F260"/>
  <c r="F208" i="9"/>
  <c r="F210" s="1"/>
  <c r="F25" s="1"/>
  <c r="A208"/>
  <c r="F199"/>
  <c r="F197"/>
  <c r="F195"/>
  <c r="F193"/>
  <c r="F191"/>
  <c r="F189"/>
  <c r="F187"/>
  <c r="F185"/>
  <c r="F183"/>
  <c r="F181"/>
  <c r="F179"/>
  <c r="F177"/>
  <c r="A177"/>
  <c r="F169"/>
  <c r="F167"/>
  <c r="F165"/>
  <c r="F163"/>
  <c r="F161"/>
  <c r="F159"/>
  <c r="D157"/>
  <c r="F157" s="1"/>
  <c r="A157"/>
  <c r="A159" s="1"/>
  <c r="A161" s="1"/>
  <c r="F148"/>
  <c r="F146"/>
  <c r="A146"/>
  <c r="A148" s="1"/>
  <c r="F137"/>
  <c r="F135"/>
  <c r="F133"/>
  <c r="F131"/>
  <c r="A131"/>
  <c r="A135" s="1"/>
  <c r="F122"/>
  <c r="F120"/>
  <c r="F118"/>
  <c r="F116"/>
  <c r="F114"/>
  <c r="F112"/>
  <c r="F110"/>
  <c r="F108"/>
  <c r="F106"/>
  <c r="A106"/>
  <c r="F97"/>
  <c r="F95"/>
  <c r="F93"/>
  <c r="F91"/>
  <c r="F89"/>
  <c r="F87"/>
  <c r="F85"/>
  <c r="F83"/>
  <c r="F81"/>
  <c r="F79"/>
  <c r="F77"/>
  <c r="F75"/>
  <c r="A75"/>
  <c r="F66"/>
  <c r="F64"/>
  <c r="F62"/>
  <c r="F60"/>
  <c r="F58"/>
  <c r="F56"/>
  <c r="F54"/>
  <c r="F52"/>
  <c r="F50"/>
  <c r="A50"/>
  <c r="F41"/>
  <c r="F39"/>
  <c r="F37"/>
  <c r="F35"/>
  <c r="A35"/>
  <c r="A37" s="1"/>
  <c r="F252" i="8"/>
  <c r="F254" s="1"/>
  <c r="A252"/>
  <c r="F243"/>
  <c r="F241"/>
  <c r="F239"/>
  <c r="F237"/>
  <c r="F235"/>
  <c r="D233"/>
  <c r="F233" s="1"/>
  <c r="F231"/>
  <c r="F229"/>
  <c r="F227"/>
  <c r="A227"/>
  <c r="F218"/>
  <c r="F216"/>
  <c r="F214"/>
  <c r="A214"/>
  <c r="F205"/>
  <c r="F203"/>
  <c r="F201"/>
  <c r="F199"/>
  <c r="F197"/>
  <c r="F195"/>
  <c r="F193"/>
  <c r="F191"/>
  <c r="F189"/>
  <c r="F187"/>
  <c r="F185"/>
  <c r="F183"/>
  <c r="F181"/>
  <c r="F179"/>
  <c r="F177"/>
  <c r="F175"/>
  <c r="F173"/>
  <c r="F171"/>
  <c r="F167"/>
  <c r="F165"/>
  <c r="F163"/>
  <c r="F161"/>
  <c r="F159"/>
  <c r="F157"/>
  <c r="F155"/>
  <c r="F153"/>
  <c r="F151"/>
  <c r="F149"/>
  <c r="F147"/>
  <c r="F145"/>
  <c r="F143"/>
  <c r="F141"/>
  <c r="F139"/>
  <c r="F137"/>
  <c r="A137"/>
  <c r="F128"/>
  <c r="F126"/>
  <c r="F124"/>
  <c r="F122"/>
  <c r="F120"/>
  <c r="F118"/>
  <c r="F116"/>
  <c r="F114"/>
  <c r="F112"/>
  <c r="F110"/>
  <c r="A110"/>
  <c r="F100"/>
  <c r="F98"/>
  <c r="F96"/>
  <c r="F94"/>
  <c r="F92"/>
  <c r="F90"/>
  <c r="F88"/>
  <c r="D86"/>
  <c r="F86" s="1"/>
  <c r="D84"/>
  <c r="F84" s="1"/>
  <c r="A84"/>
  <c r="F73"/>
  <c r="F75" s="1"/>
  <c r="F71"/>
  <c r="F69"/>
  <c r="F67"/>
  <c r="D65"/>
  <c r="F65" s="1"/>
  <c r="D63"/>
  <c r="F63" s="1"/>
  <c r="F61"/>
  <c r="F59"/>
  <c r="F57"/>
  <c r="D55"/>
  <c r="F55" s="1"/>
  <c r="D53"/>
  <c r="F53" s="1"/>
  <c r="A53"/>
  <c r="F41"/>
  <c r="F46" s="1"/>
  <c r="F88" i="7"/>
  <c r="F87"/>
  <c r="F86"/>
  <c r="F85"/>
  <c r="F103"/>
  <c r="F21" i="8" l="1"/>
  <c r="F23"/>
  <c r="F245"/>
  <c r="F27" s="1"/>
  <c r="F171" i="9"/>
  <c r="F124"/>
  <c r="F20" s="1"/>
  <c r="F294" i="8"/>
  <c r="F30" s="1"/>
  <c r="F220"/>
  <c r="F26" s="1"/>
  <c r="F139" i="9"/>
  <c r="F21" s="1"/>
  <c r="F201"/>
  <c r="F24" s="1"/>
  <c r="F23"/>
  <c r="F68"/>
  <c r="F18" s="1"/>
  <c r="F99"/>
  <c r="F19" s="1"/>
  <c r="F150"/>
  <c r="F22" s="1"/>
  <c r="F43"/>
  <c r="F17" s="1"/>
  <c r="A52"/>
  <c r="A58" s="1"/>
  <c r="A77"/>
  <c r="A191"/>
  <c r="A108"/>
  <c r="A110" s="1"/>
  <c r="A112" s="1"/>
  <c r="F25" i="8"/>
  <c r="F24"/>
  <c r="F22"/>
  <c r="A55"/>
  <c r="A86"/>
  <c r="A139"/>
  <c r="A145" s="1"/>
  <c r="A216"/>
  <c r="A218" s="1"/>
  <c r="A57"/>
  <c r="A88"/>
  <c r="A90" s="1"/>
  <c r="A92" s="1"/>
  <c r="A112"/>
  <c r="A114" s="1"/>
  <c r="A229"/>
  <c r="F266" i="7"/>
  <c r="F260"/>
  <c r="F250"/>
  <c r="F240"/>
  <c r="F229"/>
  <c r="F212"/>
  <c r="F28" i="8" l="1"/>
  <c r="F32" s="1"/>
  <c r="F26" i="9"/>
  <c r="F7" i="10" s="1"/>
  <c r="A114" i="9"/>
  <c r="A193"/>
  <c r="A195" s="1"/>
  <c r="A79"/>
  <c r="A60"/>
  <c r="A64" s="1"/>
  <c r="A59" i="8"/>
  <c r="A61" s="1"/>
  <c r="A63" s="1"/>
  <c r="F5" i="10"/>
  <c r="F9" s="1"/>
  <c r="A116" i="8"/>
  <c r="A155"/>
  <c r="A94"/>
  <c r="A65"/>
  <c r="A67" s="1"/>
  <c r="A231"/>
  <c r="A233" s="1"/>
  <c r="A157"/>
  <c r="F270" i="7"/>
  <c r="F11" i="10" l="1"/>
  <c r="G16" i="3" s="1"/>
  <c r="A197" i="9"/>
  <c r="A199" s="1"/>
  <c r="A81"/>
  <c r="A83"/>
  <c r="A116"/>
  <c r="A66"/>
  <c r="A159" i="8"/>
  <c r="A235"/>
  <c r="A239" s="1"/>
  <c r="A243" s="1"/>
  <c r="A118"/>
  <c r="F91" i="7"/>
  <c r="F84"/>
  <c r="J90" i="6"/>
  <c r="J66"/>
  <c r="A161" i="8" l="1"/>
  <c r="A163" s="1"/>
  <c r="A260"/>
  <c r="A262" s="1"/>
  <c r="A85" i="9"/>
  <c r="A87" s="1"/>
  <c r="A89" s="1"/>
  <c r="A118"/>
  <c r="A120" s="1"/>
  <c r="A122" s="1"/>
  <c r="A120" i="8"/>
  <c r="F83" i="7"/>
  <c r="F82"/>
  <c r="A165" i="8" l="1"/>
  <c r="A167" s="1"/>
  <c r="A173"/>
  <c r="A179" s="1"/>
  <c r="A264"/>
  <c r="A266" s="1"/>
  <c r="A91" i="9"/>
  <c r="A122" i="8"/>
  <c r="A128" s="1"/>
  <c r="A181"/>
  <c r="A183" s="1"/>
  <c r="A185" s="1"/>
  <c r="A191" s="1"/>
  <c r="A193" s="1"/>
  <c r="A195" s="1"/>
  <c r="A197" s="1"/>
  <c r="A199" s="1"/>
  <c r="A201" s="1"/>
  <c r="F180" i="7"/>
  <c r="F12" i="5" s="1"/>
  <c r="F177" i="7"/>
  <c r="F11" i="5" s="1"/>
  <c r="F158" i="7"/>
  <c r="F148"/>
  <c r="F122"/>
  <c r="F9" i="5" s="1"/>
  <c r="F139" i="7"/>
  <c r="F10" i="5" s="1"/>
  <c r="F100" i="7"/>
  <c r="F96"/>
  <c r="F94"/>
  <c r="F169"/>
  <c r="A268" i="8" l="1"/>
  <c r="A270" s="1"/>
  <c r="A272" s="1"/>
  <c r="A93" i="9"/>
  <c r="A95" s="1"/>
  <c r="A97" s="1"/>
  <c r="F81" i="7"/>
  <c r="J116" i="6"/>
  <c r="J119"/>
  <c r="F80" i="7"/>
  <c r="F79"/>
  <c r="F77"/>
  <c r="F76"/>
  <c r="F75"/>
  <c r="F74"/>
  <c r="F73"/>
  <c r="F72"/>
  <c r="F71"/>
  <c r="F70"/>
  <c r="F69"/>
  <c r="F68"/>
  <c r="F67"/>
  <c r="F66"/>
  <c r="F65"/>
  <c r="F64"/>
  <c r="F59"/>
  <c r="J83" i="6"/>
  <c r="J69"/>
  <c r="A274" i="8" l="1"/>
  <c r="F166" i="7"/>
  <c r="F63"/>
  <c r="F62"/>
  <c r="F61"/>
  <c r="F60"/>
  <c r="F58"/>
  <c r="F57"/>
  <c r="F30"/>
  <c r="F32" s="1"/>
  <c r="J107" i="6"/>
  <c r="J122"/>
  <c r="J104"/>
  <c r="J101"/>
  <c r="J46"/>
  <c r="J44"/>
  <c r="J60"/>
  <c r="J63"/>
  <c r="J72"/>
  <c r="J74"/>
  <c r="J77"/>
  <c r="J80"/>
  <c r="J86"/>
  <c r="J93"/>
  <c r="F21" i="7"/>
  <c r="F18"/>
  <c r="A276" i="8" l="1"/>
  <c r="A282" s="1"/>
  <c r="A284" s="1"/>
  <c r="A286" s="1"/>
  <c r="A288" s="1"/>
  <c r="A290" s="1"/>
  <c r="A292" s="1"/>
  <c r="A278"/>
  <c r="A280" s="1"/>
  <c r="F172" i="7"/>
  <c r="F13" i="5" s="1"/>
  <c r="F105" i="7"/>
  <c r="F8" i="5" s="1"/>
  <c r="F24" i="7"/>
  <c r="F6" i="5" s="1"/>
  <c r="J49" i="6"/>
  <c r="C7" i="4" s="1"/>
  <c r="J95" i="6"/>
  <c r="F14" i="5"/>
  <c r="J125" i="6"/>
  <c r="C13" i="4" s="1"/>
  <c r="F7" i="5"/>
  <c r="F15" l="1"/>
  <c r="F16" s="1"/>
  <c r="J187" i="6"/>
  <c r="C15" i="4" s="1"/>
  <c r="J109" i="6"/>
  <c r="C9" i="4"/>
  <c r="F18" i="5" l="1"/>
  <c r="G13" i="3" s="1"/>
  <c r="C11" i="4"/>
  <c r="C17" l="1"/>
  <c r="C19" s="1"/>
  <c r="G11" i="3" s="1"/>
  <c r="G18" l="1"/>
  <c r="G20" s="1"/>
  <c r="G24" l="1"/>
  <c r="A41" i="8"/>
</calcChain>
</file>

<file path=xl/comments1.xml><?xml version="1.0" encoding="utf-8"?>
<comments xmlns="http://schemas.openxmlformats.org/spreadsheetml/2006/main">
  <authors>
    <author>Aleš Kovač</author>
  </authors>
  <commentList>
    <comment ref="B204" authorId="0">
      <text>
        <r>
          <rPr>
            <sz val="9"/>
            <color indexed="81"/>
            <rFont val="Tahoma"/>
            <family val="2"/>
            <charset val="238"/>
          </rPr>
          <t xml:space="preserve">Glej zavihek (.xls) : Pozar. klas. SIST EN 13501-1
</t>
        </r>
      </text>
    </comment>
    <comment ref="B205" authorId="0">
      <text>
        <r>
          <rPr>
            <sz val="9"/>
            <color indexed="81"/>
            <rFont val="Tahoma"/>
            <family val="2"/>
            <charset val="238"/>
          </rPr>
          <t>Glej zavihek (.xls) : Pozar. klas. SIST EN 13501-1</t>
        </r>
        <r>
          <rPr>
            <b/>
            <sz val="9"/>
            <color indexed="81"/>
            <rFont val="Tahoma"/>
            <family val="2"/>
            <charset val="238"/>
          </rPr>
          <t xml:space="preserve">
</t>
        </r>
        <r>
          <rPr>
            <sz val="9"/>
            <color indexed="81"/>
            <rFont val="Tahoma"/>
            <family val="2"/>
            <charset val="238"/>
          </rPr>
          <t xml:space="preserve">
</t>
        </r>
      </text>
    </comment>
    <comment ref="B206" authorId="0">
      <text>
        <r>
          <rPr>
            <sz val="8"/>
            <color indexed="81"/>
            <rFont val="Tahoma"/>
            <family val="2"/>
            <charset val="238"/>
          </rPr>
          <t xml:space="preserve">
Izračun se lahko izvede z aplikacijo </t>
        </r>
        <r>
          <rPr>
            <b/>
            <sz val="8"/>
            <color indexed="81"/>
            <rFont val="Tahoma"/>
            <family val="2"/>
            <charset val="238"/>
          </rPr>
          <t>JUBIZOL Engineering</t>
        </r>
        <r>
          <rPr>
            <sz val="8"/>
            <color indexed="81"/>
            <rFont val="Tahoma"/>
            <family val="2"/>
            <charset val="238"/>
          </rPr>
          <t xml:space="preserve"> na spletni strani www.jub.si</t>
        </r>
      </text>
    </comment>
  </commentList>
</comments>
</file>

<file path=xl/sharedStrings.xml><?xml version="1.0" encoding="utf-8"?>
<sst xmlns="http://schemas.openxmlformats.org/spreadsheetml/2006/main" count="875" uniqueCount="491">
  <si>
    <t>REKAPITULACIJA</t>
  </si>
  <si>
    <t>varnostni načrt</t>
  </si>
  <si>
    <t>GRADBENA DELA</t>
  </si>
  <si>
    <t>ZEMELJSKA DELA</t>
  </si>
  <si>
    <t>ZIDARSKA DELA</t>
  </si>
  <si>
    <t>1.</t>
  </si>
  <si>
    <t>Priprava, zavarovanje, in organizacija gradbišča z vsemi</t>
  </si>
  <si>
    <t>pomožnimi objekti (pisarniški kontejnarji), z enostavnimi</t>
  </si>
  <si>
    <t>opozorilnimi demontažnimi gradbiščnimi ograjami (PVC),</t>
  </si>
  <si>
    <t>s potrebnimi instalacijami, dopeljavo potrebnih strojev in</t>
  </si>
  <si>
    <t>orodij, odstranitvijo humusa na mestu gradbiščnih objektov,</t>
  </si>
  <si>
    <t>z zagotovitvijo varnostnih in higiensko tehničnih pogojev</t>
  </si>
  <si>
    <t>(montažne WC kabine - najem) in z vsemi predpisnimi</t>
  </si>
  <si>
    <t>oznakami gradbišča.</t>
  </si>
  <si>
    <t>ocena</t>
  </si>
  <si>
    <t>ur</t>
  </si>
  <si>
    <t>m2</t>
  </si>
  <si>
    <t>m3</t>
  </si>
  <si>
    <t>A.)</t>
  </si>
  <si>
    <t>I.</t>
  </si>
  <si>
    <t>PRIPRAVLJALNA DELA</t>
  </si>
  <si>
    <t>II.</t>
  </si>
  <si>
    <t>RUŠITVENA DELA</t>
  </si>
  <si>
    <t>III.</t>
  </si>
  <si>
    <t>IV.</t>
  </si>
  <si>
    <t>V.</t>
  </si>
  <si>
    <t>VI.</t>
  </si>
  <si>
    <t>VII.</t>
  </si>
  <si>
    <t>KANALIZACIJA</t>
  </si>
  <si>
    <t>S K U P A J:</t>
  </si>
  <si>
    <t>A….GRADBENA DELA</t>
  </si>
  <si>
    <t>B…OBRTNIŠKA DELA</t>
  </si>
  <si>
    <t>SKUPAJ:</t>
  </si>
  <si>
    <t>SKUPAJ z ddv-jem:</t>
  </si>
  <si>
    <t>OBRTNIŠKA DELA</t>
  </si>
  <si>
    <t>KLJUČAVNIČARSKA DELA</t>
  </si>
  <si>
    <t xml:space="preserve"> </t>
  </si>
  <si>
    <t>tehničnimi predpisi in normativi za tovrstna dela ter ob upoštevanju</t>
  </si>
  <si>
    <t xml:space="preserve">predpisov iz varstva pri delu. Tehnološke risbe za proizvodnjo mora </t>
  </si>
  <si>
    <t xml:space="preserve">izvajalec del izdelati v skladu s projektno dokumentacijo, katero </t>
  </si>
  <si>
    <t>mora pregledati in s podpisom potrditi arhitekt.</t>
  </si>
  <si>
    <t>SPLOŠNI POGOJI ZA IZVAJANJE DEL:</t>
  </si>
  <si>
    <t>Enotna cena mora vsebovati:</t>
  </si>
  <si>
    <t xml:space="preserve"> - merjenje na objektu</t>
  </si>
  <si>
    <t xml:space="preserve"> - izdelava tehnoloških risb za proizvodnjo s potrebnimi detajli</t>
  </si>
  <si>
    <t xml:space="preserve"> - izdelava elementov v delavnici in montaži na objektu</t>
  </si>
  <si>
    <t xml:space="preserve"> - vsa potrebna dela do končnega izdelka</t>
  </si>
  <si>
    <t xml:space="preserve"> - ves potreben glavni, pomožni, pritrdilni in vezni material</t>
  </si>
  <si>
    <t xml:space="preserve"> - vsa pomožna delovna sredstva, kot so odri, lestve</t>
  </si>
  <si>
    <t xml:space="preserve"> - preizkus materiala predvidenega za vgrajevanje in kvalitet z atesti</t>
  </si>
  <si>
    <t xml:space="preserve"> - čiščenje prostorov in odvoz odpadnega materiala na stalno deponijo</t>
  </si>
  <si>
    <t>VIII.</t>
  </si>
  <si>
    <t>IX.</t>
  </si>
  <si>
    <t>X.</t>
  </si>
  <si>
    <t>Nakladanje odpadkov (les, kovina, steklo…..) na kamion in odvoz na stalno deponijo</t>
  </si>
  <si>
    <t>B/ OBRTNIŠKA  DELA</t>
  </si>
  <si>
    <t>V. KERAMIČARSKA DELA</t>
  </si>
  <si>
    <t>VIII. SLIKOPLESKARSKA DELA</t>
  </si>
  <si>
    <t xml:space="preserve">   </t>
  </si>
  <si>
    <t>-</t>
  </si>
  <si>
    <t>B/</t>
  </si>
  <si>
    <t>KROVSKO IN KLEPARSKA DELA</t>
  </si>
  <si>
    <t>KERAMIČARSKA DELA</t>
  </si>
  <si>
    <t>MONTAŽNI STROP IN STENE</t>
  </si>
  <si>
    <t>SLIKOPLESKARSKA DELA</t>
  </si>
  <si>
    <t>NARAVNI KAMEN</t>
  </si>
  <si>
    <t>FASADERSKA DELA</t>
  </si>
  <si>
    <t>OBRTNIŠKA DELA SKUPAJ:</t>
  </si>
  <si>
    <t>ALU STAVBNO POHIŠTVO IN FASADA</t>
  </si>
  <si>
    <t>IV. ALU STAVBNO POHIŠTVO IN FASADA</t>
  </si>
  <si>
    <t xml:space="preserve">OBJEKT: </t>
  </si>
  <si>
    <t>LOKACIJA:</t>
  </si>
  <si>
    <t>VI. TALNE OBLOGE</t>
  </si>
  <si>
    <t>TALNE OBLOGE</t>
  </si>
  <si>
    <t>I. KROVSKA IN KLEPARSKA DELA</t>
  </si>
  <si>
    <t>II. KLJUČAVNIČARSKA DELA</t>
  </si>
  <si>
    <t>vetrna zaščita</t>
  </si>
  <si>
    <t>S temi popisi je zajeta ocena investicije za izvedbo gradbenih in obrtniških del za</t>
  </si>
  <si>
    <t>kos</t>
  </si>
  <si>
    <t>m1</t>
  </si>
  <si>
    <t>pred začetkom del na fasadi je potrebno temeljito preveriti stanje ometov s pretrkavanjem, omete, ki se</t>
  </si>
  <si>
    <t xml:space="preserve">luščijo in podvotljena mesta je dopustno odstraniti, omete, ki so trdni,  je potrebno ohraniti. </t>
  </si>
  <si>
    <t xml:space="preserve">ENERGETSKA SANACIJA </t>
  </si>
  <si>
    <t>LJUBLJANA</t>
  </si>
  <si>
    <t>Ravnost fasadnih površin in podlage izvajati-kontrolirati v skladu z  DIN 18202 in ÖNORM B 2259</t>
  </si>
  <si>
    <t>IZBRANI IZVAJALEC MORA DOSLEDNO UPOŠTEVATI NAVODILA ZA IZVEDBO PO TEHNIČNIH LISTIH, ZA VGRAJENE MATERIALE IN SISTEME. Pri izvedbi upoštevati, da se vse okenske in vratne odprtina obdelajo s PVC vogalniki z mrežico( vertikalni zunanji rob).  Vse kontaknte površine med špaletami in okvirji stavbnega pohištva (okna, vrata) z npr. Jubizol špaletnim profilom. Na zunanjih robovih zgornjih-horizontalnih  špalet nad okni in vrati se vgradi npr. Jubizol PVC odkapni profil. Vsi vogali objekta morajo biti obdelani s PVC vogalniki, kot tudi izvedeno diagonalno armiranje s kosi armaturne mrežice dimenzij 30x50cm, na vseh vogalih okenskih in vratnih odprtin. Fasader mora v ponudbi upoštevati vgradnjo predpisanih PVC elementov (vogalniki, odkapniki, špaletni profili), ustrezne količine (metraže) izvleče iz priložene dokumentacije in po potrebi z dodatnimi izmerami oziroma z ogledom objekta pred oddajo ponudbe!!! Pred lepljenjem izolacijskih plošče je potrebno izvesti predpripravo vseh ravnin s sidri in žico, ter zagotoviti horizontalno in vertikalno ravnino.</t>
  </si>
  <si>
    <t>Osnovni premaz: UNIGRUND v odtenku dekorativnega ometa</t>
  </si>
  <si>
    <t xml:space="preserve"> mesta odstranjenih ometov je potrebno označiti na kartografski podlogi (lahko tudi na fotografiji)</t>
  </si>
  <si>
    <t xml:space="preserve">Osnovni omet: JUBIZOL lepilna malta (debeline 4 - 5 mm) </t>
  </si>
  <si>
    <t xml:space="preserve">Armaturna mrežica: 160 g/m2 </t>
  </si>
  <si>
    <t>Lepilo: JUBIZOL LEPILNA MALTA (debeline 5-20 mm)</t>
  </si>
  <si>
    <t>Sidranje: JUBIZOL PLASTIČNA SIDRA S KOVINSKIM JEDROM     (4 sider/m2)</t>
  </si>
  <si>
    <t>Dekorativni omet: SILIKONSKI GLAJEN OMET 2,0 mm (odtenek I - IV. cenovni razred )</t>
  </si>
  <si>
    <t>Demontaža posamičnih  vertikalnih žlebov in delov strelovodne napeljave in priprava za kasnejšo ponovno namestitev.</t>
  </si>
  <si>
    <t>Odstranitev lesenega opaža fasade vključno z podkonstrukcijo in obstoječo termoizolacijo, ter nakladanje na prevozno sredstvo in odvoz na stalno deponijo.</t>
  </si>
  <si>
    <t>Demontaža napisnih tabel, konzol  ter hramba za ponovno namestitev.</t>
  </si>
  <si>
    <t>Emisije hlapnih organskih</t>
  </si>
  <si>
    <t>Visokotlačno čiščenje temelnega zidca.</t>
  </si>
  <si>
    <t>Opravila v zvezi z demontažo in ponovno montažo posameznih elementov.</t>
  </si>
  <si>
    <t xml:space="preserve">III. STAVBNO POHIŠTVO </t>
  </si>
  <si>
    <t>Iz oken se pri običajnih pogojih uporabe ne smejo sproščati ali lužiti zdravju škodljive snovi, za</t>
  </si>
  <si>
    <t>Splošni pogoji</t>
  </si>
  <si>
    <t>katere velja eno ali več  standardnih opozoril, stavkov za nevarnost ali previdnostnih</t>
  </si>
  <si>
    <t>stavkov iz zakona, ki ureja kemikalije skladno z Uredbo o zelenem javnem naročanju - priloga 7.</t>
  </si>
  <si>
    <t>Zbijanje poškodovanih fasadnih ometov, do zdrave podlage</t>
  </si>
  <si>
    <t>Vgradnja odstranjenih in deponiranih odtočnih cevi strešnih vod, s sidranjem v fasadne stene (nova pritrdila) , s priklopom na obstoječe strešne žlebove, s predelavo kotlička in priklopom na obstoječe  peskolovne jaške.</t>
  </si>
  <si>
    <t>V ceni vseh postavk je zajeti vsa dela, ves osnovni, pritrdilni in tesnilni material, vse prenose, vse za gotove vgrajene elemente. Vsa stikovanja in pritrditve  je  izvesti kvalitetno, po detajlih. Zrakotestna vgradnja, predviena je vgradnja stavbnega pohištva po sistemu RAL.</t>
  </si>
  <si>
    <t>Naprava kompletne sestave fasadne obloge na zidane fasadne stene.</t>
  </si>
  <si>
    <t xml:space="preserve">Sistemska rešitev proizvajalca fasadne obloge, z vsemi potrebnimi sloji, sidranjem in lepljenjem izolacije v podlago glede na zahteve proizvajalca, z upoštevanjem klimatske cone, veternih pogojev, višine..... </t>
  </si>
  <si>
    <t>Izvajalec mora v ceni zajeti vse potrebne dodatke in ukrepe zaradi vremenskih pogojev (zaščita fasade...)</t>
  </si>
  <si>
    <t>fasadna obloga fasadnih sten</t>
  </si>
  <si>
    <t>Špalete odprtin se izvede s 3cm EPS in fasadno oblogo, kar je zajeti v ceni postavke.</t>
  </si>
  <si>
    <t>Demontaža elementov   instalacij in začasno skladiščenje s fasade objekta, s ponovno montažo in priklopom le teh po končanih delih.</t>
  </si>
  <si>
    <t>kpl</t>
  </si>
  <si>
    <t>Odstranitev kompletnega razvoda – vertikale strelovoda, s ponovno montažo oz. nadomestitvijo z novim, po končanih delih, s pridobljenimi meritvami.</t>
  </si>
  <si>
    <t>Odstranitev pločevinastih horizontalnih in vertikalnih elementov zaključka strehe, ter nakladanje na prevozno sredstvo in odvoz na stalno deponijo.</t>
  </si>
  <si>
    <t>Odstranitev elementov stavbnega pohištva v fasadnih stenah velikosti do 2,00 m2/kom vključno z notranjimi in zunanjimi policami, ter nakladanje na prevozno sredstvo in odvoz na stalno deponijo.</t>
  </si>
  <si>
    <t>Odstranitev elementov stavbnega pohištva v fasadnih stenah velikosti nad 2,00 m2/kom vključno z notranjimi in zunanjimi polivami, ter nakladanje na prevozno sredstvo in odvoz na stalno deponijo.</t>
  </si>
  <si>
    <t>V ceni vseh postavk zajeti vsa pomožna dela, ves material in prenose, nakladanje na prevozno sredstvo ter odvoz na stalno deponijo s plačilom vseh taks in dostavo evidenčnih listov odpadkov.  Vse rušitve po projektu. Vse rušitve nosilnih konstrukcij je izvajati po navodilu statika z vsemi potrebnimi podpornimi konstrukcijami. Odvoz odpadkov je izvesti v skladu s pravilniki o ravnanju z odpadki.</t>
  </si>
  <si>
    <t>V ceni vseh postavk je potrebno zajeti vse potrebne delovne, lovilne in fasadne  odre.</t>
  </si>
  <si>
    <t>Zasipi jarkov po izvedbi izolacije cokla fasade, z materialom deponiranim na gradbišču, z utrjevanjem in nabijanjem v plasteh.</t>
  </si>
  <si>
    <t>Odstranitev pasu asfalta, širine 60 cm, z ravnim odrezom le tega. in odkop zemljine in nasutja v globini do 1m, z odvozom zemljine na gradbiščno deponijo.</t>
  </si>
  <si>
    <t>Odstranitev humusa s travo, širine 60 cm  in odkop zemljine in nasutja v globini do 1 m, z odvozom zemljine na gradbiščno deponijo in ponovno vgradnjo in zatravitvijo po končanih delih</t>
  </si>
  <si>
    <t>Izvedba pasu  asfalta, širine 60cm, z utrditvijo podlage – tampon, z dobavo in vgradnjo asfaltbetona</t>
  </si>
  <si>
    <t>X. FASADERSKA DELA</t>
  </si>
  <si>
    <t>STAVBNO POHIŠTVO</t>
  </si>
  <si>
    <t>VI. MONTAŽNI STROP IN STENE</t>
  </si>
  <si>
    <t>Izvedba pasu rečnega prodca granulacije nad 32mm, na lokaciji izdelave izolacije cokla objekta.</t>
  </si>
  <si>
    <t>O1</t>
  </si>
  <si>
    <t>O2</t>
  </si>
  <si>
    <t>O3</t>
  </si>
  <si>
    <t>O4</t>
  </si>
  <si>
    <t>O5</t>
  </si>
  <si>
    <t>O6</t>
  </si>
  <si>
    <t>O7</t>
  </si>
  <si>
    <t>O8</t>
  </si>
  <si>
    <t>O9</t>
  </si>
  <si>
    <t>O10</t>
  </si>
  <si>
    <t>O11</t>
  </si>
  <si>
    <t>O12</t>
  </si>
  <si>
    <t>O13</t>
  </si>
  <si>
    <t>KOTNA VEZ: okvir in krilo križana kotna vez</t>
  </si>
  <si>
    <t>VRSTA LESA: smreka, dolžinsko nespojen troslojno lepljen les</t>
  </si>
  <si>
    <t>OKOVJE: vrtljivo nagibno okovje ROTO</t>
  </si>
  <si>
    <t xml:space="preserve">ODKAPNIK: ALU pokrivni odkapni profil na okvirju in krilu </t>
  </si>
  <si>
    <t>SILIKON: transparentni</t>
  </si>
  <si>
    <t>TESNILO: 2 x</t>
  </si>
  <si>
    <t>POVRŠINSKA OBDELAVA: leseni deli okna so površinsko končno obdelani s premazi na vodni osnovi, barva po izboru projektanta</t>
  </si>
  <si>
    <t>NOTRANJE POLICE:  PVC, svetli marmor, globine do 30 cm, po izboru projektanta</t>
  </si>
  <si>
    <t>Stik okenskega okvirja in zidu se zaključi z letvico širine do 10cm.</t>
  </si>
  <si>
    <t>O14</t>
  </si>
  <si>
    <t>O15</t>
  </si>
  <si>
    <t>O16</t>
  </si>
  <si>
    <t>O17</t>
  </si>
  <si>
    <t>O18</t>
  </si>
  <si>
    <t>O19</t>
  </si>
  <si>
    <t>O20</t>
  </si>
  <si>
    <t>O21</t>
  </si>
  <si>
    <t>O22</t>
  </si>
  <si>
    <t>O23</t>
  </si>
  <si>
    <t>O24</t>
  </si>
  <si>
    <t>O25</t>
  </si>
  <si>
    <t>V1</t>
  </si>
  <si>
    <t>V5</t>
  </si>
  <si>
    <t>V2</t>
  </si>
  <si>
    <t>V3</t>
  </si>
  <si>
    <t>V4</t>
  </si>
  <si>
    <t>TOPLOTNA PREHODNOST: Ug=0,6 W/m2K, Uw= &lt;1,0 W/m2K</t>
  </si>
  <si>
    <t>TI kamena volna deb. 18 cm s podkonstrukcijo</t>
  </si>
  <si>
    <t>O26</t>
  </si>
  <si>
    <t>O27</t>
  </si>
  <si>
    <t>Slikarska obdelava okenskih špalet z notranje strani, širine 30 cm, 2 x glajenje in brušenje, izvedba osnovnega premaza z Akril emulzijo ter 2 x premaz z Jupolom.</t>
  </si>
  <si>
    <t>Čiščenje in pleskanje zunanjih ključavničarskih izdelkov, miniziranje, osnovni premaz, 2x končni premaz z dvokomponentno barvo - ličarska obdelava.</t>
  </si>
  <si>
    <t xml:space="preserve">V ceni vseh postavk je zajeti vsa dela, ves osnovni, pritrdilni in tesnilni material, vse prenose, vse za gotove vgrajene elemente. Vsa stikovanja in pritrditve  je potrebno izvesti kvalitetno, po detajlih. </t>
  </si>
  <si>
    <t>Izvedba novega oz. dopolnjenega odkapnega zaključka ob stiku nove fasadne obloge in obstoječih  vhodov, nadstreškov..., alu pločevina v naravni  barvi kot obstoječe obrobe, r.š. cca 60cm, z odkapnim nosom, z vsemi potrebnimi tesnjenji.</t>
  </si>
  <si>
    <t>Kompletna izdelava, dobava in montaža zunanjih premičnih žaluzij šir.80 mm, iz aluminijastih lamel. Lamele z možnostjo obračanja naklona, z bočnimi aluminijastimi vodili, monokomandnim upravljanjem, podometne izvedbe. Notranje vodilo - alu palica, kompletno s pomičnim komarnikom, omarica zgoraj skrita v  alu okvir, skupaj z dobavo materiala, vključno veznim, ostalimi potrebnimi deli in prenosi, barva ALU natur.</t>
  </si>
  <si>
    <t>ZUNANJE POLICE: aluminij, globine30 cm, izvedene na nosilni OSB konstrukciji, barva ALU natur</t>
  </si>
  <si>
    <t>Delitev oken po shemah. Barva oken kot npr jubin lazur št. 1.</t>
  </si>
  <si>
    <t>Rušenje siporex vogalnih obrob debeline do 10 cm, širine 50cm in višine do 3,00 metre.</t>
  </si>
  <si>
    <t>Kompletno rušenje vmesnega povezovalnega hodnika, vključno z demontažo stekel, kovinske konstrukcije in temeljev. Hodnik širine 1,3metra, višine 2,5m, l= 20 m</t>
  </si>
  <si>
    <t>240/75</t>
  </si>
  <si>
    <t>120/75</t>
  </si>
  <si>
    <t>25/280</t>
  </si>
  <si>
    <t>365/75</t>
  </si>
  <si>
    <t>245/75</t>
  </si>
  <si>
    <t>240/80</t>
  </si>
  <si>
    <t>365/150</t>
  </si>
  <si>
    <t>25/250</t>
  </si>
  <si>
    <t>585/195</t>
  </si>
  <si>
    <t>485/80</t>
  </si>
  <si>
    <t>120/150</t>
  </si>
  <si>
    <t>365/80</t>
  </si>
  <si>
    <t>605/150</t>
  </si>
  <si>
    <t>113/150</t>
  </si>
  <si>
    <t>605/100</t>
  </si>
  <si>
    <t>583/100</t>
  </si>
  <si>
    <t>O28</t>
  </si>
  <si>
    <t>248/150</t>
  </si>
  <si>
    <t>27/250</t>
  </si>
  <si>
    <t>357/150</t>
  </si>
  <si>
    <t>200/378</t>
  </si>
  <si>
    <t>100/250</t>
  </si>
  <si>
    <t>95/280</t>
  </si>
  <si>
    <t>95/250</t>
  </si>
  <si>
    <t>100/230</t>
  </si>
  <si>
    <t>125/230</t>
  </si>
  <si>
    <t>Izdelava kovinskega fasadnega odra višine do 3 m  za potrebe izdelave fasade …amortizacijska doba 45 dni. V ceni upoštevati izdelavo zaščite iz jute.</t>
  </si>
  <si>
    <t>Lepilo: JUBIZOL lepilna malta (debeline 5-20 mm)</t>
  </si>
  <si>
    <t>Sidranje: PLASTIČNA SIDRA S KOVINSKIM JEDROM                   EJOT STR-U     (6 sider/m2), izvedba po priloženi shemi!</t>
  </si>
  <si>
    <t xml:space="preserve">Osnovni omet: JUBIZOL lepilna malta (debeline min. 4-5 mm) </t>
  </si>
  <si>
    <t>Cementni hidroizolacijski premaz Hidrozol</t>
  </si>
  <si>
    <t>Izdelava prezračevane fasade  v naslednji sestavi:</t>
  </si>
  <si>
    <t>zaključni sloj -MAX COMPACT plošče enako kot na izvedenem delu.</t>
  </si>
  <si>
    <t>188/105</t>
  </si>
  <si>
    <t>357/80</t>
  </si>
  <si>
    <t>90/100</t>
  </si>
  <si>
    <t>O32</t>
  </si>
  <si>
    <t>O29</t>
  </si>
  <si>
    <t>O30</t>
  </si>
  <si>
    <t>O31</t>
  </si>
  <si>
    <t>350/170</t>
  </si>
  <si>
    <t>250/170</t>
  </si>
  <si>
    <t>100/170</t>
  </si>
  <si>
    <t>70/150</t>
  </si>
  <si>
    <t>Dobava in montaža zunanjih PVC vhodnih vrat z nadsvetlobo in obsvetlobo.Zastekljeno s troslojnim termopanom u=0,6 W/m2K, kaljeno steklo. Vratno krilo opremljeno z  ključavnico, kljuko in samozapiralom. Barva podboja in vrat po izbiri projektanta. Uw= &lt;1,17w/m2K, Ral montaža</t>
  </si>
  <si>
    <t>Dobava in montaža zunanjihPVC dvokrilnih  vhodnih vrat z nadsvetlobo. Zastekljeno s troslojnim termopanom u=0,7 W/m2K, kaljeno steklo. Vratno krilo opremljeno z  ključavnico, kljuko in samozapiralom. Barva podboja in vrat po izbiri projektanta . Uw= &lt;1,17w/m2K, Ral montaža</t>
  </si>
  <si>
    <t>TIP: leseno okno - macesen, les mora izhajati iz zakonitih virov, emisije formaldehida ne smejo biti višje od zahtev za emisijski razred E1, kot jih opredeljujejo standardi SIST EN 300, SIST EN 312, SIST EN 622, SIST EN 636, SIST EN 13986</t>
  </si>
  <si>
    <t>Vse mere je potrebno preveriti na licu mesta. V ceni je potrebno zajeti vse eventuelne potrebne slepe okvirje in podkonstrukcijo ter podlago za vgradnjo elementov.</t>
  </si>
  <si>
    <t>Kompletna demontaža in ponovna RAL montaža obstoječih novih steklenih sten, vključno z morebitnimi predelavami .</t>
  </si>
  <si>
    <t>stene dim. 605/200</t>
  </si>
  <si>
    <t>NEPREDVIDENA DELA 5%</t>
  </si>
  <si>
    <t>XI.</t>
  </si>
  <si>
    <t>D…projektatski nadzor</t>
  </si>
  <si>
    <t>POPIS DEL - POVEZOVALNI HODNIK</t>
  </si>
  <si>
    <t>A/</t>
  </si>
  <si>
    <t>0.</t>
  </si>
  <si>
    <t>Rušitvena dela</t>
  </si>
  <si>
    <t>Zemeljska dela</t>
  </si>
  <si>
    <t>Armiranobetonska dela</t>
  </si>
  <si>
    <t>Tesarska dela</t>
  </si>
  <si>
    <t>Zidarska dela</t>
  </si>
  <si>
    <t>Fasaderska dela</t>
  </si>
  <si>
    <t>Krovska dela</t>
  </si>
  <si>
    <t>Gradbena dela skupaj:</t>
  </si>
  <si>
    <t>Ključavničarska dela</t>
  </si>
  <si>
    <t>Kleparska dela</t>
  </si>
  <si>
    <t>Mizarska dela</t>
  </si>
  <si>
    <t>Keramičarska dela</t>
  </si>
  <si>
    <t>Suhomontažna dela</t>
  </si>
  <si>
    <t>Tlakarska dela</t>
  </si>
  <si>
    <t>Slikopleskarska dela</t>
  </si>
  <si>
    <t>Okna in vrata</t>
  </si>
  <si>
    <t>Ostala dela</t>
  </si>
  <si>
    <t>Obrtniška dela skupaj:</t>
  </si>
  <si>
    <t>OP:</t>
  </si>
  <si>
    <t>RUŠITVENA DELA SKUPAJ :</t>
  </si>
  <si>
    <t>Odstranitev humusa in zemljine , v debelini 20 cm – široki izkop z deponiranjem na gradbišču</t>
  </si>
  <si>
    <t>Strojni izkop gradbene jame v III. ktg. Zemljišča z odvozom materiala na gradbiščno deponijo</t>
  </si>
  <si>
    <t>Zakoličenje objekta - obračun se opravi po fakturi geometra s pribitkom manipulativnih stroškov v višini 6 %</t>
  </si>
  <si>
    <t>Izdelava in postavitev gradbenih profilov</t>
  </si>
  <si>
    <t>Planiranje dna izkopa s točnostjo +- 3 cm</t>
  </si>
  <si>
    <t>Dobava in vgradnja gramoznega tampona med temelji, debeline 60 cm, in zbitosti po navodilih geomehanika, z nabijanjem v plasteh, do predpisane trdnosti. Max. Debelina plasti, ki se komprimira je 30 cm</t>
  </si>
  <si>
    <t>Dobava in vgradnja filca 150 g pred izvedbo gramoznega nasutja</t>
  </si>
  <si>
    <t>Zasipavanje za temelji in obstoječe kleti, z dovozom materiala iz deponije, material od obstoječega izkopa, z utrjevanjem do predpisane komprimacije po navodilu geomehanika. Max. Debelina plasti, ki se komprimira je 30 cm</t>
  </si>
  <si>
    <t>Odvoz viška izkopanega materiala na deponijo oddaljeno do 10 km, kompletno z razstiranjem in vsemi deponijskimi taksami</t>
  </si>
  <si>
    <t>Pregled gradbene jame s strani geomehanika pred izvedbo temeljev,  izdelavo končnega poročila pregleda - obračun se opravi po fakturi geopmetra s pribitkom manipulativnih stroškov v višini 6 %</t>
  </si>
  <si>
    <t xml:space="preserve">Planiranje nezazidljivega dela parcele, kompletno s sejanjem in uvaljanjem travnega semena </t>
  </si>
  <si>
    <t>ZEMELJSKA DELA SKUPAJ :</t>
  </si>
  <si>
    <t>Op:</t>
  </si>
  <si>
    <t xml:space="preserve">V ceni vseh postavk zajeti vsa pomožna dela in material, vse prenose, napravo in vgradnjo betona. </t>
  </si>
  <si>
    <t>Pri izvajanju betonskih del je nujno upoštevati vsa navodila statika, ki so podana v njegovem tehničnem poročilu. Vse po detajlih projekta PZI.</t>
  </si>
  <si>
    <t>Vsi vidni betoni imajo popolnoma gladek opaž. V kolikor izvedba vidnih betonov ni ustrezna, mora izvajalec na svoje stroške sanirati/obdelati neustrezne vidne površine.</t>
  </si>
  <si>
    <t>Vgrajevanje betona C10/15 v debelini 10cm, podložni beton pod talno ploščo</t>
  </si>
  <si>
    <t>Vgrajevanje betona C25/30, v armirane konstrukcije - temeljna plošča, temelji</t>
  </si>
  <si>
    <t>Vgrajevanje betona C25/30, dmax 16 mm, v armirane konstrukcije - stene kleti in dvigalnega jaška</t>
  </si>
  <si>
    <t>Vgrajevanje betona C25/30, v armirane konstrukcije - plošče d=18 cm</t>
  </si>
  <si>
    <t>Vgrajevanje betona C25/30, v armirane konstrukcije - stopnice</t>
  </si>
  <si>
    <t>Vgrajevanje betona C25/30, v armirane konstrukcije - vezi, preklade, nosilci</t>
  </si>
  <si>
    <t>Dobava, ravnanje, čiščenje, sekanje polaganje in vezanje armature RA 400/500 (RA-2) preseka do fi 12 mm</t>
  </si>
  <si>
    <t>kg</t>
  </si>
  <si>
    <t xml:space="preserve">             </t>
  </si>
  <si>
    <t>Dobava, ravnanje, čiščenje, sekanje polaganje in vezanje armature RA 400/500 (RA-2) preseka nad fi 14 mm</t>
  </si>
  <si>
    <t xml:space="preserve">Dobava, obdelava, polaganje in vezanje armaturnih mrež MAG 500/560 </t>
  </si>
  <si>
    <t>ARMIRANOBETONSKA DELA SKUPAJ:</t>
  </si>
  <si>
    <t xml:space="preserve">Tesarska dela        </t>
  </si>
  <si>
    <t>V ceni vseh postavk zajeti vsa pomožna dela in material, vse prenose, napravo, odstranitev in čiščenje opaža. V opaže vgraditi vsa sidra kovinskih elementov, po projektu statike, kar je vse zajeti v ceni. Vse po projektu statike in navodilih statika</t>
  </si>
  <si>
    <t>OP: Vsi vidni betoni morajo biti izdelani kot vidni brez dodatnih obdelav. V kolikor je izvedba neustrezna, mora izvajalec na lastne stroške sanirati površine.</t>
  </si>
  <si>
    <t>OP: Glej tudi vse opombe pri betonskih delih, ki se nanašajo na opaž</t>
  </si>
  <si>
    <t xml:space="preserve">Opaž temeljev </t>
  </si>
  <si>
    <t>Opaž vezi, nosilcev in preklad</t>
  </si>
  <si>
    <t>Opaž AB plošč s podpiranjem do 3 m, kompletno z opaženjem robov plošče</t>
  </si>
  <si>
    <t>Opaž delno zavitih stopnic s podpiranjem do 3m</t>
  </si>
  <si>
    <t>Opaž robov temeljne plošče višine 30 cm</t>
  </si>
  <si>
    <t>m</t>
  </si>
  <si>
    <t>Opaž kletnih betonskih sten in sten dvigalnega jaška</t>
  </si>
  <si>
    <t>Opaž robov odprtin v betonskih stenah in stenah dvigalnega jaška</t>
  </si>
  <si>
    <t>Opaž revizijskega jaška v temeljni plošči</t>
  </si>
  <si>
    <t>Opaž manjših elementov - prehodi skozi AB konstrukcije, s predhodnim prenosom materiala in vsemi pomožnimi deli</t>
  </si>
  <si>
    <t xml:space="preserve">Fasadni odri do 7 m višine, z napravo odra, odstranitvijo, z vsemi dostopi na odre in zaščitnimi ter lovilnimi odri, z vso amortizacijo odra. </t>
  </si>
  <si>
    <t>TESARSKA DELA SKUPAJ:</t>
  </si>
  <si>
    <t xml:space="preserve">Zidarska dela                       </t>
  </si>
  <si>
    <t>V ceni vseh postavk zajeti vsa pomožna dela in material ter vse prenose, napravo malte - po postavkah.</t>
  </si>
  <si>
    <t>Izvedba hidroizolacije med temelji in AB vezmi in stenami s hidrotesom ali podobno, izolacijo izvesti po navodilih proizvajalca</t>
  </si>
  <si>
    <t>Hidroizolacija talne plošče kleti s Preprufe 300 R. V kvadraturi (razviti širini) zajeto tudi izvedba robu širine 25 cm</t>
  </si>
  <si>
    <t>Naprava talne HI, na fino zaglajen podložni beton, s predhodnim hladnim bitumenskim premazom ter 4 mm polimer-bitumenski trak, enoslojno (aPP) po zahtevah SIST DIN 18195 in SIST DIN 52133, polno varjen, ob stenah zavihan navzgor preko zaokrožnice, ki jo je zajeti v ceni. Preklop med trakovi mora biti vsaj 10 cm</t>
  </si>
  <si>
    <t xml:space="preserve">Naprava vertikalne HI, na temelj, s predhodnim hladnim bitumenskim premazom ter 4 mm polimer-bitumenski trak, enoslojno (aPP) po zahtevah SIST DIN 18195 in SIST DIN 52133, preklop med trakovi 10 cm, polno varjen, v ceni zajeti tudi zaščito HI s stirodur ploščami debeline 3 cm </t>
  </si>
  <si>
    <t>Dobava in vgradnja Bentorub traku 25*20 mm
vertikalni delovni stik stene</t>
  </si>
  <si>
    <t>Zaščita HI iz zgornje postavke z XPS ploščami debeline 3 cm in čepasto folijo</t>
  </si>
  <si>
    <t>Dobava in polaganje XPS debeline 5 cm, karaketristik min. 400 kPa pri 10 % deformaciji</t>
  </si>
  <si>
    <t>Izdelava hidroizolacije na lesene polnilne stene s hidroizolacijskimi trakovi Bithutene širine do 45 cm</t>
  </si>
  <si>
    <t>Izdelava in zametavanje utorov velikosti 5/5 cm v opečnih stenah za potrebe instalacij</t>
  </si>
  <si>
    <t>Izdelava in zametavanje utorov velikosti 5/5 cm v betonkih stenah za potrebe instalacij</t>
  </si>
  <si>
    <t>Izdelava in zametavanje utorov velikosti 15/15 cm v opečnih stenah za potrebe instalacij</t>
  </si>
  <si>
    <t>Izdelava in zametavanje utorov velikosti 15/15 cm v betonskih stenah za potrebe instalacij</t>
  </si>
  <si>
    <t>Zidanje zidov z opečnim termo modularnim blokom, Porotherm 30 S P+E</t>
  </si>
  <si>
    <t>Zidanje predelnih sten z opečnimi zidaki debeline 11,5 cm, porotherm 11,5 P+E</t>
  </si>
  <si>
    <t>Izdelava stenskih strojnih ometov na betonske in opečne stene, v ceni zajeti vse vogalnike in morebitna rabiciranja</t>
  </si>
  <si>
    <t>Naprava kompletnih sestav podlog tlakov, po sestavah po projektu. V ceni je potrebno zajeti ves osnovni in pomožni material za gotove izvedene sestave</t>
  </si>
  <si>
    <t>Tlak v nadstropju (T-03, T-04): sestava: EPS  debeline 6 cm polagan v dveh slojih, PE folija in mikroarmiran estrih debeline 5 - 6 cm</t>
  </si>
  <si>
    <t>Dobava in vgradnja notranjih kamnitih okenskih polic, upoštevana nabavna vrednost police 25 EUR/m</t>
  </si>
  <si>
    <t>Dobava in vgradnja zunanjih kamnitih okenskih polic, upoštevana nabavna vrednost police 30 EUR/m</t>
  </si>
  <si>
    <t>Obbetoniranje instalacij</t>
  </si>
  <si>
    <t>Dobava in vgradnja XPS izolacije debeline 5 cm na mestih preklad. Izolacijo je potrebno vgraditi v opaž</t>
  </si>
  <si>
    <t xml:space="preserve">Dobava in vgradnja PVC  kanalizacijskih odtočnih cevi fi 160 mm v temeljno ploščo, cena mora zajemati vsa kolena - horizontalna kanalizacija </t>
  </si>
  <si>
    <t xml:space="preserve">Dobava in vgradnja PVC  kanalizacijskih odtočnih cevi fi 110 mm v temeljno ploščo, cena mora zajemati vsa kolena - horizontalna kanalizacija </t>
  </si>
  <si>
    <t>Dobava in vgradnja protismradnega RF pokrova velikosti 60 x 60 cm na revizijski jašek, kompletno z obdelavo muld</t>
  </si>
  <si>
    <t>Finalno čiščenje objekta po končanju vseh del.</t>
  </si>
  <si>
    <t>Vzidava tuš kadi</t>
  </si>
  <si>
    <t>Obzidava vgradnih kotličkov s siporeks bloketi</t>
  </si>
  <si>
    <t>Vzidava raznih drobnih elementov, kot so konzole, elektro omarice, omarice za razvod ogrevanja,…</t>
  </si>
  <si>
    <t>Podzidava s siporeks bloketi pod stavbnim pohištvom</t>
  </si>
  <si>
    <t>Izdelava hidrotes premaza na ploščo, kjer bo kasneje vgrajena obloga terase</t>
  </si>
  <si>
    <t>Brušenje stikov betonskih plošč</t>
  </si>
  <si>
    <t>Razna nepredvidena dela in pomoč obrtnikom KV delavec</t>
  </si>
  <si>
    <t>Razna nepredvidena dela in pomoč obrtnikom PK delavec</t>
  </si>
  <si>
    <t>ZIDARSKA DELA SKUPAJ:</t>
  </si>
  <si>
    <t xml:space="preserve">V ceni vseh postavk zajeti vsa pomožna dela in material ter vse prenose, vse materiale, vsa pritrjevanja, vse sloje in ostalo, za gotovo obdelane postavke po opisih. </t>
  </si>
  <si>
    <t>Izdelava fasade po sistemu demit ali podobno. Toplotna izolacija ekspandiran polisteren debeline 3 cm, dva sloja lepila armiranega s PVC mrežico in silklatni zaključni sloj SiSi debeline 1,5 mm v barvi po izboru arhitekta v ceni upoštevati vse potrebne vogalnike, odkapne profile,...</t>
  </si>
  <si>
    <t>Izdelava zaključnega sloja podstavka fasade v sestavi XPS debeline 3 cm, lepilo, mrežica in kulirplast</t>
  </si>
  <si>
    <t>Izdelava prezračevane lesene fasade, debelina izolacije mineralna volna 20 cm, paropropustna UV odporna folija, zračni sloj, obloga narejena letev lesnega kompozita, kompletno z vsemi potrebnimi podkonstrukcijami, prezračevalnimi mrežicami in zaključki na stikih z demit fasado</t>
  </si>
  <si>
    <t>FASADERSKA DELA SKUPAJ:</t>
  </si>
  <si>
    <t>V ceni vseh postavk zajeti vsa pomožna dela in material ter vse prenose, za gotove izvedene elemente strehe.</t>
  </si>
  <si>
    <t>Izdelava lesene konstrukcije ostrešja iz smrekovega lesa, poraba 0,05 m3/m2, les mora biti protiinsektno zaščiten</t>
  </si>
  <si>
    <t>Dobava in vgradnja opaža na pero in utor debeline 2,4 cm</t>
  </si>
  <si>
    <t>Dobava in vgradnja kontra letev in letev za pokrivanje z decra strešniki</t>
  </si>
  <si>
    <t>Pokrivanje strehe s kritino Decra, kompletno z dobavo in vgradnjo zračnikov, vsemi odkapnimi in ostalimi pločevinami, kot jih zahteva proizvajalec</t>
  </si>
  <si>
    <t>Dobava in vgradnja slemenjakov</t>
  </si>
  <si>
    <t>Dobava in vgradnja prezračevalne mrežice in mrežice proti ptičem</t>
  </si>
  <si>
    <t>Dobava in vgradnja enoslojnih polikarbonatnih plošč Lexan solid na pergolo, kompletno z vsemi podložnimi konstrukcijami, odkapnimi in zaključnimi profili</t>
  </si>
  <si>
    <t>Dobava in izdelava ravne strehe v naslednji sestavi: parna zapora, EPS debeline 26 cm,  XPS debeline 3 cm, filc, SIKA folija, prod debeline 3 cm</t>
  </si>
  <si>
    <t>Dobava in vgradnja plastificiranih strešnih oken Velux GGU0059, velikosti 78/118 cm, kompletno s tipskimi obrobami (1 x EKW H3, 1 x EKW H4) ter zunanjim mrežastim senčilom in notranjim termo plise senčilom</t>
  </si>
  <si>
    <t>KROVSKA DELA SKUPAJ:</t>
  </si>
  <si>
    <t xml:space="preserve">V ceni vseh postavk je zajeti vsa dela, ves osnovni, pomožni in pritrdilni material, vse prenose, finalno obdelavo po opisih v postavkah in po tehničnem poročilu, vse za gotove vgrajene elemente. </t>
  </si>
  <si>
    <t>Dobava in vgradnja kovinske ograje stopnišča iz drobnih profilov cev 40 x 40 mm, konstrukcija je vijačena na ploščo, kompletno finalno barvano, teža 20 kg/m</t>
  </si>
  <si>
    <t>Dobava in vgradnja RF ročaja fi 40 mm na zunanjem stopnišču</t>
  </si>
  <si>
    <t>Izdelava in vgradnja jeklenih kotnikov za pritrditev strešnih elementov v obstoječe zidove, konstrukcija mora biti vroče cinkana</t>
  </si>
  <si>
    <t>Dobava in izdelava sider za postavitev nosilnih okvirjev, sidra morajo biti vroče cinkana</t>
  </si>
  <si>
    <t>KLJUČAVNIČARSKA DELA SKUPAJ:</t>
  </si>
  <si>
    <t>V ceni je zajeti ves osnovni, pomožni in pritrdilni material, vsa dela in prenose za gotove vgrajene elemente. Vsa pločevina je iz Alu barvne pločevine, ustrezne debeline</t>
  </si>
  <si>
    <t>Izdelava raznih obrob iz Alu barvne pločevine r.š. 30 cm</t>
  </si>
  <si>
    <t>Dobava in montaža kvadratnih žlebov sestavljenih iz Fe podkonstrukcije OSB ploščami za korito in zunaj njega, korito se obleče s Sika folijo</t>
  </si>
  <si>
    <t>Dobava in vgradnja vertikalnih odtočnih cevi premera 100 mm iz Alu barvne pločevine, kompletno s koleni in pritrjevanjem</t>
  </si>
  <si>
    <t>Dobava in vgradnja kape atike iz Alu pločevine debeline 1,5 mm r.š. 75 cm, kompletno s podložno pločevino in podlogo iz OSB plošč</t>
  </si>
  <si>
    <t>Dobava in vgradnja dvojnega RF iztočnega kotlička</t>
  </si>
  <si>
    <t>Izdelava dobava in montaža obrobe horizontalnega žleba r.š. 60 cm iz Alu barvne pločevine debeline 1,5 mm, kompletno s pritrjevanjem</t>
  </si>
  <si>
    <t>Dobava in vgradnja iztokov iz skritega žleba</t>
  </si>
  <si>
    <t>Izdelava dobava in montaža obrobe oddušnika fi 110 cm, kompletno z zaščitno mrežo in kapo</t>
  </si>
  <si>
    <t>Izdelava obrobe dimnikov iz Decra pločevine</t>
  </si>
  <si>
    <t>KLEPARSKA DELA SKUPAJ</t>
  </si>
  <si>
    <t xml:space="preserve">V ceni je zajeti ves osnovni, pomožni in pritrdilni material, vsa dela in prenose za gotove vgrajene elemente. </t>
  </si>
  <si>
    <t>Dobava in vgradnja lepljenih nosilcev dolžine 4 m, prereza 20/26 cm</t>
  </si>
  <si>
    <t>Dobava in vgradnja lepljenih nosilcev dolžine 8,21 m, prereza 20/26 cm</t>
  </si>
  <si>
    <t>Dobava in vgradnja lepljenih nosilcev dolžine 4,75 m, prereza 20/26 cm</t>
  </si>
  <si>
    <t>Dobava in vgradnja lepljenih nosilcev dolžine 1,80 m, prereza 20/26 cm</t>
  </si>
  <si>
    <t>Dobava in vgradnja lepljenih nosilcev dolžine 2,21 m, prereza 20/26 cm</t>
  </si>
  <si>
    <t>Dobava in vgradnja lepljenih nosilcev dolžine 4,35 m, prereza 20/26 cm</t>
  </si>
  <si>
    <t>Dobava in vgradnja lepljenih nosilcev dolžine 2,60 m, prereza 20/26 cm</t>
  </si>
  <si>
    <t>Dobava in vgradnja lepljenih nosilcev dolžine 2,85 m, prereza 20/26 cm</t>
  </si>
  <si>
    <t>Dobava in vgradnja lepljenih nosilcev dolžine 1,25 m, prereza 20/26 cm</t>
  </si>
  <si>
    <t>Dobava in izdelava pregrad za WC kabine iz Max plošč, kompletno z vsemi RF stojkami, višina od gotovega poda 2 m - tri predelne stene dolžine 1,2 m in stena dolžine 3,9 m s štirimi vrati</t>
  </si>
  <si>
    <t>Dobava in izdelava pregrad za WC kabine iz Max plošč, kompletno z vsemi RF stojkami, višina od gotovega poda 2 m - dve predelni steni dolžine 1,2 m in stena dolžine 2 m z dvojimi vrati</t>
  </si>
  <si>
    <t>MIZARSKA DELA SKUPAJ</t>
  </si>
  <si>
    <t>V ceni vseh postavk zajeti vsa pomožna dela, vse prenose, ves pomožni material, fugiranje s fugirno maso barve po izboru projektanta, vse za gotove položene keramične ploščice. Ob ponudbi navesti nabavno ceno materiala. Keramika I. klase</t>
  </si>
  <si>
    <r>
      <t xml:space="preserve">Dobava, in polaganje talnih keramičnih ploščic, tip in barva po izboru projektanta, polaganje po načrtu tlaka. Lepljenje s tankoslojnim ustreznim lepilom za talno gretje (razred S1), minimalne fuge 2 mm, silikoniranje stikov tlak stena, fugirna masa po izboru projektanta, kar je vse zajeti v ceni. </t>
    </r>
    <r>
      <rPr>
        <b/>
        <sz val="11"/>
        <color indexed="8"/>
        <rFont val="Swis721 LtCn BT"/>
        <family val="2"/>
      </rPr>
      <t>V ceni je upošteti nabavno vrednost keramike 20 EUR/m2 v kar so všteti tudi kalo in prevozni stroški v višini 13 %</t>
    </r>
  </si>
  <si>
    <t>Polaganje nizkostenske obrobe višine 8 cm, samo delo</t>
  </si>
  <si>
    <t>Dobava in vgradnja keramične zaokrožnice r = 4 cm</t>
  </si>
  <si>
    <r>
      <t xml:space="preserve">Dobava, in polaganje stenskih keramičnih ploščic, tip in barva po izboru projektanta, polaganje po načrtu tlaka. Lepljenje s tankoslojnim lepilom, minimalne fuge 2 mm, silikoniranje kotnih stikov, fugirna masa po izboru projktanta, kar je vse zajeti v ceni. </t>
    </r>
    <r>
      <rPr>
        <b/>
        <sz val="11"/>
        <color indexed="8"/>
        <rFont val="Swis721 LtCn BT"/>
        <family val="2"/>
      </rPr>
      <t>V ceni je upošteti nabavno vrednost keramike 20 EUR/m2 v kar so všteti tudi kalo in prevozni stroški v višini 13 %</t>
    </r>
  </si>
  <si>
    <t xml:space="preserve">Dobava in vgradnja PVC rondac profilov na vogale </t>
  </si>
  <si>
    <t>Dobava in vgradnja Alu profilov na stike različnih tlakov</t>
  </si>
  <si>
    <r>
      <t xml:space="preserve">Dobava in polaganje keramike na zunanje in notranje stopnišče, protipožarni razred A, protizdrsnost R11, </t>
    </r>
    <r>
      <rPr>
        <b/>
        <sz val="11"/>
        <color indexed="8"/>
        <rFont val="Swis721 LtCn BT"/>
        <family val="2"/>
      </rPr>
      <t>Nabavna vrednost keramike do 17 EUR/m2 v tej ceni mora biti upoštevan kalo in transport v višini 13 %</t>
    </r>
  </si>
  <si>
    <r>
      <t xml:space="preserve">Dobava in polaganje keramike na podeste stopnišča, protipožarni razred A, protizdrsnost R11, </t>
    </r>
    <r>
      <rPr>
        <b/>
        <sz val="11"/>
        <color indexed="8"/>
        <rFont val="Swis721 LtCn BT"/>
        <family val="2"/>
      </rPr>
      <t>Nabavna vrednost keramike do 17 EUR/m2 v tej ceni mora biti upoštevan kalo in transport v višini 13 %</t>
    </r>
  </si>
  <si>
    <t>Dobava in polaganje nizkostenske obrobe na stopnišče in podeste stopnišča. Samo delo</t>
  </si>
  <si>
    <t>KERAMIČARSKA DELA SKUPAJ:</t>
  </si>
  <si>
    <t>V ceni vseh postavk zajeti vsa dela, vse prenose in prevoze na gradbišču, ves osnovni in pomožni material, po opisih v postavkah in po tehničenem opisu, vse za gotovo izdelane suhomontažne izdelke, v ceni sten zajeti tudi morebitne izreze za luči</t>
  </si>
  <si>
    <t>Izdelava špalet strešnih oken širine 35 cm z uporabo protipožarnih plošč</t>
  </si>
  <si>
    <t>Doplačilo za vodoodbojne plošče</t>
  </si>
  <si>
    <t>Razna nepredvidena suhomontažna dela</t>
  </si>
  <si>
    <t>SUHOMONTAŽNA DELA SKUPAJ:</t>
  </si>
  <si>
    <t xml:space="preserve">V ceni vseh postavk zajeti vsa dela, vse prenose in prevoze na gradbišču, ves osnovni in pomožni material, po opisih v postavkah in po tehničenem opisu, vse za gotove položene tlake. </t>
  </si>
  <si>
    <r>
      <t>Dobava in polaganje linoleja debeline 3 mm, protipožarni razred B, kompletno z obstensko letvijo v višini 5 cm iz enakega materiala,</t>
    </r>
    <r>
      <rPr>
        <b/>
        <sz val="11"/>
        <color indexed="8"/>
        <rFont val="Swis721 LtCn BT"/>
        <family val="2"/>
      </rPr>
      <t xml:space="preserve"> </t>
    </r>
    <r>
      <rPr>
        <b/>
        <sz val="11"/>
        <rFont val="Swis721 LtCn BT"/>
        <family val="2"/>
      </rPr>
      <t>nabavna vrednost materiala 30 EUR/m2 v tej ceni mora biti upoštevan kalo in transport v višini 10 %</t>
    </r>
  </si>
  <si>
    <t>Izdelava terase iz lesnega kompozita kompletno z vsemi podkonstrukcijami in pritrdilnim materialom</t>
  </si>
  <si>
    <t>TLAKARSKA DELA SKUPAJ:</t>
  </si>
  <si>
    <t>V ceni vseh postavk zajeti vsa pomožna dela, vse prenose,  ves material, vse za gotove odbdelane površine. Za vse površine barvane v odtenkih in barvah je izvajalec dolžan iz delati vzorčne površine in jih dati v potrditev projektantu.</t>
  </si>
  <si>
    <t>2 x glajenje, 2 x beljenje ometanih sten z disperzijsko belo barvo jupol</t>
  </si>
  <si>
    <t>3 x glajenje, 2 x beljenje betonskih stropov z disperzijsko belo barvo jupol</t>
  </si>
  <si>
    <t>Dodatek za barvanje z lateks barvo do višine 2 m</t>
  </si>
  <si>
    <t>1 x glajenje, 2 x beljenje knauf stropov in sten z disperzijsko belo barvo jupol,  kompletno s stičenjem stikov knauf - omet z akrilnim kitom</t>
  </si>
  <si>
    <t>Bandažiranje knauf stropov in sten</t>
  </si>
  <si>
    <t>Dobava in vgradnja Alu voglanikov na robove knauf stropov</t>
  </si>
  <si>
    <t>Razna nepredvidena slikopleskarska dela</t>
  </si>
  <si>
    <t>SLIKOPLESKARSKA DELA SKUPAJ :</t>
  </si>
  <si>
    <t>Dobava in vgradnja dvokrilnih vhodnih vrat velikosti 200/275 cm, v obeh krilih je vgrajeno steklo od višine 220 je nadsvetloba, vrata imajo trotočkovno zaklepanje</t>
  </si>
  <si>
    <t>Dobava in montaža enokrilnega okna velikosti 160/60 cm</t>
  </si>
  <si>
    <t>Dobava in montaža enokrilnega okna velikosti 150/50 cm</t>
  </si>
  <si>
    <t>Dobava in montaža tridelnega okna velikosti 350/170 cm, katerega stranska pasova 100/170 cm se odpirata, sredinji del je fiksen</t>
  </si>
  <si>
    <t>Dobava in montaža dvodelnega okna velikosti 250/170 cm, katerega del 100/170 cm se odpira, drugi je fiksen</t>
  </si>
  <si>
    <t>Dobava in montaža fiksnega okna velikosti 100/170 cm</t>
  </si>
  <si>
    <t>Dobava in montaža fiksnega okna velikosti 70/150 cm</t>
  </si>
  <si>
    <t>Dobava in montaža enokrilnega okna velikosti 80/260 cm</t>
  </si>
  <si>
    <t>Dobava in montaža enokrilnih balkonskih vrat velikosti 120/210 cm</t>
  </si>
  <si>
    <t>Dobava in montaža dvokrilnih balkonskih vrat velikosti 244/210 cm</t>
  </si>
  <si>
    <t>Dobava in montaža stene velikosti 244/210 cm, v kateri so vgrajena ena vrata širine 120 cm, ostali del je fiken in po horizontali dvakrat deljen</t>
  </si>
  <si>
    <t>Dobava in montaža stene velikosti 408/210 cm, v kateri so vgrajena ena vrata širine 120 cm, ostali del je fiken in po horizontali dvakrat deljen</t>
  </si>
  <si>
    <t>OKNA IN VRATA SKUPAJ:</t>
  </si>
  <si>
    <t>V ceni vseh postavk zajeti vsa pomožna dela, vse prenose.</t>
  </si>
  <si>
    <t>Dobava in vgradnja tipskih PVC peskolovov s stranksim vtokom.</t>
  </si>
  <si>
    <t>Izdelava revizijskega jaška iz betonske cevi fi 80 cm globine 150 cm, kompletno z LTŽ pokrovom 25 t in vsemi priklopi in obdelavami muld</t>
  </si>
  <si>
    <t>Izdelava črpalnega jaška iz betonske cevi fi 80 cm globine 3000 cm, kompletno z LTŽ pokrovom 15 t in vsemi priklopi in obdelavami muld</t>
  </si>
  <si>
    <t>Izdelava vodotesnega vodomernega jaška po zahtevah soglasodajalca, v jašku mora biti vgrajena lestev za dostop, kompletno z vsemi izkopi in zasipi</t>
  </si>
  <si>
    <t>Izkop kanalov z odmetom na rob</t>
  </si>
  <si>
    <t>Zasip kanalov po položitvi cevi</t>
  </si>
  <si>
    <t>Dobava in polaganje rebrastih cevi fi 150 mm za odvod meteorne vode, na stikih obbetonirati in obsuti s peskom. Kolena max. 45 st.</t>
  </si>
  <si>
    <t>Kompletna izdelava ponikovalnice iz betonskih cevi fi 100 cm, globine 200 cm, z vsemi izkopi, zasipi in ostalimi potrebnimi deli in betonskim pokrovom</t>
  </si>
  <si>
    <t>Dobava in vgradnja betonskih cestnih robnikov, kompletno z izkopi, obbetoniranjem in zasipi</t>
  </si>
  <si>
    <t>Dobava in vgradnja betonskih vrtnih robnikov, velikosti 5x25x100 cm, kompletno z izkopi, obbetoniranjem in zasipi</t>
  </si>
  <si>
    <t>Dobava in vgradnja rečnega prodca,  pas ob hiši širine 40 cm in debeline 15 cm, kompletno s predhodnim polaganjem filca</t>
  </si>
  <si>
    <t>Dobava in postavitev hauraton linijskih rešetk širine 15 cm z ltž rešetkami, kompletno z odkopom in postavitvijo na beton in potrebnimi priklopi na kanalizacijsko omrežje</t>
  </si>
  <si>
    <t xml:space="preserve">Dobava in vgradnja panelne žične ograje višine 180 cm, kot naprimer Nylofor 2D, kompletno s postavitvijo točkovnih temeljev za stebre </t>
  </si>
  <si>
    <t>Dobava in vgradnja tamponskega nasipa pod parkirišča, s sprotnim komprimiranjem po plasteh v debelini 20 cm</t>
  </si>
  <si>
    <t>Priprava za asfaltiranje z izvedbo potrebnih naklonov z drobnim peskom</t>
  </si>
  <si>
    <t>Asfaltiranje površin z asfaltom 8 + 3 cm</t>
  </si>
  <si>
    <t>Barvanje talnih označb - črte za parkirišča</t>
  </si>
  <si>
    <t>ZUNANJA UREDITEV SKUPAJ:</t>
  </si>
  <si>
    <t>Dobava in montaža dvigala Schindler 3100, nosilnosti 8 oseb, štiri postaje, neprehodna kabina, višina jaška 13 m, v kabini položen kamen, ročaj na zadnji steni, ogledalo na zadnji steni, stene kabine obložene z laminatom po izboru projektanta, razsvetljava v kaini in stropu dvigala. Ponudba mora zajemati vse potrebne dokumente in pridobitev obratovalnega dovoljenja s strani ZVD</t>
  </si>
  <si>
    <t>OSTALA DELA SKUPAJ:</t>
  </si>
  <si>
    <t>Zunanja ureditev in kaanlizacija</t>
  </si>
  <si>
    <t>SKUPAJ gradbena dela, zun ureditev in kanalizacija</t>
  </si>
  <si>
    <t>C/</t>
  </si>
  <si>
    <t>POVEZOVALNI HODNIK</t>
  </si>
  <si>
    <t>Gradbena dela, zu, kanalizacija</t>
  </si>
  <si>
    <t>Obrtniška dela</t>
  </si>
  <si>
    <t>POVEZOVALNI HODNIK  SKUPAJ:</t>
  </si>
  <si>
    <t>C… POVEZOVALNI HODNIK</t>
  </si>
  <si>
    <t>DDV 22%</t>
  </si>
  <si>
    <t>VRTEC MOJCA, ENOTA MUCA</t>
  </si>
  <si>
    <t>Objekt : Vrtec MOJCA, enota Muca</t>
  </si>
  <si>
    <t>V določenih postavkah popisa so navedeni proizvajalci in tipi posamezne opreme in materialov s čemer so natančno opredeljene njene tehnične lastnosti. Ponudnik lahko ponudi nadomestno opremo drugega proizvajalca in tipa pri čemer morajo tehnične lastnosti ponujene opreme biti enakovredne ali boljše od tistih v popisu. Vse morebitne posledice zaradi spremembe tipov opreme, vključno s morebitnimi spremembami oz. dopolnitvami PZI, stroškovno in časovno bremenijo ponudnika.   </t>
  </si>
  <si>
    <r>
      <t xml:space="preserve">spojin </t>
    </r>
    <r>
      <rPr>
        <sz val="11"/>
        <color rgb="FF000000"/>
        <rFont val="Calibri"/>
        <family val="2"/>
        <charset val="238"/>
        <scheme val="minor"/>
      </rPr>
      <t xml:space="preserve">v </t>
    </r>
    <r>
      <rPr>
        <sz val="10"/>
        <color rgb="FF000000"/>
        <rFont val="Calibri"/>
        <family val="2"/>
        <charset val="238"/>
        <scheme val="minor"/>
      </rPr>
      <t>gradbenih proizvodih, ki bodo uporabljeni pri gradnji, ne smejo presegati vrednosti,</t>
    </r>
  </si>
  <si>
    <r>
      <t xml:space="preserve">določenih </t>
    </r>
    <r>
      <rPr>
        <sz val="11"/>
        <color rgb="FF000000"/>
        <rFont val="Calibri"/>
        <family val="2"/>
        <charset val="238"/>
        <scheme val="minor"/>
      </rPr>
      <t xml:space="preserve">v </t>
    </r>
    <r>
      <rPr>
        <sz val="10"/>
        <color rgb="FF000000"/>
        <rFont val="Calibri"/>
        <family val="2"/>
        <charset val="238"/>
        <scheme val="minor"/>
      </rPr>
      <t>evropskem standardu za določitev emisij SIST EN ISO 16000-9, SIST EN ISO</t>
    </r>
  </si>
  <si>
    <r>
      <t xml:space="preserve">16000-10, SIST EN ISO 16000-11 ali </t>
    </r>
    <r>
      <rPr>
        <sz val="11"/>
        <color rgb="FF000000"/>
        <rFont val="Calibri"/>
        <family val="2"/>
        <charset val="238"/>
        <scheme val="minor"/>
      </rPr>
      <t xml:space="preserve">v </t>
    </r>
    <r>
      <rPr>
        <sz val="10"/>
        <color rgb="FF000000"/>
        <rFont val="Calibri"/>
        <family val="2"/>
        <charset val="238"/>
        <scheme val="minor"/>
      </rPr>
      <t>enakovrednem standardu.</t>
    </r>
  </si>
  <si>
    <r>
      <t xml:space="preserve">Evropsko tehnično soglasje </t>
    </r>
    <r>
      <rPr>
        <b/>
        <sz val="10"/>
        <rFont val="Calibri"/>
        <family val="2"/>
        <charset val="238"/>
        <scheme val="minor"/>
      </rPr>
      <t>ETA</t>
    </r>
    <r>
      <rPr>
        <sz val="10"/>
        <rFont val="Calibri"/>
        <family val="2"/>
        <charset val="238"/>
        <scheme val="minor"/>
      </rPr>
      <t>, pridobljeno po določilih smernice za evropska tehnična soglasja ETAG 004</t>
    </r>
  </si>
  <si>
    <r>
      <rPr>
        <b/>
        <sz val="10"/>
        <rFont val="Calibri"/>
        <family val="2"/>
        <charset val="238"/>
        <scheme val="minor"/>
      </rPr>
      <t>EC izjave o skladnosti</t>
    </r>
    <r>
      <rPr>
        <sz val="10"/>
        <rFont val="Calibri"/>
        <family val="2"/>
        <charset val="238"/>
        <scheme val="minor"/>
      </rPr>
      <t xml:space="preserve">, da zaključni sloj - dekorativni omet, ustreza zahtevam </t>
    </r>
    <r>
      <rPr>
        <b/>
        <sz val="10"/>
        <rFont val="Calibri"/>
        <family val="2"/>
        <charset val="238"/>
        <scheme val="minor"/>
      </rPr>
      <t>SIST EN 15824</t>
    </r>
  </si>
  <si>
    <r>
      <rPr>
        <b/>
        <sz val="10"/>
        <rFont val="Calibri"/>
        <family val="2"/>
        <charset val="238"/>
        <scheme val="minor"/>
      </rPr>
      <t>EC izjave o skladnosti</t>
    </r>
    <r>
      <rPr>
        <sz val="10"/>
        <rFont val="Calibri"/>
        <family val="2"/>
        <charset val="238"/>
        <scheme val="minor"/>
      </rPr>
      <t xml:space="preserve">, da zunanji toplotnoizolacijski </t>
    </r>
    <r>
      <rPr>
        <b/>
        <sz val="10"/>
        <rFont val="Calibri"/>
        <family val="2"/>
        <charset val="238"/>
        <scheme val="minor"/>
      </rPr>
      <t xml:space="preserve">sistem </t>
    </r>
    <r>
      <rPr>
        <sz val="10"/>
        <rFont val="Calibri"/>
        <family val="2"/>
        <charset val="238"/>
        <scheme val="minor"/>
      </rPr>
      <t xml:space="preserve">z ometom, </t>
    </r>
    <r>
      <rPr>
        <b/>
        <sz val="10"/>
        <rFont val="Calibri"/>
        <family val="2"/>
        <charset val="238"/>
        <scheme val="minor"/>
      </rPr>
      <t>skladen z</t>
    </r>
    <r>
      <rPr>
        <sz val="10"/>
        <rFont val="Calibri"/>
        <family val="2"/>
        <charset val="238"/>
        <scheme val="minor"/>
      </rPr>
      <t xml:space="preserve"> zahtevami evropskega tehničnega soglasja </t>
    </r>
    <r>
      <rPr>
        <b/>
        <sz val="10"/>
        <rFont val="Calibri"/>
        <family val="2"/>
        <charset val="238"/>
        <scheme val="minor"/>
      </rPr>
      <t>ETA</t>
    </r>
  </si>
  <si>
    <r>
      <rPr>
        <b/>
        <sz val="10"/>
        <rFont val="Calibri"/>
        <family val="2"/>
        <charset val="238"/>
        <scheme val="minor"/>
      </rPr>
      <t>Pisna garancija</t>
    </r>
    <r>
      <rPr>
        <sz val="10"/>
        <rFont val="Calibri"/>
        <family val="2"/>
        <charset val="238"/>
        <scheme val="minor"/>
      </rPr>
      <t xml:space="preserve"> </t>
    </r>
    <r>
      <rPr>
        <b/>
        <sz val="10"/>
        <rFont val="Calibri"/>
        <family val="2"/>
        <charset val="238"/>
        <scheme val="minor"/>
      </rPr>
      <t>za certificiran fasadni</t>
    </r>
    <r>
      <rPr>
        <sz val="10"/>
        <rFont val="Calibri"/>
        <family val="2"/>
        <charset val="238"/>
        <scheme val="minor"/>
      </rPr>
      <t xml:space="preserve"> sistem v dobi minimalno </t>
    </r>
    <r>
      <rPr>
        <b/>
        <sz val="10"/>
        <rFont val="Calibri"/>
        <family val="2"/>
        <charset val="238"/>
        <scheme val="minor"/>
      </rPr>
      <t>10 let</t>
    </r>
    <r>
      <rPr>
        <sz val="10"/>
        <rFont val="Calibri"/>
        <family val="2"/>
        <charset val="238"/>
        <scheme val="minor"/>
      </rPr>
      <t>, iz strani proizvajalca fasadnega sistema</t>
    </r>
  </si>
  <si>
    <r>
      <rPr>
        <b/>
        <sz val="10"/>
        <rFont val="Calibri"/>
        <family val="2"/>
        <charset val="238"/>
        <scheme val="minor"/>
      </rPr>
      <t>Toplotnoizolacijski sistem</t>
    </r>
    <r>
      <rPr>
        <sz val="10"/>
        <rFont val="Calibri"/>
        <family val="2"/>
        <charset val="238"/>
        <scheme val="minor"/>
      </rPr>
      <t xml:space="preserve"> s proizvodi iz ekspandiranega polistirena (</t>
    </r>
    <r>
      <rPr>
        <b/>
        <sz val="10"/>
        <rFont val="Calibri"/>
        <family val="2"/>
        <charset val="238"/>
        <scheme val="minor"/>
      </rPr>
      <t>EPS</t>
    </r>
    <r>
      <rPr>
        <sz val="10"/>
        <rFont val="Calibri"/>
        <family val="2"/>
        <charset val="238"/>
        <scheme val="minor"/>
      </rPr>
      <t xml:space="preserve">), mora </t>
    </r>
    <r>
      <rPr>
        <b/>
        <sz val="10"/>
        <rFont val="Calibri"/>
        <family val="2"/>
        <charset val="238"/>
        <scheme val="minor"/>
      </rPr>
      <t>dosegati zahteve požarnega razreda B - s1, d0</t>
    </r>
  </si>
  <si>
    <r>
      <rPr>
        <b/>
        <sz val="10"/>
        <rFont val="Calibri"/>
        <family val="2"/>
        <charset val="238"/>
        <scheme val="minor"/>
      </rPr>
      <t>Toplotnoizolacijski sistem</t>
    </r>
    <r>
      <rPr>
        <sz val="10"/>
        <rFont val="Calibri"/>
        <family val="2"/>
        <charset val="238"/>
        <scheme val="minor"/>
      </rPr>
      <t xml:space="preserve"> s proizvodi iz mineralne volne (</t>
    </r>
    <r>
      <rPr>
        <b/>
        <sz val="10"/>
        <rFont val="Calibri"/>
        <family val="2"/>
        <charset val="238"/>
        <scheme val="minor"/>
      </rPr>
      <t>MW</t>
    </r>
    <r>
      <rPr>
        <sz val="10"/>
        <rFont val="Calibri"/>
        <family val="2"/>
        <charset val="238"/>
        <scheme val="minor"/>
      </rPr>
      <t xml:space="preserve">) , mora </t>
    </r>
    <r>
      <rPr>
        <b/>
        <sz val="10"/>
        <rFont val="Calibri"/>
        <family val="2"/>
        <charset val="238"/>
        <scheme val="minor"/>
      </rPr>
      <t>dosegati zahteve požarnega razreda A2 - s1, d0</t>
    </r>
  </si>
  <si>
    <r>
      <rPr>
        <b/>
        <sz val="10"/>
        <rFont val="Calibri"/>
        <family val="2"/>
        <charset val="238"/>
        <scheme val="minor"/>
      </rPr>
      <t>Izračun obtežbe vetra</t>
    </r>
    <r>
      <rPr>
        <sz val="10"/>
        <rFont val="Calibri"/>
        <family val="2"/>
        <charset val="238"/>
        <scheme val="minor"/>
      </rPr>
      <t xml:space="preserve"> v skladu z (</t>
    </r>
    <r>
      <rPr>
        <b/>
        <sz val="10"/>
        <rFont val="Calibri"/>
        <family val="2"/>
        <charset val="238"/>
        <scheme val="minor"/>
      </rPr>
      <t>EN 1991 Eurocode 1 Actions</t>
    </r>
    <r>
      <rPr>
        <sz val="10"/>
        <rFont val="Calibri"/>
        <family val="2"/>
        <charset val="238"/>
        <scheme val="minor"/>
      </rPr>
      <t xml:space="preserve"> ) in določitev sheme sidranja fasadnega sistema </t>
    </r>
  </si>
  <si>
    <r>
      <t xml:space="preserve">Izolacija: PLOŠČE IZ STIROPORA VOLNE  ; d = </t>
    </r>
    <r>
      <rPr>
        <b/>
        <sz val="10"/>
        <rFont val="Calibri"/>
        <family val="2"/>
        <charset val="238"/>
        <scheme val="minor"/>
      </rPr>
      <t>18</t>
    </r>
    <r>
      <rPr>
        <sz val="10"/>
        <rFont val="Calibri"/>
        <family val="2"/>
        <charset val="238"/>
        <scheme val="minor"/>
      </rPr>
      <t xml:space="preserve"> cm</t>
    </r>
  </si>
  <si>
    <r>
      <t>Dobava in izvedba podzidka toplotnoizolacijske fasade kot npr. fasadni sistem</t>
    </r>
    <r>
      <rPr>
        <b/>
        <sz val="10"/>
        <rFont val="Calibri"/>
        <family val="2"/>
        <charset val="238"/>
        <scheme val="minor"/>
      </rPr>
      <t>JUBIZOL XPS</t>
    </r>
  </si>
  <si>
    <t>STEKLO: dvoslojni termopan, topli rob, specialni emisijski nanos, notranje steklo kaljeno.</t>
  </si>
  <si>
    <r>
      <t xml:space="preserve">Dobava in izvedba kontaktne toplotnoizolacijske fasade kot npr. fasadni sistem </t>
    </r>
    <r>
      <rPr>
        <b/>
        <sz val="10"/>
        <rFont val="Calibri"/>
        <family val="2"/>
        <charset val="238"/>
        <scheme val="minor"/>
      </rPr>
      <t xml:space="preserve">JUBIZOL EPS -plošče. </t>
    </r>
  </si>
  <si>
    <r>
      <t xml:space="preserve">Izolacija: XPS PLOŠČE ; d = </t>
    </r>
    <r>
      <rPr>
        <b/>
        <sz val="10"/>
        <rFont val="Calibri"/>
        <family val="2"/>
        <charset val="238"/>
        <scheme val="minor"/>
      </rPr>
      <t>17</t>
    </r>
    <r>
      <rPr>
        <sz val="10"/>
        <rFont val="Calibri"/>
        <family val="2"/>
        <charset val="238"/>
        <scheme val="minor"/>
      </rPr>
      <t xml:space="preserve"> cm</t>
    </r>
  </si>
  <si>
    <r>
      <t xml:space="preserve">Dobava in izvedba vkopanega dela objekta globine do 1 m kot npr. fasadni sistem </t>
    </r>
    <r>
      <rPr>
        <b/>
        <sz val="10"/>
        <rFont val="Calibri"/>
        <family val="2"/>
        <charset val="238"/>
        <scheme val="minor"/>
      </rPr>
      <t>JUBIZOL XPS brez zaključnega sloja</t>
    </r>
  </si>
  <si>
    <r>
      <t xml:space="preserve">Izolacija: XPS PLOŠČE; d = </t>
    </r>
    <r>
      <rPr>
        <b/>
        <sz val="10"/>
        <rFont val="Calibri"/>
        <family val="2"/>
        <charset val="238"/>
        <scheme val="minor"/>
      </rPr>
      <t>17</t>
    </r>
    <r>
      <rPr>
        <sz val="10"/>
        <rFont val="Calibri"/>
        <family val="2"/>
        <charset val="238"/>
        <scheme val="minor"/>
      </rPr>
      <t xml:space="preserve"> cm</t>
    </r>
  </si>
  <si>
    <r>
      <t xml:space="preserve">Dobava in izvedba špalet z kontaktno toplotnoizolacijsko fasado kot npr. fasadni sistem </t>
    </r>
    <r>
      <rPr>
        <b/>
        <sz val="10"/>
        <rFont val="Calibri"/>
        <family val="2"/>
        <charset val="238"/>
        <scheme val="minor"/>
      </rPr>
      <t xml:space="preserve">JUBIZOL EPS-plošče. </t>
    </r>
  </si>
  <si>
    <r>
      <t xml:space="preserve">Izolacija: XPS PLOŠČE ; d = </t>
    </r>
    <r>
      <rPr>
        <b/>
        <sz val="10"/>
        <rFont val="Calibri"/>
        <family val="2"/>
        <charset val="238"/>
        <scheme val="minor"/>
      </rPr>
      <t>3-5</t>
    </r>
    <r>
      <rPr>
        <sz val="10"/>
        <rFont val="Calibri"/>
        <family val="2"/>
        <charset val="238"/>
        <scheme val="minor"/>
      </rPr>
      <t xml:space="preserve"> cm</t>
    </r>
  </si>
  <si>
    <t>OBRTNIŠKA DELA  REKAPITULACIJA</t>
  </si>
  <si>
    <t>Izdelava stropa mansarde, protipožarne knauf plošče na podkonstrukciji  2x 12,5 mm.</t>
  </si>
  <si>
    <r>
      <t>V ceni vseh postavk zajeti vsa pomožna dela, vse prenose. Okna so narejena iz smrekovega lesa, stekla kaljena Uw&lt;=1,10 W/m2K, okna se odpirajo dvoosno, pred izdelavo ponudbe pridobiti shemo oken in vrat</t>
    </r>
    <r>
      <rPr>
        <b/>
        <i/>
        <sz val="11"/>
        <rFont val="Swis721 LtCn BT"/>
        <family val="2"/>
      </rPr>
      <t>. Vso stavbno pohištvo mora biti vgrajeno po RAL smernicah.</t>
    </r>
  </si>
  <si>
    <t>nepredvidena dela  5 %</t>
  </si>
  <si>
    <t>energetsko sanacijo fasade Vrtca MOJCA, enota MUCA  v Ljubljani</t>
  </si>
  <si>
    <t>Odstranitev strešne obloge in strašnih obrob, demontaža steklenih sten in strojne (radiatorji, cevi, ipd.) ter električne opreme (luči, stikala, ipd.), demontaža notranjih stropnih in talnih oblog, odstranitev obstoječe jeklene konstrukcije in ab estriha. Odvoz vsega odstranjenega materiala na komunalno deponijo.</t>
  </si>
  <si>
    <t>Enoslojna hidroizolacija Bithuthene 4000, s predhodnim  premazom B2, kompletno s potrebno pripravo podloge kot jo zahteva proizvajalec</t>
  </si>
  <si>
    <r>
      <t>Vsa dela se obračunajo glede na dejansko stanje objekta, pred   pričetkom del</t>
    </r>
    <r>
      <rPr>
        <b/>
        <i/>
        <sz val="11"/>
        <rFont val="Calibri"/>
        <family val="2"/>
        <charset val="238"/>
        <scheme val="minor"/>
      </rPr>
      <t>. Izkopi se izvajajo v terenu tretje kategorije. Cena je ocenjena glede na ogled objekta in vsebuje vsa pomožna dela, ves material in prenose, nakladanje na prevozno sredstvo ter odvoz na gradbiščno deponijo. Vse postavke se obračunajo po dejanskem stanju.</t>
    </r>
  </si>
  <si>
    <r>
      <t>Vsa zemeljska dela se obračunajo glede na dejansko stanje geodetskega posnetka in zakoličbe objekta, pred   pričetkom del</t>
    </r>
    <r>
      <rPr>
        <b/>
        <i/>
        <sz val="11"/>
        <rFont val="Calibri"/>
        <family val="2"/>
        <charset val="238"/>
        <scheme val="minor"/>
      </rPr>
      <t>. Izkopi se izvajajo v terenu tretje kategorije. V ceni vseh postavk zajeti vsa pomožna dela, ves material in prenose, nakladanje na prevozno sredstvo ter odvoz na gradbiščno deponijo. Vse postavke se obračunajo v raščenem stanju. Površina obstoječega hodnika je pri posameznih postavkah upoštevana.</t>
    </r>
  </si>
  <si>
    <r>
      <t>Tlak na terenu; sestava:</t>
    </r>
    <r>
      <rPr>
        <sz val="11"/>
        <rFont val="Calibri"/>
        <family val="2"/>
        <charset val="238"/>
        <scheme val="minor"/>
      </rPr>
      <t xml:space="preserve"> </t>
    </r>
    <r>
      <rPr>
        <sz val="11"/>
        <color indexed="8"/>
        <rFont val="Calibri"/>
        <family val="2"/>
        <charset val="238"/>
        <scheme val="minor"/>
      </rPr>
      <t>EPS debeline 10 cm polagan v dveh slojih, PE folija in mikroarmiran estrih debeline 5 cm</t>
    </r>
  </si>
  <si>
    <r>
      <t>Zunanja ureditev i</t>
    </r>
    <r>
      <rPr>
        <b/>
        <i/>
        <sz val="11"/>
        <rFont val="Calibri"/>
        <family val="2"/>
        <charset val="238"/>
        <scheme val="minor"/>
      </rPr>
      <t>n kanalizacija</t>
    </r>
  </si>
  <si>
    <t xml:space="preserve">VII. </t>
  </si>
  <si>
    <t xml:space="preserve">Ravnost estrihov vsaj 3mm/5m. Estrihi fino strojno površinsko obdelani, ustrezno za polaganje končnega tlaka. Armatura estrihov zajeti v ceni postavk, kot tudi obdelavo vseh dilatacij. Izvajalec estrihov je dolžan izvesti ustrezno število dilatacij, v vseh cenah upoštevati obstenski dilatacijski trak debeline 1 cm (pena).                                                   - </t>
  </si>
  <si>
    <t>SKLOP 2 + POVEZOVALNI HODNIK</t>
  </si>
  <si>
    <t>PONUDBA</t>
  </si>
</sst>
</file>

<file path=xl/styles.xml><?xml version="1.0" encoding="utf-8"?>
<styleSheet xmlns="http://schemas.openxmlformats.org/spreadsheetml/2006/main">
  <numFmts count="4">
    <numFmt numFmtId="164" formatCode="_-* #,##0.00\ _S_I_T_-;\-* #,##0.00\ _S_I_T_-;_-* &quot;-&quot;??\ _S_I_T_-;_-@_-"/>
    <numFmt numFmtId="165" formatCode="_ * #,##0.00_-\ _S_I_T_ ;_ * #,##0.00&quot;- &quot;_S_I_T_ ;_ * \-??_-\ _S_I_T_ ;_ @_ "/>
    <numFmt numFmtId="166" formatCode="0.000%"/>
    <numFmt numFmtId="167" formatCode="#,##0.00\ &quot;EUR&quot;"/>
  </numFmts>
  <fonts count="65">
    <font>
      <sz val="10"/>
      <name val="Arial CE"/>
      <charset val="238"/>
    </font>
    <font>
      <sz val="11"/>
      <color theme="1"/>
      <name val="Calibri"/>
      <family val="2"/>
      <charset val="238"/>
      <scheme val="minor"/>
    </font>
    <font>
      <sz val="11"/>
      <color theme="1"/>
      <name val="Calibri"/>
      <family val="2"/>
      <charset val="238"/>
      <scheme val="minor"/>
    </font>
    <font>
      <sz val="11"/>
      <color indexed="8"/>
      <name val="Calibri"/>
      <family val="2"/>
      <charset val="238"/>
    </font>
    <font>
      <sz val="10"/>
      <name val="Arial CE"/>
      <charset val="238"/>
    </font>
    <font>
      <sz val="8"/>
      <name val="Arial CE"/>
      <charset val="238"/>
    </font>
    <font>
      <b/>
      <sz val="10"/>
      <name val="Arial CE"/>
      <charset val="238"/>
    </font>
    <font>
      <sz val="14"/>
      <name val="Arial CE"/>
      <charset val="238"/>
    </font>
    <font>
      <sz val="24"/>
      <name val="Arial CE"/>
      <charset val="238"/>
    </font>
    <font>
      <sz val="10"/>
      <name val="Arial"/>
      <family val="2"/>
      <charset val="238"/>
    </font>
    <font>
      <b/>
      <sz val="14"/>
      <name val="Arial CE"/>
      <charset val="238"/>
    </font>
    <font>
      <sz val="11"/>
      <name val="Arial"/>
      <family val="2"/>
      <charset val="238"/>
    </font>
    <font>
      <b/>
      <sz val="10"/>
      <name val="Arial"/>
      <family val="2"/>
      <charset val="238"/>
    </font>
    <font>
      <b/>
      <sz val="11"/>
      <name val="Arial"/>
      <family val="2"/>
      <charset val="238"/>
    </font>
    <font>
      <sz val="11"/>
      <name val="Arial Narrow"/>
      <family val="2"/>
      <charset val="238"/>
    </font>
    <font>
      <b/>
      <u/>
      <sz val="11"/>
      <name val="Arial Narrow"/>
      <family val="2"/>
      <charset val="238"/>
    </font>
    <font>
      <sz val="10"/>
      <name val="Arial Narrow"/>
      <family val="2"/>
      <charset val="238"/>
    </font>
    <font>
      <sz val="10"/>
      <name val="Times New Roman"/>
      <family val="1"/>
      <charset val="238"/>
    </font>
    <font>
      <sz val="10"/>
      <name val="Arial"/>
      <family val="2"/>
      <charset val="238"/>
    </font>
    <font>
      <sz val="9"/>
      <color indexed="81"/>
      <name val="Tahoma"/>
      <family val="2"/>
      <charset val="238"/>
    </font>
    <font>
      <b/>
      <sz val="9"/>
      <color indexed="81"/>
      <name val="Tahoma"/>
      <family val="2"/>
      <charset val="238"/>
    </font>
    <font>
      <sz val="8"/>
      <color indexed="81"/>
      <name val="Tahoma"/>
      <family val="2"/>
      <charset val="238"/>
    </font>
    <font>
      <b/>
      <sz val="8"/>
      <color indexed="81"/>
      <name val="Tahoma"/>
      <family val="2"/>
      <charset val="238"/>
    </font>
    <font>
      <sz val="16"/>
      <name val="Arial Narrow"/>
      <family val="2"/>
      <charset val="238"/>
    </font>
    <font>
      <b/>
      <sz val="14"/>
      <name val="Arial Narrow"/>
      <family val="2"/>
      <charset val="238"/>
    </font>
    <font>
      <sz val="14"/>
      <name val="Arial Narrow"/>
      <family val="2"/>
      <charset val="238"/>
    </font>
    <font>
      <b/>
      <sz val="10"/>
      <name val="Arial Narrow"/>
      <family val="2"/>
      <charset val="238"/>
    </font>
    <font>
      <b/>
      <sz val="11"/>
      <name val="Arial Narrow"/>
      <family val="2"/>
      <charset val="238"/>
    </font>
    <font>
      <sz val="11"/>
      <name val="Swis721 LtCn BT"/>
      <family val="2"/>
    </font>
    <font>
      <b/>
      <sz val="11"/>
      <name val="Swis721 LtCn BT"/>
      <family val="2"/>
    </font>
    <font>
      <sz val="11"/>
      <color indexed="8"/>
      <name val="Swis721 LtCn BT"/>
      <family val="2"/>
    </font>
    <font>
      <b/>
      <sz val="11"/>
      <color indexed="8"/>
      <name val="Swis721 LtCn BT"/>
      <family val="2"/>
    </font>
    <font>
      <sz val="11"/>
      <name val="Times New Roman"/>
      <family val="1"/>
      <charset val="238"/>
    </font>
    <font>
      <b/>
      <sz val="11"/>
      <name val="Times New Roman"/>
      <family val="1"/>
      <charset val="238"/>
    </font>
    <font>
      <b/>
      <sz val="11"/>
      <name val="Times New Roman"/>
      <family val="1"/>
    </font>
    <font>
      <b/>
      <i/>
      <sz val="11"/>
      <color indexed="8"/>
      <name val="Swis721 LtCn BT"/>
      <family val="2"/>
    </font>
    <font>
      <b/>
      <i/>
      <sz val="11"/>
      <name val="Swis721 LtCn BT"/>
      <family val="2"/>
    </font>
    <font>
      <sz val="10"/>
      <name val="Swis721 LtCn BT"/>
      <family val="2"/>
    </font>
    <font>
      <b/>
      <i/>
      <sz val="11"/>
      <color indexed="8"/>
      <name val="Times New Roman"/>
      <family val="1"/>
      <charset val="1"/>
    </font>
    <font>
      <sz val="11"/>
      <color indexed="8"/>
      <name val="Times New Roman"/>
      <family val="1"/>
      <charset val="1"/>
    </font>
    <font>
      <sz val="10"/>
      <name val="Times New Roman"/>
      <family val="1"/>
    </font>
    <font>
      <sz val="11"/>
      <name val="Times New Roman"/>
      <family val="1"/>
      <charset val="1"/>
    </font>
    <font>
      <sz val="11"/>
      <color rgb="FF222222"/>
      <name val="Calibri"/>
      <family val="2"/>
      <charset val="238"/>
      <scheme val="minor"/>
    </font>
    <font>
      <sz val="11"/>
      <name val="Calibri"/>
      <family val="2"/>
      <charset val="238"/>
      <scheme val="minor"/>
    </font>
    <font>
      <b/>
      <sz val="10"/>
      <name val="Calibri"/>
      <family val="2"/>
      <charset val="238"/>
      <scheme val="minor"/>
    </font>
    <font>
      <sz val="10"/>
      <name val="Calibri"/>
      <family val="2"/>
      <charset val="238"/>
      <scheme val="minor"/>
    </font>
    <font>
      <sz val="10"/>
      <color rgb="FF000000"/>
      <name val="Calibri"/>
      <family val="2"/>
      <charset val="238"/>
      <scheme val="minor"/>
    </font>
    <font>
      <sz val="11"/>
      <color rgb="FF000000"/>
      <name val="Calibri"/>
      <family val="2"/>
      <charset val="238"/>
      <scheme val="minor"/>
    </font>
    <font>
      <sz val="10"/>
      <color rgb="FFFF0000"/>
      <name val="Calibri"/>
      <family val="2"/>
      <charset val="238"/>
      <scheme val="minor"/>
    </font>
    <font>
      <b/>
      <sz val="10"/>
      <color rgb="FFFF0000"/>
      <name val="Calibri"/>
      <family val="2"/>
      <charset val="238"/>
      <scheme val="minor"/>
    </font>
    <font>
      <b/>
      <u/>
      <sz val="10"/>
      <name val="Calibri"/>
      <family val="2"/>
      <charset val="238"/>
      <scheme val="minor"/>
    </font>
    <font>
      <u/>
      <sz val="11"/>
      <name val="Calibri"/>
      <family val="2"/>
      <charset val="238"/>
      <scheme val="minor"/>
    </font>
    <font>
      <b/>
      <u/>
      <sz val="11"/>
      <name val="Calibri"/>
      <family val="2"/>
      <charset val="238"/>
      <scheme val="minor"/>
    </font>
    <font>
      <b/>
      <i/>
      <sz val="10"/>
      <name val="Calibri"/>
      <family val="2"/>
      <charset val="238"/>
      <scheme val="minor"/>
    </font>
    <font>
      <sz val="10"/>
      <color indexed="8"/>
      <name val="Calibri"/>
      <family val="2"/>
      <charset val="238"/>
      <scheme val="minor"/>
    </font>
    <font>
      <b/>
      <sz val="11"/>
      <name val="Calibri"/>
      <family val="2"/>
      <charset val="238"/>
      <scheme val="minor"/>
    </font>
    <font>
      <i/>
      <sz val="10"/>
      <name val="Calibri"/>
      <family val="2"/>
      <charset val="238"/>
      <scheme val="minor"/>
    </font>
    <font>
      <i/>
      <sz val="11"/>
      <name val="Calibri"/>
      <family val="2"/>
      <charset val="238"/>
      <scheme val="minor"/>
    </font>
    <font>
      <b/>
      <i/>
      <u/>
      <sz val="12"/>
      <name val="Calibri"/>
      <family val="2"/>
      <charset val="238"/>
      <scheme val="minor"/>
    </font>
    <font>
      <i/>
      <sz val="7"/>
      <name val="Calibri"/>
      <family val="2"/>
      <charset val="238"/>
      <scheme val="minor"/>
    </font>
    <font>
      <sz val="11"/>
      <color indexed="8"/>
      <name val="Calibri"/>
      <family val="2"/>
      <charset val="238"/>
      <scheme val="minor"/>
    </font>
    <font>
      <b/>
      <sz val="11"/>
      <color indexed="8"/>
      <name val="Calibri"/>
      <family val="2"/>
      <charset val="238"/>
      <scheme val="minor"/>
    </font>
    <font>
      <b/>
      <i/>
      <sz val="11"/>
      <color indexed="8"/>
      <name val="Calibri"/>
      <family val="2"/>
      <charset val="238"/>
      <scheme val="minor"/>
    </font>
    <font>
      <b/>
      <i/>
      <u/>
      <sz val="11"/>
      <name val="Calibri"/>
      <family val="2"/>
      <charset val="238"/>
      <scheme val="minor"/>
    </font>
    <font>
      <b/>
      <i/>
      <sz val="11"/>
      <name val="Calibri"/>
      <family val="2"/>
      <charset val="238"/>
      <scheme val="minor"/>
    </font>
  </fonts>
  <fills count="3">
    <fill>
      <patternFill patternType="none"/>
    </fill>
    <fill>
      <patternFill patternType="gray125"/>
    </fill>
    <fill>
      <patternFill patternType="solid">
        <fgColor indexed="9"/>
        <bgColor indexed="64"/>
      </patternFill>
    </fill>
  </fills>
  <borders count="12">
    <border>
      <left/>
      <right/>
      <top/>
      <bottom/>
      <diagonal/>
    </border>
    <border>
      <left/>
      <right/>
      <top style="thin">
        <color indexed="64"/>
      </top>
      <bottom style="medium">
        <color indexed="64"/>
      </bottom>
      <diagonal/>
    </border>
    <border>
      <left/>
      <right/>
      <top style="thin">
        <color indexed="64"/>
      </top>
      <bottom style="double">
        <color indexed="64"/>
      </bottom>
      <diagonal/>
    </border>
    <border>
      <left style="thin">
        <color indexed="64"/>
      </left>
      <right/>
      <top/>
      <bottom/>
      <diagonal/>
    </border>
    <border>
      <left/>
      <right/>
      <top style="thin">
        <color indexed="64"/>
      </top>
      <bottom/>
      <diagonal/>
    </border>
    <border>
      <left/>
      <right/>
      <top style="hair">
        <color indexed="8"/>
      </top>
      <bottom style="hair">
        <color indexed="8"/>
      </bottom>
      <diagonal/>
    </border>
    <border>
      <left/>
      <right/>
      <top style="hair">
        <color indexed="64"/>
      </top>
      <bottom style="hair">
        <color indexed="64"/>
      </bottom>
      <diagonal/>
    </border>
    <border>
      <left/>
      <right/>
      <top style="hair">
        <color indexed="64"/>
      </top>
      <bottom/>
      <diagonal/>
    </border>
    <border>
      <left/>
      <right/>
      <top/>
      <bottom style="thin">
        <color indexed="8"/>
      </bottom>
      <diagonal/>
    </border>
    <border>
      <left/>
      <right/>
      <top/>
      <bottom style="thin">
        <color indexed="64"/>
      </bottom>
      <diagonal/>
    </border>
    <border>
      <left/>
      <right/>
      <top style="thin">
        <color indexed="8"/>
      </top>
      <bottom/>
      <diagonal/>
    </border>
    <border>
      <left/>
      <right/>
      <top style="thin">
        <color indexed="64"/>
      </top>
      <bottom style="thin">
        <color indexed="64"/>
      </bottom>
      <diagonal/>
    </border>
  </borders>
  <cellStyleXfs count="9">
    <xf numFmtId="0" fontId="0" fillId="0" borderId="0"/>
    <xf numFmtId="0" fontId="17" fillId="0" borderId="0"/>
    <xf numFmtId="0" fontId="3" fillId="0" borderId="0"/>
    <xf numFmtId="0" fontId="18" fillId="0" borderId="0"/>
    <xf numFmtId="0" fontId="9" fillId="0" borderId="0"/>
    <xf numFmtId="164" fontId="4" fillId="0" borderId="0" applyFont="0" applyFill="0" applyBorder="0" applyAlignment="0" applyProtection="0"/>
    <xf numFmtId="9" fontId="4" fillId="0" borderId="0" applyFont="0" applyFill="0" applyBorder="0" applyAlignment="0" applyProtection="0"/>
    <xf numFmtId="0" fontId="2" fillId="0" borderId="0"/>
    <xf numFmtId="0" fontId="17" fillId="0" borderId="0"/>
  </cellStyleXfs>
  <cellXfs count="374">
    <xf numFmtId="0" fontId="0" fillId="0" borderId="0" xfId="0"/>
    <xf numFmtId="4" fontId="0" fillId="0" borderId="0" xfId="0" applyNumberFormat="1"/>
    <xf numFmtId="0" fontId="4" fillId="0" borderId="0" xfId="0" applyFont="1"/>
    <xf numFmtId="0" fontId="0" fillId="0" borderId="0" xfId="0" applyBorder="1"/>
    <xf numFmtId="0" fontId="7" fillId="0" borderId="0" xfId="0" applyFont="1"/>
    <xf numFmtId="0" fontId="8" fillId="0" borderId="0" xfId="0" applyFont="1"/>
    <xf numFmtId="0" fontId="6" fillId="0" borderId="0" xfId="0" applyFont="1"/>
    <xf numFmtId="0" fontId="0" fillId="0" borderId="0" xfId="0" applyAlignment="1">
      <alignment horizontal="center"/>
    </xf>
    <xf numFmtId="0" fontId="7" fillId="0" borderId="0" xfId="0" applyFont="1" applyFill="1"/>
    <xf numFmtId="0" fontId="7" fillId="0" borderId="0" xfId="0" applyFont="1" applyBorder="1"/>
    <xf numFmtId="14" fontId="7" fillId="0" borderId="0" xfId="0" applyNumberFormat="1" applyFont="1"/>
    <xf numFmtId="0" fontId="10" fillId="0" borderId="0" xfId="0" applyFont="1"/>
    <xf numFmtId="0" fontId="11" fillId="0" borderId="0" xfId="0" applyFont="1" applyFill="1"/>
    <xf numFmtId="0" fontId="11" fillId="0" borderId="0" xfId="0" applyFont="1"/>
    <xf numFmtId="0" fontId="11" fillId="0" borderId="0" xfId="0" applyFont="1" applyBorder="1"/>
    <xf numFmtId="0" fontId="9" fillId="0" borderId="0" xfId="0" applyFont="1"/>
    <xf numFmtId="0" fontId="9" fillId="0" borderId="0" xfId="0" applyFont="1" applyFill="1"/>
    <xf numFmtId="2" fontId="11" fillId="0" borderId="0" xfId="0" applyNumberFormat="1" applyFont="1" applyAlignment="1">
      <alignment wrapText="1"/>
    </xf>
    <xf numFmtId="0" fontId="9" fillId="0" borderId="0" xfId="0" applyFont="1" applyAlignment="1">
      <alignment horizontal="center" wrapText="1"/>
    </xf>
    <xf numFmtId="4" fontId="9" fillId="0" borderId="0" xfId="0" applyNumberFormat="1" applyFont="1"/>
    <xf numFmtId="0" fontId="9" fillId="0" borderId="0" xfId="0" applyFont="1" applyAlignment="1">
      <alignment horizontal="center"/>
    </xf>
    <xf numFmtId="165" fontId="11" fillId="0" borderId="0" xfId="5" applyNumberFormat="1" applyFont="1" applyFill="1" applyBorder="1" applyAlignment="1" applyProtection="1">
      <alignment wrapText="1"/>
    </xf>
    <xf numFmtId="0" fontId="13" fillId="0" borderId="0" xfId="0" applyFont="1" applyFill="1"/>
    <xf numFmtId="0" fontId="13" fillId="0" borderId="0" xfId="0" applyFont="1"/>
    <xf numFmtId="1" fontId="12" fillId="0" borderId="0" xfId="0" applyNumberFormat="1" applyFont="1" applyAlignment="1">
      <alignment horizontal="left" vertical="top" wrapText="1"/>
    </xf>
    <xf numFmtId="0" fontId="12" fillId="0" borderId="0" xfId="0" applyFont="1" applyAlignment="1">
      <alignment vertical="top" wrapText="1"/>
    </xf>
    <xf numFmtId="0" fontId="12" fillId="0" borderId="0" xfId="0" applyFont="1" applyAlignment="1">
      <alignment horizontal="center" wrapText="1"/>
    </xf>
    <xf numFmtId="4" fontId="12" fillId="0" borderId="0" xfId="0" applyNumberFormat="1" applyFont="1"/>
    <xf numFmtId="4" fontId="12" fillId="0" borderId="0" xfId="5" applyNumberFormat="1" applyFont="1" applyAlignment="1">
      <alignment horizontal="right" wrapText="1"/>
    </xf>
    <xf numFmtId="2" fontId="13" fillId="0" borderId="0" xfId="0" applyNumberFormat="1" applyFont="1" applyAlignment="1">
      <alignment wrapText="1"/>
    </xf>
    <xf numFmtId="4" fontId="9" fillId="0" borderId="0" xfId="0" applyNumberFormat="1" applyFont="1" applyFill="1"/>
    <xf numFmtId="4" fontId="9" fillId="0" borderId="0" xfId="0" applyNumberFormat="1" applyFont="1" applyBorder="1" applyProtection="1"/>
    <xf numFmtId="0" fontId="0" fillId="0" borderId="0" xfId="0" applyBorder="1" applyProtection="1"/>
    <xf numFmtId="0" fontId="9" fillId="0" borderId="0" xfId="0" applyFont="1" applyFill="1" applyBorder="1" applyAlignment="1" applyProtection="1">
      <alignment horizontal="justify" vertical="top" wrapText="1"/>
    </xf>
    <xf numFmtId="9" fontId="9" fillId="0" borderId="0" xfId="0" applyNumberFormat="1" applyFont="1" applyFill="1" applyBorder="1" applyAlignment="1" applyProtection="1">
      <alignment horizontal="right" vertical="top" wrapText="1"/>
    </xf>
    <xf numFmtId="4" fontId="0" fillId="0" borderId="0" xfId="0" applyNumberFormat="1" applyBorder="1" applyProtection="1"/>
    <xf numFmtId="0" fontId="9" fillId="0" borderId="0" xfId="0" applyFont="1" applyBorder="1" applyProtection="1"/>
    <xf numFmtId="2" fontId="13" fillId="0" borderId="0" xfId="0" applyNumberFormat="1" applyFont="1" applyBorder="1" applyAlignment="1">
      <alignment wrapText="1"/>
    </xf>
    <xf numFmtId="0" fontId="16" fillId="0" borderId="0" xfId="0" applyFont="1"/>
    <xf numFmtId="0" fontId="23" fillId="0" borderId="0" xfId="0" applyFont="1"/>
    <xf numFmtId="0" fontId="24" fillId="0" borderId="0" xfId="0" applyFont="1"/>
    <xf numFmtId="0" fontId="25" fillId="0" borderId="0" xfId="0" applyFont="1"/>
    <xf numFmtId="4" fontId="25" fillId="0" borderId="0" xfId="0" applyNumberFormat="1" applyFont="1"/>
    <xf numFmtId="166" fontId="25" fillId="0" borderId="0" xfId="6" applyNumberFormat="1" applyFont="1"/>
    <xf numFmtId="0" fontId="25" fillId="0" borderId="1" xfId="0" applyFont="1" applyBorder="1"/>
    <xf numFmtId="4" fontId="25" fillId="0" borderId="1" xfId="0" applyNumberFormat="1" applyFont="1" applyBorder="1"/>
    <xf numFmtId="0" fontId="16" fillId="0" borderId="0" xfId="0" applyFont="1" applyAlignment="1">
      <alignment horizontal="center"/>
    </xf>
    <xf numFmtId="0" fontId="25" fillId="0" borderId="0" xfId="0" applyFont="1" applyAlignment="1">
      <alignment horizontal="center"/>
    </xf>
    <xf numFmtId="4" fontId="16" fillId="0" borderId="0" xfId="0" applyNumberFormat="1" applyFont="1"/>
    <xf numFmtId="0" fontId="26" fillId="0" borderId="1" xfId="0" applyFont="1" applyBorder="1" applyAlignment="1">
      <alignment horizontal="center"/>
    </xf>
    <xf numFmtId="0" fontId="26" fillId="0" borderId="1" xfId="0" applyFont="1" applyBorder="1"/>
    <xf numFmtId="4" fontId="26" fillId="0" borderId="1" xfId="0" applyNumberFormat="1" applyFont="1" applyBorder="1"/>
    <xf numFmtId="0" fontId="27" fillId="2" borderId="0" xfId="0" applyFont="1" applyFill="1" applyBorder="1" applyAlignment="1">
      <alignment horizontal="center" vertical="top" wrapText="1"/>
    </xf>
    <xf numFmtId="0" fontId="15" fillId="2" borderId="0" xfId="0" applyFont="1" applyFill="1" applyBorder="1" applyAlignment="1">
      <alignment vertical="top" wrapText="1"/>
    </xf>
    <xf numFmtId="0" fontId="14" fillId="0" borderId="0" xfId="0" applyFont="1" applyBorder="1"/>
    <xf numFmtId="165" fontId="14" fillId="0" borderId="0" xfId="5" applyNumberFormat="1" applyFont="1" applyBorder="1" applyAlignment="1">
      <alignment wrapText="1"/>
    </xf>
    <xf numFmtId="0" fontId="14" fillId="0" borderId="0" xfId="0" applyFont="1" applyBorder="1" applyAlignment="1">
      <alignment horizontal="center"/>
    </xf>
    <xf numFmtId="0" fontId="14" fillId="0" borderId="0" xfId="0" applyFont="1" applyAlignment="1">
      <alignment horizontal="center" vertical="top" wrapText="1"/>
    </xf>
    <xf numFmtId="0" fontId="14" fillId="0" borderId="0" xfId="0" applyFont="1" applyAlignment="1">
      <alignment vertical="top" wrapText="1"/>
    </xf>
    <xf numFmtId="0" fontId="14" fillId="0" borderId="0" xfId="0" applyFont="1"/>
    <xf numFmtId="0" fontId="14" fillId="2" borderId="0" xfId="0" applyFont="1" applyFill="1" applyAlignment="1">
      <alignment horizontal="center" vertical="top" wrapText="1"/>
    </xf>
    <xf numFmtId="4" fontId="14" fillId="0" borderId="0" xfId="5" applyNumberFormat="1" applyFont="1" applyBorder="1" applyAlignment="1">
      <alignment wrapText="1"/>
    </xf>
    <xf numFmtId="0" fontId="27" fillId="2" borderId="2" xfId="0" applyFont="1" applyFill="1" applyBorder="1" applyAlignment="1">
      <alignment horizontal="center"/>
    </xf>
    <xf numFmtId="0" fontId="27" fillId="2" borderId="2" xfId="0" applyFont="1" applyFill="1" applyBorder="1"/>
    <xf numFmtId="4" fontId="27" fillId="2" borderId="2" xfId="5" applyNumberFormat="1" applyFont="1" applyFill="1" applyBorder="1" applyAlignment="1">
      <alignment horizontal="center" wrapText="1"/>
    </xf>
    <xf numFmtId="0" fontId="14" fillId="0" borderId="0" xfId="0" applyFont="1" applyAlignment="1">
      <alignment horizontal="center"/>
    </xf>
    <xf numFmtId="0" fontId="14" fillId="0" borderId="0" xfId="0" applyFont="1" applyFill="1"/>
    <xf numFmtId="0" fontId="16" fillId="0" borderId="0" xfId="0" applyFont="1" applyFill="1"/>
    <xf numFmtId="0" fontId="14" fillId="0" borderId="0" xfId="0" applyFont="1" applyAlignment="1">
      <alignment vertical="top" wrapText="1"/>
    </xf>
    <xf numFmtId="0" fontId="25" fillId="0" borderId="0" xfId="0" applyFont="1" applyAlignment="1">
      <alignment wrapText="1"/>
    </xf>
    <xf numFmtId="0" fontId="14" fillId="0" borderId="0" xfId="0" applyFont="1" applyAlignment="1">
      <alignment vertical="top" wrapText="1"/>
    </xf>
    <xf numFmtId="0" fontId="28" fillId="0" borderId="0" xfId="0" applyFont="1" applyBorder="1"/>
    <xf numFmtId="167" fontId="29" fillId="0" borderId="0" xfId="0" applyNumberFormat="1" applyFont="1" applyBorder="1" applyAlignment="1"/>
    <xf numFmtId="4" fontId="28" fillId="0" borderId="0" xfId="0" applyNumberFormat="1" applyFont="1" applyBorder="1" applyAlignment="1">
      <alignment horizontal="left"/>
    </xf>
    <xf numFmtId="4" fontId="28" fillId="0" borderId="0" xfId="0" applyNumberFormat="1" applyFont="1" applyAlignment="1">
      <alignment horizontal="center"/>
    </xf>
    <xf numFmtId="0" fontId="28" fillId="0" borderId="0" xfId="0" applyFont="1" applyBorder="1" applyAlignment="1">
      <alignment horizontal="justify"/>
    </xf>
    <xf numFmtId="0" fontId="30" fillId="0" borderId="0" xfId="0" applyNumberFormat="1" applyFont="1" applyFill="1" applyBorder="1" applyAlignment="1">
      <alignment horizontal="left" vertical="top"/>
    </xf>
    <xf numFmtId="0" fontId="30" fillId="0" borderId="0" xfId="0" applyNumberFormat="1" applyFont="1" applyFill="1" applyBorder="1" applyAlignment="1">
      <alignment horizontal="justify" vertical="top" wrapText="1"/>
    </xf>
    <xf numFmtId="4" fontId="30" fillId="0" borderId="0" xfId="0" applyNumberFormat="1" applyFont="1" applyFill="1" applyBorder="1" applyAlignment="1">
      <alignment horizontal="left"/>
    </xf>
    <xf numFmtId="0" fontId="31" fillId="0" borderId="0" xfId="0" applyNumberFormat="1" applyFont="1" applyFill="1" applyBorder="1" applyAlignment="1">
      <alignment horizontal="justify" vertical="top" wrapText="1"/>
    </xf>
    <xf numFmtId="0" fontId="31" fillId="0" borderId="0" xfId="0" applyNumberFormat="1" applyFont="1" applyFill="1" applyBorder="1" applyAlignment="1">
      <alignment horizontal="left" vertical="top"/>
    </xf>
    <xf numFmtId="4" fontId="32" fillId="0" borderId="0" xfId="0" applyNumberFormat="1" applyFont="1" applyAlignment="1">
      <alignment horizontal="center"/>
    </xf>
    <xf numFmtId="0" fontId="30" fillId="0" borderId="5" xfId="0" applyNumberFormat="1" applyFont="1" applyFill="1" applyBorder="1" applyAlignment="1">
      <alignment horizontal="left" vertical="top"/>
    </xf>
    <xf numFmtId="0" fontId="31" fillId="0" borderId="5" xfId="0" applyNumberFormat="1" applyFont="1" applyFill="1" applyBorder="1" applyAlignment="1">
      <alignment horizontal="justify" vertical="top" wrapText="1"/>
    </xf>
    <xf numFmtId="4" fontId="31" fillId="0" borderId="5" xfId="0" applyNumberFormat="1" applyFont="1" applyFill="1" applyBorder="1" applyAlignment="1">
      <alignment horizontal="left"/>
    </xf>
    <xf numFmtId="4" fontId="31" fillId="0" borderId="6" xfId="0" applyNumberFormat="1" applyFont="1" applyFill="1" applyBorder="1" applyAlignment="1">
      <alignment horizontal="left"/>
    </xf>
    <xf numFmtId="4" fontId="29" fillId="0" borderId="6" xfId="0" applyNumberFormat="1" applyFont="1" applyBorder="1" applyAlignment="1">
      <alignment horizontal="center"/>
    </xf>
    <xf numFmtId="4" fontId="33" fillId="0" borderId="6" xfId="0" applyNumberFormat="1" applyFont="1" applyBorder="1" applyAlignment="1">
      <alignment horizontal="center"/>
    </xf>
    <xf numFmtId="4" fontId="34" fillId="0" borderId="6" xfId="0" applyNumberFormat="1" applyFont="1" applyBorder="1" applyAlignment="1">
      <alignment horizontal="center"/>
    </xf>
    <xf numFmtId="4" fontId="31" fillId="0" borderId="0" xfId="0" applyNumberFormat="1" applyFont="1" applyFill="1" applyBorder="1" applyAlignment="1">
      <alignment horizontal="left"/>
    </xf>
    <xf numFmtId="4" fontId="31" fillId="0" borderId="7" xfId="0" applyNumberFormat="1" applyFont="1" applyFill="1" applyBorder="1" applyAlignment="1">
      <alignment horizontal="left"/>
    </xf>
    <xf numFmtId="4" fontId="29" fillId="0" borderId="7" xfId="0" applyNumberFormat="1" applyFont="1" applyBorder="1" applyAlignment="1">
      <alignment horizontal="center"/>
    </xf>
    <xf numFmtId="4" fontId="34" fillId="0" borderId="0" xfId="0" applyNumberFormat="1" applyFont="1" applyBorder="1" applyAlignment="1">
      <alignment horizontal="center"/>
    </xf>
    <xf numFmtId="0" fontId="30" fillId="0" borderId="8" xfId="0" applyNumberFormat="1" applyFont="1" applyFill="1" applyBorder="1" applyAlignment="1">
      <alignment horizontal="left" vertical="top"/>
    </xf>
    <xf numFmtId="0" fontId="30" fillId="0" borderId="8" xfId="0" applyNumberFormat="1" applyFont="1" applyFill="1" applyBorder="1" applyAlignment="1">
      <alignment horizontal="justify" vertical="top" wrapText="1"/>
    </xf>
    <xf numFmtId="4" fontId="30" fillId="0" borderId="8" xfId="0" applyNumberFormat="1" applyFont="1" applyFill="1" applyBorder="1" applyAlignment="1">
      <alignment horizontal="left"/>
    </xf>
    <xf numFmtId="0" fontId="35" fillId="0" borderId="0" xfId="0" applyNumberFormat="1" applyFont="1" applyFill="1" applyBorder="1" applyAlignment="1">
      <alignment horizontal="left" vertical="top"/>
    </xf>
    <xf numFmtId="4" fontId="29" fillId="0" borderId="0" xfId="0" applyNumberFormat="1" applyFont="1" applyBorder="1" applyAlignment="1">
      <alignment horizontal="center"/>
    </xf>
    <xf numFmtId="4" fontId="35" fillId="0" borderId="0" xfId="0" applyNumberFormat="1" applyFont="1" applyFill="1" applyBorder="1" applyAlignment="1">
      <alignment horizontal="left"/>
    </xf>
    <xf numFmtId="0" fontId="35" fillId="0" borderId="0" xfId="0" applyNumberFormat="1" applyFont="1" applyFill="1" applyBorder="1" applyAlignment="1">
      <alignment horizontal="justify" vertical="top" wrapText="1"/>
    </xf>
    <xf numFmtId="2" fontId="37" fillId="0" borderId="0" xfId="0" applyNumberFormat="1" applyFont="1" applyAlignment="1">
      <alignment horizontal="justify" vertical="top"/>
    </xf>
    <xf numFmtId="0" fontId="28" fillId="0" borderId="0" xfId="0" applyFont="1" applyAlignment="1">
      <alignment horizontal="justify" vertical="top"/>
    </xf>
    <xf numFmtId="4" fontId="30" fillId="0" borderId="9" xfId="0" applyNumberFormat="1" applyFont="1" applyFill="1" applyBorder="1" applyAlignment="1">
      <alignment horizontal="left"/>
    </xf>
    <xf numFmtId="4" fontId="28" fillId="0" borderId="9" xfId="0" applyNumberFormat="1" applyFont="1" applyBorder="1" applyAlignment="1">
      <alignment horizontal="center"/>
    </xf>
    <xf numFmtId="4" fontId="28" fillId="0" borderId="0" xfId="0" applyNumberFormat="1" applyFont="1" applyFill="1" applyBorder="1" applyAlignment="1">
      <alignment horizontal="left"/>
    </xf>
    <xf numFmtId="0" fontId="30" fillId="0" borderId="10" xfId="0" applyNumberFormat="1" applyFont="1" applyFill="1" applyBorder="1" applyAlignment="1">
      <alignment horizontal="left" vertical="top"/>
    </xf>
    <xf numFmtId="4" fontId="30" fillId="0" borderId="10" xfId="0" applyNumberFormat="1" applyFont="1" applyFill="1" applyBorder="1" applyAlignment="1">
      <alignment horizontal="left"/>
    </xf>
    <xf numFmtId="0" fontId="28" fillId="0" borderId="0" xfId="0" applyFont="1" applyFill="1" applyBorder="1" applyAlignment="1">
      <alignment horizontal="left" vertical="top"/>
    </xf>
    <xf numFmtId="0" fontId="36" fillId="0" borderId="0" xfId="0" applyFont="1" applyAlignment="1">
      <alignment horizontal="left" vertical="top"/>
    </xf>
    <xf numFmtId="0" fontId="28" fillId="0" borderId="0" xfId="0" applyFont="1" applyAlignment="1">
      <alignment horizontal="left" vertical="top"/>
    </xf>
    <xf numFmtId="0" fontId="28" fillId="0" borderId="9" xfId="0" applyFont="1" applyBorder="1" applyAlignment="1">
      <alignment horizontal="left" vertical="top"/>
    </xf>
    <xf numFmtId="0" fontId="28" fillId="0" borderId="0" xfId="0" applyFont="1" applyBorder="1" applyAlignment="1">
      <alignment horizontal="left" vertical="top"/>
    </xf>
    <xf numFmtId="0" fontId="28" fillId="0" borderId="0" xfId="0" applyFont="1" applyBorder="1" applyAlignment="1">
      <alignment horizontal="justify" vertical="top"/>
    </xf>
    <xf numFmtId="4" fontId="28" fillId="0" borderId="0" xfId="0" applyNumberFormat="1" applyFont="1" applyBorder="1" applyAlignment="1">
      <alignment horizontal="center"/>
    </xf>
    <xf numFmtId="0" fontId="30" fillId="0" borderId="9" xfId="0" applyNumberFormat="1" applyFont="1" applyFill="1" applyBorder="1" applyAlignment="1">
      <alignment horizontal="left" vertical="top"/>
    </xf>
    <xf numFmtId="0" fontId="30" fillId="0" borderId="9" xfId="0" applyNumberFormat="1" applyFont="1" applyFill="1" applyBorder="1" applyAlignment="1">
      <alignment horizontal="justify" vertical="top" wrapText="1"/>
    </xf>
    <xf numFmtId="0" fontId="30" fillId="0" borderId="4" xfId="0" applyNumberFormat="1" applyFont="1" applyFill="1" applyBorder="1" applyAlignment="1">
      <alignment horizontal="left" vertical="top"/>
    </xf>
    <xf numFmtId="4" fontId="30" fillId="0" borderId="4" xfId="0" applyNumberFormat="1" applyFont="1" applyFill="1" applyBorder="1" applyAlignment="1">
      <alignment horizontal="left"/>
    </xf>
    <xf numFmtId="0" fontId="38" fillId="0" borderId="0" xfId="0" applyNumberFormat="1" applyFont="1" applyFill="1" applyBorder="1" applyAlignment="1">
      <alignment horizontal="left" vertical="top"/>
    </xf>
    <xf numFmtId="0" fontId="38" fillId="0" borderId="0" xfId="0" applyNumberFormat="1" applyFont="1" applyFill="1" applyBorder="1" applyAlignment="1">
      <alignment horizontal="justify" vertical="top" wrapText="1"/>
    </xf>
    <xf numFmtId="4" fontId="39" fillId="0" borderId="0" xfId="0" applyNumberFormat="1" applyFont="1" applyFill="1" applyBorder="1" applyAlignment="1">
      <alignment horizontal="left"/>
    </xf>
    <xf numFmtId="2" fontId="40" fillId="0" borderId="0" xfId="0" applyNumberFormat="1" applyFont="1" applyAlignment="1">
      <alignment horizontal="justify" vertical="top"/>
    </xf>
    <xf numFmtId="0" fontId="39" fillId="0" borderId="0" xfId="0" applyNumberFormat="1" applyFont="1" applyFill="1" applyBorder="1" applyAlignment="1">
      <alignment horizontal="justify" vertical="top" wrapText="1"/>
    </xf>
    <xf numFmtId="0" fontId="39" fillId="0" borderId="9" xfId="0" applyNumberFormat="1" applyFont="1" applyFill="1" applyBorder="1" applyAlignment="1">
      <alignment horizontal="left" vertical="top"/>
    </xf>
    <xf numFmtId="0" fontId="39" fillId="0" borderId="9" xfId="0" applyNumberFormat="1" applyFont="1" applyFill="1" applyBorder="1" applyAlignment="1">
      <alignment horizontal="justify" vertical="top" wrapText="1"/>
    </xf>
    <xf numFmtId="4" fontId="39" fillId="0" borderId="9" xfId="0" applyNumberFormat="1" applyFont="1" applyFill="1" applyBorder="1" applyAlignment="1">
      <alignment horizontal="left"/>
    </xf>
    <xf numFmtId="4" fontId="32" fillId="0" borderId="9" xfId="0" applyNumberFormat="1" applyFont="1" applyBorder="1" applyAlignment="1">
      <alignment horizontal="center"/>
    </xf>
    <xf numFmtId="0" fontId="39" fillId="0" borderId="4" xfId="0" applyNumberFormat="1" applyFont="1" applyFill="1" applyBorder="1" applyAlignment="1">
      <alignment horizontal="left" vertical="top"/>
    </xf>
    <xf numFmtId="0" fontId="39" fillId="0" borderId="4" xfId="0" applyNumberFormat="1" applyFont="1" applyFill="1" applyBorder="1" applyAlignment="1">
      <alignment horizontal="justify" vertical="top" wrapText="1"/>
    </xf>
    <xf numFmtId="4" fontId="39" fillId="0" borderId="4" xfId="0" applyNumberFormat="1" applyFont="1" applyFill="1" applyBorder="1" applyAlignment="1">
      <alignment horizontal="left"/>
    </xf>
    <xf numFmtId="0" fontId="41" fillId="0" borderId="0" xfId="0" applyFont="1" applyBorder="1"/>
    <xf numFmtId="0" fontId="41" fillId="0" borderId="0" xfId="0" applyFont="1" applyBorder="1" applyAlignment="1">
      <alignment horizontal="justify"/>
    </xf>
    <xf numFmtId="4" fontId="41" fillId="0" borderId="0" xfId="0" applyNumberFormat="1" applyFont="1" applyBorder="1" applyAlignment="1">
      <alignment horizontal="left"/>
    </xf>
    <xf numFmtId="4" fontId="29" fillId="0" borderId="0" xfId="0" applyNumberFormat="1" applyFont="1" applyAlignment="1">
      <alignment horizontal="center"/>
    </xf>
    <xf numFmtId="4" fontId="35" fillId="0" borderId="1" xfId="0" applyNumberFormat="1" applyFont="1" applyFill="1" applyBorder="1" applyAlignment="1">
      <alignment horizontal="left"/>
    </xf>
    <xf numFmtId="4" fontId="29" fillId="0" borderId="1" xfId="0" applyNumberFormat="1" applyFont="1" applyBorder="1" applyAlignment="1">
      <alignment horizontal="center"/>
    </xf>
    <xf numFmtId="0" fontId="31" fillId="0" borderId="4" xfId="0" applyNumberFormat="1" applyFont="1" applyFill="1" applyBorder="1" applyAlignment="1">
      <alignment horizontal="justify" vertical="top" wrapText="1"/>
    </xf>
    <xf numFmtId="4" fontId="31" fillId="0" borderId="4" xfId="0" applyNumberFormat="1" applyFont="1" applyFill="1" applyBorder="1" applyAlignment="1">
      <alignment horizontal="left"/>
    </xf>
    <xf numFmtId="0" fontId="31" fillId="0" borderId="10" xfId="0" applyNumberFormat="1" applyFont="1" applyFill="1" applyBorder="1" applyAlignment="1">
      <alignment horizontal="justify" vertical="top" wrapText="1"/>
    </xf>
    <xf numFmtId="4" fontId="31" fillId="0" borderId="10" xfId="0" applyNumberFormat="1" applyFont="1" applyFill="1" applyBorder="1" applyAlignment="1">
      <alignment horizontal="left"/>
    </xf>
    <xf numFmtId="4" fontId="25" fillId="0" borderId="0" xfId="0" applyNumberFormat="1" applyFont="1" applyAlignment="1">
      <alignment wrapText="1"/>
    </xf>
    <xf numFmtId="4" fontId="28" fillId="0" borderId="0" xfId="0" applyNumberFormat="1" applyFont="1" applyAlignment="1" applyProtection="1">
      <alignment horizontal="center"/>
      <protection locked="0" hidden="1"/>
    </xf>
    <xf numFmtId="4" fontId="37" fillId="0" borderId="0" xfId="0" applyNumberFormat="1" applyFont="1" applyAlignment="1" applyProtection="1">
      <alignment horizontal="center"/>
      <protection locked="0" hidden="1"/>
    </xf>
    <xf numFmtId="0" fontId="44" fillId="0" borderId="0" xfId="0" applyFont="1" applyFill="1" applyAlignment="1">
      <alignment horizontal="center" vertical="top"/>
    </xf>
    <xf numFmtId="0" fontId="44" fillId="0" borderId="0" xfId="0" applyFont="1" applyAlignment="1">
      <alignment vertical="top" wrapText="1"/>
    </xf>
    <xf numFmtId="0" fontId="45" fillId="0" borderId="0" xfId="0" applyFont="1" applyAlignment="1">
      <alignment vertical="top"/>
    </xf>
    <xf numFmtId="4" fontId="45" fillId="0" borderId="0" xfId="0" applyNumberFormat="1" applyFont="1" applyAlignment="1">
      <alignment vertical="top"/>
    </xf>
    <xf numFmtId="0" fontId="45" fillId="0" borderId="0" xfId="0" applyFont="1" applyFill="1" applyAlignment="1">
      <alignment horizontal="center" vertical="top"/>
    </xf>
    <xf numFmtId="0" fontId="45" fillId="0" borderId="0" xfId="0" applyFont="1" applyAlignment="1">
      <alignment vertical="top" wrapText="1"/>
    </xf>
    <xf numFmtId="0" fontId="46" fillId="0" borderId="0" xfId="0" applyFont="1" applyAlignment="1">
      <alignment horizontal="justify" vertical="top"/>
    </xf>
    <xf numFmtId="4" fontId="45" fillId="0" borderId="0" xfId="0" applyNumberFormat="1" applyFont="1" applyFill="1" applyAlignment="1">
      <alignment horizontal="center" vertical="top"/>
    </xf>
    <xf numFmtId="4" fontId="45" fillId="0" borderId="0" xfId="0" applyNumberFormat="1" applyFont="1" applyAlignment="1">
      <alignment vertical="top" wrapText="1"/>
    </xf>
    <xf numFmtId="4" fontId="45" fillId="0" borderId="0" xfId="0" applyNumberFormat="1" applyFont="1" applyAlignment="1" applyProtection="1">
      <alignment vertical="top"/>
      <protection locked="0" hidden="1"/>
    </xf>
    <xf numFmtId="4" fontId="44" fillId="0" borderId="1" xfId="0" applyNumberFormat="1" applyFont="1" applyFill="1" applyBorder="1" applyAlignment="1">
      <alignment horizontal="center" vertical="top"/>
    </xf>
    <xf numFmtId="4" fontId="44" fillId="0" borderId="1" xfId="0" applyNumberFormat="1" applyFont="1" applyBorder="1" applyAlignment="1">
      <alignment vertical="top" wrapText="1"/>
    </xf>
    <xf numFmtId="4" fontId="44" fillId="0" borderId="1" xfId="0" applyNumberFormat="1" applyFont="1" applyBorder="1" applyAlignment="1">
      <alignment vertical="top"/>
    </xf>
    <xf numFmtId="0" fontId="45" fillId="0" borderId="0" xfId="0" applyFont="1" applyBorder="1" applyAlignment="1" applyProtection="1">
      <alignment horizontal="justify" vertical="top" wrapText="1"/>
    </xf>
    <xf numFmtId="0" fontId="45" fillId="0" borderId="0" xfId="0" applyFont="1" applyAlignment="1" applyProtection="1">
      <alignment horizontal="justify" vertical="top" wrapText="1"/>
    </xf>
    <xf numFmtId="0" fontId="45" fillId="0" borderId="0" xfId="0" applyFont="1" applyAlignment="1">
      <alignment horizontal="right" vertical="top" wrapText="1"/>
    </xf>
    <xf numFmtId="0" fontId="44" fillId="0" borderId="1" xfId="0" applyFont="1" applyFill="1" applyBorder="1" applyAlignment="1">
      <alignment horizontal="center" vertical="top"/>
    </xf>
    <xf numFmtId="0" fontId="44" fillId="0" borderId="1" xfId="0" applyFont="1" applyBorder="1" applyAlignment="1">
      <alignment vertical="top" wrapText="1"/>
    </xf>
    <xf numFmtId="0" fontId="44" fillId="0" borderId="1" xfId="0" applyFont="1" applyBorder="1" applyAlignment="1">
      <alignment vertical="top"/>
    </xf>
    <xf numFmtId="0" fontId="44" fillId="0" borderId="0" xfId="0" applyFont="1" applyAlignment="1">
      <alignment vertical="top"/>
    </xf>
    <xf numFmtId="4" fontId="44" fillId="0" borderId="0" xfId="0" applyNumberFormat="1" applyFont="1" applyAlignment="1">
      <alignment vertical="top"/>
    </xf>
    <xf numFmtId="0" fontId="1" fillId="0" borderId="0" xfId="7" applyFont="1" applyAlignment="1" applyProtection="1">
      <alignment vertical="top" wrapText="1"/>
    </xf>
    <xf numFmtId="0" fontId="45" fillId="0" borderId="0" xfId="0" applyFont="1" applyFill="1" applyBorder="1" applyAlignment="1">
      <alignment horizontal="center" vertical="top" wrapText="1"/>
    </xf>
    <xf numFmtId="4" fontId="45" fillId="0" borderId="0" xfId="0" applyNumberFormat="1" applyFont="1" applyFill="1" applyBorder="1" applyAlignment="1">
      <alignment horizontal="right" vertical="top" wrapText="1"/>
    </xf>
    <xf numFmtId="4" fontId="45" fillId="0" borderId="0" xfId="0" applyNumberFormat="1" applyFont="1" applyFill="1" applyBorder="1" applyAlignment="1">
      <alignment horizontal="right" vertical="top"/>
    </xf>
    <xf numFmtId="4" fontId="45" fillId="0" borderId="0" xfId="0" applyNumberFormat="1" applyFont="1" applyBorder="1" applyAlignment="1" applyProtection="1">
      <alignment vertical="top"/>
    </xf>
    <xf numFmtId="0" fontId="45" fillId="0" borderId="0" xfId="0" applyFont="1" applyFill="1" applyBorder="1" applyAlignment="1">
      <alignment horizontal="center" vertical="top"/>
    </xf>
    <xf numFmtId="0" fontId="44" fillId="0" borderId="0" xfId="0" applyFont="1" applyFill="1" applyBorder="1" applyAlignment="1">
      <alignment horizontal="center" vertical="top"/>
    </xf>
    <xf numFmtId="0" fontId="45" fillId="0" borderId="1" xfId="0" applyFont="1" applyBorder="1" applyAlignment="1">
      <alignment vertical="top"/>
    </xf>
    <xf numFmtId="0" fontId="44" fillId="0" borderId="0" xfId="0" applyFont="1" applyBorder="1" applyAlignment="1">
      <alignment vertical="top" wrapText="1"/>
    </xf>
    <xf numFmtId="0" fontId="45" fillId="0" borderId="0" xfId="0" applyFont="1" applyBorder="1" applyAlignment="1">
      <alignment vertical="top"/>
    </xf>
    <xf numFmtId="4" fontId="44" fillId="0" borderId="0" xfId="0" applyNumberFormat="1" applyFont="1" applyBorder="1" applyAlignment="1">
      <alignment vertical="top"/>
    </xf>
    <xf numFmtId="0" fontId="44" fillId="0" borderId="0" xfId="0" applyFont="1" applyBorder="1" applyAlignment="1">
      <alignment vertical="top"/>
    </xf>
    <xf numFmtId="0" fontId="48" fillId="0" borderId="0" xfId="0" applyFont="1" applyFill="1" applyAlignment="1">
      <alignment horizontal="center" vertical="top"/>
    </xf>
    <xf numFmtId="0" fontId="48" fillId="0" borderId="0" xfId="0" applyFont="1" applyBorder="1" applyAlignment="1" applyProtection="1">
      <alignment horizontal="justify" vertical="top" wrapText="1"/>
    </xf>
    <xf numFmtId="0" fontId="49" fillId="0" borderId="0" xfId="0" applyFont="1" applyAlignment="1">
      <alignment vertical="top"/>
    </xf>
    <xf numFmtId="4" fontId="48" fillId="0" borderId="0" xfId="0" applyNumberFormat="1" applyFont="1" applyAlignment="1">
      <alignment vertical="top"/>
    </xf>
    <xf numFmtId="0" fontId="48" fillId="0" borderId="0" xfId="0" applyFont="1" applyAlignment="1">
      <alignment vertical="top"/>
    </xf>
    <xf numFmtId="1" fontId="45" fillId="0" borderId="0" xfId="0" applyNumberFormat="1" applyFont="1" applyFill="1" applyAlignment="1">
      <alignment horizontal="center" vertical="top" wrapText="1"/>
    </xf>
    <xf numFmtId="0" fontId="50" fillId="0" borderId="0" xfId="0" applyFont="1" applyFill="1" applyBorder="1" applyAlignment="1">
      <alignment vertical="top" wrapText="1"/>
    </xf>
    <xf numFmtId="0" fontId="43" fillId="0" borderId="0" xfId="0" applyFont="1" applyFill="1" applyAlignment="1">
      <alignment horizontal="right" vertical="top" wrapText="1"/>
    </xf>
    <xf numFmtId="4" fontId="43" fillId="0" borderId="0" xfId="0" applyNumberFormat="1" applyFont="1" applyFill="1" applyAlignment="1">
      <alignment horizontal="right" vertical="top" wrapText="1"/>
    </xf>
    <xf numFmtId="4" fontId="45" fillId="0" borderId="0" xfId="0" applyNumberFormat="1" applyFont="1" applyFill="1" applyAlignment="1">
      <alignment horizontal="right" vertical="top" wrapText="1"/>
    </xf>
    <xf numFmtId="4" fontId="43" fillId="0" borderId="0" xfId="0" applyNumberFormat="1" applyFont="1" applyFill="1" applyAlignment="1">
      <alignment horizontal="right" vertical="top"/>
    </xf>
    <xf numFmtId="0" fontId="43" fillId="0" borderId="0" xfId="0" applyFont="1" applyFill="1" applyAlignment="1">
      <alignment vertical="top"/>
    </xf>
    <xf numFmtId="0" fontId="44" fillId="0" borderId="0" xfId="0" applyFont="1" applyFill="1" applyBorder="1" applyAlignment="1">
      <alignment vertical="top"/>
    </xf>
    <xf numFmtId="1" fontId="45" fillId="0" borderId="0" xfId="0" applyNumberFormat="1" applyFont="1" applyFill="1" applyAlignment="1">
      <alignment horizontal="center" vertical="top"/>
    </xf>
    <xf numFmtId="0" fontId="43" fillId="0" borderId="0" xfId="0" applyFont="1" applyFill="1" applyAlignment="1">
      <alignment horizontal="right" vertical="top"/>
    </xf>
    <xf numFmtId="4" fontId="45" fillId="0" borderId="0" xfId="0" applyNumberFormat="1" applyFont="1" applyFill="1" applyAlignment="1">
      <alignment horizontal="right" vertical="top"/>
    </xf>
    <xf numFmtId="4" fontId="45" fillId="0" borderId="0" xfId="0" applyNumberFormat="1" applyFont="1" applyAlignment="1">
      <alignment horizontal="right" vertical="top"/>
    </xf>
    <xf numFmtId="0" fontId="50" fillId="0" borderId="0" xfId="0" applyFont="1" applyFill="1" applyBorder="1" applyAlignment="1">
      <alignment vertical="top"/>
    </xf>
    <xf numFmtId="0" fontId="51" fillId="0" borderId="0" xfId="0" applyFont="1" applyFill="1" applyAlignment="1">
      <alignment vertical="top"/>
    </xf>
    <xf numFmtId="0" fontId="52" fillId="0" borderId="0" xfId="0" applyFont="1" applyFill="1" applyBorder="1" applyAlignment="1">
      <alignment vertical="top"/>
    </xf>
    <xf numFmtId="0" fontId="51" fillId="0" borderId="0" xfId="0" applyFont="1" applyFill="1" applyBorder="1" applyAlignment="1">
      <alignment vertical="top"/>
    </xf>
    <xf numFmtId="4" fontId="43" fillId="0" borderId="0" xfId="0" applyNumberFormat="1" applyFont="1" applyFill="1" applyBorder="1" applyAlignment="1">
      <alignment horizontal="right" vertical="top" wrapText="1"/>
    </xf>
    <xf numFmtId="4" fontId="45" fillId="0" borderId="0" xfId="0" applyNumberFormat="1" applyFont="1" applyBorder="1" applyAlignment="1">
      <alignment horizontal="right" vertical="top"/>
    </xf>
    <xf numFmtId="0" fontId="53" fillId="0" borderId="3" xfId="0" applyFont="1" applyBorder="1" applyAlignment="1" applyProtection="1">
      <alignment horizontal="left" vertical="top"/>
    </xf>
    <xf numFmtId="4" fontId="45" fillId="0" borderId="0" xfId="0" applyNumberFormat="1" applyFont="1" applyBorder="1" applyAlignment="1" applyProtection="1">
      <alignment horizontal="right" vertical="top" wrapText="1"/>
    </xf>
    <xf numFmtId="4" fontId="45" fillId="0" borderId="0" xfId="0" applyNumberFormat="1" applyFont="1" applyFill="1" applyBorder="1" applyAlignment="1" applyProtection="1">
      <alignment vertical="top"/>
      <protection locked="0"/>
    </xf>
    <xf numFmtId="0" fontId="54" fillId="0" borderId="3" xfId="0" applyFont="1" applyBorder="1" applyAlignment="1" applyProtection="1">
      <alignment horizontal="left" vertical="top" wrapText="1"/>
    </xf>
    <xf numFmtId="0" fontId="54" fillId="0" borderId="0" xfId="0" applyFont="1" applyBorder="1" applyAlignment="1" applyProtection="1">
      <alignment horizontal="justify" vertical="top" wrapText="1"/>
    </xf>
    <xf numFmtId="0" fontId="45" fillId="0" borderId="3" xfId="0" applyFont="1" applyBorder="1" applyAlignment="1" applyProtection="1">
      <alignment horizontal="left" vertical="top" wrapText="1"/>
    </xf>
    <xf numFmtId="4" fontId="45" fillId="0" borderId="0" xfId="0" applyNumberFormat="1" applyFont="1" applyBorder="1" applyAlignment="1" applyProtection="1">
      <alignment vertical="top"/>
      <protection locked="0" hidden="1"/>
    </xf>
    <xf numFmtId="0" fontId="45" fillId="0" borderId="0" xfId="0" applyFont="1" applyFill="1" applyBorder="1" applyAlignment="1">
      <alignment vertical="top" wrapText="1"/>
    </xf>
    <xf numFmtId="0" fontId="43" fillId="0" borderId="0" xfId="0" applyFont="1" applyFill="1" applyBorder="1" applyAlignment="1">
      <alignment vertical="top"/>
    </xf>
    <xf numFmtId="4" fontId="43" fillId="0" borderId="0" xfId="0" applyNumberFormat="1" applyFont="1" applyFill="1" applyBorder="1" applyAlignment="1">
      <alignment vertical="top"/>
    </xf>
    <xf numFmtId="0" fontId="45" fillId="0" borderId="0" xfId="0" applyFont="1" applyBorder="1" applyAlignment="1">
      <alignment horizontal="center" vertical="top" wrapText="1"/>
    </xf>
    <xf numFmtId="4" fontId="45" fillId="0" borderId="0" xfId="0" applyNumberFormat="1" applyFont="1" applyBorder="1" applyAlignment="1">
      <alignment horizontal="right" vertical="top" wrapText="1"/>
    </xf>
    <xf numFmtId="2" fontId="55" fillId="0" borderId="2" xfId="0" applyNumberFormat="1" applyFont="1" applyBorder="1" applyAlignment="1">
      <alignment vertical="top" wrapText="1"/>
    </xf>
    <xf numFmtId="2" fontId="43" fillId="0" borderId="2" xfId="0" applyNumberFormat="1" applyFont="1" applyBorder="1" applyAlignment="1">
      <alignment horizontal="center" vertical="top" wrapText="1"/>
    </xf>
    <xf numFmtId="4" fontId="43" fillId="0" borderId="2" xfId="0" applyNumberFormat="1" applyFont="1" applyBorder="1" applyAlignment="1">
      <alignment horizontal="right" vertical="top" wrapText="1"/>
    </xf>
    <xf numFmtId="4" fontId="45" fillId="0" borderId="2" xfId="0" applyNumberFormat="1" applyFont="1" applyBorder="1" applyAlignment="1">
      <alignment horizontal="right" vertical="top" wrapText="1"/>
    </xf>
    <xf numFmtId="4" fontId="44" fillId="0" borderId="2" xfId="0" applyNumberFormat="1" applyFont="1" applyBorder="1" applyAlignment="1">
      <alignment horizontal="right" vertical="top"/>
    </xf>
    <xf numFmtId="1" fontId="45" fillId="0" borderId="0" xfId="0" applyNumberFormat="1" applyFont="1" applyAlignment="1">
      <alignment horizontal="center" vertical="top" wrapText="1"/>
    </xf>
    <xf numFmtId="2" fontId="43" fillId="0" borderId="0" xfId="0" applyNumberFormat="1" applyFont="1" applyAlignment="1">
      <alignment vertical="top" wrapText="1"/>
    </xf>
    <xf numFmtId="2" fontId="43" fillId="0" borderId="0" xfId="0" applyNumberFormat="1" applyFont="1" applyAlignment="1">
      <alignment horizontal="center" vertical="top" wrapText="1"/>
    </xf>
    <xf numFmtId="4" fontId="43" fillId="0" borderId="0" xfId="0" applyNumberFormat="1" applyFont="1" applyAlignment="1">
      <alignment horizontal="right" vertical="top" wrapText="1"/>
    </xf>
    <xf numFmtId="4" fontId="45" fillId="0" borderId="0" xfId="0" applyNumberFormat="1" applyFont="1" applyAlignment="1">
      <alignment horizontal="right" vertical="top" wrapText="1"/>
    </xf>
    <xf numFmtId="0" fontId="45" fillId="0" borderId="0" xfId="0" applyFont="1" applyFill="1" applyAlignment="1">
      <alignment vertical="top"/>
    </xf>
    <xf numFmtId="0" fontId="43" fillId="0" borderId="0" xfId="0" applyFont="1" applyFill="1" applyAlignment="1">
      <alignment horizontal="center" vertical="top" wrapText="1"/>
    </xf>
    <xf numFmtId="2" fontId="43" fillId="0" borderId="0" xfId="0" applyNumberFormat="1" applyFont="1" applyFill="1" applyAlignment="1">
      <alignment horizontal="center" vertical="top" wrapText="1"/>
    </xf>
    <xf numFmtId="2" fontId="43" fillId="0" borderId="0" xfId="0" applyNumberFormat="1" applyFont="1" applyFill="1" applyAlignment="1">
      <alignment vertical="top" wrapText="1"/>
    </xf>
    <xf numFmtId="2" fontId="45" fillId="0" borderId="0" xfId="0" applyNumberFormat="1" applyFont="1" applyBorder="1" applyAlignment="1">
      <alignment vertical="top" wrapText="1"/>
    </xf>
    <xf numFmtId="2" fontId="45" fillId="0" borderId="0" xfId="0" applyNumberFormat="1" applyFont="1" applyBorder="1" applyAlignment="1">
      <alignment horizontal="center" vertical="top" wrapText="1"/>
    </xf>
    <xf numFmtId="4" fontId="45" fillId="0" borderId="0" xfId="0" applyNumberFormat="1" applyFont="1" applyAlignment="1" applyProtection="1">
      <alignment horizontal="right" vertical="top" wrapText="1"/>
      <protection locked="0" hidden="1"/>
    </xf>
    <xf numFmtId="2" fontId="55" fillId="0" borderId="0" xfId="0" applyNumberFormat="1" applyFont="1" applyBorder="1" applyAlignment="1">
      <alignment vertical="top" wrapText="1"/>
    </xf>
    <xf numFmtId="2" fontId="43" fillId="0" borderId="0" xfId="0" applyNumberFormat="1" applyFont="1" applyBorder="1" applyAlignment="1">
      <alignment horizontal="center" vertical="top" wrapText="1"/>
    </xf>
    <xf numFmtId="4" fontId="43" fillId="0" borderId="0" xfId="0" applyNumberFormat="1" applyFont="1" applyBorder="1" applyAlignment="1">
      <alignment horizontal="right" vertical="top" wrapText="1"/>
    </xf>
    <xf numFmtId="4" fontId="44" fillId="0" borderId="0" xfId="0" applyNumberFormat="1" applyFont="1" applyBorder="1" applyAlignment="1">
      <alignment horizontal="right" vertical="top" wrapText="1"/>
    </xf>
    <xf numFmtId="1" fontId="45" fillId="0" borderId="0" xfId="0" applyNumberFormat="1" applyFont="1" applyAlignment="1">
      <alignment horizontal="justify" vertical="top" wrapText="1"/>
    </xf>
    <xf numFmtId="2" fontId="45" fillId="0" borderId="0" xfId="0" applyNumberFormat="1" applyFont="1" applyAlignment="1">
      <alignment horizontal="justify" vertical="top" wrapText="1"/>
    </xf>
    <xf numFmtId="4" fontId="45" fillId="0" borderId="0" xfId="0" applyNumberFormat="1" applyFont="1" applyAlignment="1">
      <alignment horizontal="justify" vertical="top" wrapText="1"/>
    </xf>
    <xf numFmtId="0" fontId="56" fillId="0" borderId="0" xfId="0" applyFont="1" applyBorder="1" applyAlignment="1" applyProtection="1">
      <alignment horizontal="justify" vertical="top" wrapText="1"/>
    </xf>
    <xf numFmtId="4" fontId="56" fillId="0" borderId="0" xfId="0" applyNumberFormat="1" applyFont="1" applyFill="1" applyBorder="1" applyAlignment="1" applyProtection="1">
      <alignment horizontal="justify" vertical="top" wrapText="1"/>
    </xf>
    <xf numFmtId="4" fontId="43" fillId="0" borderId="0" xfId="0" applyNumberFormat="1" applyFont="1" applyAlignment="1">
      <alignment horizontal="justify" vertical="top" wrapText="1"/>
    </xf>
    <xf numFmtId="0" fontId="1" fillId="0" borderId="0" xfId="7" applyFont="1" applyFill="1" applyAlignment="1" applyProtection="1">
      <alignment horizontal="justify" vertical="top"/>
    </xf>
    <xf numFmtId="4" fontId="1" fillId="0" borderId="0" xfId="7" applyNumberFormat="1" applyFont="1" applyAlignment="1" applyProtection="1">
      <alignment horizontal="justify" vertical="top"/>
    </xf>
    <xf numFmtId="0" fontId="45" fillId="0" borderId="0" xfId="0" applyFont="1" applyFill="1" applyAlignment="1" applyProtection="1">
      <alignment horizontal="justify" vertical="top" wrapText="1"/>
    </xf>
    <xf numFmtId="4" fontId="1" fillId="0" borderId="0" xfId="7" applyNumberFormat="1" applyFont="1" applyFill="1" applyAlignment="1" applyProtection="1">
      <alignment horizontal="justify" vertical="top"/>
    </xf>
    <xf numFmtId="0" fontId="45" fillId="0" borderId="0" xfId="0" applyFont="1" applyFill="1" applyAlignment="1" applyProtection="1">
      <alignment horizontal="justify" vertical="top"/>
    </xf>
    <xf numFmtId="2" fontId="45" fillId="0" borderId="0" xfId="0" applyNumberFormat="1" applyFont="1" applyAlignment="1">
      <alignment vertical="top" wrapText="1"/>
    </xf>
    <xf numFmtId="0" fontId="45" fillId="0" borderId="0" xfId="0" applyFont="1" applyBorder="1" applyAlignment="1">
      <alignment vertical="top" wrapText="1"/>
    </xf>
    <xf numFmtId="4" fontId="45" fillId="0" borderId="0" xfId="0" applyNumberFormat="1" applyFont="1" applyFill="1" applyBorder="1" applyAlignment="1" applyProtection="1">
      <alignment horizontal="right" vertical="top"/>
      <protection locked="0" hidden="1"/>
    </xf>
    <xf numFmtId="0" fontId="45" fillId="0" borderId="0" xfId="0" applyFont="1" applyAlignment="1" applyProtection="1">
      <alignment vertical="top" wrapText="1"/>
    </xf>
    <xf numFmtId="0" fontId="55" fillId="0" borderId="0" xfId="0" applyFont="1" applyFill="1" applyAlignment="1">
      <alignment vertical="top"/>
    </xf>
    <xf numFmtId="1" fontId="44" fillId="0" borderId="0" xfId="0" applyNumberFormat="1" applyFont="1" applyAlignment="1">
      <alignment horizontal="center" vertical="top" wrapText="1"/>
    </xf>
    <xf numFmtId="0" fontId="44" fillId="0" borderId="0" xfId="0" applyFont="1" applyBorder="1" applyAlignment="1">
      <alignment horizontal="center" vertical="top" wrapText="1"/>
    </xf>
    <xf numFmtId="4" fontId="44" fillId="0" borderId="0" xfId="0" applyNumberFormat="1" applyFont="1" applyBorder="1" applyAlignment="1">
      <alignment horizontal="right" vertical="top"/>
    </xf>
    <xf numFmtId="4" fontId="45" fillId="0" borderId="0" xfId="0" applyNumberFormat="1" applyFont="1" applyBorder="1" applyAlignment="1" applyProtection="1">
      <alignment horizontal="right" vertical="top"/>
      <protection locked="0" hidden="1"/>
    </xf>
    <xf numFmtId="2" fontId="44" fillId="0" borderId="0" xfId="0" applyNumberFormat="1" applyFont="1" applyBorder="1" applyAlignment="1">
      <alignment vertical="top" wrapText="1"/>
    </xf>
    <xf numFmtId="2" fontId="44" fillId="0" borderId="0" xfId="0" applyNumberFormat="1" applyFont="1" applyBorder="1" applyAlignment="1">
      <alignment horizontal="center" vertical="top" wrapText="1"/>
    </xf>
    <xf numFmtId="4" fontId="44" fillId="0" borderId="0" xfId="0" applyNumberFormat="1" applyFont="1" applyAlignment="1">
      <alignment horizontal="right" vertical="top" wrapText="1"/>
    </xf>
    <xf numFmtId="2" fontId="55" fillId="0" borderId="0" xfId="0" applyNumberFormat="1" applyFont="1" applyFill="1" applyAlignment="1">
      <alignment vertical="top" wrapText="1"/>
    </xf>
    <xf numFmtId="1" fontId="44" fillId="0" borderId="0" xfId="0" applyNumberFormat="1" applyFont="1" applyBorder="1" applyAlignment="1">
      <alignment horizontal="center" vertical="top" wrapText="1"/>
    </xf>
    <xf numFmtId="1" fontId="53" fillId="0" borderId="0" xfId="0" applyNumberFormat="1" applyFont="1" applyAlignment="1">
      <alignment horizontal="center" vertical="top" wrapText="1"/>
    </xf>
    <xf numFmtId="0" fontId="43" fillId="0" borderId="0" xfId="0" applyFont="1" applyAlignment="1">
      <alignment vertical="top" wrapText="1"/>
    </xf>
    <xf numFmtId="0" fontId="55" fillId="0" borderId="0" xfId="0" applyFont="1" applyAlignment="1">
      <alignment vertical="top" wrapText="1"/>
    </xf>
    <xf numFmtId="0" fontId="43" fillId="0" borderId="0" xfId="0" applyFont="1" applyAlignment="1">
      <alignment horizontal="center" vertical="top" wrapText="1"/>
    </xf>
    <xf numFmtId="2" fontId="55" fillId="0" borderId="0" xfId="0" applyNumberFormat="1" applyFont="1" applyFill="1" applyBorder="1" applyAlignment="1">
      <alignment vertical="top" wrapText="1"/>
    </xf>
    <xf numFmtId="0" fontId="43" fillId="0" borderId="0" xfId="0" applyFont="1" applyBorder="1" applyAlignment="1">
      <alignment horizontal="center" vertical="top" wrapText="1"/>
    </xf>
    <xf numFmtId="0" fontId="43" fillId="0" borderId="0" xfId="0" applyFont="1" applyBorder="1" applyAlignment="1">
      <alignment vertical="top" wrapText="1"/>
    </xf>
    <xf numFmtId="1" fontId="45" fillId="0" borderId="0" xfId="0" applyNumberFormat="1" applyFont="1" applyBorder="1" applyAlignment="1">
      <alignment horizontal="center" vertical="top" wrapText="1"/>
    </xf>
    <xf numFmtId="4" fontId="44" fillId="0" borderId="4" xfId="0" applyNumberFormat="1" applyFont="1" applyBorder="1" applyAlignment="1">
      <alignment horizontal="right" vertical="top"/>
    </xf>
    <xf numFmtId="4" fontId="55" fillId="0" borderId="0" xfId="0" applyNumberFormat="1" applyFont="1" applyBorder="1" applyAlignment="1">
      <alignment horizontal="right" vertical="top" wrapText="1"/>
    </xf>
    <xf numFmtId="4" fontId="55" fillId="0" borderId="0" xfId="0" applyNumberFormat="1" applyFont="1" applyFill="1" applyBorder="1" applyAlignment="1">
      <alignment horizontal="right" vertical="top" wrapText="1"/>
    </xf>
    <xf numFmtId="4" fontId="44" fillId="0" borderId="0" xfId="0" applyNumberFormat="1" applyFont="1" applyFill="1" applyBorder="1" applyAlignment="1">
      <alignment horizontal="right" vertical="top" wrapText="1"/>
    </xf>
    <xf numFmtId="4" fontId="55" fillId="0" borderId="0" xfId="0" applyNumberFormat="1" applyFont="1" applyFill="1" applyBorder="1" applyAlignment="1">
      <alignment horizontal="right" vertical="top"/>
    </xf>
    <xf numFmtId="0" fontId="43" fillId="2" borderId="0" xfId="0" applyFont="1" applyFill="1" applyAlignment="1">
      <alignment horizontal="center" vertical="top" wrapText="1"/>
    </xf>
    <xf numFmtId="4" fontId="44" fillId="0" borderId="0" xfId="0" applyNumberFormat="1" applyFont="1" applyBorder="1" applyAlignment="1">
      <alignment horizontal="center" vertical="top"/>
    </xf>
    <xf numFmtId="0" fontId="44" fillId="0" borderId="0" xfId="0" applyFont="1" applyBorder="1" applyAlignment="1">
      <alignment horizontal="justify" vertical="top"/>
    </xf>
    <xf numFmtId="0" fontId="44" fillId="0" borderId="0" xfId="0" applyFont="1" applyBorder="1" applyAlignment="1">
      <alignment horizontal="center" vertical="top"/>
    </xf>
    <xf numFmtId="0" fontId="44" fillId="0" borderId="0" xfId="0" applyFont="1" applyAlignment="1">
      <alignment horizontal="justify" vertical="top"/>
    </xf>
    <xf numFmtId="0" fontId="45" fillId="0" borderId="0" xfId="0" applyFont="1" applyAlignment="1">
      <alignment horizontal="center" vertical="top" wrapText="1"/>
    </xf>
    <xf numFmtId="0" fontId="50" fillId="0" borderId="0" xfId="0" applyFont="1" applyAlignment="1">
      <alignment horizontal="justify" vertical="top"/>
    </xf>
    <xf numFmtId="0" fontId="50" fillId="0" borderId="0" xfId="0" applyFont="1" applyAlignment="1">
      <alignment horizontal="center" vertical="top" wrapText="1"/>
    </xf>
    <xf numFmtId="4" fontId="50" fillId="0" borderId="0" xfId="0" applyNumberFormat="1" applyFont="1" applyAlignment="1">
      <alignment horizontal="right" vertical="top" wrapText="1"/>
    </xf>
    <xf numFmtId="4" fontId="50" fillId="0" borderId="0" xfId="0" applyNumberFormat="1" applyFont="1" applyAlignment="1">
      <alignment horizontal="right" vertical="top"/>
    </xf>
    <xf numFmtId="0" fontId="45" fillId="0" borderId="0" xfId="0" applyFont="1" applyAlignment="1">
      <alignment horizontal="center" vertical="top"/>
    </xf>
    <xf numFmtId="4" fontId="45" fillId="0" borderId="0" xfId="0" applyNumberFormat="1" applyFont="1" applyAlignment="1" applyProtection="1">
      <alignment horizontal="right" vertical="top"/>
      <protection locked="0" hidden="1"/>
    </xf>
    <xf numFmtId="0" fontId="45" fillId="0" borderId="0" xfId="8" applyFont="1" applyAlignment="1">
      <alignment horizontal="justify" vertical="top" wrapText="1"/>
    </xf>
    <xf numFmtId="0" fontId="45" fillId="0" borderId="0" xfId="0" applyFont="1" applyAlignment="1">
      <alignment horizontal="right" vertical="top"/>
    </xf>
    <xf numFmtId="1" fontId="50" fillId="0" borderId="0" xfId="0" applyNumberFormat="1" applyFont="1" applyAlignment="1">
      <alignment horizontal="center" vertical="top" wrapText="1"/>
    </xf>
    <xf numFmtId="2" fontId="55" fillId="0" borderId="4" xfId="0" applyNumberFormat="1" applyFont="1" applyBorder="1" applyAlignment="1">
      <alignment vertical="top" wrapText="1"/>
    </xf>
    <xf numFmtId="2" fontId="43" fillId="0" borderId="4" xfId="0" applyNumberFormat="1" applyFont="1" applyBorder="1" applyAlignment="1">
      <alignment horizontal="center" vertical="top" wrapText="1"/>
    </xf>
    <xf numFmtId="4" fontId="43" fillId="0" borderId="4" xfId="0" applyNumberFormat="1" applyFont="1" applyBorder="1" applyAlignment="1">
      <alignment horizontal="right" vertical="top" wrapText="1"/>
    </xf>
    <xf numFmtId="4" fontId="45" fillId="0" borderId="4" xfId="0" applyNumberFormat="1" applyFont="1" applyBorder="1" applyAlignment="1">
      <alignment horizontal="right" vertical="top" wrapText="1"/>
    </xf>
    <xf numFmtId="2" fontId="43" fillId="0" borderId="0" xfId="0" applyNumberFormat="1" applyFont="1" applyBorder="1" applyAlignment="1">
      <alignment vertical="top" wrapText="1"/>
    </xf>
    <xf numFmtId="0" fontId="43" fillId="0" borderId="0" xfId="0" applyFont="1" applyFill="1" applyBorder="1" applyAlignment="1">
      <alignment horizontal="right" vertical="top" wrapText="1"/>
    </xf>
    <xf numFmtId="0" fontId="45" fillId="0" borderId="0" xfId="0" applyFont="1" applyBorder="1" applyAlignment="1">
      <alignment horizontal="center" vertical="top"/>
    </xf>
    <xf numFmtId="1" fontId="45" fillId="0" borderId="0" xfId="0" applyNumberFormat="1" applyFont="1" applyFill="1" applyBorder="1" applyAlignment="1">
      <alignment horizontal="center" vertical="top" wrapText="1"/>
    </xf>
    <xf numFmtId="0" fontId="45" fillId="0" borderId="0" xfId="0" applyFont="1" applyFill="1" applyAlignment="1">
      <alignment horizontal="center" vertical="top" wrapText="1"/>
    </xf>
    <xf numFmtId="0" fontId="57" fillId="0" borderId="0" xfId="3" applyFont="1" applyFill="1" applyAlignment="1">
      <alignment vertical="top"/>
    </xf>
    <xf numFmtId="4" fontId="57" fillId="0" borderId="0" xfId="3" applyNumberFormat="1" applyFont="1" applyFill="1" applyAlignment="1">
      <alignment horizontal="right" vertical="top"/>
    </xf>
    <xf numFmtId="0" fontId="57" fillId="0" borderId="0" xfId="3" applyFont="1" applyAlignment="1">
      <alignment vertical="top"/>
    </xf>
    <xf numFmtId="4" fontId="57" fillId="0" borderId="0" xfId="3" applyNumberFormat="1" applyFont="1" applyAlignment="1">
      <alignment horizontal="center" vertical="top"/>
    </xf>
    <xf numFmtId="0" fontId="45" fillId="0" borderId="0" xfId="3" quotePrefix="1" applyFont="1" applyFill="1" applyAlignment="1">
      <alignment horizontal="justify" vertical="top"/>
    </xf>
    <xf numFmtId="0" fontId="45" fillId="0" borderId="0" xfId="3" applyFont="1" applyFill="1" applyAlignment="1">
      <alignment horizontal="justify" vertical="top"/>
    </xf>
    <xf numFmtId="4" fontId="45" fillId="0" borderId="0" xfId="3" applyNumberFormat="1" applyFont="1" applyFill="1" applyAlignment="1">
      <alignment horizontal="justify" vertical="top"/>
    </xf>
    <xf numFmtId="4" fontId="45" fillId="0" borderId="0" xfId="0" applyNumberFormat="1" applyFont="1" applyFill="1" applyAlignment="1">
      <alignment horizontal="justify" vertical="top"/>
    </xf>
    <xf numFmtId="0" fontId="58" fillId="0" borderId="0" xfId="1" applyFont="1" applyFill="1" applyAlignment="1">
      <alignment vertical="top"/>
    </xf>
    <xf numFmtId="0" fontId="58" fillId="0" borderId="0" xfId="1" applyFont="1" applyAlignment="1">
      <alignment vertical="top"/>
    </xf>
    <xf numFmtId="0" fontId="56" fillId="0" borderId="0" xfId="3" quotePrefix="1" applyFont="1" applyFill="1" applyAlignment="1">
      <alignment horizontal="right" vertical="top"/>
    </xf>
    <xf numFmtId="0" fontId="56" fillId="0" borderId="0" xfId="3" applyFont="1" applyFill="1" applyAlignment="1">
      <alignment horizontal="right" vertical="top"/>
    </xf>
    <xf numFmtId="0" fontId="56" fillId="0" borderId="0" xfId="0" applyFont="1" applyFill="1" applyBorder="1" applyAlignment="1">
      <alignment horizontal="justify" vertical="top" wrapText="1"/>
    </xf>
    <xf numFmtId="0" fontId="56" fillId="0" borderId="0" xfId="3" applyFont="1" applyFill="1" applyAlignment="1">
      <alignment horizontal="left" vertical="top"/>
    </xf>
    <xf numFmtId="4" fontId="57" fillId="0" borderId="0" xfId="3" applyNumberFormat="1" applyFont="1" applyFill="1" applyAlignment="1">
      <alignment horizontal="center" vertical="top"/>
    </xf>
    <xf numFmtId="0" fontId="45" fillId="0" borderId="0" xfId="0" applyFont="1" applyFill="1" applyAlignment="1">
      <alignment vertical="top" wrapText="1"/>
    </xf>
    <xf numFmtId="0" fontId="45" fillId="0" borderId="0" xfId="0" applyFont="1" applyFill="1" applyAlignment="1" applyProtection="1">
      <alignment vertical="top"/>
      <protection locked="0" hidden="1"/>
    </xf>
    <xf numFmtId="0" fontId="57" fillId="0" borderId="0" xfId="3" quotePrefix="1" applyFont="1" applyFill="1" applyAlignment="1">
      <alignment horizontal="right" vertical="top"/>
    </xf>
    <xf numFmtId="0" fontId="50" fillId="0" borderId="0" xfId="0" applyFont="1" applyFill="1" applyAlignment="1">
      <alignment horizontal="justify" vertical="top"/>
    </xf>
    <xf numFmtId="4" fontId="45" fillId="0" borderId="0" xfId="0" applyNumberFormat="1" applyFont="1" applyFill="1" applyAlignment="1" applyProtection="1">
      <alignment horizontal="right" vertical="top"/>
      <protection locked="0" hidden="1"/>
    </xf>
    <xf numFmtId="0" fontId="1" fillId="0" borderId="0" xfId="7" applyFont="1" applyBorder="1" applyAlignment="1" applyProtection="1">
      <alignment vertical="top" wrapText="1"/>
    </xf>
    <xf numFmtId="4" fontId="45" fillId="0" borderId="0" xfId="0" applyNumberFormat="1" applyFont="1" applyFill="1" applyBorder="1" applyAlignment="1" applyProtection="1">
      <alignment vertical="top"/>
    </xf>
    <xf numFmtId="0" fontId="1" fillId="0" borderId="0" xfId="7" applyFont="1" applyFill="1" applyBorder="1" applyAlignment="1" applyProtection="1">
      <alignment vertical="top" wrapText="1"/>
    </xf>
    <xf numFmtId="0" fontId="45" fillId="0" borderId="0" xfId="0" applyFont="1" applyFill="1" applyBorder="1" applyAlignment="1">
      <alignment horizontal="justify" vertical="top"/>
    </xf>
    <xf numFmtId="49" fontId="45" fillId="0" borderId="0" xfId="2" applyNumberFormat="1" applyFont="1" applyFill="1" applyAlignment="1">
      <alignment horizontal="left" vertical="top" wrapText="1"/>
    </xf>
    <xf numFmtId="0" fontId="44" fillId="0" borderId="2" xfId="0" applyFont="1" applyFill="1" applyBorder="1" applyAlignment="1">
      <alignment vertical="top" wrapText="1"/>
    </xf>
    <xf numFmtId="0" fontId="45" fillId="0" borderId="2" xfId="0" applyFont="1" applyFill="1" applyBorder="1" applyAlignment="1">
      <alignment horizontal="center" vertical="top" wrapText="1"/>
    </xf>
    <xf numFmtId="4" fontId="45" fillId="0" borderId="2" xfId="0" applyNumberFormat="1" applyFont="1" applyFill="1" applyBorder="1" applyAlignment="1">
      <alignment horizontal="right" vertical="top" wrapText="1"/>
    </xf>
    <xf numFmtId="4" fontId="45" fillId="0" borderId="2" xfId="0" applyNumberFormat="1" applyFont="1" applyFill="1" applyBorder="1" applyAlignment="1">
      <alignment horizontal="right" vertical="top"/>
    </xf>
    <xf numFmtId="0" fontId="45" fillId="0" borderId="0" xfId="0" applyFont="1" applyFill="1" applyAlignment="1">
      <alignment horizontal="right" vertical="top"/>
    </xf>
    <xf numFmtId="0" fontId="45" fillId="0" borderId="0" xfId="0" applyFont="1" applyFill="1" applyAlignment="1">
      <alignment horizontal="right" vertical="top" wrapText="1"/>
    </xf>
    <xf numFmtId="2" fontId="52" fillId="0" borderId="0" xfId="0" applyNumberFormat="1" applyFont="1" applyFill="1" applyBorder="1" applyAlignment="1">
      <alignment vertical="top" wrapText="1"/>
    </xf>
    <xf numFmtId="4" fontId="43" fillId="0" borderId="0" xfId="0" applyNumberFormat="1" applyFont="1" applyFill="1" applyAlignment="1">
      <alignment vertical="top" wrapText="1"/>
    </xf>
    <xf numFmtId="4" fontId="45" fillId="0" borderId="0" xfId="0" applyNumberFormat="1" applyFont="1" applyFill="1" applyAlignment="1">
      <alignment vertical="top" wrapText="1"/>
    </xf>
    <xf numFmtId="1" fontId="43" fillId="0" borderId="0" xfId="0" applyNumberFormat="1" applyFont="1" applyFill="1" applyAlignment="1">
      <alignment horizontal="left" vertical="top" wrapText="1"/>
    </xf>
    <xf numFmtId="0" fontId="44" fillId="0" borderId="0" xfId="0" applyFont="1" applyFill="1" applyBorder="1" applyAlignment="1">
      <alignment vertical="top" wrapText="1"/>
    </xf>
    <xf numFmtId="0" fontId="45" fillId="0" borderId="0" xfId="0" applyFont="1" applyFill="1" applyBorder="1" applyAlignment="1">
      <alignment vertical="top"/>
    </xf>
    <xf numFmtId="4" fontId="43" fillId="0" borderId="0" xfId="0" applyNumberFormat="1" applyFont="1" applyFill="1" applyBorder="1" applyAlignment="1">
      <alignment horizontal="right" vertical="top"/>
    </xf>
    <xf numFmtId="0" fontId="56" fillId="0" borderId="0" xfId="3" quotePrefix="1" applyFont="1" applyFill="1" applyAlignment="1">
      <alignment horizontal="left" vertical="top"/>
    </xf>
    <xf numFmtId="0" fontId="59" fillId="0" borderId="0" xfId="3" applyFont="1" applyFill="1" applyAlignment="1">
      <alignment horizontal="left" vertical="top"/>
    </xf>
    <xf numFmtId="0" fontId="57" fillId="0" borderId="0" xfId="3" applyFont="1" applyFill="1" applyAlignment="1">
      <alignment horizontal="right" vertical="top"/>
    </xf>
    <xf numFmtId="0" fontId="45" fillId="0" borderId="0" xfId="3" applyFont="1" applyFill="1" applyAlignment="1">
      <alignment horizontal="justify" vertical="top" wrapText="1"/>
    </xf>
    <xf numFmtId="4" fontId="45" fillId="0" borderId="0" xfId="3" applyNumberFormat="1" applyFont="1" applyFill="1" applyAlignment="1">
      <alignment horizontal="justify" vertical="top" wrapText="1"/>
    </xf>
    <xf numFmtId="4" fontId="45" fillId="0" borderId="0" xfId="0" applyNumberFormat="1" applyFont="1" applyFill="1" applyAlignment="1">
      <alignment horizontal="justify" vertical="top" wrapText="1"/>
    </xf>
    <xf numFmtId="0" fontId="56" fillId="0" borderId="0" xfId="0" applyFont="1" applyFill="1" applyAlignment="1">
      <alignment horizontal="justify" vertical="top" wrapText="1"/>
    </xf>
    <xf numFmtId="165" fontId="14" fillId="0" borderId="0" xfId="5" applyNumberFormat="1" applyFont="1" applyBorder="1" applyAlignment="1">
      <alignment horizontal="center" wrapText="1"/>
    </xf>
    <xf numFmtId="4" fontId="14" fillId="0" borderId="0" xfId="5" applyNumberFormat="1" applyFont="1" applyBorder="1" applyAlignment="1">
      <alignment horizontal="center" wrapText="1"/>
    </xf>
    <xf numFmtId="0" fontId="14" fillId="0" borderId="0" xfId="0" applyFont="1" applyFill="1" applyAlignment="1">
      <alignment horizontal="center"/>
    </xf>
    <xf numFmtId="0" fontId="16" fillId="0" borderId="0" xfId="0" applyFont="1" applyFill="1" applyAlignment="1">
      <alignment horizontal="center"/>
    </xf>
    <xf numFmtId="167" fontId="55" fillId="0" borderId="0" xfId="0" applyNumberFormat="1" applyFont="1" applyBorder="1" applyAlignment="1"/>
    <xf numFmtId="0" fontId="43" fillId="0" borderId="0" xfId="0" applyFont="1" applyBorder="1" applyAlignment="1">
      <alignment horizontal="justify"/>
    </xf>
    <xf numFmtId="0" fontId="60" fillId="0" borderId="0" xfId="0" applyNumberFormat="1" applyFont="1" applyFill="1" applyBorder="1" applyAlignment="1">
      <alignment horizontal="justify" vertical="top" wrapText="1"/>
    </xf>
    <xf numFmtId="0" fontId="61" fillId="0" borderId="0" xfId="0" applyNumberFormat="1" applyFont="1" applyFill="1" applyBorder="1" applyAlignment="1">
      <alignment horizontal="justify" vertical="top" wrapText="1"/>
    </xf>
    <xf numFmtId="0" fontId="61" fillId="0" borderId="5" xfId="0" applyNumberFormat="1" applyFont="1" applyFill="1" applyBorder="1" applyAlignment="1">
      <alignment horizontal="justify" vertical="top" wrapText="1"/>
    </xf>
    <xf numFmtId="0" fontId="61" fillId="0" borderId="1" xfId="0" applyNumberFormat="1" applyFont="1" applyFill="1" applyBorder="1" applyAlignment="1">
      <alignment horizontal="justify" vertical="top" wrapText="1"/>
    </xf>
    <xf numFmtId="0" fontId="62" fillId="0" borderId="0" xfId="0" applyNumberFormat="1" applyFont="1" applyFill="1" applyBorder="1" applyAlignment="1">
      <alignment horizontal="justify" vertical="top" wrapText="1"/>
    </xf>
    <xf numFmtId="0" fontId="63" fillId="0" borderId="0" xfId="0" applyFont="1" applyFill="1" applyBorder="1" applyAlignment="1">
      <alignment horizontal="justify" vertical="top" wrapText="1"/>
    </xf>
    <xf numFmtId="0" fontId="43" fillId="0" borderId="0" xfId="0" applyFont="1" applyAlignment="1">
      <alignment horizontal="justify" vertical="top"/>
    </xf>
    <xf numFmtId="0" fontId="43" fillId="0" borderId="0" xfId="0" applyFont="1" applyFill="1" applyBorder="1" applyAlignment="1">
      <alignment horizontal="justify" vertical="top" wrapText="1"/>
    </xf>
    <xf numFmtId="0" fontId="60" fillId="0" borderId="8" xfId="0" applyNumberFormat="1" applyFont="1" applyFill="1" applyBorder="1" applyAlignment="1">
      <alignment horizontal="justify" vertical="top" wrapText="1"/>
    </xf>
    <xf numFmtId="0" fontId="60" fillId="0" borderId="10" xfId="0" applyNumberFormat="1" applyFont="1" applyFill="1" applyBorder="1" applyAlignment="1">
      <alignment horizontal="justify" vertical="top" wrapText="1"/>
    </xf>
    <xf numFmtId="4" fontId="60" fillId="0" borderId="8" xfId="0" applyNumberFormat="1" applyFont="1" applyFill="1" applyBorder="1" applyAlignment="1">
      <alignment horizontal="justify" vertical="top" wrapText="1"/>
    </xf>
    <xf numFmtId="4" fontId="43" fillId="0" borderId="0" xfId="0" applyNumberFormat="1" applyFont="1" applyFill="1" applyBorder="1" applyAlignment="1">
      <alignment horizontal="justify" vertical="top" wrapText="1"/>
    </xf>
    <xf numFmtId="0" fontId="64" fillId="0" borderId="0" xfId="0" applyFont="1" applyAlignment="1">
      <alignment horizontal="justify" vertical="top"/>
    </xf>
    <xf numFmtId="0" fontId="43" fillId="0" borderId="9" xfId="0" applyFont="1" applyBorder="1" applyAlignment="1">
      <alignment horizontal="justify" vertical="top"/>
    </xf>
    <xf numFmtId="0" fontId="43" fillId="0" borderId="0" xfId="0" applyFont="1" applyBorder="1" applyAlignment="1">
      <alignment horizontal="justify" vertical="top"/>
    </xf>
    <xf numFmtId="0" fontId="60" fillId="0" borderId="9" xfId="0" applyNumberFormat="1" applyFont="1" applyFill="1" applyBorder="1" applyAlignment="1">
      <alignment horizontal="justify" vertical="top" wrapText="1"/>
    </xf>
    <xf numFmtId="0" fontId="60" fillId="0" borderId="4" xfId="0" applyNumberFormat="1" applyFont="1" applyFill="1" applyBorder="1" applyAlignment="1">
      <alignment horizontal="justify" vertical="top" wrapText="1"/>
    </xf>
    <xf numFmtId="0" fontId="43" fillId="0" borderId="0" xfId="0" applyFont="1" applyAlignment="1" applyProtection="1">
      <alignment horizontal="justify" vertical="top" wrapText="1"/>
    </xf>
    <xf numFmtId="0" fontId="60" fillId="0" borderId="11" xfId="0" applyNumberFormat="1" applyFont="1" applyFill="1" applyBorder="1" applyAlignment="1">
      <alignment horizontal="justify" vertical="top" wrapText="1"/>
    </xf>
    <xf numFmtId="4" fontId="30" fillId="0" borderId="11" xfId="0" applyNumberFormat="1" applyFont="1" applyFill="1" applyBorder="1" applyAlignment="1">
      <alignment horizontal="left"/>
    </xf>
    <xf numFmtId="4" fontId="28" fillId="0" borderId="11" xfId="0" applyNumberFormat="1" applyFont="1" applyBorder="1" applyAlignment="1">
      <alignment horizontal="center"/>
    </xf>
    <xf numFmtId="0" fontId="8" fillId="0" borderId="0" xfId="0" applyFont="1" applyAlignment="1">
      <alignment horizontal="center"/>
    </xf>
    <xf numFmtId="0" fontId="7" fillId="0" borderId="0" xfId="0" applyFont="1" applyAlignment="1">
      <alignment wrapText="1"/>
    </xf>
    <xf numFmtId="0" fontId="25" fillId="0" borderId="0" xfId="0" applyFont="1" applyAlignment="1">
      <alignment wrapText="1"/>
    </xf>
    <xf numFmtId="0" fontId="42" fillId="0" borderId="0" xfId="0" applyFont="1" applyAlignment="1">
      <alignment vertical="top" wrapText="1"/>
    </xf>
    <xf numFmtId="0" fontId="43" fillId="0" borderId="0" xfId="0" applyFont="1" applyAlignment="1">
      <alignment vertical="top" wrapText="1"/>
    </xf>
    <xf numFmtId="0" fontId="14" fillId="0" borderId="0" xfId="0" applyFont="1" applyAlignment="1">
      <alignment vertical="top" wrapText="1"/>
    </xf>
    <xf numFmtId="0" fontId="45" fillId="0" borderId="0" xfId="0" applyFont="1" applyFill="1" applyAlignment="1" applyProtection="1">
      <alignment horizontal="justify" vertical="top" wrapText="1"/>
    </xf>
    <xf numFmtId="0" fontId="45" fillId="0" borderId="0" xfId="0" applyFont="1" applyFill="1" applyAlignment="1" applyProtection="1">
      <alignment horizontal="justify" vertical="top"/>
    </xf>
  </cellXfs>
  <cellStyles count="9">
    <cellStyle name="Navadno" xfId="0" builtinId="0"/>
    <cellStyle name="Navadno 3" xfId="7"/>
    <cellStyle name="Navadno_Popis del" xfId="1"/>
    <cellStyle name="Navadno_Rimska 7a - popis del" xfId="2"/>
    <cellStyle name="Navadno_Župančičeva 10 12 - popis del" xfId="3"/>
    <cellStyle name="Normal_Artikli brez cen" xfId="4"/>
    <cellStyle name="Normal_PL_SD" xfId="8"/>
    <cellStyle name="Odstotek" xfId="6" builtinId="5"/>
    <cellStyle name="Vejica" xfId="5"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oneCellAnchor>
    <xdr:from>
      <xdr:col>1</xdr:col>
      <xdr:colOff>790575</xdr:colOff>
      <xdr:row>11</xdr:row>
      <xdr:rowOff>0</xdr:rowOff>
    </xdr:from>
    <xdr:ext cx="184731" cy="264560"/>
    <xdr:sp macro="" textlink="">
      <xdr:nvSpPr>
        <xdr:cNvPr id="2" name="PoljeZBesedilom 1"/>
        <xdr:cNvSpPr txBox="1"/>
      </xdr:nvSpPr>
      <xdr:spPr>
        <a:xfrm>
          <a:off x="1095375" y="361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790575</xdr:colOff>
      <xdr:row>11</xdr:row>
      <xdr:rowOff>0</xdr:rowOff>
    </xdr:from>
    <xdr:ext cx="184731" cy="264560"/>
    <xdr:sp macro="" textlink="">
      <xdr:nvSpPr>
        <xdr:cNvPr id="3" name="PoljeZBesedilom 2"/>
        <xdr:cNvSpPr txBox="1"/>
      </xdr:nvSpPr>
      <xdr:spPr>
        <a:xfrm>
          <a:off x="1095375" y="361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6.bin"/><Relationship Id="rId4" Type="http://schemas.openxmlformats.org/officeDocument/2006/relationships/comments" Target="../comments1.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enableFormatConditionsCalculation="0">
    <tabColor indexed="57"/>
  </sheetPr>
  <dimension ref="A12:I36"/>
  <sheetViews>
    <sheetView tabSelected="1" view="pageBreakPreview" topLeftCell="A7" zoomScaleNormal="100" zoomScaleSheetLayoutView="100" workbookViewId="0">
      <selection activeCell="E11" sqref="E11"/>
    </sheetView>
  </sheetViews>
  <sheetFormatPr defaultRowHeight="18"/>
  <cols>
    <col min="1" max="1" width="15.140625" style="4" customWidth="1"/>
    <col min="2" max="16384" width="9.140625" style="4"/>
  </cols>
  <sheetData>
    <row r="12" spans="1:9" s="5" customFormat="1" ht="30">
      <c r="A12" s="366" t="s">
        <v>490</v>
      </c>
      <c r="B12" s="366"/>
      <c r="C12" s="366"/>
      <c r="D12" s="366"/>
      <c r="E12" s="366"/>
      <c r="F12" s="366"/>
      <c r="G12" s="366"/>
      <c r="H12" s="366"/>
      <c r="I12" s="366"/>
    </row>
    <row r="16" spans="1:9">
      <c r="A16" s="4" t="s">
        <v>70</v>
      </c>
      <c r="B16" s="4" t="s">
        <v>82</v>
      </c>
    </row>
    <row r="17" spans="1:9">
      <c r="B17" s="4" t="s">
        <v>454</v>
      </c>
    </row>
    <row r="19" spans="1:9">
      <c r="B19" s="4" t="s">
        <v>489</v>
      </c>
    </row>
    <row r="22" spans="1:9">
      <c r="A22" s="4" t="s">
        <v>71</v>
      </c>
      <c r="B22" s="4" t="s">
        <v>83</v>
      </c>
    </row>
    <row r="27" spans="1:9">
      <c r="A27" s="367"/>
      <c r="B27" s="367"/>
      <c r="C27" s="367"/>
      <c r="D27" s="367"/>
      <c r="E27" s="367"/>
      <c r="F27" s="367"/>
      <c r="G27" s="367"/>
      <c r="H27" s="367"/>
      <c r="I27" s="367"/>
    </row>
    <row r="28" spans="1:9">
      <c r="A28" s="367"/>
      <c r="B28" s="367"/>
      <c r="C28" s="367"/>
      <c r="D28" s="367"/>
      <c r="E28" s="367"/>
      <c r="F28" s="367"/>
      <c r="G28" s="367"/>
      <c r="H28" s="367"/>
      <c r="I28" s="367"/>
    </row>
    <row r="29" spans="1:9" ht="9" customHeight="1">
      <c r="A29" s="367"/>
      <c r="B29" s="367"/>
      <c r="C29" s="367"/>
      <c r="D29" s="367"/>
      <c r="E29" s="367"/>
      <c r="F29" s="367"/>
      <c r="G29" s="367"/>
      <c r="H29" s="367"/>
      <c r="I29" s="367"/>
    </row>
    <row r="30" spans="1:9" hidden="1">
      <c r="A30" s="367"/>
      <c r="B30" s="367"/>
      <c r="C30" s="367"/>
      <c r="D30" s="367"/>
      <c r="E30" s="367"/>
      <c r="F30" s="367"/>
      <c r="G30" s="367"/>
      <c r="H30" s="367"/>
      <c r="I30" s="367"/>
    </row>
    <row r="36" spans="1:1">
      <c r="A36" s="10">
        <v>41451</v>
      </c>
    </row>
  </sheetData>
  <mergeCells count="2">
    <mergeCell ref="A12:I12"/>
    <mergeCell ref="A27:I30"/>
  </mergeCells>
  <phoneticPr fontId="5" type="noConversion"/>
  <pageMargins left="0.75" right="0.51041666666666663" top="1" bottom="1" header="0" footer="0"/>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sheetPr enableFormatConditionsCalculation="0">
    <tabColor indexed="13"/>
  </sheetPr>
  <dimension ref="A2:I35"/>
  <sheetViews>
    <sheetView showWhiteSpace="0" view="pageLayout" topLeftCell="A2" zoomScaleNormal="100" workbookViewId="0">
      <selection activeCell="G23" sqref="G23"/>
    </sheetView>
  </sheetViews>
  <sheetFormatPr defaultRowHeight="12.75"/>
  <cols>
    <col min="6" max="6" width="10.28515625" customWidth="1"/>
    <col min="7" max="7" width="28.85546875" customWidth="1"/>
    <col min="8" max="8" width="9.140625" customWidth="1"/>
  </cols>
  <sheetData>
    <row r="2" spans="1:9">
      <c r="B2" s="6" t="s">
        <v>455</v>
      </c>
      <c r="C2" s="6"/>
      <c r="D2" s="6"/>
    </row>
    <row r="3" spans="1:9" ht="20.25">
      <c r="A3" s="38"/>
      <c r="B3" s="39"/>
      <c r="C3" s="39"/>
      <c r="D3" s="39"/>
      <c r="E3" s="38"/>
      <c r="F3" s="38"/>
      <c r="G3" s="38"/>
    </row>
    <row r="4" spans="1:9" s="11" customFormat="1" ht="18">
      <c r="A4" s="40"/>
      <c r="B4" s="40" t="s">
        <v>0</v>
      </c>
      <c r="C4" s="40"/>
      <c r="D4" s="40"/>
      <c r="E4" s="40"/>
      <c r="F4" s="40"/>
      <c r="G4" s="40"/>
    </row>
    <row r="5" spans="1:9" ht="20.25">
      <c r="A5" s="38"/>
      <c r="B5" s="39"/>
      <c r="C5" s="39"/>
      <c r="D5" s="39"/>
      <c r="E5" s="41"/>
      <c r="F5" s="41"/>
      <c r="G5" s="41"/>
      <c r="H5" s="4"/>
      <c r="I5" s="4"/>
    </row>
    <row r="6" spans="1:9" ht="18">
      <c r="A6" s="38"/>
      <c r="B6" s="41"/>
      <c r="C6" s="41"/>
      <c r="D6" s="41"/>
      <c r="E6" s="41"/>
      <c r="F6" s="41"/>
      <c r="G6" s="41"/>
      <c r="H6" s="4"/>
      <c r="I6" s="4"/>
    </row>
    <row r="7" spans="1:9" ht="18">
      <c r="A7" s="38"/>
      <c r="B7" s="41"/>
      <c r="C7" s="41"/>
      <c r="D7" s="41"/>
      <c r="E7" s="41"/>
      <c r="F7" s="41"/>
      <c r="G7" s="41"/>
      <c r="H7" s="4"/>
      <c r="I7" s="4"/>
    </row>
    <row r="8" spans="1:9" ht="18">
      <c r="A8" s="38"/>
      <c r="B8" s="41"/>
      <c r="C8" s="41"/>
      <c r="D8" s="41"/>
      <c r="E8" s="41"/>
      <c r="F8" s="41"/>
      <c r="G8" s="41"/>
      <c r="H8" s="4"/>
      <c r="I8" s="4"/>
    </row>
    <row r="9" spans="1:9" ht="18">
      <c r="A9" s="38"/>
      <c r="B9" s="41"/>
      <c r="C9" s="41"/>
      <c r="D9" s="41"/>
      <c r="E9" s="41"/>
      <c r="F9" s="41"/>
      <c r="G9" s="41"/>
      <c r="H9" s="4"/>
      <c r="I9" s="4"/>
    </row>
    <row r="10" spans="1:9" ht="18">
      <c r="A10" s="38"/>
      <c r="B10" s="41"/>
      <c r="C10" s="41"/>
      <c r="D10" s="41"/>
      <c r="E10" s="41"/>
      <c r="F10" s="41"/>
      <c r="G10" s="41"/>
      <c r="H10" s="4"/>
      <c r="I10" s="4"/>
    </row>
    <row r="11" spans="1:9" ht="18">
      <c r="A11" s="38"/>
      <c r="B11" s="41" t="s">
        <v>30</v>
      </c>
      <c r="C11" s="41"/>
      <c r="D11" s="41"/>
      <c r="E11" s="41"/>
      <c r="F11" s="41"/>
      <c r="G11" s="42">
        <f>'GRADBENA DELA REK'!C19</f>
        <v>0</v>
      </c>
      <c r="H11" s="4"/>
      <c r="I11" s="4"/>
    </row>
    <row r="12" spans="1:9" ht="18">
      <c r="A12" s="38"/>
      <c r="B12" s="41"/>
      <c r="C12" s="41"/>
      <c r="D12" s="41"/>
      <c r="E12" s="41"/>
      <c r="F12" s="41"/>
      <c r="G12" s="41"/>
      <c r="H12" s="4"/>
      <c r="I12" s="4"/>
    </row>
    <row r="13" spans="1:9" ht="18">
      <c r="A13" s="38"/>
      <c r="B13" s="41" t="s">
        <v>31</v>
      </c>
      <c r="C13" s="41"/>
      <c r="D13" s="41"/>
      <c r="E13" s="41"/>
      <c r="F13" s="41"/>
      <c r="G13" s="42">
        <f>'OBRTNIŠKA DELA REK'!F18</f>
        <v>0</v>
      </c>
      <c r="H13" s="4"/>
      <c r="I13" s="4"/>
    </row>
    <row r="14" spans="1:9" ht="18">
      <c r="A14" s="38"/>
      <c r="B14" s="41"/>
      <c r="C14" s="41"/>
      <c r="D14" s="41"/>
      <c r="E14" s="41"/>
      <c r="F14" s="41"/>
      <c r="G14" s="42"/>
      <c r="H14" s="4"/>
      <c r="I14" s="4"/>
    </row>
    <row r="15" spans="1:9" ht="18" hidden="1">
      <c r="A15" s="38"/>
      <c r="B15" s="368"/>
      <c r="C15" s="368"/>
      <c r="D15" s="368"/>
      <c r="E15" s="368"/>
      <c r="F15" s="368"/>
      <c r="G15" s="368"/>
      <c r="H15" s="8"/>
      <c r="I15" s="4"/>
    </row>
    <row r="16" spans="1:9" ht="18">
      <c r="A16" s="38"/>
      <c r="B16" s="368" t="s">
        <v>452</v>
      </c>
      <c r="C16" s="368"/>
      <c r="D16" s="368"/>
      <c r="E16" s="368"/>
      <c r="F16" s="69"/>
      <c r="G16" s="140">
        <f>'povezovalni hodnik rekapitulaci'!F11</f>
        <v>0</v>
      </c>
      <c r="H16" s="8"/>
      <c r="I16" s="4"/>
    </row>
    <row r="17" spans="1:9" ht="18">
      <c r="A17" s="38"/>
      <c r="B17" s="69"/>
      <c r="C17" s="69"/>
      <c r="D17" s="69"/>
      <c r="E17" s="69"/>
      <c r="F17" s="69"/>
      <c r="G17" s="69"/>
      <c r="H17" s="8"/>
      <c r="I17" s="4"/>
    </row>
    <row r="18" spans="1:9" ht="18">
      <c r="A18" s="38"/>
      <c r="B18" s="41" t="s">
        <v>232</v>
      </c>
      <c r="C18" s="41"/>
      <c r="D18" s="41"/>
      <c r="E18" s="41"/>
      <c r="F18" s="43">
        <v>3.0000000000000001E-3</v>
      </c>
      <c r="G18" s="42">
        <f>SUM(G11+G13+G16)*0.3%</f>
        <v>0</v>
      </c>
      <c r="H18" s="9"/>
      <c r="I18" s="4"/>
    </row>
    <row r="19" spans="1:9" ht="18">
      <c r="A19" s="38"/>
      <c r="B19" s="41"/>
      <c r="C19" s="41"/>
      <c r="D19" s="41"/>
      <c r="E19" s="41"/>
      <c r="F19" s="41"/>
      <c r="G19" s="41"/>
      <c r="H19" s="9"/>
      <c r="I19" s="4"/>
    </row>
    <row r="20" spans="1:9" ht="18">
      <c r="A20" s="38"/>
      <c r="B20" s="41" t="s">
        <v>32</v>
      </c>
      <c r="C20" s="41"/>
      <c r="D20" s="41"/>
      <c r="E20" s="41"/>
      <c r="F20" s="41"/>
      <c r="G20" s="42">
        <f>SUM(G11:G18)</f>
        <v>0</v>
      </c>
      <c r="H20" s="4"/>
      <c r="I20" s="4"/>
    </row>
    <row r="21" spans="1:9" ht="18">
      <c r="A21" s="38"/>
      <c r="B21" s="41"/>
      <c r="C21" s="41"/>
      <c r="D21" s="41"/>
      <c r="E21" s="41"/>
      <c r="F21" s="41"/>
      <c r="G21" s="41"/>
      <c r="H21" s="4"/>
      <c r="I21" s="4"/>
    </row>
    <row r="22" spans="1:9" ht="18">
      <c r="A22" s="38"/>
      <c r="B22" s="41" t="s">
        <v>453</v>
      </c>
      <c r="C22" s="41"/>
      <c r="D22" s="41"/>
      <c r="E22" s="41"/>
      <c r="F22" s="41"/>
      <c r="G22" s="42">
        <f>G20*0.22</f>
        <v>0</v>
      </c>
      <c r="H22" s="4"/>
      <c r="I22" s="4"/>
    </row>
    <row r="23" spans="1:9" ht="18">
      <c r="A23" s="38"/>
      <c r="B23" s="41"/>
      <c r="C23" s="41"/>
      <c r="D23" s="41"/>
      <c r="E23" s="41"/>
      <c r="F23" s="41"/>
      <c r="G23" s="41"/>
      <c r="H23" s="4"/>
      <c r="I23" s="4"/>
    </row>
    <row r="24" spans="1:9" ht="31.5" customHeight="1" thickBot="1">
      <c r="A24" s="38"/>
      <c r="B24" s="44" t="s">
        <v>33</v>
      </c>
      <c r="C24" s="44"/>
      <c r="D24" s="44"/>
      <c r="E24" s="44"/>
      <c r="F24" s="44"/>
      <c r="G24" s="45">
        <f>G20+G22</f>
        <v>0</v>
      </c>
      <c r="H24" s="4"/>
      <c r="I24" s="4"/>
    </row>
    <row r="25" spans="1:9">
      <c r="A25" s="38"/>
      <c r="B25" s="38"/>
      <c r="C25" s="38"/>
      <c r="D25" s="38"/>
      <c r="E25" s="38"/>
      <c r="F25" s="38"/>
      <c r="G25" s="38"/>
    </row>
    <row r="29" spans="1:9">
      <c r="A29" s="3"/>
      <c r="B29" s="3"/>
      <c r="C29" s="3"/>
      <c r="D29" s="3"/>
      <c r="E29" s="3"/>
      <c r="F29" s="3"/>
      <c r="G29" s="3"/>
    </row>
    <row r="30" spans="1:9">
      <c r="A30" s="3"/>
      <c r="B30" s="3"/>
      <c r="C30" s="3"/>
      <c r="D30" s="3"/>
      <c r="E30" s="3"/>
      <c r="F30" s="3"/>
      <c r="G30" s="3"/>
    </row>
    <row r="31" spans="1:9">
      <c r="A31" s="3"/>
      <c r="B31" s="32"/>
      <c r="C31" s="33"/>
      <c r="D31" s="34"/>
      <c r="E31" s="35"/>
      <c r="F31" s="31"/>
      <c r="G31" s="3"/>
    </row>
    <row r="32" spans="1:9">
      <c r="A32" s="3"/>
      <c r="B32" s="32"/>
      <c r="C32" s="36"/>
      <c r="D32" s="34"/>
      <c r="E32" s="35"/>
      <c r="F32" s="31"/>
      <c r="G32" s="3"/>
    </row>
    <row r="33" spans="1:7">
      <c r="A33" s="3"/>
      <c r="B33" s="36"/>
      <c r="C33" s="36"/>
      <c r="D33" s="36"/>
      <c r="E33" s="31"/>
      <c r="F33" s="31"/>
      <c r="G33" s="3"/>
    </row>
    <row r="34" spans="1:7">
      <c r="A34" s="3"/>
      <c r="B34" s="36"/>
      <c r="C34" s="36"/>
      <c r="D34" s="36"/>
      <c r="E34" s="31"/>
      <c r="F34" s="31"/>
      <c r="G34" s="3"/>
    </row>
    <row r="35" spans="1:7">
      <c r="A35" s="3"/>
      <c r="B35" s="36"/>
      <c r="C35" s="36"/>
      <c r="D35" s="36"/>
      <c r="E35" s="31"/>
      <c r="F35" s="31"/>
      <c r="G35" s="3"/>
    </row>
  </sheetData>
  <mergeCells count="2">
    <mergeCell ref="B15:G15"/>
    <mergeCell ref="B16:E16"/>
  </mergeCells>
  <phoneticPr fontId="5" type="noConversion"/>
  <pageMargins left="0.70866141732283472" right="0.70866141732283472" top="0.74803149606299213" bottom="0.74803149606299213" header="0.31496062992125984" footer="0.31496062992125984"/>
  <pageSetup paperSize="9" orientation="portrait" horizontalDpi="300" verticalDpi="300" r:id="rId1"/>
  <headerFooter>
    <oddFooter>&amp;L&amp;9OCENA INVESTICIJE&amp;C&amp;9&amp;P&amp;R&amp;9PROJEKTANTSKI POPIS</oddFooter>
  </headerFooter>
</worksheet>
</file>

<file path=xl/worksheets/sheet3.xml><?xml version="1.0" encoding="utf-8"?>
<worksheet xmlns="http://schemas.openxmlformats.org/spreadsheetml/2006/main" xmlns:r="http://schemas.openxmlformats.org/officeDocument/2006/relationships">
  <sheetPr enableFormatConditionsCalculation="0">
    <tabColor indexed="23"/>
    <pageSetUpPr fitToPage="1"/>
  </sheetPr>
  <dimension ref="A1:C19"/>
  <sheetViews>
    <sheetView view="pageBreakPreview" zoomScaleNormal="100" zoomScaleSheetLayoutView="100" workbookViewId="0">
      <selection activeCell="D25" sqref="D25"/>
    </sheetView>
  </sheetViews>
  <sheetFormatPr defaultRowHeight="12.75"/>
  <cols>
    <col min="1" max="1" width="6.28515625" style="7" customWidth="1"/>
    <col min="2" max="2" width="52.42578125" customWidth="1"/>
    <col min="3" max="3" width="15.42578125" customWidth="1"/>
  </cols>
  <sheetData>
    <row r="1" spans="1:3">
      <c r="A1" s="46"/>
      <c r="B1" s="6" t="s">
        <v>455</v>
      </c>
      <c r="C1" s="38"/>
    </row>
    <row r="2" spans="1:3">
      <c r="A2" s="46"/>
      <c r="B2" s="38"/>
      <c r="C2" s="38"/>
    </row>
    <row r="3" spans="1:3" s="4" customFormat="1" ht="18">
      <c r="A3" s="47" t="s">
        <v>18</v>
      </c>
      <c r="B3" s="41" t="s">
        <v>2</v>
      </c>
      <c r="C3" s="41"/>
    </row>
    <row r="4" spans="1:3" ht="18">
      <c r="A4" s="46"/>
      <c r="B4" s="38"/>
      <c r="C4" s="41"/>
    </row>
    <row r="5" spans="1:3">
      <c r="A5" s="46"/>
      <c r="B5" s="38"/>
      <c r="C5" s="38"/>
    </row>
    <row r="6" spans="1:3">
      <c r="A6" s="46"/>
      <c r="B6" s="38"/>
      <c r="C6" s="38"/>
    </row>
    <row r="7" spans="1:3">
      <c r="A7" s="46" t="s">
        <v>19</v>
      </c>
      <c r="B7" s="38" t="s">
        <v>20</v>
      </c>
      <c r="C7" s="48">
        <f>'GRADBENA DELA POPIS'!J49</f>
        <v>0</v>
      </c>
    </row>
    <row r="8" spans="1:3">
      <c r="A8" s="46"/>
      <c r="B8" s="38"/>
      <c r="C8" s="38"/>
    </row>
    <row r="9" spans="1:3">
      <c r="A9" s="46" t="s">
        <v>21</v>
      </c>
      <c r="B9" s="38" t="s">
        <v>22</v>
      </c>
      <c r="C9" s="48">
        <f>'GRADBENA DELA POPIS'!J95</f>
        <v>0</v>
      </c>
    </row>
    <row r="10" spans="1:3">
      <c r="A10" s="46"/>
      <c r="B10" s="38"/>
      <c r="C10" s="48"/>
    </row>
    <row r="11" spans="1:3">
      <c r="A11" s="46" t="s">
        <v>23</v>
      </c>
      <c r="B11" s="38" t="s">
        <v>3</v>
      </c>
      <c r="C11" s="48">
        <f>'GRADBENA DELA POPIS'!J109</f>
        <v>0</v>
      </c>
    </row>
    <row r="12" spans="1:3">
      <c r="A12" s="46"/>
      <c r="B12" s="38"/>
      <c r="C12" s="48"/>
    </row>
    <row r="13" spans="1:3">
      <c r="A13" s="46" t="s">
        <v>26</v>
      </c>
      <c r="B13" s="38" t="s">
        <v>4</v>
      </c>
      <c r="C13" s="48">
        <f>'GRADBENA DELA POPIS'!J125</f>
        <v>0</v>
      </c>
    </row>
    <row r="14" spans="1:3">
      <c r="A14" s="46"/>
      <c r="B14" s="38"/>
      <c r="C14" s="48"/>
    </row>
    <row r="15" spans="1:3">
      <c r="A15" s="46" t="s">
        <v>27</v>
      </c>
      <c r="B15" s="38" t="s">
        <v>28</v>
      </c>
      <c r="C15" s="48">
        <f>'GRADBENA DELA POPIS'!J187</f>
        <v>0</v>
      </c>
    </row>
    <row r="16" spans="1:3">
      <c r="A16" s="46"/>
      <c r="B16" s="38"/>
      <c r="C16" s="48"/>
    </row>
    <row r="17" spans="1:3">
      <c r="A17" s="46" t="s">
        <v>51</v>
      </c>
      <c r="B17" s="38" t="s">
        <v>230</v>
      </c>
      <c r="C17" s="48">
        <f>SUM(C7:C16)*5%</f>
        <v>0</v>
      </c>
    </row>
    <row r="18" spans="1:3">
      <c r="A18" s="46"/>
      <c r="B18" s="38"/>
      <c r="C18" s="48"/>
    </row>
    <row r="19" spans="1:3" s="6" customFormat="1" ht="17.25" customHeight="1" thickBot="1">
      <c r="A19" s="49"/>
      <c r="B19" s="50" t="s">
        <v>29</v>
      </c>
      <c r="C19" s="51">
        <f>SUM(C7:C18)</f>
        <v>0</v>
      </c>
    </row>
  </sheetData>
  <phoneticPr fontId="5" type="noConversion"/>
  <pageMargins left="0.9055118110236221" right="0.31496062992125984" top="0.74803149606299213" bottom="0.74803149606299213" header="0.31496062992125984" footer="0.31496062992125984"/>
  <pageSetup paperSize="9" orientation="portrait" horizontalDpi="300" verticalDpi="300" r:id="rId1"/>
  <headerFooter>
    <oddFooter>&amp;L&amp;9OCENA INVESTICIJE&amp;C&amp;9&amp;P&amp;R&amp;9PROJEKTANTSKI POPIS</oddFooter>
  </headerFooter>
  <rowBreaks count="1" manualBreakCount="1">
    <brk id="8" max="16383" man="1"/>
  </rowBreaks>
  <colBreaks count="1" manualBreakCount="1">
    <brk id="2" max="1048575" man="1"/>
  </colBreaks>
</worksheet>
</file>

<file path=xl/worksheets/sheet4.xml><?xml version="1.0" encoding="utf-8"?>
<worksheet xmlns="http://schemas.openxmlformats.org/spreadsheetml/2006/main" xmlns:r="http://schemas.openxmlformats.org/officeDocument/2006/relationships">
  <sheetPr enableFormatConditionsCalculation="0">
    <tabColor indexed="22"/>
  </sheetPr>
  <dimension ref="A1:K297"/>
  <sheetViews>
    <sheetView view="pageBreakPreview" topLeftCell="A67" zoomScaleNormal="100" zoomScaleSheetLayoutView="100" workbookViewId="0">
      <selection activeCell="B73" sqref="B73"/>
    </sheetView>
  </sheetViews>
  <sheetFormatPr defaultRowHeight="12.75"/>
  <cols>
    <col min="1" max="1" width="5.28515625" style="147" customWidth="1"/>
    <col min="2" max="2" width="49.85546875" style="148" customWidth="1"/>
    <col min="3" max="3" width="4.42578125" style="145" customWidth="1"/>
    <col min="4" max="4" width="10.7109375" style="146" customWidth="1"/>
    <col min="5" max="5" width="3.85546875" style="145" hidden="1" customWidth="1"/>
    <col min="6" max="6" width="2.42578125" style="145" hidden="1" customWidth="1"/>
    <col min="7" max="7" width="2.85546875" style="145" hidden="1" customWidth="1"/>
    <col min="8" max="8" width="3.42578125" style="145" hidden="1" customWidth="1"/>
    <col min="9" max="9" width="9.140625" style="146"/>
    <col min="10" max="10" width="16.28515625" style="146" customWidth="1"/>
  </cols>
  <sheetData>
    <row r="1" spans="1:10">
      <c r="A1" s="143" t="s">
        <v>19</v>
      </c>
      <c r="B1" s="144" t="s">
        <v>20</v>
      </c>
    </row>
    <row r="2" spans="1:10">
      <c r="A2" s="143"/>
      <c r="B2" s="144"/>
    </row>
    <row r="3" spans="1:10">
      <c r="A3" s="143"/>
      <c r="B3" s="144" t="s">
        <v>41</v>
      </c>
    </row>
    <row r="4" spans="1:10">
      <c r="A4" s="143"/>
      <c r="B4" s="144"/>
    </row>
    <row r="5" spans="1:10" s="2" customFormat="1" ht="25.5">
      <c r="A5" s="147"/>
      <c r="B5" s="148" t="s">
        <v>77</v>
      </c>
      <c r="C5" s="145"/>
      <c r="D5" s="146"/>
      <c r="E5" s="145"/>
      <c r="F5" s="145"/>
      <c r="G5" s="145"/>
      <c r="H5" s="145"/>
      <c r="I5" s="146"/>
      <c r="J5" s="146"/>
    </row>
    <row r="6" spans="1:10" s="2" customFormat="1" ht="25.5">
      <c r="A6" s="147"/>
      <c r="B6" s="148" t="s">
        <v>480</v>
      </c>
      <c r="C6" s="145"/>
      <c r="D6" s="146"/>
      <c r="E6" s="145"/>
      <c r="F6" s="145"/>
      <c r="G6" s="145"/>
      <c r="H6" s="145"/>
      <c r="I6" s="146"/>
      <c r="J6" s="146"/>
    </row>
    <row r="7" spans="1:10" s="2" customFormat="1" ht="25.5">
      <c r="A7" s="147"/>
      <c r="B7" s="148" t="s">
        <v>37</v>
      </c>
      <c r="C7" s="145"/>
      <c r="D7" s="146"/>
      <c r="E7" s="145"/>
      <c r="F7" s="145"/>
      <c r="G7" s="145"/>
      <c r="H7" s="145"/>
      <c r="I7" s="146"/>
      <c r="J7" s="146"/>
    </row>
    <row r="8" spans="1:10" s="2" customFormat="1" ht="25.5">
      <c r="A8" s="147"/>
      <c r="B8" s="148" t="s">
        <v>38</v>
      </c>
      <c r="C8" s="145"/>
      <c r="D8" s="146"/>
      <c r="E8" s="145"/>
      <c r="F8" s="145"/>
      <c r="G8" s="145"/>
      <c r="H8" s="145"/>
      <c r="I8" s="146"/>
      <c r="J8" s="146"/>
    </row>
    <row r="9" spans="1:10" s="2" customFormat="1" ht="25.5">
      <c r="A9" s="147"/>
      <c r="B9" s="148" t="s">
        <v>39</v>
      </c>
      <c r="C9" s="145"/>
      <c r="D9" s="146"/>
      <c r="E9" s="145"/>
      <c r="F9" s="145"/>
      <c r="G9" s="145"/>
      <c r="H9" s="145"/>
      <c r="I9" s="146"/>
      <c r="J9" s="146"/>
    </row>
    <row r="10" spans="1:10" s="2" customFormat="1">
      <c r="A10" s="147"/>
      <c r="B10" s="148" t="s">
        <v>40</v>
      </c>
      <c r="C10" s="145"/>
      <c r="D10" s="146"/>
      <c r="E10" s="145"/>
      <c r="F10" s="145"/>
      <c r="G10" s="145"/>
      <c r="H10" s="145"/>
      <c r="I10" s="146"/>
      <c r="J10" s="146"/>
    </row>
    <row r="11" spans="1:10" s="2" customFormat="1">
      <c r="A11" s="147"/>
      <c r="B11" s="148"/>
      <c r="C11" s="145"/>
      <c r="D11" s="146"/>
      <c r="E11" s="145"/>
      <c r="F11" s="145"/>
      <c r="G11" s="145"/>
      <c r="H11" s="145"/>
      <c r="I11" s="146"/>
      <c r="J11" s="146"/>
    </row>
    <row r="12" spans="1:10" s="2" customFormat="1">
      <c r="A12" s="147"/>
      <c r="B12" s="148" t="s">
        <v>42</v>
      </c>
      <c r="C12" s="145"/>
      <c r="D12" s="146"/>
      <c r="E12" s="145"/>
      <c r="F12" s="145"/>
      <c r="G12" s="145"/>
      <c r="H12" s="145"/>
      <c r="I12" s="146"/>
      <c r="J12" s="146"/>
    </row>
    <row r="13" spans="1:10" s="2" customFormat="1">
      <c r="A13" s="147"/>
      <c r="B13" s="148" t="s">
        <v>43</v>
      </c>
      <c r="C13" s="145"/>
      <c r="D13" s="146"/>
      <c r="E13" s="145"/>
      <c r="F13" s="145"/>
      <c r="G13" s="145"/>
      <c r="H13" s="145"/>
      <c r="I13" s="146"/>
      <c r="J13" s="146"/>
    </row>
    <row r="14" spans="1:10" s="2" customFormat="1" ht="25.5">
      <c r="A14" s="147"/>
      <c r="B14" s="148" t="s">
        <v>44</v>
      </c>
      <c r="C14" s="145"/>
      <c r="D14" s="146"/>
      <c r="E14" s="145"/>
      <c r="F14" s="145"/>
      <c r="G14" s="145"/>
      <c r="H14" s="145"/>
      <c r="I14" s="146"/>
      <c r="J14" s="146"/>
    </row>
    <row r="15" spans="1:10" s="2" customFormat="1">
      <c r="A15" s="147"/>
      <c r="B15" s="148" t="s">
        <v>45</v>
      </c>
      <c r="C15" s="145"/>
      <c r="D15" s="146"/>
      <c r="E15" s="145"/>
      <c r="F15" s="145"/>
      <c r="G15" s="145"/>
      <c r="H15" s="145"/>
      <c r="I15" s="146"/>
      <c r="J15" s="146"/>
    </row>
    <row r="16" spans="1:10" s="2" customFormat="1">
      <c r="A16" s="147"/>
      <c r="B16" s="148" t="s">
        <v>46</v>
      </c>
      <c r="C16" s="145"/>
      <c r="D16" s="146"/>
      <c r="E16" s="145"/>
      <c r="F16" s="145"/>
      <c r="G16" s="145"/>
      <c r="H16" s="145"/>
      <c r="I16" s="146"/>
      <c r="J16" s="146"/>
    </row>
    <row r="17" spans="1:10" s="2" customFormat="1">
      <c r="A17" s="147"/>
      <c r="B17" s="148" t="s">
        <v>47</v>
      </c>
      <c r="C17" s="145"/>
      <c r="D17" s="146"/>
      <c r="E17" s="145"/>
      <c r="F17" s="145"/>
      <c r="G17" s="145"/>
      <c r="H17" s="145"/>
      <c r="I17" s="146"/>
      <c r="J17" s="146"/>
    </row>
    <row r="18" spans="1:10" s="2" customFormat="1">
      <c r="A18" s="147"/>
      <c r="B18" s="148" t="s">
        <v>48</v>
      </c>
      <c r="C18" s="145"/>
      <c r="D18" s="146"/>
      <c r="E18" s="145"/>
      <c r="F18" s="145"/>
      <c r="G18" s="145"/>
      <c r="H18" s="145"/>
      <c r="I18" s="146"/>
      <c r="J18" s="146"/>
    </row>
    <row r="19" spans="1:10" s="2" customFormat="1" ht="25.5">
      <c r="A19" s="147"/>
      <c r="B19" s="148" t="s">
        <v>49</v>
      </c>
      <c r="C19" s="145"/>
      <c r="D19" s="146"/>
      <c r="E19" s="145"/>
      <c r="F19" s="145"/>
      <c r="G19" s="145"/>
      <c r="H19" s="145"/>
      <c r="I19" s="146"/>
      <c r="J19" s="146"/>
    </row>
    <row r="20" spans="1:10" s="2" customFormat="1" ht="25.5">
      <c r="A20" s="147"/>
      <c r="B20" s="148" t="s">
        <v>50</v>
      </c>
      <c r="C20" s="145"/>
      <c r="D20" s="146"/>
      <c r="E20" s="145"/>
      <c r="F20" s="145"/>
      <c r="G20" s="145"/>
      <c r="H20" s="145"/>
      <c r="I20" s="146"/>
      <c r="J20" s="146"/>
    </row>
    <row r="21" spans="1:10" s="2" customFormat="1">
      <c r="A21" s="147"/>
      <c r="B21" s="148"/>
      <c r="C21" s="145"/>
      <c r="D21" s="146"/>
      <c r="E21" s="145"/>
      <c r="F21" s="145"/>
      <c r="G21" s="145"/>
      <c r="H21" s="145"/>
      <c r="I21" s="146"/>
      <c r="J21" s="146"/>
    </row>
    <row r="22" spans="1:10" s="2" customFormat="1">
      <c r="A22" s="147"/>
      <c r="B22" s="149" t="s">
        <v>96</v>
      </c>
      <c r="C22" s="145"/>
      <c r="D22" s="146"/>
      <c r="E22" s="145"/>
      <c r="F22" s="145"/>
      <c r="G22" s="145"/>
      <c r="H22" s="145"/>
      <c r="I22" s="146"/>
      <c r="J22" s="146"/>
    </row>
    <row r="23" spans="1:10" s="2" customFormat="1" ht="27.75">
      <c r="A23" s="147"/>
      <c r="B23" s="149" t="s">
        <v>457</v>
      </c>
      <c r="C23" s="145"/>
      <c r="D23" s="146"/>
      <c r="E23" s="145"/>
      <c r="F23" s="145"/>
      <c r="G23" s="145"/>
      <c r="H23" s="145"/>
      <c r="I23" s="146"/>
      <c r="J23" s="146"/>
    </row>
    <row r="24" spans="1:10" s="2" customFormat="1" ht="27.75">
      <c r="A24" s="147"/>
      <c r="B24" s="149" t="s">
        <v>458</v>
      </c>
      <c r="C24" s="145"/>
      <c r="D24" s="146"/>
      <c r="E24" s="145"/>
      <c r="F24" s="145"/>
      <c r="G24" s="145"/>
      <c r="H24" s="145"/>
      <c r="I24" s="146"/>
      <c r="J24" s="146"/>
    </row>
    <row r="25" spans="1:10" s="2" customFormat="1" ht="27.75">
      <c r="A25" s="147"/>
      <c r="B25" s="149" t="s">
        <v>459</v>
      </c>
      <c r="C25" s="145"/>
      <c r="D25" s="146"/>
      <c r="E25" s="145"/>
      <c r="F25" s="145"/>
      <c r="G25" s="145"/>
      <c r="H25" s="145"/>
      <c r="I25" s="146"/>
      <c r="J25" s="146"/>
    </row>
    <row r="27" spans="1:10">
      <c r="B27" s="369" t="s">
        <v>456</v>
      </c>
    </row>
    <row r="28" spans="1:10">
      <c r="B28" s="370"/>
    </row>
    <row r="29" spans="1:10">
      <c r="B29" s="370"/>
    </row>
    <row r="30" spans="1:10">
      <c r="B30" s="370"/>
    </row>
    <row r="31" spans="1:10">
      <c r="B31" s="370"/>
    </row>
    <row r="32" spans="1:10">
      <c r="B32" s="370"/>
    </row>
    <row r="33" spans="1:10" ht="75" customHeight="1">
      <c r="B33" s="370"/>
    </row>
    <row r="36" spans="1:10">
      <c r="A36" s="150" t="s">
        <v>5</v>
      </c>
      <c r="B36" s="151" t="s">
        <v>6</v>
      </c>
      <c r="C36" s="146"/>
      <c r="E36" s="146"/>
      <c r="F36" s="146"/>
      <c r="G36" s="146"/>
      <c r="H36" s="146"/>
    </row>
    <row r="37" spans="1:10">
      <c r="A37" s="150"/>
      <c r="B37" s="151" t="s">
        <v>7</v>
      </c>
      <c r="C37" s="146"/>
      <c r="E37" s="146"/>
      <c r="F37" s="146"/>
      <c r="G37" s="146"/>
      <c r="H37" s="146"/>
    </row>
    <row r="38" spans="1:10">
      <c r="A38" s="150"/>
      <c r="B38" s="151" t="s">
        <v>8</v>
      </c>
      <c r="C38" s="146"/>
      <c r="E38" s="146"/>
      <c r="F38" s="146"/>
      <c r="G38" s="146"/>
      <c r="H38" s="146"/>
    </row>
    <row r="39" spans="1:10">
      <c r="A39" s="150"/>
      <c r="B39" s="151" t="s">
        <v>9</v>
      </c>
      <c r="C39" s="146"/>
      <c r="E39" s="146"/>
      <c r="F39" s="146"/>
      <c r="G39" s="146"/>
      <c r="H39" s="146"/>
    </row>
    <row r="40" spans="1:10" ht="15" customHeight="1">
      <c r="A40" s="150"/>
      <c r="B40" s="151" t="s">
        <v>10</v>
      </c>
      <c r="C40" s="146"/>
      <c r="E40" s="146"/>
      <c r="F40" s="146"/>
      <c r="G40" s="146"/>
      <c r="H40" s="146"/>
    </row>
    <row r="41" spans="1:10">
      <c r="A41" s="150"/>
      <c r="B41" s="151" t="s">
        <v>11</v>
      </c>
      <c r="C41" s="146"/>
      <c r="E41" s="146"/>
      <c r="F41" s="146"/>
      <c r="G41" s="146"/>
      <c r="H41" s="146"/>
    </row>
    <row r="42" spans="1:10" ht="18.75" customHeight="1">
      <c r="A42" s="150"/>
      <c r="B42" s="151" t="s">
        <v>12</v>
      </c>
      <c r="C42" s="146"/>
      <c r="E42" s="146"/>
      <c r="F42" s="146"/>
      <c r="G42" s="146"/>
      <c r="H42" s="146"/>
    </row>
    <row r="43" spans="1:10">
      <c r="A43" s="150"/>
      <c r="B43" s="151" t="s">
        <v>13</v>
      </c>
      <c r="C43" s="146"/>
      <c r="E43" s="146"/>
      <c r="F43" s="146"/>
      <c r="G43" s="146"/>
      <c r="H43" s="146"/>
    </row>
    <row r="44" spans="1:10">
      <c r="A44" s="150"/>
      <c r="B44" s="151" t="s">
        <v>14</v>
      </c>
      <c r="C44" s="146" t="s">
        <v>78</v>
      </c>
      <c r="D44" s="146">
        <v>1</v>
      </c>
      <c r="E44" s="146"/>
      <c r="F44" s="146"/>
      <c r="G44" s="146"/>
      <c r="H44" s="146"/>
      <c r="I44" s="152"/>
      <c r="J44" s="146">
        <f>D44*I44</f>
        <v>0</v>
      </c>
    </row>
    <row r="45" spans="1:10">
      <c r="A45" s="150"/>
      <c r="B45" s="151" t="s">
        <v>1</v>
      </c>
      <c r="C45" s="146"/>
      <c r="E45" s="146"/>
      <c r="F45" s="146"/>
      <c r="G45" s="146"/>
      <c r="H45" s="146"/>
      <c r="I45" s="152"/>
    </row>
    <row r="46" spans="1:10">
      <c r="A46" s="150"/>
      <c r="B46" s="151" t="s">
        <v>14</v>
      </c>
      <c r="C46" s="146" t="s">
        <v>78</v>
      </c>
      <c r="D46" s="146">
        <v>1</v>
      </c>
      <c r="E46" s="146"/>
      <c r="F46" s="146"/>
      <c r="G46" s="146"/>
      <c r="H46" s="146"/>
      <c r="I46" s="152"/>
      <c r="J46" s="146">
        <f>D46*I46</f>
        <v>0</v>
      </c>
    </row>
    <row r="47" spans="1:10">
      <c r="A47" s="150"/>
      <c r="B47" s="151"/>
      <c r="C47" s="146"/>
      <c r="E47" s="146"/>
      <c r="F47" s="146"/>
      <c r="G47" s="146"/>
      <c r="H47" s="146"/>
    </row>
    <row r="48" spans="1:10">
      <c r="A48" s="150"/>
      <c r="B48" s="151"/>
      <c r="C48" s="146"/>
      <c r="E48" s="146"/>
      <c r="F48" s="146"/>
      <c r="G48" s="146"/>
      <c r="H48" s="146"/>
    </row>
    <row r="49" spans="1:10" s="6" customFormat="1" ht="13.5" thickBot="1">
      <c r="A49" s="153"/>
      <c r="B49" s="154" t="s">
        <v>29</v>
      </c>
      <c r="C49" s="155"/>
      <c r="D49" s="155"/>
      <c r="E49" s="155"/>
      <c r="F49" s="155"/>
      <c r="G49" s="155"/>
      <c r="H49" s="155"/>
      <c r="I49" s="155"/>
      <c r="J49" s="155">
        <f>SUM(J26:J48)</f>
        <v>0</v>
      </c>
    </row>
    <row r="53" spans="1:10">
      <c r="A53" s="143" t="s">
        <v>21</v>
      </c>
      <c r="B53" s="144" t="s">
        <v>22</v>
      </c>
    </row>
    <row r="55" spans="1:10" ht="97.5" customHeight="1">
      <c r="B55" s="156" t="s">
        <v>118</v>
      </c>
    </row>
    <row r="56" spans="1:10" ht="30" customHeight="1">
      <c r="B56" s="156" t="s">
        <v>119</v>
      </c>
    </row>
    <row r="57" spans="1:10" ht="19.5" customHeight="1"/>
    <row r="59" spans="1:10" ht="57.75" customHeight="1">
      <c r="A59" s="147">
        <v>1</v>
      </c>
      <c r="B59" s="148" t="s">
        <v>116</v>
      </c>
    </row>
    <row r="60" spans="1:10">
      <c r="C60" s="145" t="s">
        <v>16</v>
      </c>
      <c r="D60" s="146">
        <v>32.1</v>
      </c>
      <c r="I60" s="152"/>
      <c r="J60" s="146">
        <f>D60*I60</f>
        <v>0</v>
      </c>
    </row>
    <row r="61" spans="1:10">
      <c r="I61" s="152"/>
    </row>
    <row r="62" spans="1:10" ht="39" customHeight="1">
      <c r="A62" s="147">
        <v>2</v>
      </c>
      <c r="B62" s="148" t="s">
        <v>117</v>
      </c>
      <c r="I62" s="152"/>
    </row>
    <row r="63" spans="1:10">
      <c r="C63" s="145" t="s">
        <v>16</v>
      </c>
      <c r="D63" s="146">
        <v>160</v>
      </c>
      <c r="I63" s="152"/>
      <c r="J63" s="146">
        <f>D63*I63</f>
        <v>0</v>
      </c>
    </row>
    <row r="64" spans="1:10">
      <c r="I64" s="152"/>
    </row>
    <row r="65" spans="1:10" ht="38.25">
      <c r="A65" s="147">
        <v>3</v>
      </c>
      <c r="B65" s="148" t="s">
        <v>179</v>
      </c>
      <c r="I65" s="152"/>
    </row>
    <row r="66" spans="1:10">
      <c r="C66" s="145" t="s">
        <v>16</v>
      </c>
      <c r="D66" s="146">
        <v>37</v>
      </c>
      <c r="I66" s="152"/>
      <c r="J66" s="146">
        <f>D66*I66</f>
        <v>0</v>
      </c>
    </row>
    <row r="67" spans="1:10">
      <c r="I67" s="152"/>
    </row>
    <row r="68" spans="1:10" ht="28.5" customHeight="1">
      <c r="A68" s="147">
        <v>3</v>
      </c>
      <c r="B68" s="148" t="s">
        <v>95</v>
      </c>
      <c r="I68" s="152"/>
    </row>
    <row r="69" spans="1:10" ht="15" customHeight="1">
      <c r="C69" s="145" t="s">
        <v>78</v>
      </c>
      <c r="D69" s="146">
        <v>5</v>
      </c>
      <c r="I69" s="152"/>
      <c r="J69" s="146">
        <f>D69*I69</f>
        <v>0</v>
      </c>
    </row>
    <row r="70" spans="1:10" ht="12.75" customHeight="1">
      <c r="I70" s="152"/>
    </row>
    <row r="71" spans="1:10" ht="39" customHeight="1">
      <c r="A71" s="147">
        <v>4</v>
      </c>
      <c r="B71" s="148" t="s">
        <v>115</v>
      </c>
      <c r="I71" s="152"/>
    </row>
    <row r="72" spans="1:10" ht="15" customHeight="1">
      <c r="C72" s="145" t="s">
        <v>79</v>
      </c>
      <c r="D72" s="146">
        <v>255</v>
      </c>
      <c r="I72" s="152"/>
      <c r="J72" s="146">
        <f>D72*I72</f>
        <v>0</v>
      </c>
    </row>
    <row r="73" spans="1:10" ht="38.25">
      <c r="A73" s="147">
        <v>5</v>
      </c>
      <c r="B73" s="157" t="s">
        <v>112</v>
      </c>
      <c r="I73" s="152"/>
    </row>
    <row r="74" spans="1:10">
      <c r="C74" s="145" t="s">
        <v>78</v>
      </c>
      <c r="D74" s="146">
        <v>3</v>
      </c>
      <c r="I74" s="152"/>
      <c r="J74" s="146">
        <f>D74*I74</f>
        <v>0</v>
      </c>
    </row>
    <row r="75" spans="1:10">
      <c r="I75" s="152"/>
    </row>
    <row r="76" spans="1:10" ht="38.25">
      <c r="A76" s="147">
        <v>6</v>
      </c>
      <c r="B76" s="148" t="s">
        <v>94</v>
      </c>
      <c r="I76" s="152"/>
    </row>
    <row r="77" spans="1:10">
      <c r="C77" s="145" t="s">
        <v>16</v>
      </c>
      <c r="D77" s="146">
        <v>143</v>
      </c>
      <c r="I77" s="152"/>
      <c r="J77" s="146">
        <f>D77*I77</f>
        <v>0</v>
      </c>
    </row>
    <row r="78" spans="1:10">
      <c r="I78" s="152"/>
    </row>
    <row r="79" spans="1:10" ht="39.75" customHeight="1">
      <c r="A79" s="147">
        <v>7</v>
      </c>
      <c r="B79" s="148" t="s">
        <v>93</v>
      </c>
      <c r="I79" s="152"/>
    </row>
    <row r="80" spans="1:10">
      <c r="C80" s="145" t="s">
        <v>79</v>
      </c>
      <c r="D80" s="146">
        <v>60</v>
      </c>
      <c r="I80" s="152"/>
      <c r="J80" s="146">
        <f>D80*I80</f>
        <v>0</v>
      </c>
    </row>
    <row r="81" spans="1:10">
      <c r="I81" s="152"/>
    </row>
    <row r="82" spans="1:10">
      <c r="A82" s="147">
        <v>8</v>
      </c>
      <c r="B82" s="156" t="s">
        <v>104</v>
      </c>
      <c r="I82" s="152"/>
    </row>
    <row r="83" spans="1:10">
      <c r="B83" s="158" t="s">
        <v>14</v>
      </c>
      <c r="C83" s="145" t="s">
        <v>16</v>
      </c>
      <c r="D83" s="146">
        <v>25</v>
      </c>
      <c r="I83" s="152"/>
      <c r="J83" s="146">
        <f>D83*I83</f>
        <v>0</v>
      </c>
    </row>
    <row r="84" spans="1:10">
      <c r="I84" s="152"/>
    </row>
    <row r="85" spans="1:10" ht="42" customHeight="1">
      <c r="A85" s="147">
        <v>9</v>
      </c>
      <c r="B85" s="157" t="s">
        <v>114</v>
      </c>
      <c r="I85" s="152"/>
    </row>
    <row r="86" spans="1:10">
      <c r="B86" s="157"/>
      <c r="C86" s="145" t="s">
        <v>113</v>
      </c>
      <c r="D86" s="146">
        <v>1</v>
      </c>
      <c r="I86" s="152"/>
      <c r="J86" s="146">
        <f>D86*I86</f>
        <v>0</v>
      </c>
    </row>
    <row r="87" spans="1:10">
      <c r="B87" s="157"/>
      <c r="I87" s="152"/>
    </row>
    <row r="88" spans="1:10">
      <c r="I88" s="152"/>
    </row>
    <row r="89" spans="1:10" ht="25.5">
      <c r="A89" s="147">
        <v>11</v>
      </c>
      <c r="B89" s="148" t="s">
        <v>178</v>
      </c>
      <c r="I89" s="152"/>
    </row>
    <row r="90" spans="1:10">
      <c r="C90" s="145" t="s">
        <v>78</v>
      </c>
      <c r="D90" s="146">
        <v>13</v>
      </c>
      <c r="I90" s="152"/>
      <c r="J90" s="146">
        <f>D90*I90</f>
        <v>0</v>
      </c>
    </row>
    <row r="91" spans="1:10">
      <c r="I91" s="152"/>
    </row>
    <row r="92" spans="1:10" ht="25.5">
      <c r="A92" s="147">
        <v>12</v>
      </c>
      <c r="B92" s="148" t="s">
        <v>54</v>
      </c>
      <c r="I92" s="152"/>
    </row>
    <row r="93" spans="1:10">
      <c r="C93" s="145" t="s">
        <v>17</v>
      </c>
      <c r="D93" s="146">
        <v>20</v>
      </c>
      <c r="I93" s="152"/>
      <c r="J93" s="146">
        <f>D93*I93</f>
        <v>0</v>
      </c>
    </row>
    <row r="95" spans="1:10" ht="13.5" thickBot="1">
      <c r="A95" s="159"/>
      <c r="B95" s="160" t="s">
        <v>29</v>
      </c>
      <c r="C95" s="161"/>
      <c r="D95" s="155"/>
      <c r="E95" s="161"/>
      <c r="F95" s="161"/>
      <c r="G95" s="161"/>
      <c r="H95" s="161"/>
      <c r="I95" s="155"/>
      <c r="J95" s="155">
        <f>SUM(J71:J94)</f>
        <v>0</v>
      </c>
    </row>
    <row r="97" spans="1:11" s="6" customFormat="1" ht="12.75" customHeight="1">
      <c r="A97" s="147"/>
      <c r="B97" s="148"/>
      <c r="C97" s="145"/>
      <c r="D97" s="146"/>
      <c r="E97" s="145"/>
      <c r="F97" s="145"/>
      <c r="G97" s="145"/>
      <c r="H97" s="145"/>
      <c r="I97" s="146"/>
      <c r="J97" s="146"/>
    </row>
    <row r="98" spans="1:11">
      <c r="A98" s="143" t="s">
        <v>23</v>
      </c>
      <c r="B98" s="144" t="s">
        <v>3</v>
      </c>
      <c r="C98" s="162"/>
      <c r="D98" s="163"/>
      <c r="E98" s="162"/>
      <c r="F98" s="162"/>
      <c r="G98" s="162"/>
      <c r="H98" s="162"/>
      <c r="I98" s="163"/>
      <c r="J98" s="163"/>
    </row>
    <row r="100" spans="1:11" ht="38.25">
      <c r="A100" s="147">
        <v>1</v>
      </c>
      <c r="B100" s="156" t="s">
        <v>121</v>
      </c>
    </row>
    <row r="101" spans="1:11" s="6" customFormat="1">
      <c r="A101" s="147"/>
      <c r="B101" s="156" t="s">
        <v>79</v>
      </c>
      <c r="C101" s="145" t="s">
        <v>79</v>
      </c>
      <c r="D101" s="146">
        <v>102</v>
      </c>
      <c r="E101" s="145"/>
      <c r="F101" s="145"/>
      <c r="G101" s="145"/>
      <c r="H101" s="145"/>
      <c r="I101" s="152"/>
      <c r="J101" s="146">
        <f>D101*I101</f>
        <v>0</v>
      </c>
    </row>
    <row r="102" spans="1:11">
      <c r="B102" s="156"/>
      <c r="I102" s="152"/>
    </row>
    <row r="103" spans="1:11" ht="51">
      <c r="A103" s="147">
        <v>2</v>
      </c>
      <c r="B103" s="156" t="s">
        <v>122</v>
      </c>
      <c r="I103" s="152"/>
    </row>
    <row r="104" spans="1:11">
      <c r="B104" s="156" t="s">
        <v>79</v>
      </c>
      <c r="C104" s="145" t="s">
        <v>79</v>
      </c>
      <c r="D104" s="146">
        <v>171</v>
      </c>
      <c r="I104" s="152"/>
      <c r="J104" s="146">
        <f>D104*I104</f>
        <v>0</v>
      </c>
    </row>
    <row r="105" spans="1:11">
      <c r="B105" s="156"/>
      <c r="I105" s="152"/>
    </row>
    <row r="106" spans="1:11" ht="38.25">
      <c r="A106" s="147">
        <v>3</v>
      </c>
      <c r="B106" s="156" t="s">
        <v>120</v>
      </c>
      <c r="I106" s="152"/>
    </row>
    <row r="107" spans="1:11">
      <c r="B107" s="156"/>
      <c r="C107" s="145" t="s">
        <v>17</v>
      </c>
      <c r="D107" s="146">
        <v>105</v>
      </c>
      <c r="I107" s="152"/>
      <c r="J107" s="146">
        <f>D107*I107</f>
        <v>0</v>
      </c>
    </row>
    <row r="108" spans="1:11" ht="15">
      <c r="B108" s="164"/>
      <c r="C108" s="165"/>
      <c r="D108" s="166"/>
      <c r="E108" s="167"/>
      <c r="F108" s="168"/>
    </row>
    <row r="109" spans="1:11" ht="13.5" thickBot="1">
      <c r="A109" s="169"/>
      <c r="B109" s="160" t="s">
        <v>29</v>
      </c>
      <c r="C109" s="161"/>
      <c r="D109" s="155"/>
      <c r="E109" s="161"/>
      <c r="F109" s="161"/>
      <c r="G109" s="161"/>
      <c r="H109" s="161"/>
      <c r="I109" s="155"/>
      <c r="J109" s="155">
        <f>SUM(J100:J108)</f>
        <v>0</v>
      </c>
      <c r="K109" s="30"/>
    </row>
    <row r="110" spans="1:11">
      <c r="A110" s="170"/>
      <c r="K110" s="30"/>
    </row>
    <row r="111" spans="1:11">
      <c r="A111" s="170"/>
      <c r="B111" s="172"/>
      <c r="C111" s="173"/>
      <c r="D111" s="174"/>
      <c r="E111" s="175"/>
      <c r="F111" s="175"/>
      <c r="G111" s="175"/>
      <c r="H111" s="175"/>
      <c r="I111" s="174"/>
      <c r="J111" s="174"/>
    </row>
    <row r="112" spans="1:11">
      <c r="A112" s="170" t="s">
        <v>25</v>
      </c>
      <c r="B112" s="144" t="s">
        <v>4</v>
      </c>
      <c r="C112" s="162"/>
      <c r="D112" s="163"/>
      <c r="E112" s="162"/>
      <c r="F112" s="162"/>
      <c r="G112" s="162"/>
      <c r="H112" s="162"/>
      <c r="I112" s="163"/>
      <c r="J112" s="163"/>
    </row>
    <row r="113" spans="1:10">
      <c r="A113" s="143"/>
      <c r="B113" s="172"/>
      <c r="C113" s="173"/>
      <c r="D113" s="174"/>
      <c r="E113" s="175"/>
      <c r="F113" s="175"/>
      <c r="G113" s="175"/>
      <c r="H113" s="175"/>
      <c r="I113" s="174"/>
      <c r="J113" s="174"/>
    </row>
    <row r="114" spans="1:10">
      <c r="B114" s="144"/>
    </row>
    <row r="115" spans="1:10" ht="25.5">
      <c r="A115" s="147">
        <v>1</v>
      </c>
      <c r="B115" s="156" t="s">
        <v>127</v>
      </c>
    </row>
    <row r="116" spans="1:10">
      <c r="B116" s="156"/>
      <c r="C116" s="145" t="s">
        <v>79</v>
      </c>
      <c r="D116" s="146">
        <v>171</v>
      </c>
      <c r="I116" s="152"/>
      <c r="J116" s="146">
        <f>D116*I116</f>
        <v>0</v>
      </c>
    </row>
    <row r="117" spans="1:10">
      <c r="B117" s="156"/>
      <c r="I117" s="152"/>
    </row>
    <row r="118" spans="1:10" ht="25.5">
      <c r="A118" s="147">
        <v>2</v>
      </c>
      <c r="B118" s="156" t="s">
        <v>123</v>
      </c>
      <c r="I118" s="152"/>
    </row>
    <row r="119" spans="1:10">
      <c r="B119" s="156"/>
      <c r="C119" s="145" t="s">
        <v>79</v>
      </c>
      <c r="D119" s="146">
        <v>102</v>
      </c>
      <c r="I119" s="152"/>
      <c r="J119" s="146">
        <f>D119*I119</f>
        <v>0</v>
      </c>
    </row>
    <row r="120" spans="1:10">
      <c r="C120" s="162"/>
      <c r="I120" s="152"/>
    </row>
    <row r="121" spans="1:10">
      <c r="A121" s="147">
        <v>3</v>
      </c>
      <c r="B121" s="148" t="s">
        <v>97</v>
      </c>
      <c r="I121" s="152"/>
    </row>
    <row r="122" spans="1:10">
      <c r="B122" s="148" t="s">
        <v>16</v>
      </c>
      <c r="C122" s="145" t="s">
        <v>16</v>
      </c>
      <c r="D122" s="146">
        <v>273</v>
      </c>
      <c r="I122" s="152"/>
      <c r="J122" s="146">
        <f>D122*I122</f>
        <v>0</v>
      </c>
    </row>
    <row r="124" spans="1:10">
      <c r="A124" s="176"/>
      <c r="B124" s="177"/>
      <c r="C124" s="178"/>
      <c r="D124" s="179"/>
      <c r="E124" s="180"/>
      <c r="F124" s="180"/>
      <c r="G124" s="180"/>
      <c r="H124" s="180"/>
      <c r="I124" s="179"/>
      <c r="J124" s="179"/>
    </row>
    <row r="125" spans="1:10" ht="13.5" thickBot="1">
      <c r="A125" s="169"/>
      <c r="B125" s="160" t="s">
        <v>32</v>
      </c>
      <c r="C125" s="171"/>
      <c r="D125" s="155"/>
      <c r="E125" s="161"/>
      <c r="F125" s="161"/>
      <c r="G125" s="161"/>
      <c r="H125" s="161"/>
      <c r="I125" s="155"/>
      <c r="J125" s="155">
        <f>SUM(J113:J124)</f>
        <v>0</v>
      </c>
    </row>
    <row r="126" spans="1:10">
      <c r="A126" s="170"/>
    </row>
    <row r="127" spans="1:10" hidden="1">
      <c r="A127" s="169"/>
    </row>
    <row r="128" spans="1:10" hidden="1"/>
    <row r="129" spans="1:2" customFormat="1" hidden="1">
      <c r="A129" s="147"/>
      <c r="B129" s="144" t="s">
        <v>28</v>
      </c>
    </row>
    <row r="130" spans="1:2" customFormat="1" hidden="1">
      <c r="A130" s="143" t="s">
        <v>25</v>
      </c>
      <c r="B130" s="148"/>
    </row>
    <row r="131" spans="1:2" customFormat="1" hidden="1">
      <c r="A131" s="147"/>
      <c r="B131" s="148"/>
    </row>
    <row r="132" spans="1:2" customFormat="1" hidden="1">
      <c r="A132" s="147"/>
      <c r="B132" s="148"/>
    </row>
    <row r="133" spans="1:2" customFormat="1" hidden="1">
      <c r="A133" s="147"/>
      <c r="B133" s="148"/>
    </row>
    <row r="134" spans="1:2" customFormat="1" hidden="1">
      <c r="A134" s="147"/>
      <c r="B134" s="148"/>
    </row>
    <row r="187" spans="1:10" ht="13.5" thickBot="1">
      <c r="A187" s="169"/>
      <c r="B187" s="160" t="s">
        <v>32</v>
      </c>
      <c r="C187" s="171"/>
      <c r="D187" s="155"/>
      <c r="E187" s="161"/>
      <c r="F187" s="161"/>
      <c r="G187" s="161"/>
      <c r="H187" s="161"/>
      <c r="I187" s="155"/>
      <c r="J187" s="155">
        <f>SUM(J130:J185)</f>
        <v>0</v>
      </c>
    </row>
    <row r="188" spans="1:10">
      <c r="A188" s="170"/>
    </row>
    <row r="189" spans="1:10">
      <c r="A189" s="169"/>
    </row>
    <row r="190" spans="1:10">
      <c r="A190" s="169"/>
    </row>
    <row r="191" spans="1:10">
      <c r="A191" s="169"/>
    </row>
    <row r="192" spans="1:10" ht="66" customHeight="1"/>
    <row r="231" spans="3:10" customFormat="1">
      <c r="C231" s="162"/>
      <c r="D231" s="146"/>
      <c r="E231" s="145"/>
      <c r="F231" s="145"/>
      <c r="G231" s="145"/>
      <c r="H231" s="145"/>
      <c r="I231" s="146"/>
      <c r="J231" s="146"/>
    </row>
    <row r="233" spans="3:10" customFormat="1">
      <c r="C233" s="145"/>
      <c r="D233" s="146"/>
      <c r="E233" s="145"/>
      <c r="F233" s="145"/>
      <c r="G233" s="145"/>
      <c r="H233" s="145"/>
      <c r="I233" s="146"/>
      <c r="J233" s="163"/>
    </row>
    <row r="234" spans="3:10" customFormat="1">
      <c r="C234" s="145"/>
      <c r="D234" s="146"/>
      <c r="E234" s="145"/>
      <c r="F234" s="145"/>
      <c r="G234" s="145"/>
      <c r="H234" s="145"/>
      <c r="I234" s="146"/>
      <c r="J234" s="163"/>
    </row>
    <row r="296" spans="1:10" s="6" customFormat="1">
      <c r="A296" s="147"/>
      <c r="B296" s="148"/>
      <c r="C296" s="145"/>
      <c r="D296" s="146"/>
      <c r="E296" s="145"/>
      <c r="F296" s="145"/>
      <c r="G296" s="145"/>
      <c r="H296" s="145"/>
      <c r="I296" s="146"/>
      <c r="J296" s="146"/>
    </row>
    <row r="297" spans="1:10" s="6" customFormat="1">
      <c r="A297" s="147"/>
      <c r="B297" s="148"/>
      <c r="C297" s="145"/>
      <c r="D297" s="146"/>
      <c r="E297" s="145"/>
      <c r="F297" s="145"/>
      <c r="G297" s="145"/>
      <c r="H297" s="145"/>
      <c r="I297" s="146"/>
      <c r="J297" s="146"/>
    </row>
  </sheetData>
  <sheetProtection password="C7BA" sheet="1" objects="1" scenarios="1"/>
  <mergeCells count="1">
    <mergeCell ref="B27:B33"/>
  </mergeCells>
  <phoneticPr fontId="5" type="noConversion"/>
  <pageMargins left="0.70866141732283472" right="0.51181102362204722" top="1.1023622047244095" bottom="0.74803149606299213" header="0.31496062992125984" footer="0.31496062992125984"/>
  <pageSetup paperSize="9" scale="75" firstPageNumber="3" fitToHeight="6" orientation="portrait" useFirstPageNumber="1" horizontalDpi="300" verticalDpi="300" r:id="rId1"/>
  <headerFooter>
    <oddFooter>&amp;L&amp;9OCENA INVESTICIJE&amp;C&amp;9&amp;P&amp;R&amp;9PROJEKTANTSKI POPIS</oddFooter>
  </headerFooter>
  <rowBreaks count="3" manualBreakCount="3">
    <brk id="51" max="9" man="1"/>
    <brk id="95" max="9" man="1"/>
    <brk id="109" max="9" man="1"/>
  </rowBreaks>
</worksheet>
</file>

<file path=xl/worksheets/sheet5.xml><?xml version="1.0" encoding="utf-8"?>
<worksheet xmlns="http://schemas.openxmlformats.org/spreadsheetml/2006/main" xmlns:r="http://schemas.openxmlformats.org/officeDocument/2006/relationships">
  <sheetPr enableFormatConditionsCalculation="0">
    <tabColor indexed="60"/>
  </sheetPr>
  <dimension ref="A2:K43"/>
  <sheetViews>
    <sheetView view="pageBreakPreview" zoomScale="112" zoomScaleNormal="100" zoomScaleSheetLayoutView="112" workbookViewId="0">
      <selection activeCell="B2" sqref="B2"/>
    </sheetView>
  </sheetViews>
  <sheetFormatPr defaultRowHeight="18" customHeight="1"/>
  <cols>
    <col min="1" max="1" width="9.140625" style="20"/>
    <col min="2" max="2" width="41.85546875" style="15" customWidth="1"/>
    <col min="3" max="3" width="6.140625" style="15" customWidth="1"/>
    <col min="4" max="4" width="4.42578125" style="15" customWidth="1"/>
    <col min="5" max="5" width="3.85546875" style="15" customWidth="1"/>
    <col min="6" max="6" width="20.5703125" style="15" customWidth="1"/>
    <col min="7" max="16384" width="9.140625" style="15"/>
  </cols>
  <sheetData>
    <row r="2" spans="1:7" ht="18" customHeight="1">
      <c r="B2" s="6" t="s">
        <v>455</v>
      </c>
    </row>
    <row r="4" spans="1:7" s="13" customFormat="1" ht="18" customHeight="1">
      <c r="A4" s="52" t="s">
        <v>60</v>
      </c>
      <c r="B4" s="53" t="s">
        <v>34</v>
      </c>
      <c r="C4" s="54"/>
      <c r="D4" s="54"/>
      <c r="E4" s="54"/>
      <c r="F4" s="55"/>
      <c r="G4" s="21"/>
    </row>
    <row r="5" spans="1:7" s="13" customFormat="1" ht="18" customHeight="1">
      <c r="A5" s="56"/>
      <c r="B5" s="54"/>
      <c r="C5" s="54"/>
      <c r="D5" s="54"/>
      <c r="E5" s="54"/>
      <c r="F5" s="55"/>
      <c r="G5" s="21"/>
    </row>
    <row r="6" spans="1:7" s="13" customFormat="1" ht="18" customHeight="1">
      <c r="A6" s="57" t="s">
        <v>19</v>
      </c>
      <c r="B6" s="58" t="s">
        <v>61</v>
      </c>
      <c r="C6" s="58"/>
      <c r="D6" s="59"/>
      <c r="E6" s="59"/>
      <c r="F6" s="55">
        <f>'OBRTNIŠKA DELA POPIS'!F24</f>
        <v>0</v>
      </c>
      <c r="G6" s="21"/>
    </row>
    <row r="7" spans="1:7" s="13" customFormat="1" ht="18" customHeight="1">
      <c r="A7" s="57" t="s">
        <v>21</v>
      </c>
      <c r="B7" s="58" t="s">
        <v>35</v>
      </c>
      <c r="C7" s="58"/>
      <c r="D7" s="59"/>
      <c r="E7" s="59"/>
      <c r="F7" s="55">
        <f>'OBRTNIŠKA DELA POPIS'!F32</f>
        <v>0</v>
      </c>
      <c r="G7" s="21"/>
    </row>
    <row r="8" spans="1:7" s="13" customFormat="1" ht="18" customHeight="1">
      <c r="A8" s="57" t="s">
        <v>23</v>
      </c>
      <c r="B8" s="58" t="s">
        <v>125</v>
      </c>
      <c r="C8" s="58"/>
      <c r="D8" s="59"/>
      <c r="E8" s="59"/>
      <c r="F8" s="55">
        <f>'OBRTNIŠKA DELA POPIS'!F105</f>
        <v>0</v>
      </c>
      <c r="G8" s="21"/>
    </row>
    <row r="9" spans="1:7" s="13" customFormat="1" ht="18" customHeight="1">
      <c r="A9" s="57" t="s">
        <v>24</v>
      </c>
      <c r="B9" s="58" t="s">
        <v>68</v>
      </c>
      <c r="C9" s="58"/>
      <c r="D9" s="59"/>
      <c r="E9" s="59"/>
      <c r="F9" s="55">
        <f>'OBRTNIŠKA DELA POPIS'!F122</f>
        <v>0</v>
      </c>
      <c r="G9" s="21"/>
    </row>
    <row r="10" spans="1:7" s="13" customFormat="1" ht="18" customHeight="1">
      <c r="A10" s="57" t="s">
        <v>25</v>
      </c>
      <c r="B10" s="58" t="s">
        <v>62</v>
      </c>
      <c r="C10" s="58"/>
      <c r="D10" s="59"/>
      <c r="E10" s="59"/>
      <c r="F10" s="55">
        <f>'OBRTNIŠKA DELA POPIS'!F139</f>
        <v>0</v>
      </c>
      <c r="G10" s="21"/>
    </row>
    <row r="11" spans="1:7" s="13" customFormat="1" ht="18" customHeight="1">
      <c r="A11" s="57" t="s">
        <v>26</v>
      </c>
      <c r="B11" s="58" t="s">
        <v>73</v>
      </c>
      <c r="C11" s="58"/>
      <c r="D11" s="59"/>
      <c r="E11" s="59"/>
      <c r="F11" s="55">
        <f>'OBRTNIŠKA DELA POPIS'!F177</f>
        <v>0</v>
      </c>
      <c r="G11" s="21"/>
    </row>
    <row r="12" spans="1:7" s="13" customFormat="1" ht="18" customHeight="1">
      <c r="A12" s="60" t="s">
        <v>27</v>
      </c>
      <c r="B12" s="58" t="s">
        <v>63</v>
      </c>
      <c r="C12" s="58"/>
      <c r="D12" s="59"/>
      <c r="E12" s="59"/>
      <c r="F12" s="55">
        <f>'OBRTNIŠKA DELA POPIS'!F180</f>
        <v>0</v>
      </c>
      <c r="G12" s="21"/>
    </row>
    <row r="13" spans="1:7" s="13" customFormat="1" ht="18" customHeight="1">
      <c r="A13" s="57" t="s">
        <v>51</v>
      </c>
      <c r="B13" s="58" t="s">
        <v>64</v>
      </c>
      <c r="C13" s="58"/>
      <c r="D13" s="59"/>
      <c r="E13" s="59"/>
      <c r="F13" s="55">
        <f>'OBRTNIŠKA DELA POPIS'!F172</f>
        <v>0</v>
      </c>
      <c r="G13" s="21"/>
    </row>
    <row r="14" spans="1:7" s="13" customFormat="1" ht="18" customHeight="1">
      <c r="A14" s="57" t="s">
        <v>52</v>
      </c>
      <c r="B14" s="58" t="s">
        <v>65</v>
      </c>
      <c r="C14" s="58"/>
      <c r="D14" s="59"/>
      <c r="E14" s="59"/>
      <c r="F14" s="55">
        <f>'OBRTNIŠKA DELA POPIS'!F187</f>
        <v>0</v>
      </c>
      <c r="G14" s="21"/>
    </row>
    <row r="15" spans="1:7" s="13" customFormat="1" ht="18" customHeight="1">
      <c r="A15" s="57" t="s">
        <v>53</v>
      </c>
      <c r="B15" s="371" t="s">
        <v>66</v>
      </c>
      <c r="C15" s="371"/>
      <c r="D15" s="59"/>
      <c r="E15" s="59"/>
      <c r="F15" s="55">
        <f>'OBRTNIŠKA DELA POPIS'!F270</f>
        <v>0</v>
      </c>
      <c r="G15" s="21"/>
    </row>
    <row r="16" spans="1:7" s="13" customFormat="1" ht="18" customHeight="1">
      <c r="A16" s="57" t="s">
        <v>231</v>
      </c>
      <c r="B16" s="68" t="s">
        <v>230</v>
      </c>
      <c r="C16" s="58"/>
      <c r="D16" s="59"/>
      <c r="E16" s="59"/>
      <c r="F16" s="55">
        <f>SUM(F6:F15)*5%</f>
        <v>0</v>
      </c>
      <c r="G16" s="21"/>
    </row>
    <row r="17" spans="1:7" s="13" customFormat="1" ht="18" customHeight="1">
      <c r="A17" s="56"/>
      <c r="B17" s="54"/>
      <c r="C17" s="54"/>
      <c r="D17" s="54"/>
      <c r="E17" s="54"/>
      <c r="F17" s="61"/>
      <c r="G17" s="21"/>
    </row>
    <row r="18" spans="1:7" s="13" customFormat="1" ht="18" customHeight="1" thickBot="1">
      <c r="A18" s="62" t="s">
        <v>60</v>
      </c>
      <c r="B18" s="63" t="s">
        <v>67</v>
      </c>
      <c r="C18" s="63"/>
      <c r="D18" s="63"/>
      <c r="E18" s="63"/>
      <c r="F18" s="64">
        <f>SUM(F6:F17)</f>
        <v>0</v>
      </c>
    </row>
    <row r="19" spans="1:7" ht="18" customHeight="1" thickTop="1">
      <c r="A19" s="65"/>
      <c r="B19" s="59"/>
      <c r="C19" s="59"/>
      <c r="D19" s="59"/>
      <c r="E19" s="59"/>
      <c r="F19" s="66"/>
      <c r="G19" s="13"/>
    </row>
    <row r="20" spans="1:7" ht="18" customHeight="1">
      <c r="A20" s="46"/>
      <c r="B20" s="38"/>
      <c r="C20" s="38"/>
      <c r="D20" s="38"/>
      <c r="E20" s="38"/>
      <c r="F20" s="67"/>
    </row>
    <row r="21" spans="1:7" ht="18" customHeight="1">
      <c r="A21" s="46"/>
      <c r="B21" s="38"/>
      <c r="C21" s="38"/>
      <c r="D21" s="38"/>
      <c r="E21" s="38"/>
      <c r="F21" s="67"/>
    </row>
    <row r="43" spans="11:11" ht="18" customHeight="1">
      <c r="K43" s="18"/>
    </row>
  </sheetData>
  <mergeCells count="1">
    <mergeCell ref="B15:C15"/>
  </mergeCells>
  <phoneticPr fontId="5" type="noConversion"/>
  <pageMargins left="0.74803149606299213" right="0.19685039370078741" top="0.39370078740157483" bottom="0.39370078740157483" header="0.51181102362204722" footer="0.31496062992125984"/>
  <pageSetup paperSize="9" firstPageNumber="9" orientation="portrait" useFirstPageNumber="1" r:id="rId1"/>
  <headerFooter>
    <oddFooter>&amp;L&amp;9OCENA INVESTICIJE&amp;C&amp;9&amp;P&amp;R&amp;9PROJEKTANTSKI  POPIS</oddFooter>
  </headerFooter>
  <rowBreaks count="1" manualBreakCount="1">
    <brk id="21" max="5" man="1"/>
  </rowBreaks>
  <colBreaks count="1" manualBreakCount="1">
    <brk id="6" min="3" max="56" man="1"/>
  </colBreaks>
</worksheet>
</file>

<file path=xl/worksheets/sheet6.xml><?xml version="1.0" encoding="utf-8"?>
<worksheet xmlns="http://schemas.openxmlformats.org/spreadsheetml/2006/main" xmlns:r="http://schemas.openxmlformats.org/officeDocument/2006/relationships">
  <sheetPr enableFormatConditionsCalculation="0">
    <tabColor indexed="52"/>
  </sheetPr>
  <dimension ref="A1:N423"/>
  <sheetViews>
    <sheetView view="pageBreakPreview" topLeftCell="A257" zoomScaleNormal="100" zoomScaleSheetLayoutView="100" workbookViewId="0">
      <selection activeCell="E260" sqref="E260"/>
    </sheetView>
  </sheetViews>
  <sheetFormatPr defaultRowHeight="15"/>
  <cols>
    <col min="1" max="1" width="4.5703125" style="181" customWidth="1"/>
    <col min="2" max="2" width="46.42578125" style="221" customWidth="1"/>
    <col min="3" max="3" width="8.28515625" style="183" customWidth="1"/>
    <col min="4" max="4" width="8.7109375" style="184" customWidth="1"/>
    <col min="5" max="5" width="9.5703125" style="185" customWidth="1"/>
    <col min="6" max="6" width="21.140625" style="186" customWidth="1"/>
    <col min="7" max="7" width="14" style="187" hidden="1" customWidth="1"/>
    <col min="8" max="8" width="9.140625" style="187"/>
    <col min="9" max="9" width="9.140625" style="12"/>
    <col min="10" max="10" width="6.7109375" style="12" customWidth="1"/>
    <col min="11" max="16384" width="9.140625" style="12"/>
  </cols>
  <sheetData>
    <row r="1" spans="1:8">
      <c r="B1" s="182" t="s">
        <v>55</v>
      </c>
      <c r="H1" s="187" t="s">
        <v>36</v>
      </c>
    </row>
    <row r="2" spans="1:8">
      <c r="B2" s="188"/>
    </row>
    <row r="3" spans="1:8">
      <c r="B3" s="144" t="s">
        <v>41</v>
      </c>
    </row>
    <row r="4" spans="1:8">
      <c r="B4" s="188"/>
    </row>
    <row r="5" spans="1:8">
      <c r="B5" s="369" t="s">
        <v>456</v>
      </c>
    </row>
    <row r="6" spans="1:8">
      <c r="B6" s="370"/>
    </row>
    <row r="7" spans="1:8">
      <c r="B7" s="370"/>
    </row>
    <row r="8" spans="1:8">
      <c r="B8" s="370"/>
    </row>
    <row r="9" spans="1:8">
      <c r="B9" s="370"/>
    </row>
    <row r="10" spans="1:8">
      <c r="B10" s="370"/>
    </row>
    <row r="11" spans="1:8" ht="81" customHeight="1">
      <c r="B11" s="370"/>
    </row>
    <row r="12" spans="1:8" s="13" customFormat="1">
      <c r="A12" s="189"/>
      <c r="B12" s="188"/>
      <c r="C12" s="190"/>
      <c r="D12" s="184"/>
      <c r="E12" s="191" t="s">
        <v>36</v>
      </c>
      <c r="F12" s="192"/>
      <c r="G12" s="187"/>
      <c r="H12" s="187"/>
    </row>
    <row r="13" spans="1:8" s="13" customFormat="1">
      <c r="A13" s="189"/>
      <c r="B13" s="193" t="s">
        <v>74</v>
      </c>
      <c r="C13" s="194"/>
      <c r="D13" s="184"/>
      <c r="E13" s="191" t="s">
        <v>36</v>
      </c>
      <c r="F13" s="192"/>
      <c r="G13" s="187"/>
      <c r="H13" s="187"/>
    </row>
    <row r="14" spans="1:8" s="13" customFormat="1">
      <c r="A14" s="189"/>
      <c r="B14" s="195"/>
      <c r="C14" s="196"/>
      <c r="D14" s="197"/>
      <c r="E14" s="167"/>
      <c r="F14" s="198"/>
      <c r="G14" s="187"/>
      <c r="H14" s="187"/>
    </row>
    <row r="15" spans="1:8" s="13" customFormat="1" ht="51">
      <c r="A15" s="199"/>
      <c r="B15" s="156" t="s">
        <v>173</v>
      </c>
      <c r="C15" s="200"/>
      <c r="D15" s="201"/>
      <c r="E15" s="168"/>
      <c r="F15" s="198"/>
      <c r="G15" s="187"/>
      <c r="H15" s="187"/>
    </row>
    <row r="16" spans="1:8" s="13" customFormat="1">
      <c r="A16" s="202"/>
      <c r="B16" s="203"/>
      <c r="C16" s="200"/>
      <c r="D16" s="201"/>
      <c r="E16" s="168"/>
      <c r="F16" s="198"/>
      <c r="G16" s="187"/>
      <c r="H16" s="187"/>
    </row>
    <row r="17" spans="1:8" s="13" customFormat="1" ht="63.75">
      <c r="A17" s="202">
        <v>1</v>
      </c>
      <c r="B17" s="203" t="s">
        <v>105</v>
      </c>
      <c r="C17" s="200"/>
      <c r="D17" s="201"/>
      <c r="E17" s="168"/>
      <c r="F17" s="198"/>
      <c r="G17" s="187"/>
      <c r="H17" s="187"/>
    </row>
    <row r="18" spans="1:8" s="13" customFormat="1">
      <c r="A18" s="204"/>
      <c r="B18" s="156"/>
      <c r="C18" s="200" t="s">
        <v>79</v>
      </c>
      <c r="D18" s="201">
        <v>95</v>
      </c>
      <c r="E18" s="205"/>
      <c r="F18" s="168">
        <f>D18*E18</f>
        <v>0</v>
      </c>
      <c r="G18" s="187"/>
      <c r="H18" s="187"/>
    </row>
    <row r="19" spans="1:8" s="13" customFormat="1">
      <c r="A19" s="202"/>
      <c r="B19" s="203"/>
      <c r="C19" s="200"/>
      <c r="D19" s="201"/>
      <c r="E19" s="205"/>
      <c r="F19" s="198"/>
      <c r="G19" s="187"/>
      <c r="H19" s="187"/>
    </row>
    <row r="20" spans="1:8" s="13" customFormat="1" ht="63.75">
      <c r="A20" s="202">
        <v>2</v>
      </c>
      <c r="B20" s="203" t="s">
        <v>174</v>
      </c>
      <c r="C20" s="200"/>
      <c r="D20" s="201"/>
      <c r="E20" s="205"/>
      <c r="F20" s="198"/>
      <c r="G20" s="187"/>
      <c r="H20" s="187"/>
    </row>
    <row r="21" spans="1:8" s="13" customFormat="1">
      <c r="A21" s="202"/>
      <c r="B21" s="203"/>
      <c r="C21" s="200" t="s">
        <v>79</v>
      </c>
      <c r="D21" s="201">
        <v>255</v>
      </c>
      <c r="E21" s="205"/>
      <c r="F21" s="168">
        <f>D21*E21</f>
        <v>0</v>
      </c>
      <c r="G21" s="187"/>
      <c r="H21" s="187"/>
    </row>
    <row r="22" spans="1:8" s="14" customFormat="1" ht="18.75" customHeight="1">
      <c r="A22" s="181"/>
      <c r="B22" s="206"/>
      <c r="C22" s="165"/>
      <c r="D22" s="166"/>
      <c r="E22" s="191"/>
      <c r="F22" s="198"/>
      <c r="G22" s="207"/>
      <c r="H22" s="208"/>
    </row>
    <row r="23" spans="1:8" s="14" customFormat="1">
      <c r="A23" s="181"/>
      <c r="B23" s="206"/>
      <c r="C23" s="209"/>
      <c r="D23" s="210"/>
      <c r="E23" s="192"/>
      <c r="F23" s="198"/>
      <c r="G23" s="207"/>
      <c r="H23" s="208"/>
    </row>
    <row r="24" spans="1:8" s="14" customFormat="1" ht="15.75" thickBot="1">
      <c r="A24" s="181"/>
      <c r="B24" s="211" t="s">
        <v>32</v>
      </c>
      <c r="C24" s="212"/>
      <c r="D24" s="213"/>
      <c r="E24" s="214" t="s">
        <v>36</v>
      </c>
      <c r="F24" s="215">
        <f>SUM(F18:F22)</f>
        <v>0</v>
      </c>
      <c r="G24" s="207"/>
      <c r="H24" s="208"/>
    </row>
    <row r="25" spans="1:8" s="14" customFormat="1" ht="15.75" thickTop="1">
      <c r="A25" s="216"/>
      <c r="B25" s="217"/>
      <c r="C25" s="218"/>
      <c r="D25" s="219"/>
      <c r="E25" s="220" t="s">
        <v>36</v>
      </c>
      <c r="F25" s="220"/>
      <c r="G25" s="207"/>
      <c r="H25" s="208"/>
    </row>
    <row r="26" spans="1:8" s="13" customFormat="1">
      <c r="A26" s="216"/>
      <c r="B26" s="221"/>
      <c r="C26" s="222"/>
      <c r="D26" s="184"/>
      <c r="E26" s="192"/>
      <c r="F26" s="192"/>
      <c r="G26" s="187"/>
      <c r="H26" s="187"/>
    </row>
    <row r="27" spans="1:8" s="17" customFormat="1">
      <c r="A27" s="216"/>
      <c r="B27" s="193" t="s">
        <v>75</v>
      </c>
      <c r="C27" s="223"/>
      <c r="D27" s="184"/>
      <c r="E27" s="220"/>
      <c r="F27" s="220"/>
      <c r="G27" s="224"/>
      <c r="H27" s="224"/>
    </row>
    <row r="28" spans="1:8" s="17" customFormat="1">
      <c r="A28" s="216"/>
      <c r="B28" s="224"/>
      <c r="C28" s="223"/>
      <c r="D28" s="184"/>
      <c r="E28" s="220"/>
      <c r="F28" s="210"/>
      <c r="G28" s="224"/>
      <c r="H28" s="224"/>
    </row>
    <row r="29" spans="1:8" s="17" customFormat="1" ht="25.5">
      <c r="A29" s="216">
        <v>1</v>
      </c>
      <c r="B29" s="225" t="s">
        <v>98</v>
      </c>
      <c r="C29" s="226"/>
      <c r="D29" s="210"/>
      <c r="E29" s="220"/>
      <c r="F29" s="210"/>
      <c r="G29" s="224"/>
      <c r="H29" s="224"/>
    </row>
    <row r="30" spans="1:8" s="17" customFormat="1">
      <c r="A30" s="216" t="s">
        <v>36</v>
      </c>
      <c r="B30" s="225"/>
      <c r="C30" s="226" t="s">
        <v>15</v>
      </c>
      <c r="D30" s="210">
        <v>20</v>
      </c>
      <c r="E30" s="227"/>
      <c r="F30" s="168">
        <f>D30*E30</f>
        <v>0</v>
      </c>
      <c r="G30" s="224"/>
      <c r="H30" s="224"/>
    </row>
    <row r="31" spans="1:8" s="17" customFormat="1">
      <c r="A31" s="216"/>
      <c r="B31" s="225"/>
      <c r="C31" s="226"/>
      <c r="D31" s="210"/>
      <c r="E31" s="185"/>
      <c r="F31" s="210"/>
      <c r="G31" s="224"/>
      <c r="H31" s="224"/>
    </row>
    <row r="32" spans="1:8" s="17" customFormat="1" ht="15.75" thickBot="1">
      <c r="A32" s="216"/>
      <c r="B32" s="211" t="s">
        <v>32</v>
      </c>
      <c r="C32" s="212"/>
      <c r="D32" s="213"/>
      <c r="E32" s="214" t="s">
        <v>36</v>
      </c>
      <c r="F32" s="215">
        <f>SUM(F29:F30)</f>
        <v>0</v>
      </c>
      <c r="G32" s="224"/>
      <c r="H32" s="224"/>
    </row>
    <row r="33" spans="1:8" s="17" customFormat="1" ht="15.75" thickTop="1">
      <c r="A33" s="216"/>
      <c r="B33" s="228"/>
      <c r="C33" s="229"/>
      <c r="D33" s="230"/>
      <c r="E33" s="210"/>
      <c r="F33" s="231"/>
      <c r="G33" s="224"/>
      <c r="H33" s="224"/>
    </row>
    <row r="34" spans="1:8" s="17" customFormat="1">
      <c r="A34" s="216"/>
      <c r="B34" s="217"/>
      <c r="C34" s="218"/>
      <c r="D34" s="219"/>
      <c r="E34" s="220"/>
      <c r="F34" s="220"/>
      <c r="G34" s="224"/>
      <c r="H34" s="224"/>
    </row>
    <row r="35" spans="1:8" s="17" customFormat="1">
      <c r="A35" s="216"/>
      <c r="B35" s="193" t="s">
        <v>99</v>
      </c>
      <c r="C35" s="218"/>
      <c r="D35" s="219"/>
      <c r="E35" s="220"/>
      <c r="F35" s="220"/>
      <c r="G35" s="224"/>
      <c r="H35" s="224"/>
    </row>
    <row r="36" spans="1:8" s="17" customFormat="1">
      <c r="A36" s="232"/>
      <c r="B36" s="233" t="s">
        <v>101</v>
      </c>
      <c r="C36" s="233"/>
      <c r="D36" s="234"/>
      <c r="E36" s="234"/>
      <c r="F36" s="234"/>
      <c r="G36" s="224"/>
      <c r="H36" s="224"/>
    </row>
    <row r="37" spans="1:8" s="17" customFormat="1" ht="25.5">
      <c r="A37" s="232"/>
      <c r="B37" s="149" t="s">
        <v>100</v>
      </c>
      <c r="C37" s="233"/>
      <c r="D37" s="234"/>
      <c r="E37" s="234"/>
      <c r="F37" s="234"/>
      <c r="G37" s="224"/>
      <c r="H37" s="224"/>
    </row>
    <row r="38" spans="1:8" s="17" customFormat="1" ht="25.5">
      <c r="A38" s="232"/>
      <c r="B38" s="149" t="s">
        <v>102</v>
      </c>
      <c r="C38" s="233"/>
      <c r="D38" s="234"/>
      <c r="E38" s="234"/>
      <c r="F38" s="234"/>
      <c r="G38" s="224"/>
      <c r="H38" s="224"/>
    </row>
    <row r="39" spans="1:8" s="17" customFormat="1" ht="25.5">
      <c r="A39" s="232"/>
      <c r="B39" s="149" t="s">
        <v>103</v>
      </c>
      <c r="C39" s="233"/>
      <c r="D39" s="234"/>
      <c r="E39" s="234"/>
      <c r="F39" s="234"/>
      <c r="G39" s="224"/>
      <c r="H39" s="224"/>
    </row>
    <row r="40" spans="1:8" s="17" customFormat="1" ht="63.75">
      <c r="A40" s="232"/>
      <c r="B40" s="235" t="s">
        <v>106</v>
      </c>
      <c r="C40" s="233"/>
      <c r="D40" s="234"/>
      <c r="E40" s="234"/>
      <c r="F40" s="234"/>
      <c r="G40" s="224"/>
      <c r="H40" s="224"/>
    </row>
    <row r="41" spans="1:8" s="17" customFormat="1" ht="38.25">
      <c r="A41" s="232"/>
      <c r="B41" s="236" t="s">
        <v>227</v>
      </c>
      <c r="C41" s="233"/>
      <c r="D41" s="237"/>
      <c r="E41" s="234"/>
      <c r="F41" s="234"/>
      <c r="G41" s="224"/>
      <c r="H41" s="224"/>
    </row>
    <row r="42" spans="1:8" s="17" customFormat="1" ht="63.75">
      <c r="A42" s="238"/>
      <c r="B42" s="157" t="s">
        <v>226</v>
      </c>
      <c r="C42" s="239"/>
      <c r="D42" s="237"/>
      <c r="E42" s="234"/>
      <c r="F42" s="234"/>
      <c r="G42" s="224"/>
      <c r="H42" s="224"/>
    </row>
    <row r="43" spans="1:8" s="17" customFormat="1">
      <c r="A43" s="238"/>
      <c r="B43" s="157" t="s">
        <v>141</v>
      </c>
      <c r="C43" s="239"/>
      <c r="D43" s="237"/>
      <c r="E43" s="234"/>
      <c r="F43" s="234"/>
      <c r="G43" s="224"/>
      <c r="H43" s="224"/>
    </row>
    <row r="44" spans="1:8" s="17" customFormat="1" ht="30.75" customHeight="1">
      <c r="A44" s="238"/>
      <c r="B44" s="157" t="s">
        <v>142</v>
      </c>
      <c r="C44" s="239"/>
      <c r="D44" s="237"/>
      <c r="E44" s="234"/>
      <c r="F44" s="234"/>
      <c r="G44" s="224"/>
      <c r="H44" s="224"/>
    </row>
    <row r="45" spans="1:8" s="17" customFormat="1" ht="28.5" customHeight="1">
      <c r="A45" s="238"/>
      <c r="B45" s="240" t="s">
        <v>469</v>
      </c>
      <c r="C45" s="241"/>
      <c r="D45" s="237"/>
      <c r="E45" s="234"/>
      <c r="F45" s="234"/>
      <c r="G45" s="224"/>
      <c r="H45" s="224"/>
    </row>
    <row r="46" spans="1:8" s="17" customFormat="1" ht="21.75" customHeight="1">
      <c r="A46" s="238"/>
      <c r="B46" s="372" t="s">
        <v>167</v>
      </c>
      <c r="C46" s="373"/>
      <c r="D46" s="237"/>
      <c r="E46" s="234"/>
      <c r="F46" s="234"/>
      <c r="G46" s="224"/>
      <c r="H46" s="224"/>
    </row>
    <row r="47" spans="1:8" s="17" customFormat="1" ht="21.75" customHeight="1">
      <c r="A47" s="238"/>
      <c r="B47" s="240" t="s">
        <v>143</v>
      </c>
      <c r="C47" s="241"/>
      <c r="D47" s="237"/>
      <c r="E47" s="234"/>
      <c r="F47" s="234"/>
      <c r="G47" s="224"/>
      <c r="H47" s="224"/>
    </row>
    <row r="48" spans="1:8" s="17" customFormat="1" ht="15.75" customHeight="1">
      <c r="A48" s="238"/>
      <c r="B48" s="240" t="s">
        <v>144</v>
      </c>
      <c r="C48" s="241"/>
      <c r="D48" s="237"/>
      <c r="E48" s="234"/>
      <c r="F48" s="234"/>
      <c r="G48" s="224"/>
      <c r="H48" s="224"/>
    </row>
    <row r="49" spans="1:8" s="17" customFormat="1">
      <c r="A49" s="238"/>
      <c r="B49" s="240" t="s">
        <v>145</v>
      </c>
      <c r="C49" s="241"/>
      <c r="D49" s="237"/>
      <c r="E49" s="234"/>
      <c r="F49" s="234"/>
      <c r="G49" s="224"/>
      <c r="H49" s="224"/>
    </row>
    <row r="50" spans="1:8" s="17" customFormat="1">
      <c r="A50" s="238"/>
      <c r="B50" s="240" t="s">
        <v>146</v>
      </c>
      <c r="C50" s="241"/>
      <c r="D50" s="237"/>
      <c r="E50" s="234"/>
      <c r="F50" s="234"/>
      <c r="G50" s="224"/>
      <c r="H50" s="224"/>
    </row>
    <row r="51" spans="1:8" s="17" customFormat="1" ht="38.25">
      <c r="A51" s="238"/>
      <c r="B51" s="240" t="s">
        <v>147</v>
      </c>
      <c r="C51" s="242"/>
      <c r="D51" s="237"/>
      <c r="E51" s="234"/>
      <c r="F51" s="234"/>
      <c r="G51" s="224"/>
      <c r="H51" s="224"/>
    </row>
    <row r="52" spans="1:8" s="17" customFormat="1" ht="25.5">
      <c r="A52" s="238"/>
      <c r="B52" s="240" t="s">
        <v>176</v>
      </c>
      <c r="C52" s="240"/>
      <c r="D52" s="237"/>
      <c r="E52" s="234"/>
      <c r="F52" s="234"/>
      <c r="G52" s="224"/>
      <c r="H52" s="224"/>
    </row>
    <row r="53" spans="1:8" s="17" customFormat="1" ht="25.5">
      <c r="A53" s="238"/>
      <c r="B53" s="240" t="s">
        <v>148</v>
      </c>
      <c r="C53" s="240"/>
      <c r="D53" s="237"/>
      <c r="E53" s="234"/>
      <c r="F53" s="234"/>
      <c r="G53" s="224"/>
      <c r="H53" s="224"/>
    </row>
    <row r="54" spans="1:8" s="17" customFormat="1" ht="25.5">
      <c r="A54" s="238"/>
      <c r="B54" s="157" t="s">
        <v>149</v>
      </c>
      <c r="C54" s="239"/>
      <c r="D54" s="237"/>
      <c r="E54" s="234"/>
      <c r="F54" s="234"/>
      <c r="G54" s="224"/>
      <c r="H54" s="224"/>
    </row>
    <row r="55" spans="1:8" s="17" customFormat="1" ht="25.5">
      <c r="A55" s="216"/>
      <c r="B55" s="243" t="s">
        <v>177</v>
      </c>
      <c r="C55" s="218"/>
      <c r="D55" s="219"/>
      <c r="E55" s="220"/>
      <c r="F55" s="220"/>
      <c r="G55" s="224"/>
      <c r="H55" s="224"/>
    </row>
    <row r="56" spans="1:8" s="17" customFormat="1">
      <c r="A56" s="216"/>
      <c r="B56" s="217"/>
      <c r="C56" s="218"/>
      <c r="D56" s="219"/>
      <c r="E56" s="220"/>
      <c r="F56" s="220"/>
      <c r="G56" s="224"/>
      <c r="H56" s="224"/>
    </row>
    <row r="57" spans="1:8" s="13" customFormat="1" ht="18.75" customHeight="1">
      <c r="A57" s="216" t="s">
        <v>128</v>
      </c>
      <c r="B57" s="244" t="s">
        <v>214</v>
      </c>
      <c r="C57" s="209" t="s">
        <v>78</v>
      </c>
      <c r="D57" s="210">
        <v>1</v>
      </c>
      <c r="E57" s="245"/>
      <c r="F57" s="168">
        <f>D57*E57</f>
        <v>0</v>
      </c>
      <c r="G57" s="187"/>
      <c r="H57" s="187"/>
    </row>
    <row r="58" spans="1:8" s="13" customFormat="1" ht="18" customHeight="1">
      <c r="A58" s="216" t="s">
        <v>129</v>
      </c>
      <c r="B58" s="244" t="s">
        <v>197</v>
      </c>
      <c r="C58" s="209" t="s">
        <v>78</v>
      </c>
      <c r="D58" s="210">
        <v>1</v>
      </c>
      <c r="E58" s="245"/>
      <c r="F58" s="168">
        <f t="shared" ref="F58:F63" si="0">D58*E58</f>
        <v>0</v>
      </c>
      <c r="G58" s="187"/>
      <c r="H58" s="187"/>
    </row>
    <row r="59" spans="1:8" s="13" customFormat="1" ht="18" customHeight="1">
      <c r="A59" s="216" t="s">
        <v>130</v>
      </c>
      <c r="B59" s="244" t="s">
        <v>190</v>
      </c>
      <c r="C59" s="209" t="s">
        <v>78</v>
      </c>
      <c r="D59" s="210">
        <v>3</v>
      </c>
      <c r="E59" s="245"/>
      <c r="F59" s="168">
        <f>D59*E59</f>
        <v>0</v>
      </c>
      <c r="G59" s="187"/>
      <c r="H59" s="187"/>
    </row>
    <row r="60" spans="1:8" s="13" customFormat="1" ht="18" customHeight="1">
      <c r="A60" s="216" t="s">
        <v>131</v>
      </c>
      <c r="B60" s="244" t="s">
        <v>198</v>
      </c>
      <c r="C60" s="209" t="s">
        <v>78</v>
      </c>
      <c r="D60" s="210">
        <v>3</v>
      </c>
      <c r="E60" s="245"/>
      <c r="F60" s="168">
        <f t="shared" si="0"/>
        <v>0</v>
      </c>
      <c r="G60" s="187"/>
      <c r="H60" s="187"/>
    </row>
    <row r="61" spans="1:8" s="13" customFormat="1" ht="18" customHeight="1">
      <c r="A61" s="216" t="s">
        <v>132</v>
      </c>
      <c r="B61" s="244" t="s">
        <v>199</v>
      </c>
      <c r="C61" s="209" t="s">
        <v>78</v>
      </c>
      <c r="D61" s="210">
        <v>2</v>
      </c>
      <c r="E61" s="245"/>
      <c r="F61" s="168">
        <f t="shared" si="0"/>
        <v>0</v>
      </c>
      <c r="G61" s="187"/>
      <c r="H61" s="187"/>
    </row>
    <row r="62" spans="1:8" s="13" customFormat="1" ht="18" customHeight="1">
      <c r="A62" s="216" t="s">
        <v>133</v>
      </c>
      <c r="B62" s="244" t="s">
        <v>192</v>
      </c>
      <c r="C62" s="209" t="s">
        <v>78</v>
      </c>
      <c r="D62" s="210">
        <v>3</v>
      </c>
      <c r="E62" s="245"/>
      <c r="F62" s="168">
        <f t="shared" si="0"/>
        <v>0</v>
      </c>
      <c r="G62" s="187"/>
      <c r="H62" s="187"/>
    </row>
    <row r="63" spans="1:8" s="13" customFormat="1" ht="18" customHeight="1">
      <c r="A63" s="216" t="s">
        <v>134</v>
      </c>
      <c r="B63" s="244" t="s">
        <v>200</v>
      </c>
      <c r="C63" s="209" t="s">
        <v>78</v>
      </c>
      <c r="D63" s="210">
        <v>1</v>
      </c>
      <c r="E63" s="245"/>
      <c r="F63" s="168">
        <f t="shared" si="0"/>
        <v>0</v>
      </c>
      <c r="G63" s="187"/>
      <c r="H63" s="187"/>
    </row>
    <row r="64" spans="1:8" s="13" customFormat="1" ht="18" customHeight="1">
      <c r="A64" s="216" t="s">
        <v>135</v>
      </c>
      <c r="B64" s="244" t="s">
        <v>180</v>
      </c>
      <c r="C64" s="209" t="s">
        <v>78</v>
      </c>
      <c r="D64" s="210">
        <v>2</v>
      </c>
      <c r="E64" s="245"/>
      <c r="F64" s="168">
        <f t="shared" ref="F64:F80" si="1">D64*E64</f>
        <v>0</v>
      </c>
      <c r="G64" s="187"/>
      <c r="H64" s="187"/>
    </row>
    <row r="65" spans="1:8" s="13" customFormat="1" ht="18" customHeight="1">
      <c r="A65" s="216" t="s">
        <v>136</v>
      </c>
      <c r="B65" s="244" t="s">
        <v>181</v>
      </c>
      <c r="C65" s="209" t="s">
        <v>78</v>
      </c>
      <c r="D65" s="210">
        <v>2</v>
      </c>
      <c r="E65" s="245"/>
      <c r="F65" s="168">
        <f t="shared" si="1"/>
        <v>0</v>
      </c>
      <c r="G65" s="187"/>
      <c r="H65" s="187"/>
    </row>
    <row r="66" spans="1:8" s="13" customFormat="1" ht="18" customHeight="1">
      <c r="A66" s="216" t="s">
        <v>137</v>
      </c>
      <c r="B66" s="244" t="s">
        <v>182</v>
      </c>
      <c r="C66" s="209" t="s">
        <v>78</v>
      </c>
      <c r="D66" s="210">
        <v>3</v>
      </c>
      <c r="E66" s="245"/>
      <c r="F66" s="168">
        <f t="shared" si="1"/>
        <v>0</v>
      </c>
      <c r="G66" s="187"/>
      <c r="H66" s="187"/>
    </row>
    <row r="67" spans="1:8" s="13" customFormat="1" ht="18" customHeight="1">
      <c r="A67" s="216" t="s">
        <v>138</v>
      </c>
      <c r="B67" s="244" t="s">
        <v>183</v>
      </c>
      <c r="C67" s="209" t="s">
        <v>78</v>
      </c>
      <c r="D67" s="210">
        <v>1</v>
      </c>
      <c r="E67" s="245"/>
      <c r="F67" s="168">
        <f t="shared" si="1"/>
        <v>0</v>
      </c>
      <c r="G67" s="187"/>
      <c r="H67" s="187"/>
    </row>
    <row r="68" spans="1:8" s="13" customFormat="1" ht="18" customHeight="1">
      <c r="A68" s="216" t="s">
        <v>139</v>
      </c>
      <c r="B68" s="244" t="s">
        <v>184</v>
      </c>
      <c r="C68" s="209" t="s">
        <v>78</v>
      </c>
      <c r="D68" s="210">
        <v>1</v>
      </c>
      <c r="E68" s="245"/>
      <c r="F68" s="168">
        <f t="shared" si="1"/>
        <v>0</v>
      </c>
      <c r="G68" s="187"/>
      <c r="H68" s="187"/>
    </row>
    <row r="69" spans="1:8" s="13" customFormat="1" ht="18" customHeight="1">
      <c r="A69" s="216" t="s">
        <v>140</v>
      </c>
      <c r="B69" s="244" t="s">
        <v>185</v>
      </c>
      <c r="C69" s="209" t="s">
        <v>78</v>
      </c>
      <c r="D69" s="210">
        <v>1</v>
      </c>
      <c r="E69" s="245"/>
      <c r="F69" s="168">
        <f t="shared" si="1"/>
        <v>0</v>
      </c>
      <c r="G69" s="187"/>
      <c r="H69" s="187"/>
    </row>
    <row r="70" spans="1:8" s="13" customFormat="1" ht="18" customHeight="1">
      <c r="A70" s="216" t="s">
        <v>150</v>
      </c>
      <c r="B70" s="244" t="s">
        <v>186</v>
      </c>
      <c r="C70" s="209" t="s">
        <v>78</v>
      </c>
      <c r="D70" s="210">
        <v>1</v>
      </c>
      <c r="E70" s="245"/>
      <c r="F70" s="168">
        <f t="shared" si="1"/>
        <v>0</v>
      </c>
      <c r="G70" s="187"/>
      <c r="H70" s="187"/>
    </row>
    <row r="71" spans="1:8" s="13" customFormat="1" ht="18" customHeight="1">
      <c r="A71" s="216" t="s">
        <v>151</v>
      </c>
      <c r="B71" s="244" t="s">
        <v>186</v>
      </c>
      <c r="C71" s="209" t="s">
        <v>78</v>
      </c>
      <c r="D71" s="210">
        <v>1</v>
      </c>
      <c r="E71" s="245"/>
      <c r="F71" s="168">
        <f t="shared" si="1"/>
        <v>0</v>
      </c>
      <c r="G71" s="187"/>
      <c r="H71" s="187"/>
    </row>
    <row r="72" spans="1:8" s="13" customFormat="1" ht="18" customHeight="1">
      <c r="A72" s="216" t="s">
        <v>152</v>
      </c>
      <c r="B72" s="244" t="s">
        <v>187</v>
      </c>
      <c r="C72" s="209" t="s">
        <v>78</v>
      </c>
      <c r="D72" s="210">
        <v>1</v>
      </c>
      <c r="E72" s="245"/>
      <c r="F72" s="168">
        <f t="shared" si="1"/>
        <v>0</v>
      </c>
      <c r="G72" s="187"/>
      <c r="H72" s="187"/>
    </row>
    <row r="73" spans="1:8" s="13" customFormat="1" ht="18" customHeight="1">
      <c r="A73" s="216" t="s">
        <v>153</v>
      </c>
      <c r="B73" s="244" t="s">
        <v>215</v>
      </c>
      <c r="C73" s="209" t="s">
        <v>78</v>
      </c>
      <c r="D73" s="210">
        <v>4</v>
      </c>
      <c r="E73" s="245"/>
      <c r="F73" s="168">
        <f t="shared" si="1"/>
        <v>0</v>
      </c>
      <c r="G73" s="187"/>
      <c r="H73" s="187"/>
    </row>
    <row r="74" spans="1:8" s="13" customFormat="1" ht="18" customHeight="1">
      <c r="A74" s="216" t="s">
        <v>154</v>
      </c>
      <c r="B74" s="244" t="s">
        <v>188</v>
      </c>
      <c r="C74" s="209" t="s">
        <v>78</v>
      </c>
      <c r="D74" s="210">
        <v>6</v>
      </c>
      <c r="E74" s="245"/>
      <c r="F74" s="168">
        <f t="shared" si="1"/>
        <v>0</v>
      </c>
      <c r="G74" s="187"/>
      <c r="H74" s="187"/>
    </row>
    <row r="75" spans="1:8" s="13" customFormat="1" ht="18" customHeight="1">
      <c r="A75" s="216" t="s">
        <v>155</v>
      </c>
      <c r="B75" s="244" t="s">
        <v>189</v>
      </c>
      <c r="C75" s="209" t="s">
        <v>78</v>
      </c>
      <c r="D75" s="210">
        <v>1</v>
      </c>
      <c r="E75" s="245"/>
      <c r="F75" s="168">
        <f t="shared" si="1"/>
        <v>0</v>
      </c>
      <c r="G75" s="187"/>
      <c r="H75" s="187"/>
    </row>
    <row r="76" spans="1:8" s="13" customFormat="1" ht="18" customHeight="1">
      <c r="A76" s="216" t="s">
        <v>156</v>
      </c>
      <c r="B76" s="244" t="s">
        <v>190</v>
      </c>
      <c r="C76" s="209" t="s">
        <v>78</v>
      </c>
      <c r="D76" s="210">
        <v>1</v>
      </c>
      <c r="E76" s="245"/>
      <c r="F76" s="168">
        <f t="shared" si="1"/>
        <v>0</v>
      </c>
      <c r="G76" s="187"/>
      <c r="H76" s="187"/>
    </row>
    <row r="77" spans="1:8" s="13" customFormat="1" ht="18" customHeight="1">
      <c r="A77" s="216" t="s">
        <v>157</v>
      </c>
      <c r="B77" s="244" t="s">
        <v>191</v>
      </c>
      <c r="C77" s="209" t="s">
        <v>78</v>
      </c>
      <c r="D77" s="210">
        <v>1</v>
      </c>
      <c r="E77" s="245"/>
      <c r="F77" s="168">
        <f t="shared" si="1"/>
        <v>0</v>
      </c>
      <c r="G77" s="187"/>
      <c r="H77" s="187"/>
    </row>
    <row r="78" spans="1:8" s="13" customFormat="1" ht="18" customHeight="1">
      <c r="A78" s="216" t="s">
        <v>158</v>
      </c>
      <c r="B78" s="244" t="s">
        <v>213</v>
      </c>
      <c r="C78" s="209" t="s">
        <v>78</v>
      </c>
      <c r="D78" s="210">
        <v>1</v>
      </c>
      <c r="E78" s="245"/>
      <c r="F78" s="168"/>
      <c r="G78" s="187"/>
      <c r="H78" s="187"/>
    </row>
    <row r="79" spans="1:8" s="13" customFormat="1" ht="18" customHeight="1">
      <c r="A79" s="216" t="s">
        <v>159</v>
      </c>
      <c r="B79" s="244" t="s">
        <v>192</v>
      </c>
      <c r="C79" s="209" t="s">
        <v>78</v>
      </c>
      <c r="D79" s="210">
        <v>1</v>
      </c>
      <c r="E79" s="245"/>
      <c r="F79" s="168">
        <f t="shared" si="1"/>
        <v>0</v>
      </c>
      <c r="G79" s="187"/>
      <c r="H79" s="187"/>
    </row>
    <row r="80" spans="1:8" s="13" customFormat="1" ht="18" customHeight="1">
      <c r="A80" s="216" t="s">
        <v>160</v>
      </c>
      <c r="B80" s="244" t="s">
        <v>193</v>
      </c>
      <c r="C80" s="209" t="s">
        <v>78</v>
      </c>
      <c r="D80" s="210">
        <v>1</v>
      </c>
      <c r="E80" s="245"/>
      <c r="F80" s="168">
        <f t="shared" si="1"/>
        <v>0</v>
      </c>
      <c r="G80" s="187"/>
      <c r="H80" s="187"/>
    </row>
    <row r="81" spans="1:14" s="13" customFormat="1" ht="18" customHeight="1">
      <c r="A81" s="216" t="s">
        <v>161</v>
      </c>
      <c r="B81" s="244" t="s">
        <v>191</v>
      </c>
      <c r="C81" s="209" t="s">
        <v>78</v>
      </c>
      <c r="D81" s="210">
        <v>1</v>
      </c>
      <c r="E81" s="245"/>
      <c r="F81" s="168">
        <f t="shared" ref="F81:F88" si="2">D81*E81</f>
        <v>0</v>
      </c>
      <c r="G81" s="187"/>
      <c r="H81" s="187"/>
    </row>
    <row r="82" spans="1:14" s="13" customFormat="1" ht="18" customHeight="1">
      <c r="A82" s="216" t="s">
        <v>169</v>
      </c>
      <c r="B82" s="244" t="s">
        <v>194</v>
      </c>
      <c r="C82" s="209" t="s">
        <v>78</v>
      </c>
      <c r="D82" s="210">
        <v>6</v>
      </c>
      <c r="E82" s="245"/>
      <c r="F82" s="168">
        <f t="shared" si="2"/>
        <v>0</v>
      </c>
      <c r="G82" s="187"/>
      <c r="H82" s="187"/>
    </row>
    <row r="83" spans="1:14" s="13" customFormat="1" ht="18" customHeight="1">
      <c r="A83" s="216" t="s">
        <v>170</v>
      </c>
      <c r="B83" s="244" t="s">
        <v>194</v>
      </c>
      <c r="C83" s="209" t="s">
        <v>78</v>
      </c>
      <c r="D83" s="210">
        <v>5</v>
      </c>
      <c r="E83" s="245"/>
      <c r="F83" s="168">
        <f t="shared" si="2"/>
        <v>0</v>
      </c>
      <c r="G83" s="187"/>
      <c r="H83" s="187"/>
    </row>
    <row r="84" spans="1:14" s="13" customFormat="1" ht="18" customHeight="1">
      <c r="A84" s="216" t="s">
        <v>196</v>
      </c>
      <c r="B84" s="244" t="s">
        <v>195</v>
      </c>
      <c r="C84" s="209" t="s">
        <v>78</v>
      </c>
      <c r="D84" s="210">
        <v>1</v>
      </c>
      <c r="E84" s="245"/>
      <c r="F84" s="168">
        <f t="shared" si="2"/>
        <v>0</v>
      </c>
      <c r="G84" s="187"/>
      <c r="H84" s="187"/>
    </row>
    <row r="85" spans="1:14" s="13" customFormat="1" ht="18" customHeight="1">
      <c r="A85" s="216" t="s">
        <v>217</v>
      </c>
      <c r="B85" s="244" t="s">
        <v>220</v>
      </c>
      <c r="C85" s="209" t="s">
        <v>78</v>
      </c>
      <c r="D85" s="210">
        <v>5</v>
      </c>
      <c r="E85" s="245"/>
      <c r="F85" s="198">
        <f t="shared" si="2"/>
        <v>0</v>
      </c>
      <c r="G85" s="187"/>
      <c r="H85" s="187"/>
    </row>
    <row r="86" spans="1:14" s="13" customFormat="1" ht="18" customHeight="1">
      <c r="A86" s="216" t="s">
        <v>218</v>
      </c>
      <c r="B86" s="244" t="s">
        <v>221</v>
      </c>
      <c r="C86" s="209" t="s">
        <v>78</v>
      </c>
      <c r="D86" s="210">
        <v>1</v>
      </c>
      <c r="E86" s="245"/>
      <c r="F86" s="198">
        <f t="shared" si="2"/>
        <v>0</v>
      </c>
      <c r="G86" s="187"/>
      <c r="H86" s="187"/>
    </row>
    <row r="87" spans="1:14" s="13" customFormat="1" ht="18" customHeight="1">
      <c r="A87" s="216" t="s">
        <v>219</v>
      </c>
      <c r="B87" s="244" t="s">
        <v>222</v>
      </c>
      <c r="C87" s="209" t="s">
        <v>78</v>
      </c>
      <c r="D87" s="210">
        <v>1</v>
      </c>
      <c r="E87" s="245"/>
      <c r="F87" s="198">
        <f t="shared" si="2"/>
        <v>0</v>
      </c>
      <c r="G87" s="187"/>
      <c r="H87" s="187"/>
    </row>
    <row r="88" spans="1:14" s="13" customFormat="1" ht="18" customHeight="1">
      <c r="A88" s="216" t="s">
        <v>216</v>
      </c>
      <c r="B88" s="244" t="s">
        <v>223</v>
      </c>
      <c r="C88" s="209" t="s">
        <v>78</v>
      </c>
      <c r="D88" s="210">
        <v>1</v>
      </c>
      <c r="E88" s="245"/>
      <c r="F88" s="198">
        <f t="shared" si="2"/>
        <v>0</v>
      </c>
      <c r="G88" s="187"/>
      <c r="H88" s="187"/>
    </row>
    <row r="89" spans="1:14" s="13" customFormat="1" ht="18" customHeight="1">
      <c r="A89" s="216"/>
      <c r="B89" s="206"/>
      <c r="C89" s="209"/>
      <c r="D89" s="210"/>
      <c r="E89" s="167"/>
      <c r="F89" s="198"/>
      <c r="G89" s="187"/>
      <c r="H89" s="187"/>
    </row>
    <row r="90" spans="1:14" s="13" customFormat="1" ht="119.25" customHeight="1">
      <c r="A90" s="216">
        <v>2</v>
      </c>
      <c r="B90" s="246" t="s">
        <v>175</v>
      </c>
      <c r="C90" s="209"/>
      <c r="D90" s="210"/>
      <c r="E90" s="167"/>
      <c r="F90" s="198"/>
      <c r="G90" s="187"/>
      <c r="H90" s="187"/>
    </row>
    <row r="91" spans="1:14" s="13" customFormat="1" ht="18" customHeight="1">
      <c r="A91" s="216" t="s">
        <v>154</v>
      </c>
      <c r="B91" s="244" t="s">
        <v>188</v>
      </c>
      <c r="C91" s="209" t="s">
        <v>78</v>
      </c>
      <c r="D91" s="210">
        <v>6</v>
      </c>
      <c r="E91" s="245"/>
      <c r="F91" s="168">
        <f>D91*E91</f>
        <v>0</v>
      </c>
      <c r="G91" s="187"/>
      <c r="H91" s="187"/>
    </row>
    <row r="92" spans="1:14" s="23" customFormat="1">
      <c r="A92" s="216"/>
      <c r="B92" s="244"/>
      <c r="C92" s="209"/>
      <c r="D92" s="210"/>
      <c r="E92" s="167"/>
      <c r="F92" s="168"/>
      <c r="G92" s="247"/>
      <c r="H92" s="247"/>
      <c r="I92" s="24"/>
      <c r="J92" s="25"/>
      <c r="K92" s="26"/>
      <c r="L92" s="27"/>
      <c r="M92" s="27"/>
      <c r="N92" s="28"/>
    </row>
    <row r="93" spans="1:14" s="23" customFormat="1" ht="76.5">
      <c r="A93" s="248">
        <v>3</v>
      </c>
      <c r="B93" s="206" t="s">
        <v>224</v>
      </c>
      <c r="C93" s="249"/>
      <c r="D93" s="231"/>
      <c r="E93" s="250"/>
      <c r="F93" s="250"/>
      <c r="G93" s="247"/>
      <c r="H93" s="247"/>
      <c r="I93" s="24"/>
      <c r="J93" s="25"/>
      <c r="K93" s="26"/>
      <c r="L93" s="27"/>
      <c r="M93" s="27"/>
      <c r="N93" s="28"/>
    </row>
    <row r="94" spans="1:14" s="23" customFormat="1">
      <c r="A94" s="216" t="s">
        <v>162</v>
      </c>
      <c r="B94" s="244" t="s">
        <v>201</v>
      </c>
      <c r="C94" s="209" t="s">
        <v>78</v>
      </c>
      <c r="D94" s="210">
        <v>4</v>
      </c>
      <c r="E94" s="245"/>
      <c r="F94" s="168">
        <f>D94*E94</f>
        <v>0</v>
      </c>
      <c r="G94" s="247"/>
      <c r="H94" s="247"/>
      <c r="I94" s="24"/>
      <c r="J94" s="25"/>
      <c r="K94" s="26"/>
      <c r="L94" s="27"/>
      <c r="M94" s="27"/>
      <c r="N94" s="28"/>
    </row>
    <row r="95" spans="1:14" s="23" customFormat="1">
      <c r="A95" s="216" t="s">
        <v>164</v>
      </c>
      <c r="B95" s="244" t="s">
        <v>204</v>
      </c>
      <c r="C95" s="209" t="s">
        <v>78</v>
      </c>
      <c r="D95" s="210">
        <v>3</v>
      </c>
      <c r="E95" s="245"/>
      <c r="F95" s="168"/>
      <c r="G95" s="247"/>
      <c r="H95" s="247"/>
      <c r="I95" s="24"/>
      <c r="J95" s="25"/>
      <c r="K95" s="26"/>
      <c r="L95" s="27"/>
      <c r="M95" s="27"/>
      <c r="N95" s="28"/>
    </row>
    <row r="96" spans="1:14" s="23" customFormat="1">
      <c r="A96" s="216" t="s">
        <v>166</v>
      </c>
      <c r="B96" s="244" t="s">
        <v>202</v>
      </c>
      <c r="C96" s="209" t="s">
        <v>78</v>
      </c>
      <c r="D96" s="210">
        <v>3</v>
      </c>
      <c r="E96" s="245"/>
      <c r="F96" s="168">
        <f>D96*E96</f>
        <v>0</v>
      </c>
      <c r="G96" s="247"/>
      <c r="H96" s="247"/>
      <c r="I96" s="24"/>
      <c r="J96" s="25"/>
      <c r="K96" s="26"/>
      <c r="L96" s="27"/>
      <c r="M96" s="27"/>
      <c r="N96" s="28"/>
    </row>
    <row r="97" spans="1:14" s="23" customFormat="1">
      <c r="A97" s="216" t="s">
        <v>163</v>
      </c>
      <c r="B97" s="244" t="s">
        <v>203</v>
      </c>
      <c r="C97" s="209" t="s">
        <v>78</v>
      </c>
      <c r="D97" s="210">
        <v>1</v>
      </c>
      <c r="E97" s="245"/>
      <c r="F97" s="168"/>
      <c r="G97" s="247"/>
      <c r="H97" s="247"/>
      <c r="I97" s="24"/>
      <c r="J97" s="25"/>
      <c r="K97" s="26"/>
      <c r="L97" s="27"/>
      <c r="M97" s="27"/>
      <c r="N97" s="28"/>
    </row>
    <row r="98" spans="1:14" s="23" customFormat="1">
      <c r="A98" s="248"/>
      <c r="B98" s="172"/>
      <c r="C98" s="249"/>
      <c r="D98" s="231"/>
      <c r="E98" s="250"/>
      <c r="F98" s="250"/>
      <c r="G98" s="247"/>
      <c r="H98" s="247"/>
      <c r="I98" s="24"/>
      <c r="J98" s="25"/>
      <c r="K98" s="26"/>
      <c r="L98" s="27"/>
      <c r="M98" s="27"/>
      <c r="N98" s="28"/>
    </row>
    <row r="99" spans="1:14" s="23" customFormat="1" ht="65.25" customHeight="1">
      <c r="A99" s="248">
        <v>4</v>
      </c>
      <c r="B99" s="206" t="s">
        <v>225</v>
      </c>
      <c r="C99" s="249"/>
      <c r="D99" s="231"/>
      <c r="E99" s="250"/>
      <c r="F99" s="250"/>
      <c r="G99" s="247"/>
      <c r="H99" s="247"/>
      <c r="I99" s="24"/>
      <c r="J99" s="25"/>
      <c r="K99" s="26"/>
      <c r="L99" s="27"/>
      <c r="M99" s="27"/>
      <c r="N99" s="28"/>
    </row>
    <row r="100" spans="1:14" s="23" customFormat="1">
      <c r="A100" s="216" t="s">
        <v>165</v>
      </c>
      <c r="B100" s="244" t="s">
        <v>205</v>
      </c>
      <c r="C100" s="209" t="s">
        <v>78</v>
      </c>
      <c r="D100" s="210">
        <v>1</v>
      </c>
      <c r="E100" s="245"/>
      <c r="F100" s="168">
        <f>D100*E100</f>
        <v>0</v>
      </c>
      <c r="G100" s="247"/>
      <c r="H100" s="247"/>
      <c r="I100" s="24"/>
      <c r="J100" s="25"/>
      <c r="K100" s="26"/>
      <c r="L100" s="27"/>
      <c r="M100" s="27"/>
      <c r="N100" s="28"/>
    </row>
    <row r="101" spans="1:14" s="23" customFormat="1">
      <c r="A101" s="216"/>
      <c r="B101" s="244"/>
      <c r="C101" s="209"/>
      <c r="D101" s="210"/>
      <c r="E101" s="245"/>
      <c r="F101" s="168"/>
      <c r="G101" s="247"/>
      <c r="H101" s="247"/>
      <c r="I101" s="24"/>
      <c r="J101" s="25"/>
      <c r="K101" s="26"/>
      <c r="L101" s="27"/>
      <c r="M101" s="27"/>
      <c r="N101" s="28"/>
    </row>
    <row r="102" spans="1:14" s="23" customFormat="1" ht="38.25">
      <c r="A102" s="216">
        <v>5</v>
      </c>
      <c r="B102" s="244" t="s">
        <v>228</v>
      </c>
      <c r="C102" s="209"/>
      <c r="D102" s="210"/>
      <c r="E102" s="245"/>
      <c r="F102" s="168"/>
      <c r="G102" s="247"/>
      <c r="H102" s="247"/>
      <c r="I102" s="24"/>
      <c r="J102" s="25"/>
      <c r="K102" s="26"/>
      <c r="L102" s="27"/>
      <c r="M102" s="27"/>
      <c r="N102" s="28"/>
    </row>
    <row r="103" spans="1:14" s="23" customFormat="1">
      <c r="A103" s="248"/>
      <c r="B103" s="244" t="s">
        <v>229</v>
      </c>
      <c r="C103" s="209" t="s">
        <v>78</v>
      </c>
      <c r="D103" s="210">
        <v>9</v>
      </c>
      <c r="E103" s="251"/>
      <c r="F103" s="168">
        <f>D103*E103</f>
        <v>0</v>
      </c>
      <c r="G103" s="247"/>
      <c r="H103" s="247"/>
      <c r="I103" s="24"/>
      <c r="J103" s="25"/>
      <c r="K103" s="26"/>
      <c r="L103" s="27"/>
      <c r="M103" s="27"/>
      <c r="N103" s="28"/>
    </row>
    <row r="104" spans="1:14" s="29" customFormat="1">
      <c r="A104" s="248"/>
      <c r="B104" s="252"/>
      <c r="C104" s="253"/>
      <c r="D104" s="231"/>
      <c r="E104" s="254"/>
      <c r="F104" s="231"/>
      <c r="G104" s="255"/>
      <c r="H104" s="255"/>
    </row>
    <row r="105" spans="1:14" s="29" customFormat="1" ht="15.75" thickBot="1">
      <c r="A105" s="248"/>
      <c r="B105" s="211" t="s">
        <v>32</v>
      </c>
      <c r="C105" s="212"/>
      <c r="D105" s="213"/>
      <c r="E105" s="214" t="s">
        <v>36</v>
      </c>
      <c r="F105" s="215">
        <f>SUM(F57:F103)</f>
        <v>0</v>
      </c>
      <c r="G105" s="255"/>
      <c r="H105" s="255"/>
    </row>
    <row r="106" spans="1:14" s="29" customFormat="1" ht="80.25" hidden="1" customHeight="1" thickTop="1">
      <c r="A106" s="256"/>
      <c r="B106" s="252"/>
      <c r="C106" s="253"/>
      <c r="D106" s="231"/>
      <c r="E106" s="254"/>
      <c r="F106" s="231"/>
      <c r="G106" s="255"/>
      <c r="H106" s="255"/>
    </row>
    <row r="107" spans="1:14" s="29" customFormat="1" ht="13.5" hidden="1" customHeight="1">
      <c r="A107" s="256"/>
      <c r="B107" s="172"/>
      <c r="C107" s="253"/>
      <c r="D107" s="231"/>
      <c r="E107" s="254"/>
      <c r="F107" s="231"/>
      <c r="G107" s="255"/>
      <c r="H107" s="255"/>
    </row>
    <row r="108" spans="1:14" s="29" customFormat="1" ht="13.5" hidden="1" customHeight="1">
      <c r="A108" s="256"/>
      <c r="B108" s="172"/>
      <c r="C108" s="253"/>
      <c r="D108" s="231"/>
      <c r="E108" s="254"/>
      <c r="F108" s="231"/>
      <c r="G108" s="255"/>
      <c r="H108" s="255"/>
    </row>
    <row r="109" spans="1:14" s="29" customFormat="1" ht="13.5" hidden="1" customHeight="1">
      <c r="A109" s="257"/>
      <c r="B109" s="172"/>
      <c r="C109" s="253"/>
      <c r="D109" s="231"/>
      <c r="E109" s="231"/>
      <c r="F109" s="231"/>
      <c r="G109" s="255"/>
      <c r="H109" s="255"/>
    </row>
    <row r="110" spans="1:14" s="29" customFormat="1" ht="13.5" hidden="1" customHeight="1">
      <c r="A110" s="248"/>
      <c r="B110" s="252"/>
      <c r="C110" s="253"/>
      <c r="D110" s="231"/>
      <c r="E110" s="231"/>
      <c r="F110" s="231"/>
      <c r="G110" s="255"/>
      <c r="H110" s="255"/>
    </row>
    <row r="111" spans="1:14" s="29" customFormat="1" hidden="1">
      <c r="A111" s="248"/>
      <c r="B111" s="252"/>
      <c r="C111" s="253"/>
      <c r="D111" s="231"/>
      <c r="E111" s="231"/>
      <c r="F111" s="231"/>
      <c r="G111" s="255"/>
      <c r="H111" s="255"/>
    </row>
    <row r="112" spans="1:14" s="29" customFormat="1" hidden="1">
      <c r="A112" s="248"/>
      <c r="B112" s="172"/>
      <c r="C112" s="253"/>
      <c r="D112" s="231"/>
      <c r="E112" s="231"/>
      <c r="F112" s="231"/>
      <c r="G112" s="255"/>
      <c r="H112" s="255"/>
    </row>
    <row r="113" spans="1:8" s="29" customFormat="1" hidden="1">
      <c r="A113" s="256"/>
      <c r="B113" s="258"/>
      <c r="C113" s="258"/>
      <c r="D113" s="231"/>
      <c r="E113" s="231"/>
      <c r="F113" s="231"/>
      <c r="G113" s="255"/>
      <c r="H113" s="255"/>
    </row>
    <row r="114" spans="1:8" s="29" customFormat="1" hidden="1">
      <c r="A114" s="256"/>
      <c r="B114" s="258"/>
      <c r="C114" s="258"/>
      <c r="D114" s="231"/>
      <c r="E114" s="231"/>
      <c r="F114" s="231"/>
      <c r="G114" s="255"/>
      <c r="H114" s="255"/>
    </row>
    <row r="115" spans="1:8" s="29" customFormat="1" hidden="1">
      <c r="A115" s="256"/>
      <c r="B115" s="258"/>
      <c r="C115" s="258"/>
      <c r="D115" s="231"/>
      <c r="E115" s="231"/>
      <c r="F115" s="231"/>
      <c r="G115" s="255"/>
      <c r="H115" s="255"/>
    </row>
    <row r="116" spans="1:8" s="29" customFormat="1" hidden="1">
      <c r="A116" s="256"/>
      <c r="B116" s="259" t="s">
        <v>69</v>
      </c>
      <c r="C116" s="258"/>
      <c r="D116" s="231"/>
      <c r="E116" s="231"/>
      <c r="F116" s="231"/>
      <c r="G116" s="255"/>
      <c r="H116" s="255"/>
    </row>
    <row r="117" spans="1:8" s="29" customFormat="1" hidden="1">
      <c r="A117" s="260"/>
      <c r="B117" s="258"/>
      <c r="C117" s="258"/>
      <c r="D117" s="231"/>
      <c r="E117" s="231"/>
      <c r="F117" s="231"/>
      <c r="G117" s="255"/>
      <c r="H117" s="255"/>
    </row>
    <row r="118" spans="1:8" s="29" customFormat="1" hidden="1">
      <c r="A118" s="260"/>
      <c r="B118" s="228"/>
      <c r="C118" s="229"/>
      <c r="D118" s="230"/>
      <c r="E118" s="210"/>
      <c r="F118" s="250"/>
      <c r="G118" s="261"/>
      <c r="H118" s="261"/>
    </row>
    <row r="119" spans="1:8" s="29" customFormat="1" hidden="1">
      <c r="A119" s="260"/>
      <c r="B119" s="228"/>
      <c r="C119" s="229"/>
      <c r="D119" s="230"/>
      <c r="E119" s="210"/>
      <c r="F119" s="231"/>
      <c r="G119" s="261"/>
      <c r="H119" s="261"/>
    </row>
    <row r="120" spans="1:8" s="29" customFormat="1" ht="15.75" thickTop="1">
      <c r="A120" s="260"/>
      <c r="B120" s="258"/>
      <c r="C120" s="258"/>
      <c r="D120" s="231"/>
      <c r="E120" s="231"/>
      <c r="F120" s="231"/>
      <c r="G120" s="255"/>
      <c r="H120" s="255"/>
    </row>
    <row r="121" spans="1:8" s="29" customFormat="1" hidden="1">
      <c r="A121" s="260"/>
      <c r="B121" s="258"/>
      <c r="C121" s="258"/>
      <c r="D121" s="231"/>
      <c r="E121" s="231"/>
      <c r="F121" s="231"/>
      <c r="G121" s="255"/>
      <c r="H121" s="255"/>
    </row>
    <row r="122" spans="1:8" s="29" customFormat="1" ht="15.75" hidden="1" thickBot="1">
      <c r="A122" s="262"/>
      <c r="B122" s="211" t="s">
        <v>32</v>
      </c>
      <c r="C122" s="212"/>
      <c r="D122" s="213"/>
      <c r="E122" s="214" t="s">
        <v>36</v>
      </c>
      <c r="F122" s="215">
        <f>SUM(F116:F120)</f>
        <v>0</v>
      </c>
      <c r="G122" s="255"/>
      <c r="H122" s="255"/>
    </row>
    <row r="123" spans="1:8" s="29" customFormat="1" ht="15.75" hidden="1" thickTop="1">
      <c r="A123" s="262"/>
      <c r="B123" s="228"/>
      <c r="C123" s="229"/>
      <c r="D123" s="230"/>
      <c r="E123" s="210"/>
      <c r="F123" s="231"/>
      <c r="G123" s="255"/>
      <c r="H123" s="255"/>
    </row>
    <row r="124" spans="1:8" s="29" customFormat="1" hidden="1">
      <c r="A124" s="260"/>
      <c r="B124" s="258"/>
      <c r="C124" s="258"/>
      <c r="D124" s="231"/>
      <c r="E124" s="231"/>
      <c r="F124" s="231"/>
      <c r="G124" s="255"/>
      <c r="H124" s="255"/>
    </row>
    <row r="125" spans="1:8" s="29" customFormat="1" hidden="1">
      <c r="A125" s="260"/>
      <c r="B125" s="259" t="s">
        <v>56</v>
      </c>
      <c r="C125" s="258"/>
      <c r="D125" s="231"/>
      <c r="E125" s="231"/>
      <c r="F125" s="231"/>
      <c r="G125" s="255"/>
      <c r="H125" s="255"/>
    </row>
    <row r="126" spans="1:8" s="29" customFormat="1" hidden="1">
      <c r="A126" s="260"/>
      <c r="B126" s="263"/>
      <c r="C126" s="263"/>
      <c r="D126" s="231"/>
      <c r="E126" s="231"/>
      <c r="F126" s="231"/>
      <c r="G126" s="261"/>
      <c r="H126" s="261"/>
    </row>
    <row r="127" spans="1:8" s="29" customFormat="1" hidden="1">
      <c r="A127" s="264"/>
      <c r="B127" s="225"/>
      <c r="C127" s="226"/>
      <c r="D127" s="219"/>
      <c r="E127" s="220"/>
      <c r="F127" s="250"/>
      <c r="G127" s="261"/>
      <c r="H127" s="261"/>
    </row>
    <row r="128" spans="1:8" s="29" customFormat="1" hidden="1">
      <c r="A128" s="216"/>
      <c r="B128" s="217"/>
      <c r="C128" s="218"/>
      <c r="D128" s="210"/>
      <c r="E128" s="220"/>
      <c r="F128" s="250"/>
      <c r="G128" s="261"/>
      <c r="H128" s="261"/>
    </row>
    <row r="129" spans="1:9" s="29" customFormat="1" hidden="1">
      <c r="A129" s="216"/>
      <c r="B129" s="225"/>
      <c r="C129" s="226"/>
      <c r="D129" s="210"/>
      <c r="E129" s="220"/>
      <c r="F129" s="250"/>
      <c r="G129" s="261"/>
      <c r="H129" s="261"/>
    </row>
    <row r="130" spans="1:9" s="29" customFormat="1" hidden="1">
      <c r="A130" s="216"/>
      <c r="B130" s="244"/>
      <c r="C130" s="226"/>
      <c r="D130" s="210"/>
      <c r="E130" s="220"/>
      <c r="F130" s="191"/>
      <c r="G130" s="261"/>
      <c r="H130" s="261"/>
    </row>
    <row r="131" spans="1:9" s="29" customFormat="1" hidden="1">
      <c r="A131" s="216"/>
      <c r="B131" s="244"/>
      <c r="C131" s="226"/>
      <c r="D131" s="210"/>
      <c r="E131" s="220"/>
      <c r="F131" s="250"/>
      <c r="G131" s="261"/>
      <c r="H131" s="261"/>
    </row>
    <row r="132" spans="1:9" s="29" customFormat="1" hidden="1">
      <c r="A132" s="260"/>
      <c r="B132" s="228"/>
      <c r="C132" s="229"/>
      <c r="D132" s="230"/>
      <c r="E132" s="210"/>
      <c r="F132" s="250"/>
      <c r="G132" s="261"/>
      <c r="H132" s="261"/>
    </row>
    <row r="133" spans="1:9" s="29" customFormat="1" hidden="1">
      <c r="A133" s="260"/>
      <c r="B133" s="228"/>
      <c r="C133" s="229"/>
      <c r="D133" s="230"/>
      <c r="E133" s="210"/>
      <c r="F133" s="250"/>
      <c r="G133" s="261"/>
      <c r="H133" s="261"/>
    </row>
    <row r="134" spans="1:9" s="29" customFormat="1" hidden="1">
      <c r="A134" s="260"/>
      <c r="B134" s="228"/>
      <c r="C134" s="229"/>
      <c r="D134" s="230"/>
      <c r="E134" s="210"/>
      <c r="F134" s="250"/>
      <c r="G134" s="261"/>
      <c r="H134" s="261"/>
    </row>
    <row r="135" spans="1:9" s="29" customFormat="1" hidden="1">
      <c r="A135" s="260"/>
      <c r="B135" s="228"/>
      <c r="C135" s="229"/>
      <c r="D135" s="230"/>
      <c r="E135" s="210"/>
      <c r="F135" s="250"/>
      <c r="G135" s="261"/>
      <c r="H135" s="261"/>
    </row>
    <row r="136" spans="1:9" s="29" customFormat="1" hidden="1">
      <c r="A136" s="260"/>
      <c r="B136" s="228"/>
      <c r="C136" s="229"/>
      <c r="D136" s="230"/>
      <c r="E136" s="210"/>
      <c r="F136" s="231"/>
      <c r="G136" s="261"/>
      <c r="H136" s="261"/>
    </row>
    <row r="137" spans="1:9" s="29" customFormat="1" hidden="1">
      <c r="A137" s="260"/>
      <c r="B137" s="258"/>
      <c r="C137" s="258"/>
      <c r="D137" s="231"/>
      <c r="E137" s="231"/>
      <c r="F137" s="231"/>
      <c r="G137" s="255"/>
      <c r="H137" s="255"/>
    </row>
    <row r="138" spans="1:9" s="29" customFormat="1" hidden="1">
      <c r="A138" s="262"/>
      <c r="B138" s="258"/>
      <c r="C138" s="258"/>
      <c r="D138" s="231"/>
      <c r="E138" s="231"/>
      <c r="F138" s="231"/>
      <c r="G138" s="255"/>
      <c r="H138" s="255"/>
    </row>
    <row r="139" spans="1:9" s="29" customFormat="1" ht="15.75" hidden="1" thickBot="1">
      <c r="A139" s="262"/>
      <c r="B139" s="211" t="s">
        <v>32</v>
      </c>
      <c r="C139" s="212"/>
      <c r="D139" s="213"/>
      <c r="E139" s="214" t="s">
        <v>36</v>
      </c>
      <c r="F139" s="265">
        <f>SUM(F126:F138)</f>
        <v>0</v>
      </c>
      <c r="G139" s="255"/>
      <c r="H139" s="255"/>
    </row>
    <row r="140" spans="1:9" s="29" customFormat="1" ht="15.75" hidden="1" thickTop="1">
      <c r="A140" s="262"/>
      <c r="B140" s="228"/>
      <c r="C140" s="229"/>
      <c r="D140" s="230"/>
      <c r="E140" s="210"/>
      <c r="F140" s="231"/>
      <c r="G140" s="255"/>
      <c r="H140" s="255"/>
    </row>
    <row r="141" spans="1:9" s="29" customFormat="1" hidden="1">
      <c r="A141" s="260"/>
      <c r="B141" s="258"/>
      <c r="C141" s="258"/>
      <c r="D141" s="231"/>
      <c r="E141" s="231"/>
      <c r="F141" s="231"/>
      <c r="G141" s="255"/>
      <c r="H141" s="255"/>
    </row>
    <row r="142" spans="1:9" s="29" customFormat="1" hidden="1">
      <c r="A142" s="260"/>
      <c r="B142" s="259" t="s">
        <v>72</v>
      </c>
      <c r="C142" s="258"/>
      <c r="D142" s="266"/>
      <c r="E142" s="231"/>
      <c r="F142" s="231"/>
      <c r="G142" s="255"/>
      <c r="H142" s="255"/>
    </row>
    <row r="143" spans="1:9" s="29" customFormat="1" hidden="1">
      <c r="A143" s="260"/>
      <c r="B143" s="263"/>
      <c r="C143" s="263"/>
      <c r="D143" s="266"/>
      <c r="E143" s="231"/>
      <c r="F143" s="231"/>
      <c r="G143" s="261"/>
      <c r="H143" s="261"/>
      <c r="I143" s="37"/>
    </row>
    <row r="144" spans="1:9" s="29" customFormat="1" hidden="1">
      <c r="A144" s="260"/>
      <c r="B144" s="228"/>
      <c r="C144" s="229"/>
      <c r="D144" s="230"/>
      <c r="E144" s="210"/>
      <c r="F144" s="250"/>
      <c r="G144" s="261"/>
      <c r="H144" s="261"/>
      <c r="I144" s="37"/>
    </row>
    <row r="145" spans="1:9" s="29" customFormat="1" hidden="1">
      <c r="A145" s="260"/>
      <c r="B145" s="228"/>
      <c r="C145" s="229"/>
      <c r="D145" s="230"/>
      <c r="E145" s="210"/>
      <c r="F145" s="231"/>
      <c r="G145" s="261"/>
      <c r="H145" s="261"/>
      <c r="I145" s="37"/>
    </row>
    <row r="146" spans="1:9" s="29" customFormat="1" hidden="1">
      <c r="A146" s="260"/>
      <c r="B146" s="258"/>
      <c r="C146" s="258"/>
      <c r="D146" s="266"/>
      <c r="E146" s="231"/>
      <c r="F146" s="231"/>
      <c r="G146" s="255"/>
      <c r="H146" s="255"/>
    </row>
    <row r="147" spans="1:9" s="29" customFormat="1" hidden="1">
      <c r="A147" s="262"/>
      <c r="B147" s="258"/>
      <c r="C147" s="258"/>
      <c r="D147" s="266"/>
      <c r="E147" s="231"/>
      <c r="F147" s="231"/>
      <c r="G147" s="255"/>
      <c r="H147" s="255"/>
    </row>
    <row r="148" spans="1:9" s="29" customFormat="1" ht="15.75" hidden="1" thickBot="1">
      <c r="A148" s="262"/>
      <c r="B148" s="211" t="s">
        <v>32</v>
      </c>
      <c r="C148" s="212"/>
      <c r="D148" s="213"/>
      <c r="E148" s="214" t="s">
        <v>36</v>
      </c>
      <c r="F148" s="265">
        <f>SUM(F143:F147)</f>
        <v>0</v>
      </c>
      <c r="G148" s="255"/>
      <c r="H148" s="255"/>
    </row>
    <row r="149" spans="1:9" s="29" customFormat="1" ht="15.75" hidden="1" thickTop="1">
      <c r="A149" s="262"/>
      <c r="B149" s="228"/>
      <c r="C149" s="229"/>
      <c r="D149" s="230"/>
      <c r="E149" s="210"/>
      <c r="F149" s="231"/>
      <c r="G149" s="255"/>
      <c r="H149" s="255"/>
    </row>
    <row r="150" spans="1:9" s="29" customFormat="1" hidden="1">
      <c r="A150" s="260"/>
      <c r="B150" s="258"/>
      <c r="C150" s="258"/>
      <c r="D150" s="266"/>
      <c r="E150" s="231"/>
      <c r="F150" s="231"/>
      <c r="G150" s="255"/>
      <c r="H150" s="255"/>
    </row>
    <row r="151" spans="1:9" s="29" customFormat="1" hidden="1">
      <c r="A151" s="260"/>
      <c r="B151" s="259" t="s">
        <v>126</v>
      </c>
      <c r="C151" s="258"/>
      <c r="D151" s="266"/>
      <c r="E151" s="231"/>
      <c r="F151" s="231"/>
      <c r="G151" s="255"/>
      <c r="H151" s="255"/>
    </row>
    <row r="152" spans="1:9" s="29" customFormat="1" hidden="1">
      <c r="A152" s="260"/>
      <c r="B152" s="258"/>
      <c r="C152" s="258"/>
      <c r="D152" s="266"/>
      <c r="E152" s="231"/>
      <c r="F152" s="231"/>
      <c r="G152" s="255"/>
      <c r="H152" s="255"/>
    </row>
    <row r="153" spans="1:9" s="29" customFormat="1" hidden="1">
      <c r="A153" s="260"/>
      <c r="B153" s="258"/>
      <c r="C153" s="258"/>
      <c r="D153" s="266"/>
      <c r="E153" s="231"/>
      <c r="F153" s="231"/>
      <c r="G153" s="255"/>
      <c r="H153" s="255"/>
    </row>
    <row r="154" spans="1:9" s="22" customFormat="1" ht="15" hidden="1" customHeight="1">
      <c r="A154" s="260"/>
      <c r="B154" s="370"/>
      <c r="C154" s="370"/>
      <c r="D154" s="267"/>
      <c r="E154" s="268"/>
      <c r="F154" s="269"/>
      <c r="G154" s="247"/>
      <c r="H154" s="247"/>
    </row>
    <row r="155" spans="1:9" s="22" customFormat="1" hidden="1">
      <c r="A155" s="270"/>
      <c r="B155" s="258"/>
      <c r="C155" s="258"/>
      <c r="D155" s="250"/>
      <c r="E155" s="271"/>
      <c r="F155" s="271"/>
      <c r="G155" s="247"/>
      <c r="H155" s="247"/>
    </row>
    <row r="156" spans="1:9" s="22" customFormat="1" hidden="1">
      <c r="A156" s="260"/>
      <c r="B156" s="272"/>
      <c r="C156" s="273"/>
      <c r="D156" s="250"/>
      <c r="E156" s="250"/>
      <c r="F156" s="250"/>
      <c r="G156" s="247"/>
      <c r="H156" s="247"/>
    </row>
    <row r="157" spans="1:9" s="22" customFormat="1" hidden="1">
      <c r="A157" s="260"/>
      <c r="B157" s="172"/>
      <c r="C157" s="273"/>
      <c r="D157" s="250"/>
      <c r="E157" s="250"/>
      <c r="F157" s="250"/>
      <c r="G157" s="247"/>
      <c r="H157" s="247"/>
    </row>
    <row r="158" spans="1:9" s="22" customFormat="1" ht="15.75" hidden="1" thickBot="1">
      <c r="A158" s="260"/>
      <c r="B158" s="211" t="s">
        <v>32</v>
      </c>
      <c r="C158" s="212"/>
      <c r="D158" s="213"/>
      <c r="E158" s="214" t="s">
        <v>36</v>
      </c>
      <c r="F158" s="265">
        <f>SUM(F152:F157)</f>
        <v>0</v>
      </c>
      <c r="G158" s="247"/>
      <c r="H158" s="247"/>
    </row>
    <row r="159" spans="1:9" s="22" customFormat="1" ht="15.75" hidden="1" thickTop="1">
      <c r="A159" s="260"/>
      <c r="B159" s="228"/>
      <c r="C159" s="229"/>
      <c r="D159" s="230"/>
      <c r="E159" s="210"/>
      <c r="F159" s="231"/>
      <c r="G159" s="247"/>
      <c r="H159" s="247"/>
    </row>
    <row r="160" spans="1:9" s="15" customFormat="1" ht="12.75">
      <c r="A160" s="264"/>
      <c r="B160" s="274"/>
      <c r="C160" s="275"/>
      <c r="D160" s="220"/>
      <c r="E160" s="192"/>
      <c r="F160" s="192"/>
      <c r="G160" s="221"/>
      <c r="H160" s="221"/>
    </row>
    <row r="161" spans="1:8" s="15" customFormat="1" ht="12.75">
      <c r="A161" s="264"/>
      <c r="B161" s="276" t="s">
        <v>57</v>
      </c>
      <c r="C161" s="275"/>
      <c r="D161" s="220"/>
      <c r="E161" s="192"/>
      <c r="F161" s="192"/>
      <c r="G161" s="221"/>
      <c r="H161" s="221"/>
    </row>
    <row r="162" spans="1:8" s="15" customFormat="1" ht="12.75">
      <c r="A162" s="264"/>
      <c r="B162" s="274"/>
      <c r="C162" s="277"/>
      <c r="D162" s="278"/>
      <c r="E162" s="279"/>
      <c r="F162" s="279"/>
      <c r="G162" s="221"/>
      <c r="H162" s="221"/>
    </row>
    <row r="163" spans="1:8" s="15" customFormat="1" ht="12.75">
      <c r="A163" s="264"/>
      <c r="B163" s="148"/>
      <c r="C163" s="280"/>
      <c r="D163" s="192"/>
      <c r="E163" s="192"/>
      <c r="F163" s="192"/>
      <c r="G163" s="221"/>
      <c r="H163" s="221"/>
    </row>
    <row r="164" spans="1:8" s="17" customFormat="1">
      <c r="A164" s="216"/>
      <c r="B164" s="274"/>
      <c r="C164" s="277"/>
      <c r="D164" s="278"/>
      <c r="E164" s="279"/>
      <c r="F164" s="279"/>
      <c r="G164" s="224"/>
      <c r="H164" s="224"/>
    </row>
    <row r="165" spans="1:8" s="17" customFormat="1" ht="51">
      <c r="A165" s="216">
        <v>1</v>
      </c>
      <c r="B165" s="148" t="s">
        <v>171</v>
      </c>
      <c r="C165" s="280"/>
      <c r="D165" s="192"/>
      <c r="E165" s="192"/>
      <c r="F165" s="191"/>
      <c r="G165" s="224"/>
      <c r="H165" s="224"/>
    </row>
    <row r="166" spans="1:8" s="17" customFormat="1">
      <c r="A166" s="216"/>
      <c r="B166" s="145" t="s">
        <v>58</v>
      </c>
      <c r="C166" s="280" t="s">
        <v>79</v>
      </c>
      <c r="D166" s="192">
        <v>510</v>
      </c>
      <c r="E166" s="281"/>
      <c r="F166" s="191">
        <f>D166*E166</f>
        <v>0</v>
      </c>
      <c r="G166" s="224"/>
      <c r="H166" s="224"/>
    </row>
    <row r="167" spans="1:8">
      <c r="A167" s="216"/>
      <c r="B167" s="145"/>
      <c r="C167" s="280"/>
      <c r="D167" s="192"/>
      <c r="E167" s="281"/>
      <c r="F167" s="191"/>
    </row>
    <row r="168" spans="1:8" ht="40.5" customHeight="1">
      <c r="A168" s="216">
        <v>3</v>
      </c>
      <c r="B168" s="282" t="s">
        <v>172</v>
      </c>
      <c r="C168" s="280"/>
      <c r="D168" s="192"/>
      <c r="E168" s="281"/>
      <c r="F168" s="191"/>
    </row>
    <row r="169" spans="1:8" ht="12.75" customHeight="1">
      <c r="A169" s="216"/>
      <c r="B169" s="283" t="s">
        <v>14</v>
      </c>
      <c r="C169" s="280" t="s">
        <v>16</v>
      </c>
      <c r="D169" s="192">
        <v>20</v>
      </c>
      <c r="E169" s="281"/>
      <c r="F169" s="191">
        <f>D169*E169</f>
        <v>0</v>
      </c>
    </row>
    <row r="170" spans="1:8" ht="12.75" customHeight="1">
      <c r="A170" s="216"/>
      <c r="B170" s="145"/>
      <c r="C170" s="280"/>
      <c r="D170" s="192"/>
      <c r="E170" s="192"/>
      <c r="F170" s="191"/>
    </row>
    <row r="171" spans="1:8" s="17" customFormat="1">
      <c r="A171" s="216"/>
      <c r="B171" s="145" t="s">
        <v>58</v>
      </c>
      <c r="C171" s="280"/>
      <c r="D171" s="192"/>
      <c r="E171" s="192"/>
      <c r="F171" s="192"/>
      <c r="G171" s="224"/>
      <c r="H171" s="224"/>
    </row>
    <row r="172" spans="1:8" s="17" customFormat="1" ht="21" customHeight="1">
      <c r="A172" s="284"/>
      <c r="B172" s="285" t="s">
        <v>32</v>
      </c>
      <c r="C172" s="286"/>
      <c r="D172" s="287"/>
      <c r="E172" s="288" t="s">
        <v>36</v>
      </c>
      <c r="F172" s="265">
        <f>SUM(F161:F171)</f>
        <v>0</v>
      </c>
      <c r="G172" s="224"/>
      <c r="H172" s="224"/>
    </row>
    <row r="173" spans="1:8" s="17" customFormat="1" ht="12.75" customHeight="1">
      <c r="A173" s="216"/>
      <c r="B173" s="289"/>
      <c r="C173" s="229"/>
      <c r="D173" s="230"/>
      <c r="E173" s="210"/>
      <c r="F173" s="210"/>
      <c r="G173" s="224"/>
      <c r="H173" s="224"/>
    </row>
    <row r="174" spans="1:8" s="17" customFormat="1" ht="64.5" hidden="1" customHeight="1">
      <c r="A174" s="216"/>
      <c r="B174" s="289"/>
      <c r="C174" s="229"/>
      <c r="D174" s="230"/>
      <c r="E174" s="210"/>
      <c r="F174" s="210"/>
      <c r="G174" s="224"/>
      <c r="H174" s="224"/>
    </row>
    <row r="175" spans="1:8" s="17" customFormat="1" ht="16.5" hidden="1" customHeight="1">
      <c r="A175" s="260" t="s">
        <v>26</v>
      </c>
      <c r="B175" s="258" t="s">
        <v>73</v>
      </c>
      <c r="C175" s="229"/>
      <c r="D175" s="230"/>
      <c r="E175" s="210"/>
      <c r="F175" s="265"/>
      <c r="G175" s="224"/>
      <c r="H175" s="224"/>
    </row>
    <row r="176" spans="1:8" s="17" customFormat="1" ht="16.5" hidden="1" customHeight="1">
      <c r="A176" s="260"/>
      <c r="B176" s="258"/>
      <c r="C176" s="229"/>
      <c r="D176" s="230"/>
      <c r="E176" s="210"/>
      <c r="F176" s="265"/>
      <c r="G176" s="224"/>
      <c r="H176" s="224"/>
    </row>
    <row r="177" spans="1:8" s="17" customFormat="1" ht="16.5" hidden="1" customHeight="1">
      <c r="A177" s="260"/>
      <c r="B177" s="258"/>
      <c r="C177" s="229"/>
      <c r="D177" s="230"/>
      <c r="E177" s="210"/>
      <c r="F177" s="265">
        <f>SUM(F175:F176)</f>
        <v>0</v>
      </c>
      <c r="G177" s="224"/>
      <c r="H177" s="224"/>
    </row>
    <row r="178" spans="1:8" s="15" customFormat="1" hidden="1">
      <c r="A178" s="270" t="s">
        <v>27</v>
      </c>
      <c r="B178" s="258" t="s">
        <v>63</v>
      </c>
      <c r="C178" s="290"/>
      <c r="D178" s="197"/>
      <c r="E178" s="166"/>
      <c r="F178" s="265"/>
      <c r="G178" s="221"/>
      <c r="H178" s="221"/>
    </row>
    <row r="179" spans="1:8" s="15" customFormat="1" hidden="1">
      <c r="A179" s="270"/>
      <c r="B179" s="258"/>
      <c r="C179" s="290"/>
      <c r="D179" s="197"/>
      <c r="E179" s="166"/>
      <c r="F179" s="265"/>
      <c r="G179" s="221"/>
      <c r="H179" s="221"/>
    </row>
    <row r="180" spans="1:8" s="17" customFormat="1" ht="16.5" hidden="1" customHeight="1">
      <c r="A180" s="264"/>
      <c r="B180" s="289"/>
      <c r="C180" s="229"/>
      <c r="D180" s="230"/>
      <c r="E180" s="210"/>
      <c r="F180" s="265">
        <f>SUM(F178:F179)</f>
        <v>0</v>
      </c>
      <c r="G180" s="224"/>
      <c r="H180" s="224"/>
    </row>
    <row r="181" spans="1:8" s="17" customFormat="1" hidden="1">
      <c r="A181" s="264"/>
      <c r="B181" s="225"/>
      <c r="C181" s="226"/>
      <c r="D181" s="210"/>
      <c r="E181" s="210"/>
      <c r="F181" s="210"/>
      <c r="G181" s="224"/>
      <c r="H181" s="224"/>
    </row>
    <row r="182" spans="1:8" s="17" customFormat="1" hidden="1">
      <c r="A182" s="291"/>
      <c r="B182" s="225"/>
      <c r="C182" s="226"/>
      <c r="D182" s="210"/>
      <c r="E182" s="210"/>
      <c r="F182" s="210"/>
      <c r="G182" s="224"/>
      <c r="H182" s="224"/>
    </row>
    <row r="183" spans="1:8" s="17" customFormat="1" hidden="1">
      <c r="A183" s="264"/>
      <c r="B183" s="225"/>
      <c r="C183" s="226"/>
      <c r="D183" s="210"/>
      <c r="E183" s="210"/>
      <c r="F183" s="210"/>
      <c r="G183" s="224"/>
      <c r="H183" s="224"/>
    </row>
    <row r="184" spans="1:8" s="17" customFormat="1" hidden="1">
      <c r="A184" s="264"/>
      <c r="B184" s="225"/>
      <c r="C184" s="226"/>
      <c r="D184" s="210"/>
      <c r="E184" s="210"/>
      <c r="F184" s="210"/>
      <c r="G184" s="224"/>
      <c r="H184" s="224"/>
    </row>
    <row r="185" spans="1:8" s="16" customFormat="1" ht="12.75" hidden="1">
      <c r="A185" s="264"/>
      <c r="B185" s="244"/>
      <c r="C185" s="291"/>
      <c r="D185" s="198"/>
      <c r="E185" s="198"/>
      <c r="F185" s="198"/>
      <c r="G185" s="221"/>
      <c r="H185" s="221"/>
    </row>
    <row r="186" spans="1:8" s="16" customFormat="1" ht="12.75">
      <c r="A186" s="264"/>
      <c r="B186" s="225"/>
      <c r="C186" s="226"/>
      <c r="D186" s="210"/>
      <c r="E186" s="210"/>
      <c r="F186" s="210"/>
      <c r="G186" s="221"/>
      <c r="H186" s="221"/>
    </row>
    <row r="187" spans="1:8" s="15" customFormat="1">
      <c r="A187" s="292"/>
      <c r="B187" s="276" t="s">
        <v>124</v>
      </c>
      <c r="C187" s="229"/>
      <c r="D187" s="230"/>
      <c r="E187" s="210"/>
      <c r="F187" s="231"/>
      <c r="G187" s="221"/>
      <c r="H187" s="221"/>
    </row>
    <row r="188" spans="1:8" s="15" customFormat="1">
      <c r="A188" s="264"/>
      <c r="B188" s="289"/>
      <c r="C188" s="229"/>
      <c r="D188" s="230"/>
      <c r="E188" s="210"/>
      <c r="F188" s="210"/>
      <c r="G188" s="221"/>
      <c r="H188" s="221"/>
    </row>
    <row r="189" spans="1:8" s="15" customFormat="1" ht="25.5">
      <c r="A189" s="264"/>
      <c r="B189" s="156" t="s">
        <v>107</v>
      </c>
      <c r="C189" s="218"/>
      <c r="D189" s="219"/>
      <c r="E189" s="220"/>
      <c r="F189" s="220"/>
      <c r="G189" s="221"/>
      <c r="H189" s="221"/>
    </row>
    <row r="190" spans="1:8" s="15" customFormat="1" ht="51">
      <c r="A190" s="264"/>
      <c r="B190" s="156" t="s">
        <v>108</v>
      </c>
      <c r="C190" s="218"/>
      <c r="D190" s="219"/>
      <c r="E190" s="220"/>
      <c r="F190" s="220"/>
      <c r="G190" s="221"/>
      <c r="H190" s="221"/>
    </row>
    <row r="191" spans="1:8" s="16" customFormat="1" ht="25.5">
      <c r="A191" s="264"/>
      <c r="B191" s="156" t="s">
        <v>109</v>
      </c>
      <c r="C191" s="293"/>
      <c r="D191" s="185"/>
      <c r="E191" s="191"/>
      <c r="F191" s="191"/>
      <c r="G191" s="221"/>
      <c r="H191" s="221"/>
    </row>
    <row r="192" spans="1:8" s="16" customFormat="1" ht="12.75">
      <c r="A192" s="264"/>
      <c r="B192" s="156"/>
      <c r="C192" s="293"/>
      <c r="D192" s="185"/>
      <c r="E192" s="191"/>
      <c r="F192" s="191"/>
      <c r="G192" s="221"/>
      <c r="H192" s="221"/>
    </row>
    <row r="193" spans="1:8" s="16" customFormat="1">
      <c r="A193" s="216"/>
      <c r="B193" s="156" t="s">
        <v>110</v>
      </c>
      <c r="C193" s="294"/>
      <c r="D193" s="295"/>
      <c r="E193" s="191"/>
      <c r="F193" s="191"/>
      <c r="G193" s="221"/>
      <c r="H193" s="221"/>
    </row>
    <row r="194" spans="1:8" s="15" customFormat="1" ht="25.5">
      <c r="A194" s="216"/>
      <c r="B194" s="156" t="s">
        <v>111</v>
      </c>
      <c r="C194" s="296"/>
      <c r="D194" s="297"/>
      <c r="E194" s="191"/>
      <c r="F194" s="191"/>
      <c r="G194" s="221"/>
      <c r="H194" s="221"/>
    </row>
    <row r="195" spans="1:8" s="15" customFormat="1" ht="25.5">
      <c r="A195" s="292"/>
      <c r="B195" s="298" t="s">
        <v>80</v>
      </c>
      <c r="C195" s="299"/>
      <c r="D195" s="300"/>
      <c r="E195" s="301"/>
      <c r="F195" s="301"/>
      <c r="G195" s="221"/>
      <c r="H195" s="221"/>
    </row>
    <row r="196" spans="1:8" s="15" customFormat="1" ht="25.5">
      <c r="A196" s="292"/>
      <c r="B196" s="299" t="s">
        <v>81</v>
      </c>
      <c r="C196" s="299"/>
      <c r="D196" s="300"/>
      <c r="E196" s="301"/>
      <c r="F196" s="301"/>
      <c r="G196" s="221"/>
      <c r="H196" s="221"/>
    </row>
    <row r="197" spans="1:8" s="15" customFormat="1" ht="28.5" customHeight="1">
      <c r="A197" s="302"/>
      <c r="B197" s="299" t="s">
        <v>87</v>
      </c>
      <c r="C197" s="299"/>
      <c r="D197" s="300"/>
      <c r="E197" s="301"/>
      <c r="F197" s="301"/>
      <c r="G197" s="221"/>
      <c r="H197" s="221"/>
    </row>
    <row r="198" spans="1:8" s="15" customFormat="1" ht="15.75">
      <c r="A198" s="303"/>
      <c r="B198" s="299"/>
      <c r="C198" s="299"/>
      <c r="D198" s="300"/>
      <c r="E198" s="301"/>
      <c r="F198" s="301"/>
      <c r="G198" s="221"/>
      <c r="H198" s="221"/>
    </row>
    <row r="199" spans="1:8" s="15" customFormat="1" ht="31.5" customHeight="1">
      <c r="A199" s="304" t="s">
        <v>59</v>
      </c>
      <c r="B199" s="335" t="s">
        <v>84</v>
      </c>
      <c r="C199" s="335"/>
      <c r="D199" s="336"/>
      <c r="E199" s="337"/>
      <c r="F199" s="337"/>
      <c r="G199" s="221"/>
      <c r="H199" s="221"/>
    </row>
    <row r="200" spans="1:8" s="15" customFormat="1" ht="28.5" customHeight="1">
      <c r="A200" s="305"/>
      <c r="B200" s="206" t="s">
        <v>460</v>
      </c>
      <c r="C200" s="206"/>
      <c r="D200" s="206"/>
      <c r="E200" s="206"/>
      <c r="F200" s="206"/>
      <c r="G200" s="221"/>
      <c r="H200" s="221"/>
    </row>
    <row r="201" spans="1:8" s="15" customFormat="1" ht="30" customHeight="1">
      <c r="A201" s="304" t="s">
        <v>59</v>
      </c>
      <c r="B201" s="206" t="s">
        <v>461</v>
      </c>
      <c r="C201" s="206"/>
      <c r="D201" s="206"/>
      <c r="E201" s="206"/>
      <c r="F201" s="206"/>
      <c r="G201" s="221"/>
      <c r="H201" s="221"/>
    </row>
    <row r="202" spans="1:8" s="15" customFormat="1" ht="47.25" customHeight="1">
      <c r="A202" s="304"/>
      <c r="B202" s="206" t="s">
        <v>462</v>
      </c>
      <c r="C202" s="206"/>
      <c r="D202" s="206"/>
      <c r="E202" s="206"/>
      <c r="F202" s="206"/>
      <c r="G202" s="221"/>
      <c r="H202" s="221"/>
    </row>
    <row r="203" spans="1:8" s="15" customFormat="1" ht="38.25" customHeight="1">
      <c r="A203" s="304"/>
      <c r="B203" s="206" t="s">
        <v>463</v>
      </c>
      <c r="C203" s="206"/>
      <c r="D203" s="206"/>
      <c r="E203" s="206"/>
      <c r="F203" s="206"/>
      <c r="G203" s="221"/>
      <c r="H203" s="221"/>
    </row>
    <row r="204" spans="1:8" s="15" customFormat="1" ht="41.25" customHeight="1">
      <c r="A204" s="304"/>
      <c r="B204" s="206" t="s">
        <v>464</v>
      </c>
      <c r="C204" s="206"/>
      <c r="D204" s="206"/>
      <c r="E204" s="206"/>
      <c r="F204" s="206"/>
      <c r="G204" s="221"/>
      <c r="H204" s="221"/>
    </row>
    <row r="205" spans="1:8" s="15" customFormat="1" ht="35.25" customHeight="1">
      <c r="A205" s="304"/>
      <c r="B205" s="206" t="s">
        <v>465</v>
      </c>
      <c r="C205" s="206"/>
      <c r="D205" s="206"/>
      <c r="E205" s="206"/>
      <c r="F205" s="206"/>
      <c r="G205" s="221"/>
      <c r="H205" s="221"/>
    </row>
    <row r="206" spans="1:8" s="15" customFormat="1" ht="35.25" customHeight="1">
      <c r="A206" s="304"/>
      <c r="B206" s="206" t="s">
        <v>466</v>
      </c>
      <c r="C206" s="206"/>
      <c r="D206" s="206"/>
      <c r="E206" s="206"/>
      <c r="F206" s="206"/>
      <c r="G206" s="221"/>
      <c r="H206" s="221"/>
    </row>
    <row r="207" spans="1:8" s="15" customFormat="1" ht="12.75">
      <c r="A207" s="304"/>
      <c r="B207" s="306"/>
      <c r="C207" s="306"/>
      <c r="D207" s="306"/>
      <c r="E207" s="306"/>
      <c r="F207" s="306"/>
      <c r="G207" s="221"/>
      <c r="H207" s="221"/>
    </row>
    <row r="208" spans="1:8" s="15" customFormat="1" ht="255" customHeight="1">
      <c r="A208" s="304"/>
      <c r="B208" s="306" t="s">
        <v>85</v>
      </c>
      <c r="C208" s="338"/>
      <c r="D208" s="338"/>
      <c r="E208" s="338"/>
      <c r="F208" s="338"/>
      <c r="G208" s="221"/>
      <c r="H208" s="221"/>
    </row>
    <row r="209" spans="1:11" s="15" customFormat="1">
      <c r="A209" s="304"/>
      <c r="B209" s="307"/>
      <c r="C209" s="294"/>
      <c r="D209" s="308"/>
      <c r="E209" s="191"/>
      <c r="F209" s="191"/>
      <c r="G209" s="221"/>
      <c r="H209" s="221"/>
    </row>
    <row r="210" spans="1:11" s="15" customFormat="1" ht="57" customHeight="1">
      <c r="A210" s="304">
        <v>1</v>
      </c>
      <c r="B210" s="309" t="s">
        <v>206</v>
      </c>
      <c r="C210" s="221"/>
      <c r="D210" s="150"/>
      <c r="E210" s="221"/>
      <c r="F210" s="221"/>
      <c r="G210" s="145"/>
      <c r="H210" s="145"/>
      <c r="I210" s="19"/>
      <c r="K210" s="19"/>
    </row>
    <row r="211" spans="1:11" s="15" customFormat="1" ht="12.75">
      <c r="A211" s="304"/>
      <c r="B211" s="309"/>
      <c r="C211" s="221"/>
      <c r="D211" s="150"/>
      <c r="E211" s="221"/>
      <c r="F211" s="221"/>
      <c r="G211" s="145"/>
      <c r="H211" s="145"/>
      <c r="I211" s="19"/>
      <c r="K211" s="19"/>
    </row>
    <row r="212" spans="1:11" s="15" customFormat="1" ht="12.75">
      <c r="A212" s="304"/>
      <c r="B212" s="309"/>
      <c r="C212" s="221" t="s">
        <v>16</v>
      </c>
      <c r="D212" s="150">
        <v>350</v>
      </c>
      <c r="E212" s="310"/>
      <c r="F212" s="191">
        <f>D212*E212</f>
        <v>0</v>
      </c>
      <c r="G212" s="145"/>
      <c r="H212" s="145"/>
      <c r="I212" s="19"/>
      <c r="K212" s="19"/>
    </row>
    <row r="213" spans="1:11" s="15" customFormat="1">
      <c r="A213" s="311"/>
      <c r="B213" s="309"/>
      <c r="C213" s="221"/>
      <c r="D213" s="150"/>
      <c r="E213" s="221"/>
      <c r="F213" s="221"/>
      <c r="G213" s="145"/>
      <c r="H213" s="145"/>
      <c r="I213" s="19"/>
      <c r="K213" s="19"/>
    </row>
    <row r="214" spans="1:11" s="15" customFormat="1" ht="12.75" hidden="1">
      <c r="A214" s="147"/>
      <c r="B214" s="309"/>
      <c r="C214" s="221"/>
      <c r="D214" s="150"/>
      <c r="E214" s="221"/>
      <c r="F214" s="221"/>
      <c r="G214" s="145"/>
      <c r="H214" s="145"/>
      <c r="I214" s="19"/>
      <c r="K214" s="19"/>
    </row>
    <row r="215" spans="1:11" s="15" customFormat="1" ht="12.75" hidden="1">
      <c r="A215" s="147"/>
      <c r="B215" s="309"/>
      <c r="C215" s="221"/>
      <c r="D215" s="150"/>
      <c r="E215" s="221"/>
      <c r="F215" s="221"/>
      <c r="G215" s="145"/>
      <c r="H215" s="145"/>
      <c r="I215" s="19"/>
      <c r="K215" s="19"/>
    </row>
    <row r="216" spans="1:11" s="15" customFormat="1" ht="12.75" hidden="1">
      <c r="A216" s="147"/>
      <c r="B216" s="309"/>
      <c r="C216" s="221"/>
      <c r="D216" s="150"/>
      <c r="E216" s="221"/>
      <c r="F216" s="191"/>
      <c r="G216" s="145"/>
      <c r="H216" s="145"/>
      <c r="I216" s="19"/>
      <c r="K216" s="19"/>
    </row>
    <row r="217" spans="1:11" s="15" customFormat="1" ht="12.75" hidden="1">
      <c r="A217" s="147"/>
      <c r="B217" s="309"/>
      <c r="C217" s="221"/>
      <c r="D217" s="150"/>
      <c r="E217" s="221"/>
      <c r="F217" s="221"/>
      <c r="G217" s="145"/>
      <c r="H217" s="145"/>
      <c r="I217" s="19"/>
      <c r="K217" s="19"/>
    </row>
    <row r="218" spans="1:11" s="15" customFormat="1" ht="12.75" hidden="1">
      <c r="A218" s="147"/>
      <c r="B218" s="309"/>
      <c r="C218" s="221"/>
      <c r="D218" s="150"/>
      <c r="E218" s="221"/>
      <c r="F218" s="221"/>
      <c r="G218" s="145"/>
      <c r="H218" s="145"/>
      <c r="I218" s="19"/>
      <c r="K218" s="19"/>
    </row>
    <row r="219" spans="1:11" s="15" customFormat="1" ht="12.75" hidden="1">
      <c r="A219" s="147"/>
      <c r="B219" s="312"/>
      <c r="C219" s="293"/>
      <c r="D219" s="150"/>
      <c r="E219" s="221"/>
      <c r="F219" s="191"/>
      <c r="G219" s="221"/>
      <c r="H219" s="221"/>
    </row>
    <row r="220" spans="1:11" s="15" customFormat="1" ht="12.75" hidden="1">
      <c r="A220" s="147"/>
      <c r="B220" s="312"/>
      <c r="C220" s="293"/>
      <c r="D220" s="185"/>
      <c r="E220" s="191"/>
      <c r="F220" s="191"/>
      <c r="G220" s="221"/>
      <c r="H220" s="221"/>
    </row>
    <row r="221" spans="1:11" s="15" customFormat="1" ht="25.5">
      <c r="A221" s="147">
        <v>2</v>
      </c>
      <c r="B221" s="206" t="s">
        <v>470</v>
      </c>
      <c r="C221" s="293"/>
      <c r="D221" s="185"/>
      <c r="E221" s="191"/>
      <c r="F221" s="191"/>
      <c r="G221" s="221"/>
      <c r="H221" s="221"/>
    </row>
    <row r="222" spans="1:11" s="15" customFormat="1" ht="12.75">
      <c r="A222" s="147"/>
      <c r="B222" s="206" t="s">
        <v>207</v>
      </c>
      <c r="C222" s="293"/>
      <c r="D222" s="185"/>
      <c r="E222" s="191"/>
      <c r="F222" s="191"/>
      <c r="G222" s="221"/>
      <c r="H222" s="221"/>
    </row>
    <row r="223" spans="1:11" s="15" customFormat="1" ht="12.75">
      <c r="A223" s="147"/>
      <c r="B223" s="206" t="s">
        <v>467</v>
      </c>
      <c r="C223" s="293"/>
      <c r="D223" s="185"/>
      <c r="E223" s="191"/>
      <c r="F223" s="191"/>
      <c r="G223" s="221"/>
      <c r="H223" s="221"/>
    </row>
    <row r="224" spans="1:11" s="15" customFormat="1" ht="25.5">
      <c r="A224" s="147"/>
      <c r="B224" s="206" t="s">
        <v>208</v>
      </c>
      <c r="C224" s="293"/>
      <c r="D224" s="185"/>
      <c r="E224" s="191"/>
      <c r="F224" s="191"/>
      <c r="G224" s="221"/>
      <c r="H224" s="221"/>
    </row>
    <row r="225" spans="1:8" s="15" customFormat="1" ht="25.5">
      <c r="A225" s="147"/>
      <c r="B225" s="206" t="s">
        <v>88</v>
      </c>
      <c r="C225" s="293"/>
      <c r="D225" s="185"/>
      <c r="E225" s="191"/>
      <c r="F225" s="191"/>
      <c r="G225" s="221"/>
      <c r="H225" s="221"/>
    </row>
    <row r="226" spans="1:8" s="15" customFormat="1" ht="12.75">
      <c r="A226" s="147"/>
      <c r="B226" s="206" t="s">
        <v>89</v>
      </c>
      <c r="C226" s="293"/>
      <c r="D226" s="185"/>
      <c r="E226" s="191"/>
      <c r="F226" s="191"/>
      <c r="G226" s="221"/>
      <c r="H226" s="221"/>
    </row>
    <row r="227" spans="1:8" s="15" customFormat="1" ht="25.5">
      <c r="A227" s="147"/>
      <c r="B227" s="206" t="s">
        <v>86</v>
      </c>
      <c r="C227" s="293"/>
      <c r="D227" s="185"/>
      <c r="E227" s="191"/>
      <c r="F227" s="191"/>
      <c r="G227" s="221"/>
      <c r="H227" s="221"/>
    </row>
    <row r="228" spans="1:8" s="15" customFormat="1" ht="25.5">
      <c r="A228" s="147"/>
      <c r="B228" s="206" t="s">
        <v>92</v>
      </c>
      <c r="C228" s="293"/>
      <c r="D228" s="185"/>
      <c r="E228" s="191"/>
      <c r="F228" s="191"/>
      <c r="G228" s="221"/>
      <c r="H228" s="221"/>
    </row>
    <row r="229" spans="1:8" s="15" customFormat="1" ht="12.75">
      <c r="A229" s="147"/>
      <c r="B229" s="312"/>
      <c r="C229" s="165" t="s">
        <v>16</v>
      </c>
      <c r="D229" s="166">
        <v>464</v>
      </c>
      <c r="E229" s="313"/>
      <c r="F229" s="191">
        <f>D229*E229</f>
        <v>0</v>
      </c>
      <c r="G229" s="221"/>
      <c r="H229" s="221"/>
    </row>
    <row r="230" spans="1:8" s="15" customFormat="1" ht="12.75">
      <c r="A230" s="147"/>
      <c r="B230" s="312"/>
      <c r="C230" s="165"/>
      <c r="D230" s="166"/>
      <c r="E230" s="191"/>
      <c r="F230" s="191"/>
      <c r="G230" s="221"/>
      <c r="H230" s="221"/>
    </row>
    <row r="231" spans="1:8" s="15" customFormat="1" ht="12.75">
      <c r="A231" s="147"/>
      <c r="B231" s="312"/>
      <c r="C231" s="293"/>
      <c r="D231" s="185"/>
      <c r="E231" s="191"/>
      <c r="F231" s="191"/>
      <c r="G231" s="221"/>
      <c r="H231" s="221"/>
    </row>
    <row r="232" spans="1:8" s="15" customFormat="1" ht="25.5">
      <c r="A232" s="181">
        <v>3</v>
      </c>
      <c r="B232" s="206" t="s">
        <v>468</v>
      </c>
      <c r="C232" s="165"/>
      <c r="D232" s="166"/>
      <c r="E232" s="167"/>
      <c r="F232" s="168"/>
      <c r="G232" s="221"/>
      <c r="H232" s="221"/>
    </row>
    <row r="233" spans="1:8" s="15" customFormat="1" ht="12.75">
      <c r="A233" s="181"/>
      <c r="B233" s="206" t="s">
        <v>90</v>
      </c>
      <c r="C233" s="165"/>
      <c r="D233" s="166"/>
      <c r="E233" s="167"/>
      <c r="F233" s="168"/>
      <c r="G233" s="221"/>
      <c r="H233" s="221"/>
    </row>
    <row r="234" spans="1:8" s="15" customFormat="1" ht="12.75">
      <c r="A234" s="181"/>
      <c r="B234" s="206" t="s">
        <v>471</v>
      </c>
      <c r="C234" s="165"/>
      <c r="D234" s="166"/>
      <c r="E234" s="167"/>
      <c r="F234" s="168"/>
      <c r="G234" s="221"/>
      <c r="H234" s="221"/>
    </row>
    <row r="235" spans="1:8" s="15" customFormat="1" ht="25.5">
      <c r="A235" s="181"/>
      <c r="B235" s="206" t="s">
        <v>91</v>
      </c>
      <c r="C235" s="165"/>
      <c r="D235" s="166"/>
      <c r="E235" s="167"/>
      <c r="F235" s="168"/>
      <c r="G235" s="221"/>
      <c r="H235" s="221"/>
    </row>
    <row r="236" spans="1:8" s="15" customFormat="1" ht="25.5">
      <c r="A236" s="181"/>
      <c r="B236" s="206" t="s">
        <v>209</v>
      </c>
      <c r="C236" s="165"/>
      <c r="D236" s="166"/>
      <c r="E236" s="167"/>
      <c r="F236" s="168"/>
      <c r="G236" s="221"/>
      <c r="H236" s="221"/>
    </row>
    <row r="237" spans="1:8" s="15" customFormat="1" ht="12.75">
      <c r="A237" s="181"/>
      <c r="B237" s="206" t="s">
        <v>89</v>
      </c>
      <c r="C237" s="165"/>
      <c r="D237" s="166"/>
      <c r="E237" s="167"/>
      <c r="F237" s="168"/>
      <c r="G237" s="221"/>
      <c r="H237" s="221"/>
    </row>
    <row r="238" spans="1:8" s="15" customFormat="1" ht="25.5">
      <c r="A238" s="181"/>
      <c r="B238" s="206" t="s">
        <v>86</v>
      </c>
      <c r="C238" s="165"/>
      <c r="D238" s="166"/>
      <c r="E238" s="167"/>
      <c r="F238" s="168"/>
      <c r="G238" s="221"/>
      <c r="H238" s="221"/>
    </row>
    <row r="239" spans="1:8" s="15" customFormat="1" ht="25.5">
      <c r="A239" s="181"/>
      <c r="B239" s="206" t="s">
        <v>92</v>
      </c>
      <c r="C239" s="165"/>
      <c r="D239" s="166"/>
      <c r="E239" s="167"/>
      <c r="F239" s="168"/>
      <c r="G239" s="221"/>
      <c r="H239" s="221"/>
    </row>
    <row r="240" spans="1:8" s="15" customFormat="1">
      <c r="A240" s="181"/>
      <c r="B240" s="314"/>
      <c r="C240" s="165" t="s">
        <v>16</v>
      </c>
      <c r="D240" s="166">
        <v>93</v>
      </c>
      <c r="E240" s="245"/>
      <c r="F240" s="167">
        <f>D240*E240</f>
        <v>0</v>
      </c>
      <c r="G240" s="221"/>
      <c r="H240" s="221"/>
    </row>
    <row r="241" spans="1:6">
      <c r="B241" s="164"/>
      <c r="C241" s="165"/>
      <c r="D241" s="166"/>
      <c r="E241" s="167"/>
      <c r="F241" s="168"/>
    </row>
    <row r="242" spans="1:6" ht="38.25">
      <c r="A242" s="181">
        <v>4</v>
      </c>
      <c r="B242" s="206" t="s">
        <v>472</v>
      </c>
      <c r="C242" s="165"/>
      <c r="D242" s="166"/>
      <c r="E242" s="167"/>
      <c r="F242" s="315"/>
    </row>
    <row r="243" spans="1:6">
      <c r="B243" s="206" t="s">
        <v>90</v>
      </c>
      <c r="C243" s="165"/>
      <c r="D243" s="166"/>
      <c r="E243" s="167"/>
      <c r="F243" s="315"/>
    </row>
    <row r="244" spans="1:6">
      <c r="B244" s="206" t="s">
        <v>473</v>
      </c>
      <c r="C244" s="165"/>
      <c r="D244" s="166"/>
      <c r="E244" s="167"/>
      <c r="F244" s="315"/>
    </row>
    <row r="245" spans="1:6" ht="25.5">
      <c r="B245" s="206" t="s">
        <v>91</v>
      </c>
      <c r="C245" s="165"/>
      <c r="D245" s="166"/>
      <c r="E245" s="167"/>
      <c r="F245" s="315"/>
    </row>
    <row r="246" spans="1:6" ht="25.5">
      <c r="B246" s="206" t="s">
        <v>209</v>
      </c>
      <c r="C246" s="165"/>
      <c r="D246" s="166"/>
      <c r="E246" s="167"/>
      <c r="F246" s="315"/>
    </row>
    <row r="247" spans="1:6">
      <c r="B247" s="206" t="s">
        <v>89</v>
      </c>
      <c r="C247" s="165"/>
      <c r="D247" s="166"/>
      <c r="E247" s="167"/>
      <c r="F247" s="315"/>
    </row>
    <row r="248" spans="1:6" ht="25.5">
      <c r="B248" s="206" t="s">
        <v>86</v>
      </c>
      <c r="C248" s="165"/>
      <c r="D248" s="166"/>
      <c r="E248" s="167"/>
      <c r="F248" s="315"/>
    </row>
    <row r="249" spans="1:6">
      <c r="B249" s="206" t="s">
        <v>210</v>
      </c>
      <c r="C249" s="165"/>
      <c r="D249" s="166"/>
      <c r="E249" s="167"/>
      <c r="F249" s="315"/>
    </row>
    <row r="250" spans="1:6">
      <c r="B250" s="316"/>
      <c r="C250" s="165" t="s">
        <v>16</v>
      </c>
      <c r="D250" s="166">
        <v>270</v>
      </c>
      <c r="E250" s="245"/>
      <c r="F250" s="167">
        <f>D250*E250</f>
        <v>0</v>
      </c>
    </row>
    <row r="251" spans="1:6">
      <c r="B251" s="164"/>
      <c r="C251" s="165"/>
      <c r="D251" s="166"/>
      <c r="E251" s="167"/>
      <c r="F251" s="168"/>
    </row>
    <row r="252" spans="1:6" ht="38.25">
      <c r="A252" s="181">
        <v>5</v>
      </c>
      <c r="B252" s="206" t="s">
        <v>474</v>
      </c>
      <c r="C252" s="165"/>
      <c r="D252" s="166"/>
      <c r="E252" s="167"/>
      <c r="F252" s="168"/>
    </row>
    <row r="253" spans="1:6">
      <c r="B253" s="206" t="s">
        <v>207</v>
      </c>
      <c r="C253" s="165"/>
      <c r="D253" s="166"/>
      <c r="E253" s="167"/>
      <c r="F253" s="168"/>
    </row>
    <row r="254" spans="1:6">
      <c r="B254" s="206" t="s">
        <v>475</v>
      </c>
      <c r="C254" s="165"/>
      <c r="D254" s="166"/>
      <c r="E254" s="167"/>
      <c r="F254" s="168"/>
    </row>
    <row r="255" spans="1:6" ht="25.5">
      <c r="B255" s="206" t="s">
        <v>208</v>
      </c>
      <c r="C255" s="165"/>
      <c r="D255" s="166"/>
      <c r="E255" s="167"/>
      <c r="F255" s="168"/>
    </row>
    <row r="256" spans="1:6" ht="25.5">
      <c r="B256" s="206" t="s">
        <v>88</v>
      </c>
      <c r="C256" s="165"/>
      <c r="D256" s="166"/>
      <c r="E256" s="167"/>
      <c r="F256" s="168"/>
    </row>
    <row r="257" spans="1:6">
      <c r="B257" s="206" t="s">
        <v>89</v>
      </c>
      <c r="C257" s="165"/>
      <c r="D257" s="166"/>
      <c r="E257" s="167"/>
      <c r="F257" s="168"/>
    </row>
    <row r="258" spans="1:6" ht="25.5">
      <c r="B258" s="206" t="s">
        <v>86</v>
      </c>
      <c r="C258" s="165"/>
      <c r="D258" s="166"/>
      <c r="E258" s="167"/>
      <c r="F258" s="168"/>
    </row>
    <row r="259" spans="1:6" ht="25.5">
      <c r="B259" s="206" t="s">
        <v>92</v>
      </c>
      <c r="C259" s="165"/>
      <c r="D259" s="166"/>
      <c r="E259" s="167"/>
      <c r="F259" s="168"/>
    </row>
    <row r="260" spans="1:6">
      <c r="B260" s="164"/>
      <c r="C260" s="165" t="s">
        <v>79</v>
      </c>
      <c r="D260" s="166">
        <v>232</v>
      </c>
      <c r="E260" s="245"/>
      <c r="F260" s="168">
        <f>D260*E260</f>
        <v>0</v>
      </c>
    </row>
    <row r="261" spans="1:6">
      <c r="B261" s="164"/>
      <c r="C261" s="165"/>
      <c r="D261" s="166"/>
      <c r="E261" s="167"/>
      <c r="F261" s="168"/>
    </row>
    <row r="262" spans="1:6">
      <c r="A262" s="181">
        <v>8</v>
      </c>
      <c r="B262" s="317" t="s">
        <v>211</v>
      </c>
      <c r="C262" s="165"/>
      <c r="D262" s="166"/>
      <c r="E262" s="191"/>
      <c r="F262" s="191"/>
    </row>
    <row r="263" spans="1:6">
      <c r="B263" s="317" t="s">
        <v>168</v>
      </c>
      <c r="C263" s="165"/>
      <c r="D263" s="166"/>
      <c r="E263" s="191"/>
      <c r="F263" s="191"/>
    </row>
    <row r="264" spans="1:6">
      <c r="B264" s="317" t="s">
        <v>76</v>
      </c>
      <c r="C264" s="165"/>
      <c r="D264" s="166"/>
      <c r="E264" s="191"/>
      <c r="F264" s="191"/>
    </row>
    <row r="265" spans="1:6" ht="25.5">
      <c r="B265" s="317" t="s">
        <v>212</v>
      </c>
      <c r="C265" s="165"/>
      <c r="D265" s="166"/>
      <c r="E265" s="191"/>
      <c r="F265" s="191"/>
    </row>
    <row r="266" spans="1:6">
      <c r="B266" s="317"/>
      <c r="C266" s="165" t="s">
        <v>16</v>
      </c>
      <c r="D266" s="166">
        <v>50</v>
      </c>
      <c r="E266" s="313"/>
      <c r="F266" s="191">
        <f>D266*E266</f>
        <v>0</v>
      </c>
    </row>
    <row r="267" spans="1:6">
      <c r="B267" s="317"/>
      <c r="C267" s="165"/>
      <c r="D267" s="166"/>
      <c r="E267" s="191"/>
      <c r="F267" s="191"/>
    </row>
    <row r="268" spans="1:6">
      <c r="B268" s="318"/>
      <c r="C268" s="165"/>
      <c r="D268" s="166"/>
      <c r="E268" s="191"/>
      <c r="F268" s="191"/>
    </row>
    <row r="269" spans="1:6">
      <c r="B269" s="309"/>
      <c r="C269" s="165"/>
      <c r="D269" s="166"/>
      <c r="E269" s="167"/>
      <c r="F269" s="167"/>
    </row>
    <row r="270" spans="1:6" ht="15.75" thickBot="1">
      <c r="B270" s="319" t="s">
        <v>32</v>
      </c>
      <c r="C270" s="320"/>
      <c r="D270" s="321"/>
      <c r="E270" s="322"/>
      <c r="F270" s="215">
        <f>SUM(F211:F269)</f>
        <v>0</v>
      </c>
    </row>
    <row r="271" spans="1:6" ht="15.75" thickTop="1">
      <c r="C271" s="221"/>
      <c r="D271" s="191"/>
      <c r="E271" s="191"/>
      <c r="F271" s="323"/>
    </row>
    <row r="272" spans="1:6">
      <c r="C272" s="221"/>
      <c r="D272" s="191"/>
      <c r="E272" s="191"/>
      <c r="F272" s="323"/>
    </row>
    <row r="273" spans="1:8">
      <c r="C273" s="324"/>
      <c r="D273" s="185"/>
      <c r="F273" s="191"/>
    </row>
    <row r="274" spans="1:8">
      <c r="B274" s="325"/>
      <c r="C274" s="325"/>
      <c r="D274" s="326"/>
      <c r="E274" s="327"/>
      <c r="F274" s="327"/>
    </row>
    <row r="275" spans="1:8">
      <c r="A275" s="147"/>
      <c r="B275" s="164"/>
      <c r="C275" s="165"/>
      <c r="D275" s="166"/>
      <c r="E275" s="167"/>
      <c r="F275" s="167"/>
    </row>
    <row r="276" spans="1:8">
      <c r="A276" s="147"/>
      <c r="B276" s="164"/>
      <c r="C276" s="165"/>
      <c r="D276" s="166"/>
      <c r="E276" s="167"/>
      <c r="F276" s="167"/>
    </row>
    <row r="277" spans="1:8">
      <c r="A277" s="147"/>
      <c r="B277" s="164"/>
      <c r="C277" s="165"/>
      <c r="D277" s="166"/>
      <c r="E277" s="167"/>
      <c r="F277" s="167"/>
    </row>
    <row r="278" spans="1:8" s="15" customFormat="1">
      <c r="A278" s="147"/>
      <c r="B278" s="164"/>
      <c r="C278" s="165"/>
      <c r="D278" s="166"/>
      <c r="E278" s="167"/>
      <c r="F278" s="167"/>
      <c r="G278" s="221"/>
      <c r="H278" s="221"/>
    </row>
    <row r="279" spans="1:8" ht="39.75" customHeight="1">
      <c r="A279" s="147"/>
      <c r="B279" s="164"/>
      <c r="C279" s="165"/>
      <c r="D279" s="166"/>
      <c r="E279" s="167"/>
      <c r="F279" s="168"/>
    </row>
    <row r="280" spans="1:8" s="15" customFormat="1">
      <c r="A280" s="147"/>
      <c r="B280" s="164"/>
      <c r="C280" s="165"/>
      <c r="D280" s="166"/>
      <c r="E280" s="167"/>
      <c r="F280" s="167"/>
      <c r="G280" s="221"/>
      <c r="H280" s="221"/>
    </row>
    <row r="281" spans="1:8" s="15" customFormat="1" ht="12.75">
      <c r="A281" s="216"/>
      <c r="B281" s="244"/>
      <c r="C281" s="209"/>
      <c r="D281" s="210"/>
      <c r="E281" s="167"/>
      <c r="F281" s="168"/>
      <c r="G281" s="221"/>
      <c r="H281" s="221"/>
    </row>
    <row r="282" spans="1:8" s="15" customFormat="1" ht="12.75">
      <c r="A282" s="216"/>
      <c r="B282" s="244"/>
      <c r="C282" s="209"/>
      <c r="D282" s="210"/>
      <c r="E282" s="167"/>
      <c r="F282" s="168"/>
      <c r="G282" s="221"/>
      <c r="H282" s="221"/>
    </row>
    <row r="283" spans="1:8" s="15" customFormat="1" ht="12.75">
      <c r="A283" s="216"/>
      <c r="B283" s="244"/>
      <c r="C283" s="209"/>
      <c r="D283" s="210"/>
      <c r="E283" s="167"/>
      <c r="F283" s="168"/>
      <c r="G283" s="221"/>
      <c r="H283" s="221"/>
    </row>
    <row r="284" spans="1:8" s="15" customFormat="1" ht="12.75">
      <c r="A284" s="216"/>
      <c r="B284" s="244"/>
      <c r="C284" s="209"/>
      <c r="D284" s="210"/>
      <c r="E284" s="167"/>
      <c r="F284" s="168"/>
      <c r="G284" s="221"/>
      <c r="H284" s="221"/>
    </row>
    <row r="285" spans="1:8" s="15" customFormat="1" ht="13.5" customHeight="1">
      <c r="A285" s="216"/>
      <c r="B285" s="244"/>
      <c r="C285" s="209"/>
      <c r="D285" s="210"/>
      <c r="E285" s="167"/>
      <c r="F285" s="168"/>
      <c r="G285" s="221"/>
      <c r="H285" s="221"/>
    </row>
    <row r="286" spans="1:8" s="15" customFormat="1" ht="12.75">
      <c r="A286" s="216"/>
      <c r="B286" s="244"/>
      <c r="C286" s="209"/>
      <c r="D286" s="210"/>
      <c r="E286" s="167"/>
      <c r="F286" s="168"/>
      <c r="G286" s="221"/>
      <c r="H286" s="221"/>
    </row>
    <row r="287" spans="1:8">
      <c r="A287" s="216"/>
      <c r="B287" s="244"/>
      <c r="C287" s="209"/>
      <c r="D287" s="210"/>
      <c r="E287" s="167"/>
      <c r="F287" s="168"/>
    </row>
    <row r="288" spans="1:8">
      <c r="A288" s="216"/>
      <c r="B288" s="244"/>
      <c r="C288" s="209"/>
      <c r="D288" s="210"/>
      <c r="E288" s="167"/>
      <c r="F288" s="168"/>
    </row>
    <row r="289" spans="1:6">
      <c r="A289" s="216"/>
      <c r="B289" s="244"/>
      <c r="C289" s="209"/>
      <c r="D289" s="210"/>
      <c r="E289" s="167"/>
      <c r="F289" s="168"/>
    </row>
    <row r="290" spans="1:6">
      <c r="A290" s="216"/>
      <c r="B290" s="244"/>
      <c r="C290" s="209"/>
      <c r="D290" s="210"/>
      <c r="E290" s="167"/>
      <c r="F290" s="168"/>
    </row>
    <row r="291" spans="1:6">
      <c r="A291" s="216"/>
      <c r="B291" s="244"/>
      <c r="C291" s="209"/>
      <c r="D291" s="210"/>
      <c r="E291" s="167"/>
      <c r="F291" s="168"/>
    </row>
    <row r="292" spans="1:6">
      <c r="A292" s="216"/>
      <c r="B292" s="244"/>
      <c r="C292" s="209"/>
      <c r="D292" s="210"/>
      <c r="E292" s="167"/>
      <c r="F292" s="168"/>
    </row>
    <row r="293" spans="1:6">
      <c r="A293" s="216"/>
      <c r="B293" s="244"/>
      <c r="C293" s="209"/>
      <c r="D293" s="210"/>
      <c r="E293" s="167"/>
      <c r="F293" s="168"/>
    </row>
    <row r="294" spans="1:6">
      <c r="A294" s="216"/>
      <c r="B294" s="244"/>
      <c r="C294" s="209"/>
      <c r="D294" s="210"/>
      <c r="E294" s="167"/>
      <c r="F294" s="168"/>
    </row>
    <row r="295" spans="1:6">
      <c r="A295" s="216"/>
      <c r="B295" s="244"/>
      <c r="C295" s="209"/>
      <c r="D295" s="210"/>
      <c r="E295" s="167"/>
      <c r="F295" s="168"/>
    </row>
    <row r="296" spans="1:6">
      <c r="A296" s="216"/>
      <c r="B296" s="244"/>
      <c r="C296" s="209"/>
      <c r="D296" s="210"/>
      <c r="E296" s="167"/>
      <c r="F296" s="168"/>
    </row>
    <row r="297" spans="1:6">
      <c r="A297" s="216"/>
      <c r="B297" s="244"/>
      <c r="C297" s="209"/>
      <c r="D297" s="210"/>
      <c r="E297" s="167"/>
      <c r="F297" s="168"/>
    </row>
    <row r="298" spans="1:6" ht="13.5" customHeight="1">
      <c r="A298" s="216"/>
      <c r="B298" s="244"/>
      <c r="C298" s="209"/>
      <c r="D298" s="210"/>
      <c r="E298" s="167"/>
      <c r="F298" s="168"/>
    </row>
    <row r="299" spans="1:6">
      <c r="A299" s="216"/>
      <c r="B299" s="244"/>
      <c r="C299" s="209"/>
      <c r="D299" s="210"/>
      <c r="E299" s="167"/>
      <c r="F299" s="168"/>
    </row>
    <row r="300" spans="1:6">
      <c r="A300" s="216"/>
      <c r="B300" s="244"/>
      <c r="C300" s="209"/>
      <c r="D300" s="210"/>
      <c r="E300" s="167"/>
      <c r="F300" s="168"/>
    </row>
    <row r="301" spans="1:6">
      <c r="A301" s="216"/>
      <c r="B301" s="244"/>
      <c r="C301" s="209"/>
      <c r="D301" s="210"/>
      <c r="E301" s="167"/>
      <c r="F301" s="168"/>
    </row>
    <row r="302" spans="1:6">
      <c r="A302" s="216"/>
      <c r="B302" s="244"/>
      <c r="C302" s="209"/>
      <c r="D302" s="210"/>
      <c r="E302" s="167"/>
      <c r="F302" s="168"/>
    </row>
    <row r="303" spans="1:6">
      <c r="A303" s="216"/>
      <c r="B303" s="244"/>
      <c r="C303" s="209"/>
      <c r="D303" s="210"/>
      <c r="E303" s="167"/>
      <c r="F303" s="168"/>
    </row>
    <row r="304" spans="1:6">
      <c r="A304" s="216"/>
      <c r="B304" s="244"/>
      <c r="C304" s="209"/>
      <c r="D304" s="210"/>
      <c r="E304" s="167"/>
      <c r="F304" s="168"/>
    </row>
    <row r="305" spans="1:6">
      <c r="A305" s="216"/>
      <c r="B305" s="244"/>
      <c r="C305" s="209"/>
      <c r="D305" s="210"/>
      <c r="E305" s="167"/>
      <c r="F305" s="168"/>
    </row>
    <row r="306" spans="1:6">
      <c r="A306" s="147"/>
      <c r="B306" s="164"/>
      <c r="C306" s="165"/>
      <c r="D306" s="166"/>
      <c r="E306" s="167"/>
      <c r="F306" s="167"/>
    </row>
    <row r="307" spans="1:6">
      <c r="A307" s="147"/>
      <c r="B307" s="164"/>
      <c r="C307" s="165"/>
      <c r="D307" s="166"/>
      <c r="E307" s="167"/>
      <c r="F307" s="167"/>
    </row>
    <row r="308" spans="1:6">
      <c r="A308" s="147"/>
      <c r="B308" s="164"/>
      <c r="C308" s="165"/>
      <c r="D308" s="166"/>
      <c r="E308" s="167"/>
      <c r="F308" s="167"/>
    </row>
    <row r="309" spans="1:6">
      <c r="A309" s="147"/>
      <c r="B309" s="164"/>
      <c r="C309" s="165"/>
      <c r="D309" s="166"/>
      <c r="E309" s="167"/>
      <c r="F309" s="167"/>
    </row>
    <row r="310" spans="1:6">
      <c r="A310" s="147"/>
      <c r="B310" s="164"/>
      <c r="C310" s="165"/>
      <c r="D310" s="166"/>
      <c r="E310" s="167"/>
      <c r="F310" s="167"/>
    </row>
    <row r="311" spans="1:6">
      <c r="A311" s="147"/>
      <c r="B311" s="164"/>
      <c r="C311" s="165"/>
      <c r="D311" s="166"/>
      <c r="E311" s="167"/>
      <c r="F311" s="167"/>
    </row>
    <row r="312" spans="1:6">
      <c r="A312" s="147"/>
      <c r="B312" s="164"/>
      <c r="C312" s="165"/>
      <c r="D312" s="166"/>
      <c r="E312" s="167"/>
      <c r="F312" s="167"/>
    </row>
    <row r="313" spans="1:6">
      <c r="A313" s="147"/>
      <c r="B313" s="164"/>
      <c r="C313" s="165"/>
      <c r="D313" s="166"/>
      <c r="E313" s="167"/>
      <c r="F313" s="167"/>
    </row>
    <row r="314" spans="1:6">
      <c r="A314" s="147"/>
      <c r="B314" s="164"/>
      <c r="C314" s="165"/>
      <c r="D314" s="166"/>
      <c r="E314" s="167"/>
      <c r="F314" s="168"/>
    </row>
    <row r="315" spans="1:6">
      <c r="A315" s="147"/>
      <c r="B315" s="164"/>
      <c r="C315" s="165"/>
      <c r="D315" s="166"/>
      <c r="E315" s="167"/>
      <c r="F315" s="167"/>
    </row>
    <row r="316" spans="1:6">
      <c r="A316" s="147"/>
      <c r="B316" s="164"/>
      <c r="C316" s="165"/>
      <c r="D316" s="166"/>
      <c r="E316" s="167"/>
      <c r="F316" s="167"/>
    </row>
    <row r="317" spans="1:6">
      <c r="A317" s="147"/>
      <c r="B317" s="164"/>
      <c r="C317" s="165"/>
      <c r="D317" s="166"/>
      <c r="E317" s="167"/>
      <c r="F317" s="167"/>
    </row>
    <row r="318" spans="1:6">
      <c r="A318" s="147"/>
      <c r="B318" s="164"/>
      <c r="C318" s="165"/>
      <c r="D318" s="166"/>
      <c r="E318" s="167"/>
      <c r="F318" s="167"/>
    </row>
    <row r="319" spans="1:6">
      <c r="A319" s="147"/>
      <c r="B319" s="164"/>
      <c r="C319" s="165"/>
      <c r="D319" s="166"/>
      <c r="E319" s="167"/>
      <c r="F319" s="167"/>
    </row>
    <row r="320" spans="1:6">
      <c r="A320" s="147"/>
      <c r="B320" s="164"/>
      <c r="C320" s="165"/>
      <c r="D320" s="166"/>
      <c r="E320" s="167"/>
      <c r="F320" s="167"/>
    </row>
    <row r="321" spans="1:6">
      <c r="A321" s="147"/>
      <c r="B321" s="164"/>
      <c r="C321" s="165"/>
      <c r="D321" s="166"/>
      <c r="E321" s="167"/>
      <c r="F321" s="167"/>
    </row>
    <row r="322" spans="1:6">
      <c r="A322" s="147"/>
      <c r="B322" s="164"/>
      <c r="C322" s="165"/>
      <c r="D322" s="166"/>
      <c r="E322" s="167"/>
      <c r="F322" s="167"/>
    </row>
    <row r="323" spans="1:6">
      <c r="A323" s="147"/>
      <c r="B323" s="164"/>
      <c r="C323" s="165"/>
      <c r="D323" s="166"/>
      <c r="E323" s="167"/>
      <c r="F323" s="167"/>
    </row>
    <row r="324" spans="1:6">
      <c r="B324" s="317"/>
      <c r="C324" s="165"/>
      <c r="D324" s="166"/>
      <c r="E324" s="167"/>
      <c r="F324" s="167"/>
    </row>
    <row r="325" spans="1:6">
      <c r="B325" s="317"/>
      <c r="C325" s="165"/>
      <c r="D325" s="166"/>
      <c r="E325" s="167"/>
      <c r="F325" s="167"/>
    </row>
    <row r="326" spans="1:6">
      <c r="B326" s="317"/>
      <c r="C326" s="165"/>
      <c r="D326" s="166"/>
      <c r="E326" s="167"/>
      <c r="F326" s="167"/>
    </row>
    <row r="327" spans="1:6">
      <c r="B327" s="317"/>
      <c r="C327" s="165"/>
      <c r="D327" s="166"/>
      <c r="E327" s="167"/>
      <c r="F327" s="167"/>
    </row>
    <row r="328" spans="1:6">
      <c r="B328" s="317"/>
      <c r="C328" s="165"/>
      <c r="D328" s="166"/>
      <c r="E328" s="167"/>
      <c r="F328" s="167"/>
    </row>
    <row r="329" spans="1:6">
      <c r="B329" s="317"/>
      <c r="C329" s="165"/>
      <c r="D329" s="166"/>
      <c r="E329" s="167"/>
      <c r="F329" s="167"/>
    </row>
    <row r="330" spans="1:6">
      <c r="B330" s="317"/>
      <c r="C330" s="165"/>
      <c r="D330" s="166"/>
      <c r="E330" s="167"/>
      <c r="F330" s="167"/>
    </row>
    <row r="331" spans="1:6">
      <c r="B331" s="317"/>
      <c r="C331" s="165"/>
      <c r="D331" s="166"/>
      <c r="E331" s="167"/>
      <c r="F331" s="167"/>
    </row>
    <row r="332" spans="1:6">
      <c r="B332" s="317"/>
      <c r="C332" s="165"/>
      <c r="D332" s="166"/>
      <c r="E332" s="167"/>
      <c r="F332" s="167"/>
    </row>
    <row r="333" spans="1:6">
      <c r="B333" s="317"/>
      <c r="C333" s="165"/>
      <c r="D333" s="166"/>
      <c r="E333" s="167"/>
      <c r="F333" s="167"/>
    </row>
    <row r="334" spans="1:6">
      <c r="B334" s="317"/>
      <c r="C334" s="165"/>
      <c r="D334" s="166"/>
      <c r="E334" s="167"/>
      <c r="F334" s="167"/>
    </row>
    <row r="335" spans="1:6">
      <c r="B335" s="317"/>
      <c r="C335" s="165"/>
      <c r="D335" s="166"/>
      <c r="E335" s="167"/>
      <c r="F335" s="167"/>
    </row>
    <row r="336" spans="1:6">
      <c r="B336" s="317"/>
      <c r="C336" s="165"/>
      <c r="D336" s="166"/>
      <c r="E336" s="167"/>
      <c r="F336" s="167"/>
    </row>
    <row r="337" spans="1:6">
      <c r="B337" s="317"/>
      <c r="C337" s="165"/>
      <c r="D337" s="166"/>
      <c r="E337" s="167"/>
      <c r="F337" s="167"/>
    </row>
    <row r="338" spans="1:6">
      <c r="A338" s="328"/>
      <c r="B338" s="317"/>
      <c r="C338" s="165"/>
      <c r="D338" s="166"/>
      <c r="E338" s="167"/>
      <c r="F338" s="167"/>
    </row>
    <row r="339" spans="1:6">
      <c r="B339" s="329"/>
      <c r="C339" s="165"/>
      <c r="D339" s="166"/>
      <c r="E339" s="167"/>
      <c r="F339" s="268"/>
    </row>
    <row r="340" spans="1:6">
      <c r="A340" s="169"/>
      <c r="B340" s="330"/>
      <c r="C340" s="290"/>
      <c r="D340" s="197"/>
      <c r="E340" s="166"/>
      <c r="F340" s="331"/>
    </row>
    <row r="341" spans="1:6">
      <c r="A341" s="292"/>
      <c r="B341" s="317"/>
      <c r="C341" s="165"/>
      <c r="D341" s="166"/>
      <c r="E341" s="191"/>
      <c r="F341" s="191"/>
    </row>
    <row r="342" spans="1:6">
      <c r="A342" s="292"/>
      <c r="B342" s="317"/>
      <c r="C342" s="165"/>
      <c r="D342" s="166"/>
      <c r="E342" s="191"/>
      <c r="F342" s="191"/>
    </row>
    <row r="343" spans="1:6">
      <c r="A343" s="292"/>
      <c r="B343" s="317"/>
      <c r="C343" s="165"/>
      <c r="D343" s="166"/>
      <c r="E343" s="191"/>
      <c r="F343" s="191"/>
    </row>
    <row r="344" spans="1:6">
      <c r="A344" s="292"/>
      <c r="B344" s="317"/>
      <c r="C344" s="165"/>
      <c r="D344" s="166"/>
      <c r="E344" s="191"/>
      <c r="F344" s="191"/>
    </row>
    <row r="345" spans="1:6">
      <c r="B345" s="317"/>
      <c r="C345" s="165"/>
      <c r="D345" s="166"/>
      <c r="E345" s="191"/>
      <c r="F345" s="191"/>
    </row>
    <row r="346" spans="1:6">
      <c r="B346" s="317"/>
      <c r="C346" s="165"/>
      <c r="D346" s="166"/>
      <c r="E346" s="191"/>
      <c r="F346" s="191"/>
    </row>
    <row r="347" spans="1:6">
      <c r="B347" s="317"/>
      <c r="C347" s="165"/>
      <c r="D347" s="166"/>
      <c r="E347" s="191"/>
      <c r="F347" s="191"/>
    </row>
    <row r="348" spans="1:6">
      <c r="B348" s="317"/>
      <c r="C348" s="165"/>
      <c r="D348" s="166"/>
      <c r="E348" s="191"/>
      <c r="F348" s="191"/>
    </row>
    <row r="349" spans="1:6">
      <c r="B349" s="317"/>
      <c r="C349" s="165"/>
      <c r="D349" s="166"/>
      <c r="E349" s="191"/>
      <c r="F349" s="191"/>
    </row>
    <row r="350" spans="1:6">
      <c r="B350" s="317"/>
      <c r="C350" s="165"/>
      <c r="D350" s="166"/>
      <c r="E350" s="191"/>
      <c r="F350" s="191"/>
    </row>
    <row r="351" spans="1:6">
      <c r="B351" s="317"/>
      <c r="C351" s="165"/>
      <c r="D351" s="166"/>
      <c r="E351" s="191"/>
      <c r="F351" s="191"/>
    </row>
    <row r="352" spans="1:6">
      <c r="B352" s="332"/>
      <c r="C352" s="294"/>
      <c r="D352" s="295"/>
      <c r="E352" s="191"/>
      <c r="F352" s="191"/>
    </row>
    <row r="353" spans="1:6">
      <c r="B353" s="307"/>
      <c r="C353" s="294"/>
      <c r="D353" s="295"/>
      <c r="E353" s="191"/>
      <c r="F353" s="191"/>
    </row>
    <row r="354" spans="1:6">
      <c r="B354" s="333"/>
      <c r="C354" s="294"/>
      <c r="D354" s="295"/>
      <c r="E354" s="191"/>
      <c r="F354" s="191"/>
    </row>
    <row r="355" spans="1:6">
      <c r="B355" s="307"/>
      <c r="C355" s="294"/>
      <c r="D355" s="295"/>
      <c r="E355" s="191"/>
      <c r="F355" s="191"/>
    </row>
    <row r="356" spans="1:6">
      <c r="A356" s="311"/>
      <c r="B356" s="309"/>
      <c r="C356" s="221"/>
      <c r="D356" s="191"/>
      <c r="E356" s="221"/>
      <c r="F356" s="221"/>
    </row>
    <row r="357" spans="1:6">
      <c r="A357" s="334"/>
      <c r="B357" s="309"/>
      <c r="C357" s="221"/>
      <c r="D357" s="191"/>
      <c r="E357" s="221"/>
      <c r="F357" s="221"/>
    </row>
    <row r="358" spans="1:6">
      <c r="A358" s="311"/>
      <c r="B358" s="309"/>
      <c r="C358" s="221"/>
      <c r="D358" s="191"/>
      <c r="E358" s="221"/>
      <c r="F358" s="191"/>
    </row>
    <row r="359" spans="1:6">
      <c r="A359" s="311"/>
      <c r="B359" s="309"/>
      <c r="C359" s="221"/>
      <c r="D359" s="191"/>
      <c r="E359" s="221"/>
      <c r="F359" s="221"/>
    </row>
    <row r="360" spans="1:6">
      <c r="A360" s="147"/>
      <c r="B360" s="309"/>
      <c r="C360" s="221"/>
      <c r="D360" s="191"/>
      <c r="E360" s="221"/>
      <c r="F360" s="221"/>
    </row>
    <row r="361" spans="1:6">
      <c r="A361" s="147"/>
      <c r="B361" s="309"/>
      <c r="C361" s="221"/>
      <c r="D361" s="191"/>
      <c r="E361" s="221"/>
      <c r="F361" s="221"/>
    </row>
    <row r="362" spans="1:6">
      <c r="A362" s="147"/>
      <c r="B362" s="309"/>
      <c r="C362" s="221"/>
      <c r="D362" s="191"/>
      <c r="E362" s="221"/>
      <c r="F362" s="191"/>
    </row>
    <row r="363" spans="1:6">
      <c r="A363" s="147"/>
      <c r="B363" s="309"/>
      <c r="C363" s="221"/>
      <c r="D363" s="191"/>
      <c r="E363" s="221"/>
      <c r="F363" s="221"/>
    </row>
    <row r="364" spans="1:6">
      <c r="A364" s="147"/>
      <c r="B364" s="309"/>
      <c r="C364" s="221"/>
      <c r="D364" s="191"/>
      <c r="E364" s="221"/>
      <c r="F364" s="221"/>
    </row>
    <row r="365" spans="1:6">
      <c r="A365" s="147"/>
      <c r="B365" s="312"/>
      <c r="C365" s="293"/>
      <c r="D365" s="191"/>
      <c r="E365" s="221"/>
      <c r="F365" s="191"/>
    </row>
    <row r="366" spans="1:6">
      <c r="A366" s="147"/>
      <c r="B366" s="312"/>
      <c r="C366" s="293"/>
      <c r="D366" s="185"/>
      <c r="E366" s="191"/>
      <c r="F366" s="191"/>
    </row>
    <row r="367" spans="1:6">
      <c r="A367" s="147"/>
      <c r="B367" s="312"/>
      <c r="C367" s="293"/>
      <c r="D367" s="185"/>
      <c r="E367" s="191"/>
      <c r="F367" s="191"/>
    </row>
    <row r="368" spans="1:6">
      <c r="A368" s="147"/>
      <c r="B368" s="309"/>
      <c r="C368" s="293"/>
      <c r="D368" s="185"/>
      <c r="E368" s="191"/>
      <c r="F368" s="191"/>
    </row>
    <row r="369" spans="1:11">
      <c r="A369" s="292"/>
      <c r="B369" s="309"/>
      <c r="C369" s="293"/>
      <c r="D369" s="185"/>
      <c r="E369" s="191"/>
      <c r="F369" s="191"/>
    </row>
    <row r="370" spans="1:11" s="16" customFormat="1" ht="12.75">
      <c r="A370" s="292"/>
      <c r="B370" s="309"/>
      <c r="C370" s="293"/>
      <c r="D370" s="185"/>
      <c r="E370" s="191"/>
      <c r="F370" s="191"/>
      <c r="G370" s="221"/>
      <c r="H370" s="221"/>
    </row>
    <row r="371" spans="1:11" s="16" customFormat="1" ht="12.75">
      <c r="A371" s="292"/>
      <c r="B371" s="317"/>
      <c r="C371" s="165"/>
      <c r="D371" s="166"/>
      <c r="E371" s="191"/>
      <c r="F371" s="191"/>
      <c r="G371" s="221"/>
      <c r="H371" s="221"/>
    </row>
    <row r="372" spans="1:11" s="16" customFormat="1" ht="12.75">
      <c r="A372" s="292"/>
      <c r="B372" s="317"/>
      <c r="C372" s="165"/>
      <c r="D372" s="166"/>
      <c r="E372" s="191"/>
      <c r="F372" s="191"/>
      <c r="G372" s="221"/>
      <c r="H372" s="221"/>
    </row>
    <row r="373" spans="1:11" s="16" customFormat="1" ht="12.75">
      <c r="A373" s="292"/>
      <c r="B373" s="317"/>
      <c r="C373" s="165"/>
      <c r="D373" s="166"/>
      <c r="E373" s="191"/>
      <c r="F373" s="191"/>
      <c r="G373" s="221"/>
      <c r="H373" s="221"/>
    </row>
    <row r="374" spans="1:11" s="16" customFormat="1" ht="12.75">
      <c r="A374" s="292"/>
      <c r="B374" s="317"/>
      <c r="C374" s="165"/>
      <c r="D374" s="166"/>
      <c r="E374" s="191"/>
      <c r="F374" s="191"/>
      <c r="G374" s="221"/>
      <c r="H374" s="221"/>
      <c r="I374" s="30"/>
      <c r="K374" s="30"/>
    </row>
    <row r="375" spans="1:11" s="16" customFormat="1" ht="12.75">
      <c r="A375" s="292"/>
      <c r="B375" s="317"/>
      <c r="C375" s="165"/>
      <c r="D375" s="166"/>
      <c r="E375" s="191"/>
      <c r="F375" s="191"/>
      <c r="G375" s="221"/>
      <c r="H375" s="221"/>
      <c r="I375" s="30"/>
      <c r="K375" s="30"/>
    </row>
    <row r="376" spans="1:11" s="16" customFormat="1" ht="12.75">
      <c r="A376" s="181"/>
      <c r="B376" s="317"/>
      <c r="C376" s="165"/>
      <c r="D376" s="166"/>
      <c r="E376" s="191"/>
      <c r="F376" s="191"/>
      <c r="G376" s="221"/>
      <c r="H376" s="221"/>
      <c r="I376" s="30"/>
      <c r="K376" s="30"/>
    </row>
    <row r="377" spans="1:11" s="16" customFormat="1" ht="12.75">
      <c r="A377" s="181"/>
      <c r="B377" s="317"/>
      <c r="C377" s="165"/>
      <c r="D377" s="166"/>
      <c r="E377" s="191"/>
      <c r="F377" s="191"/>
      <c r="G377" s="221"/>
      <c r="H377" s="221"/>
      <c r="I377" s="30"/>
      <c r="K377" s="30"/>
    </row>
    <row r="378" spans="1:11" s="16" customFormat="1" ht="12.75">
      <c r="A378" s="181"/>
      <c r="B378" s="317"/>
      <c r="C378" s="165"/>
      <c r="D378" s="166"/>
      <c r="E378" s="191"/>
      <c r="F378" s="191"/>
      <c r="G378" s="221"/>
      <c r="H378" s="221"/>
      <c r="I378" s="30"/>
      <c r="K378" s="30"/>
    </row>
    <row r="379" spans="1:11" s="16" customFormat="1" ht="12.75">
      <c r="A379" s="181"/>
      <c r="B379" s="317"/>
      <c r="C379" s="165"/>
      <c r="D379" s="166"/>
      <c r="E379" s="191"/>
      <c r="F379" s="191"/>
      <c r="G379" s="221"/>
      <c r="H379" s="221"/>
      <c r="I379" s="30"/>
      <c r="K379" s="30"/>
    </row>
    <row r="380" spans="1:11" s="16" customFormat="1" ht="12.75">
      <c r="A380" s="181"/>
      <c r="B380" s="317"/>
      <c r="C380" s="165"/>
      <c r="D380" s="166"/>
      <c r="E380" s="191"/>
      <c r="F380" s="191"/>
      <c r="G380" s="221"/>
      <c r="H380" s="221"/>
      <c r="I380" s="30"/>
      <c r="K380" s="30"/>
    </row>
    <row r="381" spans="1:11" s="16" customFormat="1" ht="12.75">
      <c r="A381" s="181"/>
      <c r="B381" s="317"/>
      <c r="C381" s="165"/>
      <c r="D381" s="166"/>
      <c r="E381" s="191"/>
      <c r="F381" s="191"/>
      <c r="G381" s="221"/>
      <c r="H381" s="221"/>
      <c r="I381" s="30"/>
      <c r="K381" s="30"/>
    </row>
    <row r="382" spans="1:11" s="16" customFormat="1" ht="12.75">
      <c r="A382" s="181"/>
      <c r="B382" s="317"/>
      <c r="C382" s="165"/>
      <c r="D382" s="166"/>
      <c r="E382" s="191"/>
      <c r="F382" s="191"/>
      <c r="G382" s="221"/>
      <c r="H382" s="221"/>
      <c r="I382" s="30"/>
      <c r="K382" s="30"/>
    </row>
    <row r="383" spans="1:11" s="16" customFormat="1" ht="12.75">
      <c r="A383" s="181"/>
      <c r="B383" s="317"/>
      <c r="C383" s="165"/>
      <c r="D383" s="166"/>
      <c r="E383" s="191"/>
      <c r="F383" s="191"/>
      <c r="G383" s="221"/>
      <c r="H383" s="221"/>
    </row>
    <row r="384" spans="1:11" s="16" customFormat="1" ht="12.75">
      <c r="A384" s="181"/>
      <c r="B384" s="317"/>
      <c r="C384" s="165"/>
      <c r="D384" s="166"/>
      <c r="E384" s="191"/>
      <c r="F384" s="191"/>
      <c r="G384" s="221"/>
      <c r="H384" s="221"/>
    </row>
    <row r="385" spans="1:8" s="16" customFormat="1" ht="12.75">
      <c r="A385" s="292"/>
      <c r="B385" s="317"/>
      <c r="C385" s="165"/>
      <c r="D385" s="166"/>
      <c r="E385" s="191"/>
      <c r="F385" s="191"/>
      <c r="G385" s="221"/>
      <c r="H385" s="221"/>
    </row>
    <row r="386" spans="1:8" s="16" customFormat="1" ht="12.75">
      <c r="A386" s="181"/>
      <c r="B386" s="317"/>
      <c r="C386" s="165"/>
      <c r="D386" s="166"/>
      <c r="E386" s="191"/>
      <c r="F386" s="191"/>
      <c r="G386" s="221"/>
      <c r="H386" s="221"/>
    </row>
    <row r="387" spans="1:8" s="16" customFormat="1" ht="12.75">
      <c r="A387" s="181"/>
      <c r="B387" s="317"/>
      <c r="C387" s="165"/>
      <c r="D387" s="166"/>
      <c r="E387" s="191"/>
      <c r="F387" s="191"/>
      <c r="G387" s="221"/>
      <c r="H387" s="221"/>
    </row>
    <row r="388" spans="1:8" s="16" customFormat="1" ht="12.75">
      <c r="A388" s="181"/>
      <c r="B388" s="317"/>
      <c r="C388" s="165"/>
      <c r="D388" s="166"/>
      <c r="E388" s="191"/>
      <c r="F388" s="191"/>
      <c r="G388" s="221"/>
      <c r="H388" s="221"/>
    </row>
    <row r="389" spans="1:8" s="16" customFormat="1" ht="12.75">
      <c r="A389" s="181"/>
      <c r="B389" s="317"/>
      <c r="C389" s="165"/>
      <c r="D389" s="166"/>
      <c r="E389" s="191"/>
      <c r="F389" s="191"/>
      <c r="G389" s="221"/>
      <c r="H389" s="221"/>
    </row>
    <row r="390" spans="1:8" s="16" customFormat="1" ht="12.75">
      <c r="A390" s="181"/>
      <c r="B390" s="317"/>
      <c r="C390" s="165"/>
      <c r="D390" s="166"/>
      <c r="E390" s="191"/>
      <c r="F390" s="191"/>
      <c r="G390" s="221"/>
      <c r="H390" s="221"/>
    </row>
    <row r="391" spans="1:8" s="16" customFormat="1" ht="12.75">
      <c r="A391" s="181"/>
      <c r="B391" s="317"/>
      <c r="C391" s="165"/>
      <c r="D391" s="166"/>
      <c r="E391" s="191"/>
      <c r="F391" s="191"/>
      <c r="G391" s="221"/>
      <c r="H391" s="221"/>
    </row>
    <row r="392" spans="1:8" s="16" customFormat="1" ht="12.75">
      <c r="A392" s="181"/>
      <c r="B392" s="317"/>
      <c r="C392" s="165"/>
      <c r="D392" s="166"/>
      <c r="E392" s="191"/>
      <c r="F392" s="191"/>
      <c r="G392" s="221"/>
      <c r="H392" s="221"/>
    </row>
    <row r="393" spans="1:8" s="16" customFormat="1" ht="12.75">
      <c r="A393" s="181"/>
      <c r="B393" s="317"/>
      <c r="C393" s="165"/>
      <c r="D393" s="166"/>
      <c r="E393" s="191"/>
      <c r="F393" s="191"/>
      <c r="G393" s="221"/>
      <c r="H393" s="221"/>
    </row>
    <row r="394" spans="1:8" s="16" customFormat="1" ht="12.75">
      <c r="A394" s="181"/>
      <c r="B394" s="317"/>
      <c r="C394" s="165"/>
      <c r="D394" s="166"/>
      <c r="E394" s="191"/>
      <c r="F394" s="191"/>
      <c r="G394" s="221"/>
      <c r="H394" s="221"/>
    </row>
    <row r="395" spans="1:8" s="16" customFormat="1" ht="12.75">
      <c r="A395" s="181"/>
      <c r="B395" s="317"/>
      <c r="C395" s="165"/>
      <c r="D395" s="166"/>
      <c r="E395" s="191"/>
      <c r="F395" s="191"/>
      <c r="G395" s="221"/>
      <c r="H395" s="221"/>
    </row>
    <row r="396" spans="1:8" s="16" customFormat="1" ht="18.75" customHeight="1">
      <c r="A396" s="181"/>
      <c r="B396" s="317"/>
      <c r="C396" s="165"/>
      <c r="D396" s="166"/>
      <c r="E396" s="191"/>
      <c r="F396" s="191"/>
      <c r="G396" s="221"/>
      <c r="H396" s="221"/>
    </row>
    <row r="397" spans="1:8">
      <c r="B397" s="317"/>
      <c r="C397" s="165"/>
      <c r="D397" s="166"/>
      <c r="E397" s="191"/>
      <c r="F397" s="191"/>
    </row>
    <row r="398" spans="1:8">
      <c r="B398" s="317"/>
      <c r="C398" s="165"/>
      <c r="D398" s="166"/>
      <c r="E398" s="191"/>
      <c r="F398" s="191"/>
    </row>
    <row r="399" spans="1:8">
      <c r="B399" s="317"/>
      <c r="C399" s="165"/>
      <c r="D399" s="166"/>
      <c r="E399" s="191"/>
      <c r="F399" s="191"/>
    </row>
    <row r="400" spans="1:8">
      <c r="A400" s="292"/>
      <c r="B400" s="317"/>
      <c r="C400" s="165"/>
      <c r="D400" s="166"/>
      <c r="E400" s="191"/>
      <c r="F400" s="191"/>
    </row>
    <row r="401" spans="1:8" ht="18" customHeight="1">
      <c r="B401" s="317"/>
      <c r="C401" s="165"/>
      <c r="D401" s="166"/>
      <c r="E401" s="191"/>
      <c r="F401" s="191"/>
    </row>
    <row r="402" spans="1:8">
      <c r="B402" s="317"/>
      <c r="C402" s="165"/>
      <c r="D402" s="166"/>
      <c r="E402" s="191"/>
      <c r="F402" s="191"/>
    </row>
    <row r="403" spans="1:8">
      <c r="B403" s="317"/>
      <c r="C403" s="165"/>
      <c r="D403" s="166"/>
      <c r="E403" s="191"/>
      <c r="F403" s="191"/>
    </row>
    <row r="404" spans="1:8">
      <c r="B404" s="317"/>
      <c r="C404" s="165"/>
      <c r="D404" s="166"/>
      <c r="E404" s="191"/>
      <c r="F404" s="191"/>
    </row>
    <row r="405" spans="1:8">
      <c r="B405" s="317"/>
      <c r="C405" s="165"/>
      <c r="D405" s="166"/>
      <c r="E405" s="191"/>
      <c r="F405" s="191"/>
    </row>
    <row r="406" spans="1:8" ht="15.75" customHeight="1">
      <c r="B406" s="317"/>
      <c r="C406" s="165"/>
      <c r="D406" s="166"/>
      <c r="E406" s="191"/>
      <c r="F406" s="191"/>
    </row>
    <row r="407" spans="1:8">
      <c r="B407" s="317"/>
      <c r="C407" s="165"/>
      <c r="D407" s="166"/>
      <c r="E407" s="191"/>
      <c r="F407" s="191"/>
    </row>
    <row r="408" spans="1:8">
      <c r="B408" s="317"/>
      <c r="C408" s="165"/>
      <c r="D408" s="166"/>
      <c r="E408" s="191"/>
      <c r="F408" s="191"/>
    </row>
    <row r="409" spans="1:8">
      <c r="B409" s="317"/>
      <c r="C409" s="165"/>
      <c r="D409" s="166"/>
      <c r="E409" s="191"/>
      <c r="F409" s="191"/>
    </row>
    <row r="410" spans="1:8">
      <c r="B410" s="317"/>
      <c r="C410" s="165"/>
      <c r="D410" s="166"/>
      <c r="E410" s="191"/>
      <c r="F410" s="191"/>
    </row>
    <row r="411" spans="1:8">
      <c r="B411" s="317"/>
      <c r="C411" s="165"/>
      <c r="D411" s="166"/>
      <c r="E411" s="191"/>
      <c r="F411" s="191"/>
    </row>
    <row r="412" spans="1:8">
      <c r="B412" s="317"/>
      <c r="C412" s="165"/>
      <c r="D412" s="166"/>
      <c r="E412" s="191"/>
      <c r="F412" s="191"/>
    </row>
    <row r="413" spans="1:8">
      <c r="B413" s="317"/>
      <c r="C413" s="165"/>
      <c r="D413" s="166"/>
      <c r="E413" s="191"/>
      <c r="F413" s="191"/>
    </row>
    <row r="414" spans="1:8">
      <c r="B414" s="317"/>
      <c r="C414" s="165"/>
      <c r="D414" s="166"/>
      <c r="E414" s="191"/>
      <c r="F414" s="191"/>
    </row>
    <row r="415" spans="1:8">
      <c r="B415" s="317"/>
      <c r="C415" s="165"/>
      <c r="D415" s="166"/>
      <c r="E415" s="191"/>
      <c r="F415" s="191"/>
    </row>
    <row r="416" spans="1:8" s="16" customFormat="1" ht="12.75">
      <c r="A416" s="181"/>
      <c r="B416" s="317"/>
      <c r="C416" s="165"/>
      <c r="D416" s="166"/>
      <c r="E416" s="191"/>
      <c r="F416" s="191"/>
      <c r="G416" s="221"/>
      <c r="H416" s="221"/>
    </row>
    <row r="417" spans="1:8" ht="39.75" customHeight="1">
      <c r="B417" s="317"/>
      <c r="C417" s="165"/>
      <c r="D417" s="166"/>
      <c r="E417" s="191"/>
      <c r="F417" s="191"/>
    </row>
    <row r="418" spans="1:8" s="16" customFormat="1" ht="12.75">
      <c r="A418" s="181"/>
      <c r="B418" s="317"/>
      <c r="C418" s="165"/>
      <c r="D418" s="166"/>
      <c r="E418" s="191"/>
      <c r="F418" s="191"/>
      <c r="G418" s="221"/>
      <c r="H418" s="221"/>
    </row>
    <row r="419" spans="1:8" s="16" customFormat="1" ht="13.5" customHeight="1">
      <c r="A419" s="181"/>
      <c r="B419" s="317"/>
      <c r="C419" s="165"/>
      <c r="D419" s="166"/>
      <c r="E419" s="191"/>
      <c r="F419" s="191"/>
      <c r="G419" s="221"/>
      <c r="H419" s="221"/>
    </row>
    <row r="420" spans="1:8" s="16" customFormat="1" ht="13.5" customHeight="1">
      <c r="A420" s="181"/>
      <c r="B420" s="317"/>
      <c r="C420" s="165"/>
      <c r="D420" s="166"/>
      <c r="E420" s="191"/>
      <c r="F420" s="191"/>
      <c r="G420" s="221"/>
      <c r="H420" s="221"/>
    </row>
    <row r="421" spans="1:8" s="16" customFormat="1" ht="13.5" customHeight="1">
      <c r="A421" s="181"/>
      <c r="B421" s="317"/>
      <c r="C421" s="165"/>
      <c r="D421" s="166"/>
      <c r="E421" s="191"/>
      <c r="F421" s="191"/>
      <c r="G421" s="221"/>
      <c r="H421" s="221"/>
    </row>
    <row r="422" spans="1:8" s="16" customFormat="1" ht="13.5" customHeight="1">
      <c r="A422" s="181"/>
      <c r="B422" s="317"/>
      <c r="C422" s="165"/>
      <c r="D422" s="166"/>
      <c r="E422" s="191"/>
      <c r="F422" s="191"/>
      <c r="G422" s="221"/>
      <c r="H422" s="221"/>
    </row>
    <row r="423" spans="1:8" s="16" customFormat="1" ht="13.5" customHeight="1">
      <c r="A423" s="181"/>
      <c r="B423" s="317"/>
      <c r="C423" s="165"/>
      <c r="D423" s="166"/>
      <c r="E423" s="167"/>
      <c r="F423" s="167"/>
      <c r="G423" s="221"/>
      <c r="H423" s="221"/>
    </row>
  </sheetData>
  <sheetProtection password="C7BA" sheet="1" objects="1" scenarios="1"/>
  <mergeCells count="3">
    <mergeCell ref="B5:B11"/>
    <mergeCell ref="B46:C46"/>
    <mergeCell ref="B154:C154"/>
  </mergeCells>
  <phoneticPr fontId="5" type="noConversion"/>
  <pageMargins left="0.9055118110236221" right="0.74803149606299213" top="0.94488188976377963" bottom="0.74803149606299213" header="0.19685039370078741" footer="0"/>
  <pageSetup paperSize="9" scale="70" firstPageNumber="10" orientation="portrait" useFirstPageNumber="1" r:id="rId1"/>
  <headerFooter>
    <oddFooter>&amp;C&amp;9&amp;P&amp;R&amp;9PROJEKTANTSKI POPIS</oddFooter>
  </headerFooter>
  <rowBreaks count="5" manualBreakCount="5">
    <brk id="33" max="5" man="1"/>
    <brk id="73" max="5" man="1"/>
    <brk id="172" max="16383" man="1"/>
    <brk id="208" max="5" man="1"/>
    <brk id="250" max="5" man="1"/>
  </rowBreaks>
  <drawing r:id="rId2"/>
  <legacyDrawing r:id="rId3"/>
</worksheet>
</file>

<file path=xl/worksheets/sheet7.xml><?xml version="1.0" encoding="utf-8"?>
<worksheet xmlns="http://schemas.openxmlformats.org/spreadsheetml/2006/main" xmlns:r="http://schemas.openxmlformats.org/officeDocument/2006/relationships">
  <dimension ref="A1:F13"/>
  <sheetViews>
    <sheetView workbookViewId="0">
      <selection activeCell="F10" sqref="F10"/>
    </sheetView>
  </sheetViews>
  <sheetFormatPr defaultRowHeight="12.75"/>
  <cols>
    <col min="2" max="2" width="46.85546875" customWidth="1"/>
    <col min="6" max="6" width="11.85546875" style="7" bestFit="1" customWidth="1"/>
  </cols>
  <sheetData>
    <row r="1" spans="1:6">
      <c r="B1" s="6" t="s">
        <v>455</v>
      </c>
    </row>
    <row r="3" spans="1:6" ht="16.5">
      <c r="A3" s="52" t="s">
        <v>447</v>
      </c>
      <c r="B3" s="53" t="s">
        <v>448</v>
      </c>
      <c r="C3" s="54"/>
      <c r="D3" s="54"/>
      <c r="E3" s="54"/>
      <c r="F3" s="339"/>
    </row>
    <row r="4" spans="1:6" ht="16.5">
      <c r="A4" s="56"/>
      <c r="B4" s="54"/>
      <c r="C4" s="54"/>
      <c r="D4" s="54"/>
      <c r="E4" s="54"/>
      <c r="F4" s="339"/>
    </row>
    <row r="5" spans="1:6" ht="16.5">
      <c r="A5" s="57" t="s">
        <v>19</v>
      </c>
      <c r="B5" s="70" t="s">
        <v>449</v>
      </c>
      <c r="C5" s="70"/>
      <c r="D5" s="59"/>
      <c r="E5" s="59"/>
      <c r="F5" s="339">
        <f>'povezovalni hodnik gradbena del'!F32</f>
        <v>0</v>
      </c>
    </row>
    <row r="6" spans="1:6" ht="16.5">
      <c r="A6" s="57"/>
      <c r="B6" s="70"/>
      <c r="C6" s="70"/>
      <c r="D6" s="59"/>
      <c r="E6" s="59"/>
      <c r="F6" s="339"/>
    </row>
    <row r="7" spans="1:6" ht="16.5">
      <c r="A7" s="57" t="s">
        <v>21</v>
      </c>
      <c r="B7" s="70" t="s">
        <v>450</v>
      </c>
      <c r="C7" s="70"/>
      <c r="D7" s="59"/>
      <c r="E7" s="59"/>
      <c r="F7" s="339">
        <f>'povezovalni hodnik obrtniska de'!F26</f>
        <v>0</v>
      </c>
    </row>
    <row r="8" spans="1:6" ht="16.5">
      <c r="A8" s="56"/>
      <c r="B8" s="54"/>
      <c r="C8" s="54"/>
      <c r="D8" s="54"/>
      <c r="E8" s="54"/>
      <c r="F8" s="340"/>
    </row>
    <row r="9" spans="1:6" ht="16.5">
      <c r="A9" s="56" t="s">
        <v>23</v>
      </c>
      <c r="B9" s="54" t="s">
        <v>479</v>
      </c>
      <c r="C9" s="54"/>
      <c r="D9" s="54"/>
      <c r="E9" s="54"/>
      <c r="F9" s="340">
        <f>(F7+F5)*5%</f>
        <v>0</v>
      </c>
    </row>
    <row r="10" spans="1:6" ht="16.5">
      <c r="A10" s="56"/>
      <c r="B10" s="54"/>
      <c r="C10" s="54"/>
      <c r="D10" s="54"/>
      <c r="E10" s="54"/>
      <c r="F10" s="340"/>
    </row>
    <row r="11" spans="1:6" ht="17.25" thickBot="1">
      <c r="A11" s="62" t="s">
        <v>447</v>
      </c>
      <c r="B11" s="63" t="s">
        <v>451</v>
      </c>
      <c r="C11" s="63"/>
      <c r="D11" s="63"/>
      <c r="E11" s="63"/>
      <c r="F11" s="64">
        <f>SUM(F5:F8)</f>
        <v>0</v>
      </c>
    </row>
    <row r="12" spans="1:6" ht="17.25" thickTop="1">
      <c r="A12" s="65"/>
      <c r="B12" s="59"/>
      <c r="C12" s="59"/>
      <c r="D12" s="59"/>
      <c r="E12" s="59"/>
      <c r="F12" s="341"/>
    </row>
    <row r="13" spans="1:6">
      <c r="A13" s="46"/>
      <c r="B13" s="38"/>
      <c r="C13" s="38"/>
      <c r="D13" s="38"/>
      <c r="E13" s="38"/>
      <c r="F13" s="342"/>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3:K295"/>
  <sheetViews>
    <sheetView view="pageBreakPreview" topLeftCell="A59" zoomScaleNormal="100" zoomScaleSheetLayoutView="100" workbookViewId="0">
      <selection activeCell="E64" sqref="E64"/>
    </sheetView>
  </sheetViews>
  <sheetFormatPr defaultRowHeight="15"/>
  <cols>
    <col min="1" max="1" width="5.42578125" style="130" customWidth="1"/>
    <col min="2" max="2" width="46.140625" style="344" customWidth="1"/>
    <col min="3" max="3" width="8" style="132" bestFit="1" customWidth="1"/>
    <col min="4" max="4" width="9.7109375" style="132" customWidth="1"/>
    <col min="5" max="5" width="12.5703125" style="81" bestFit="1" customWidth="1"/>
    <col min="6" max="6" width="14.28515625" style="81" bestFit="1" customWidth="1"/>
    <col min="7" max="7" width="10.140625" style="1" bestFit="1" customWidth="1"/>
    <col min="8" max="8" width="10.7109375" style="1" bestFit="1" customWidth="1"/>
    <col min="9" max="9" width="10.140625" style="1" bestFit="1" customWidth="1"/>
    <col min="10" max="11" width="9.140625" style="1"/>
  </cols>
  <sheetData>
    <row r="3" spans="1:6">
      <c r="A3" s="71"/>
      <c r="B3" s="343" t="s">
        <v>233</v>
      </c>
      <c r="C3" s="73"/>
      <c r="D3" s="73"/>
      <c r="E3" s="74"/>
      <c r="F3" s="74"/>
    </row>
    <row r="4" spans="1:6">
      <c r="A4" s="71"/>
      <c r="C4" s="73"/>
      <c r="D4" s="73"/>
      <c r="E4" s="74"/>
      <c r="F4" s="74"/>
    </row>
    <row r="5" spans="1:6">
      <c r="A5" s="71"/>
      <c r="B5" s="144" t="s">
        <v>41</v>
      </c>
      <c r="C5" s="73"/>
      <c r="D5" s="73"/>
      <c r="E5" s="74"/>
      <c r="F5" s="74"/>
    </row>
    <row r="6" spans="1:6">
      <c r="A6" s="71"/>
      <c r="C6" s="73"/>
      <c r="D6" s="73"/>
      <c r="E6" s="74"/>
      <c r="F6" s="74"/>
    </row>
    <row r="7" spans="1:6">
      <c r="A7" s="71"/>
      <c r="B7" s="369" t="s">
        <v>456</v>
      </c>
      <c r="C7" s="73"/>
      <c r="D7" s="73"/>
      <c r="E7" s="74"/>
      <c r="F7" s="74"/>
    </row>
    <row r="8" spans="1:6">
      <c r="A8" s="71"/>
      <c r="B8" s="370"/>
      <c r="C8" s="73"/>
      <c r="D8" s="73"/>
      <c r="E8" s="74"/>
      <c r="F8" s="74"/>
    </row>
    <row r="9" spans="1:6">
      <c r="A9" s="71"/>
      <c r="B9" s="370"/>
      <c r="C9" s="73"/>
      <c r="D9" s="73"/>
      <c r="E9" s="74"/>
      <c r="F9" s="74"/>
    </row>
    <row r="10" spans="1:6">
      <c r="A10" s="71"/>
      <c r="B10" s="370"/>
      <c r="C10" s="73"/>
      <c r="D10" s="73"/>
      <c r="E10" s="74"/>
      <c r="F10" s="74"/>
    </row>
    <row r="11" spans="1:6">
      <c r="A11" s="71"/>
      <c r="B11" s="370"/>
      <c r="C11" s="73"/>
      <c r="D11" s="73"/>
      <c r="E11" s="74"/>
      <c r="F11" s="74"/>
    </row>
    <row r="12" spans="1:6">
      <c r="A12" s="71"/>
      <c r="B12" s="370"/>
      <c r="C12" s="73"/>
      <c r="D12" s="73"/>
      <c r="E12" s="74"/>
      <c r="F12" s="74"/>
    </row>
    <row r="13" spans="1:6" ht="85.5" customHeight="1">
      <c r="A13" s="71"/>
      <c r="B13" s="370"/>
      <c r="C13" s="73"/>
      <c r="D13" s="73"/>
      <c r="E13" s="74"/>
      <c r="F13" s="74"/>
    </row>
    <row r="14" spans="1:6">
      <c r="A14" s="71"/>
      <c r="C14" s="73"/>
      <c r="D14" s="73"/>
      <c r="E14" s="74"/>
      <c r="F14" s="74"/>
    </row>
    <row r="15" spans="1:6">
      <c r="A15" s="71"/>
      <c r="C15" s="73"/>
      <c r="D15" s="73"/>
      <c r="E15" s="74"/>
      <c r="F15" s="74"/>
    </row>
    <row r="16" spans="1:6">
      <c r="A16" s="71"/>
      <c r="C16" s="73"/>
      <c r="D16" s="73"/>
      <c r="E16" s="74"/>
      <c r="F16" s="74"/>
    </row>
    <row r="17" spans="1:10">
      <c r="A17" s="76"/>
      <c r="B17" s="345"/>
      <c r="C17" s="78"/>
      <c r="D17" s="78"/>
      <c r="E17" s="74"/>
      <c r="F17" s="74"/>
    </row>
    <row r="18" spans="1:10">
      <c r="A18" s="76"/>
      <c r="B18" s="346" t="s">
        <v>0</v>
      </c>
      <c r="C18" s="78"/>
      <c r="D18" s="78"/>
      <c r="E18" s="74"/>
      <c r="F18" s="74"/>
    </row>
    <row r="19" spans="1:10">
      <c r="A19" s="76"/>
      <c r="B19" s="345"/>
      <c r="C19" s="78"/>
      <c r="D19" s="78"/>
      <c r="E19" s="74"/>
      <c r="F19" s="74"/>
    </row>
    <row r="20" spans="1:10">
      <c r="A20" s="80" t="s">
        <v>234</v>
      </c>
      <c r="B20" s="346" t="s">
        <v>2</v>
      </c>
      <c r="C20" s="78"/>
      <c r="D20" s="78"/>
      <c r="E20" s="74"/>
      <c r="F20" s="74"/>
    </row>
    <row r="21" spans="1:10">
      <c r="A21" s="76" t="s">
        <v>235</v>
      </c>
      <c r="B21" s="345" t="s">
        <v>236</v>
      </c>
      <c r="C21" s="78"/>
      <c r="D21" s="78"/>
      <c r="E21" s="74"/>
      <c r="F21" s="74">
        <f>F46</f>
        <v>0</v>
      </c>
      <c r="J21" s="81"/>
    </row>
    <row r="22" spans="1:10">
      <c r="A22" s="76" t="s">
        <v>19</v>
      </c>
      <c r="B22" s="345" t="s">
        <v>237</v>
      </c>
      <c r="C22" s="78"/>
      <c r="D22" s="78"/>
      <c r="E22" s="74"/>
      <c r="F22" s="74">
        <f>F75</f>
        <v>0</v>
      </c>
      <c r="J22" s="81"/>
    </row>
    <row r="23" spans="1:10">
      <c r="A23" s="76" t="s">
        <v>21</v>
      </c>
      <c r="B23" s="345" t="s">
        <v>238</v>
      </c>
      <c r="C23" s="78"/>
      <c r="D23" s="78"/>
      <c r="E23" s="74"/>
      <c r="F23" s="74">
        <f>F102</f>
        <v>0</v>
      </c>
      <c r="J23" s="81"/>
    </row>
    <row r="24" spans="1:10">
      <c r="A24" s="76" t="s">
        <v>23</v>
      </c>
      <c r="B24" s="345" t="s">
        <v>239</v>
      </c>
      <c r="C24" s="78"/>
      <c r="D24" s="78"/>
      <c r="E24" s="74"/>
      <c r="F24" s="74">
        <f>F130</f>
        <v>0</v>
      </c>
      <c r="J24" s="81"/>
    </row>
    <row r="25" spans="1:10">
      <c r="A25" s="76" t="s">
        <v>24</v>
      </c>
      <c r="B25" s="345" t="s">
        <v>240</v>
      </c>
      <c r="C25" s="78"/>
      <c r="D25" s="78"/>
      <c r="E25" s="74"/>
      <c r="F25" s="74">
        <f>F207</f>
        <v>0</v>
      </c>
      <c r="J25" s="81"/>
    </row>
    <row r="26" spans="1:10">
      <c r="A26" s="76" t="s">
        <v>25</v>
      </c>
      <c r="B26" s="345" t="s">
        <v>241</v>
      </c>
      <c r="C26" s="78"/>
      <c r="D26" s="78"/>
      <c r="E26" s="74"/>
      <c r="F26" s="74">
        <f>F220</f>
        <v>0</v>
      </c>
      <c r="J26" s="81"/>
    </row>
    <row r="27" spans="1:10">
      <c r="A27" s="76" t="s">
        <v>26</v>
      </c>
      <c r="B27" s="345" t="s">
        <v>242</v>
      </c>
      <c r="C27" s="78"/>
      <c r="D27" s="78"/>
      <c r="E27" s="74"/>
      <c r="F27" s="74">
        <f>F245</f>
        <v>0</v>
      </c>
      <c r="J27" s="81"/>
    </row>
    <row r="28" spans="1:10">
      <c r="A28" s="82"/>
      <c r="B28" s="347" t="s">
        <v>243</v>
      </c>
      <c r="C28" s="84"/>
      <c r="D28" s="85"/>
      <c r="E28" s="86"/>
      <c r="F28" s="86">
        <f>SUM(F21:F27)</f>
        <v>0</v>
      </c>
      <c r="J28" s="87"/>
    </row>
    <row r="29" spans="1:10">
      <c r="A29" s="80"/>
      <c r="B29" s="346"/>
      <c r="C29" s="78"/>
      <c r="D29" s="78"/>
      <c r="E29" s="74"/>
      <c r="F29" s="74"/>
      <c r="J29" s="81"/>
    </row>
    <row r="30" spans="1:10">
      <c r="A30" s="96" t="s">
        <v>487</v>
      </c>
      <c r="B30" s="346" t="s">
        <v>445</v>
      </c>
      <c r="C30" s="89"/>
      <c r="D30" s="89"/>
      <c r="E30" s="97"/>
      <c r="F30" s="97">
        <f>F294</f>
        <v>0</v>
      </c>
    </row>
    <row r="31" spans="1:10">
      <c r="A31" s="96"/>
      <c r="B31" s="346"/>
      <c r="C31" s="98"/>
      <c r="D31" s="98"/>
      <c r="E31" s="97"/>
      <c r="F31" s="97"/>
    </row>
    <row r="32" spans="1:10" ht="30.75" thickBot="1">
      <c r="A32" s="96"/>
      <c r="B32" s="348" t="s">
        <v>446</v>
      </c>
      <c r="C32" s="134"/>
      <c r="D32" s="134"/>
      <c r="E32" s="135"/>
      <c r="F32" s="135">
        <f>F30+F28</f>
        <v>0</v>
      </c>
    </row>
    <row r="33" spans="1:8">
      <c r="A33" s="96"/>
      <c r="B33" s="346"/>
      <c r="C33" s="98"/>
      <c r="D33" s="98"/>
      <c r="E33" s="97"/>
      <c r="F33" s="97"/>
    </row>
    <row r="34" spans="1:8">
      <c r="A34" s="76"/>
      <c r="B34" s="345"/>
      <c r="C34" s="78"/>
      <c r="D34" s="78"/>
      <c r="E34" s="74"/>
      <c r="F34" s="74"/>
    </row>
    <row r="35" spans="1:8">
      <c r="A35" s="96" t="s">
        <v>234</v>
      </c>
      <c r="B35" s="349" t="s">
        <v>2</v>
      </c>
      <c r="C35" s="78"/>
      <c r="D35" s="78"/>
      <c r="E35" s="74"/>
      <c r="F35" s="74"/>
      <c r="H35" s="27"/>
    </row>
    <row r="36" spans="1:8">
      <c r="A36" s="96"/>
      <c r="B36" s="349"/>
      <c r="C36" s="78"/>
      <c r="D36" s="78"/>
      <c r="E36" s="74"/>
      <c r="F36" s="74"/>
      <c r="H36" s="27"/>
    </row>
    <row r="37" spans="1:8">
      <c r="A37" s="96" t="s">
        <v>235</v>
      </c>
      <c r="B37" s="349" t="s">
        <v>236</v>
      </c>
      <c r="C37" s="78"/>
      <c r="D37" s="78"/>
      <c r="E37" s="74"/>
      <c r="F37" s="74"/>
      <c r="G37" s="27"/>
      <c r="H37" s="27"/>
    </row>
    <row r="38" spans="1:8">
      <c r="A38" s="96"/>
      <c r="B38" s="349"/>
      <c r="C38" s="78"/>
      <c r="D38" s="78"/>
      <c r="E38" s="74"/>
      <c r="F38" s="74"/>
      <c r="H38" s="27"/>
    </row>
    <row r="39" spans="1:8" ht="105">
      <c r="A39" s="96" t="s">
        <v>254</v>
      </c>
      <c r="B39" s="350" t="s">
        <v>483</v>
      </c>
      <c r="C39" s="78"/>
      <c r="D39" s="78"/>
      <c r="E39" s="74"/>
      <c r="F39" s="74"/>
    </row>
    <row r="40" spans="1:8">
      <c r="A40" s="96"/>
      <c r="B40" s="349"/>
      <c r="C40" s="78"/>
      <c r="D40" s="78"/>
      <c r="E40" s="74"/>
      <c r="F40" s="74"/>
      <c r="H40" s="27"/>
    </row>
    <row r="41" spans="1:8" ht="105">
      <c r="A41" s="100">
        <f ca="1">COUNT($A40:A$52)/100+1.01</f>
        <v>1.01</v>
      </c>
      <c r="B41" s="351" t="s">
        <v>481</v>
      </c>
      <c r="C41" s="78" t="s">
        <v>78</v>
      </c>
      <c r="D41" s="78">
        <v>1</v>
      </c>
      <c r="E41" s="141"/>
      <c r="F41" s="74">
        <f>D41*E41</f>
        <v>0</v>
      </c>
    </row>
    <row r="42" spans="1:8">
      <c r="A42" s="100"/>
      <c r="B42" s="351"/>
      <c r="C42" s="78"/>
      <c r="D42" s="78"/>
      <c r="E42" s="141"/>
      <c r="F42" s="74"/>
    </row>
    <row r="43" spans="1:8" ht="56.25" customHeight="1">
      <c r="A43" s="100">
        <v>1.02</v>
      </c>
      <c r="B43" s="362" t="s">
        <v>112</v>
      </c>
      <c r="C43" s="78"/>
      <c r="D43" s="78"/>
      <c r="E43" s="141"/>
      <c r="F43" s="74"/>
    </row>
    <row r="44" spans="1:8">
      <c r="A44" s="100"/>
      <c r="B44" s="351"/>
      <c r="C44" s="78" t="s">
        <v>113</v>
      </c>
      <c r="D44" s="78">
        <v>1</v>
      </c>
      <c r="E44" s="141"/>
      <c r="F44" s="74">
        <f t="shared" ref="F44" si="0">D44*E44</f>
        <v>0</v>
      </c>
    </row>
    <row r="45" spans="1:8">
      <c r="A45" s="100"/>
      <c r="B45" s="351"/>
      <c r="C45" s="78"/>
      <c r="D45" s="78"/>
      <c r="E45" s="141"/>
      <c r="F45" s="74"/>
    </row>
    <row r="46" spans="1:8">
      <c r="A46" s="100"/>
      <c r="B46" s="363" t="s">
        <v>255</v>
      </c>
      <c r="C46" s="364"/>
      <c r="D46" s="364"/>
      <c r="E46" s="365"/>
      <c r="F46" s="365">
        <f>SUM(F41:F45)</f>
        <v>0</v>
      </c>
    </row>
    <row r="47" spans="1:8">
      <c r="A47" s="100"/>
      <c r="B47" s="345"/>
      <c r="C47" s="78"/>
      <c r="D47" s="78"/>
      <c r="E47" s="74"/>
      <c r="F47" s="133"/>
    </row>
    <row r="48" spans="1:8">
      <c r="A48" s="100"/>
      <c r="B48" s="345"/>
      <c r="C48" s="78"/>
      <c r="D48" s="78"/>
      <c r="E48" s="74"/>
      <c r="F48" s="133"/>
    </row>
    <row r="49" spans="1:8">
      <c r="A49" s="96" t="s">
        <v>19</v>
      </c>
      <c r="B49" s="349" t="s">
        <v>237</v>
      </c>
      <c r="C49" s="78"/>
      <c r="D49" s="78"/>
      <c r="E49" s="74"/>
      <c r="F49" s="74"/>
      <c r="G49" s="27"/>
      <c r="H49" s="27"/>
    </row>
    <row r="50" spans="1:8">
      <c r="A50" s="96"/>
      <c r="B50" s="349"/>
      <c r="C50" s="78"/>
      <c r="D50" s="78"/>
      <c r="E50" s="74"/>
      <c r="F50" s="74"/>
      <c r="G50" s="27"/>
      <c r="H50" s="27"/>
    </row>
    <row r="51" spans="1:8" ht="150">
      <c r="A51" s="96" t="s">
        <v>254</v>
      </c>
      <c r="B51" s="350" t="s">
        <v>484</v>
      </c>
      <c r="C51" s="78"/>
      <c r="D51" s="78"/>
      <c r="E51" s="74"/>
      <c r="F51" s="74"/>
    </row>
    <row r="52" spans="1:8">
      <c r="A52" s="76"/>
      <c r="B52" s="345"/>
      <c r="C52" s="78"/>
      <c r="D52" s="78"/>
      <c r="E52" s="74"/>
      <c r="F52" s="74"/>
    </row>
    <row r="53" spans="1:8" ht="30">
      <c r="A53" s="100">
        <f>COUNT($A$52:A52)/100+1.01</f>
        <v>1.01</v>
      </c>
      <c r="B53" s="351" t="s">
        <v>256</v>
      </c>
      <c r="C53" s="78" t="s">
        <v>17</v>
      </c>
      <c r="D53" s="78">
        <f>110*0.2</f>
        <v>22</v>
      </c>
      <c r="E53" s="141"/>
      <c r="F53" s="74">
        <f>D53*E53</f>
        <v>0</v>
      </c>
    </row>
    <row r="54" spans="1:8">
      <c r="A54" s="76"/>
      <c r="B54" s="345"/>
      <c r="C54" s="78"/>
      <c r="D54" s="78"/>
      <c r="E54" s="141"/>
      <c r="F54" s="74"/>
    </row>
    <row r="55" spans="1:8" ht="30">
      <c r="A55" s="100">
        <f>COUNT($A$52:A54)/100+1.01</f>
        <v>1.02</v>
      </c>
      <c r="B55" s="345" t="s">
        <v>257</v>
      </c>
      <c r="C55" s="78" t="s">
        <v>17</v>
      </c>
      <c r="D55" s="78">
        <f>145*0.85</f>
        <v>123.25</v>
      </c>
      <c r="E55" s="141"/>
      <c r="F55" s="74">
        <f>D55*E55</f>
        <v>0</v>
      </c>
    </row>
    <row r="56" spans="1:8">
      <c r="A56" s="100"/>
      <c r="B56" s="345"/>
      <c r="C56" s="78"/>
      <c r="D56" s="78"/>
      <c r="E56" s="141"/>
      <c r="F56" s="74"/>
    </row>
    <row r="57" spans="1:8" ht="45">
      <c r="A57" s="100">
        <f>COUNT($A$52:A56)/100+1.01</f>
        <v>1.03</v>
      </c>
      <c r="B57" s="351" t="s">
        <v>258</v>
      </c>
      <c r="C57" s="78" t="s">
        <v>113</v>
      </c>
      <c r="D57" s="78">
        <v>1</v>
      </c>
      <c r="E57" s="141"/>
      <c r="F57" s="74">
        <f>D57*E57</f>
        <v>0</v>
      </c>
    </row>
    <row r="58" spans="1:8">
      <c r="A58" s="76"/>
      <c r="B58" s="345"/>
      <c r="C58" s="78"/>
      <c r="D58" s="78"/>
      <c r="E58" s="141"/>
      <c r="F58" s="74"/>
    </row>
    <row r="59" spans="1:8">
      <c r="A59" s="100">
        <f>COUNT($A$52:A58)/100+1.01</f>
        <v>1.04</v>
      </c>
      <c r="B59" s="345" t="s">
        <v>259</v>
      </c>
      <c r="C59" s="78" t="s">
        <v>78</v>
      </c>
      <c r="D59" s="78">
        <v>5</v>
      </c>
      <c r="E59" s="141"/>
      <c r="F59" s="74">
        <f>D59*E59</f>
        <v>0</v>
      </c>
    </row>
    <row r="60" spans="1:8">
      <c r="A60" s="76"/>
      <c r="B60" s="345"/>
      <c r="C60" s="78"/>
      <c r="D60" s="78"/>
      <c r="E60" s="141"/>
      <c r="F60" s="74"/>
    </row>
    <row r="61" spans="1:8">
      <c r="A61" s="100">
        <f>COUNT($A$52:A60)/100+1.01</f>
        <v>1.05</v>
      </c>
      <c r="B61" s="352" t="s">
        <v>260</v>
      </c>
      <c r="C61" s="78" t="s">
        <v>16</v>
      </c>
      <c r="D61" s="78">
        <v>145</v>
      </c>
      <c r="E61" s="141"/>
      <c r="F61" s="74">
        <f>D61*E61</f>
        <v>0</v>
      </c>
    </row>
    <row r="62" spans="1:8">
      <c r="A62" s="76"/>
      <c r="B62" s="345"/>
      <c r="C62" s="78"/>
      <c r="D62" s="78"/>
      <c r="E62" s="141"/>
      <c r="F62" s="74"/>
    </row>
    <row r="63" spans="1:8" ht="75">
      <c r="A63" s="100">
        <f>COUNT($A$52:A62)/100+1.01</f>
        <v>1.06</v>
      </c>
      <c r="B63" s="345" t="s">
        <v>261</v>
      </c>
      <c r="C63" s="78" t="s">
        <v>17</v>
      </c>
      <c r="D63" s="78">
        <f>98*0.35</f>
        <v>34.299999999999997</v>
      </c>
      <c r="E63" s="141"/>
      <c r="F63" s="74">
        <f>D63*E63</f>
        <v>0</v>
      </c>
    </row>
    <row r="64" spans="1:8">
      <c r="A64" s="100"/>
      <c r="B64" s="345"/>
      <c r="C64" s="78"/>
      <c r="D64" s="78"/>
      <c r="E64" s="141"/>
      <c r="F64" s="74"/>
    </row>
    <row r="65" spans="1:6" ht="30">
      <c r="A65" s="100">
        <f>COUNT($A$52:A64)/100+1.01</f>
        <v>1.07</v>
      </c>
      <c r="B65" s="345" t="s">
        <v>262</v>
      </c>
      <c r="C65" s="78" t="s">
        <v>16</v>
      </c>
      <c r="D65" s="78">
        <f>D61</f>
        <v>145</v>
      </c>
      <c r="E65" s="141"/>
      <c r="F65" s="74">
        <f>D65*E65</f>
        <v>0</v>
      </c>
    </row>
    <row r="66" spans="1:6" hidden="1">
      <c r="A66" s="100"/>
      <c r="B66" s="345"/>
      <c r="C66" s="78"/>
      <c r="D66" s="78"/>
      <c r="E66" s="141"/>
      <c r="F66" s="74"/>
    </row>
    <row r="67" spans="1:6" ht="75" hidden="1">
      <c r="A67" s="100">
        <f>COUNT($A$52:A66)/100+1.01</f>
        <v>1.08</v>
      </c>
      <c r="B67" s="351" t="s">
        <v>263</v>
      </c>
      <c r="C67" s="78" t="s">
        <v>17</v>
      </c>
      <c r="D67" s="78">
        <v>0</v>
      </c>
      <c r="E67" s="141"/>
      <c r="F67" s="74">
        <f>D67*E67</f>
        <v>0</v>
      </c>
    </row>
    <row r="68" spans="1:6">
      <c r="A68" s="100"/>
      <c r="B68" s="351"/>
      <c r="C68" s="78"/>
      <c r="D68" s="78"/>
      <c r="E68" s="141"/>
      <c r="F68" s="74"/>
    </row>
    <row r="69" spans="1:6" ht="45">
      <c r="A69" s="100">
        <v>1.08</v>
      </c>
      <c r="B69" s="351" t="s">
        <v>264</v>
      </c>
      <c r="C69" s="78" t="s">
        <v>17</v>
      </c>
      <c r="D69" s="78">
        <v>120</v>
      </c>
      <c r="E69" s="141"/>
      <c r="F69" s="74">
        <f>D69*E69</f>
        <v>0</v>
      </c>
    </row>
    <row r="70" spans="1:6">
      <c r="A70" s="76"/>
      <c r="B70" s="345"/>
      <c r="C70" s="78"/>
      <c r="D70" s="78"/>
      <c r="E70" s="141"/>
      <c r="F70" s="74"/>
    </row>
    <row r="71" spans="1:6" ht="75">
      <c r="A71" s="100">
        <v>1.0900000000000001</v>
      </c>
      <c r="B71" s="352" t="s">
        <v>265</v>
      </c>
      <c r="C71" s="78" t="s">
        <v>113</v>
      </c>
      <c r="D71" s="78">
        <v>1</v>
      </c>
      <c r="E71" s="141"/>
      <c r="F71" s="74">
        <f>D71*E71</f>
        <v>0</v>
      </c>
    </row>
    <row r="72" spans="1:6">
      <c r="A72" s="100"/>
      <c r="B72" s="352"/>
      <c r="C72" s="78"/>
      <c r="D72" s="78"/>
      <c r="E72" s="141"/>
      <c r="F72" s="74"/>
    </row>
    <row r="73" spans="1:6" ht="30">
      <c r="A73" s="100">
        <v>1.1000000000000001</v>
      </c>
      <c r="B73" s="352" t="s">
        <v>266</v>
      </c>
      <c r="C73" s="78" t="s">
        <v>16</v>
      </c>
      <c r="D73" s="78">
        <v>200</v>
      </c>
      <c r="E73" s="141"/>
      <c r="F73" s="74">
        <f>D73*E73</f>
        <v>0</v>
      </c>
    </row>
    <row r="74" spans="1:6">
      <c r="A74" s="93"/>
      <c r="B74" s="353"/>
      <c r="C74" s="95"/>
      <c r="D74" s="102"/>
      <c r="E74" s="103"/>
      <c r="F74" s="103"/>
    </row>
    <row r="75" spans="1:6">
      <c r="A75" s="76"/>
      <c r="B75" s="345" t="s">
        <v>267</v>
      </c>
      <c r="C75" s="78"/>
      <c r="D75" s="78"/>
      <c r="E75" s="74"/>
      <c r="F75" s="74">
        <f>SUM(F52:F74)</f>
        <v>0</v>
      </c>
    </row>
    <row r="76" spans="1:6">
      <c r="A76" s="76"/>
      <c r="B76" s="345"/>
      <c r="C76" s="78"/>
      <c r="D76" s="78"/>
      <c r="E76" s="74"/>
      <c r="F76" s="74"/>
    </row>
    <row r="77" spans="1:6">
      <c r="A77" s="76"/>
      <c r="B77" s="345"/>
      <c r="C77" s="78"/>
      <c r="D77" s="78"/>
      <c r="E77" s="74"/>
      <c r="F77" s="74"/>
    </row>
    <row r="78" spans="1:6">
      <c r="A78" s="96" t="s">
        <v>21</v>
      </c>
      <c r="B78" s="349" t="s">
        <v>238</v>
      </c>
      <c r="C78" s="78"/>
      <c r="D78" s="78"/>
      <c r="E78" s="74"/>
      <c r="F78" s="74"/>
    </row>
    <row r="79" spans="1:6">
      <c r="A79" s="76"/>
      <c r="B79" s="345"/>
      <c r="C79" s="78"/>
      <c r="D79" s="78"/>
      <c r="E79" s="74"/>
      <c r="F79" s="74"/>
    </row>
    <row r="80" spans="1:6" ht="45">
      <c r="A80" s="96" t="s">
        <v>268</v>
      </c>
      <c r="B80" s="349" t="s">
        <v>269</v>
      </c>
      <c r="C80" s="78"/>
      <c r="D80" s="78"/>
      <c r="E80" s="74"/>
      <c r="F80" s="74"/>
    </row>
    <row r="81" spans="1:6" ht="45">
      <c r="A81" s="96"/>
      <c r="B81" s="349" t="s">
        <v>270</v>
      </c>
      <c r="C81" s="78"/>
      <c r="D81" s="78"/>
      <c r="E81" s="74"/>
      <c r="F81" s="74"/>
    </row>
    <row r="82" spans="1:6" ht="60">
      <c r="A82" s="76"/>
      <c r="B82" s="349" t="s">
        <v>271</v>
      </c>
      <c r="C82" s="78"/>
      <c r="D82" s="78"/>
      <c r="E82" s="74"/>
      <c r="F82" s="74"/>
    </row>
    <row r="83" spans="1:6">
      <c r="A83" s="76"/>
      <c r="B83" s="349"/>
      <c r="C83" s="78"/>
      <c r="D83" s="78"/>
      <c r="E83" s="74"/>
      <c r="F83" s="74"/>
    </row>
    <row r="84" spans="1:6" ht="30">
      <c r="A84" s="100">
        <f>COUNT($A$83:A83)/100+2.01</f>
        <v>2.0099999999999998</v>
      </c>
      <c r="B84" s="345" t="s">
        <v>272</v>
      </c>
      <c r="C84" s="78" t="s">
        <v>17</v>
      </c>
      <c r="D84" s="78">
        <f>98*0.1</f>
        <v>9.8000000000000007</v>
      </c>
      <c r="E84" s="141"/>
      <c r="F84" s="74">
        <f>D84*E84</f>
        <v>0</v>
      </c>
    </row>
    <row r="85" spans="1:6">
      <c r="A85" s="76"/>
      <c r="B85" s="345"/>
      <c r="C85" s="78"/>
      <c r="D85" s="78"/>
      <c r="E85" s="141"/>
      <c r="F85" s="74"/>
    </row>
    <row r="86" spans="1:6" ht="30">
      <c r="A86" s="100">
        <f>COUNT($A$83:A85)/100+2.01</f>
        <v>2.0199999999999996</v>
      </c>
      <c r="B86" s="345" t="s">
        <v>273</v>
      </c>
      <c r="C86" s="78" t="s">
        <v>17</v>
      </c>
      <c r="D86" s="78">
        <f>18.45+1+8.6</f>
        <v>28.049999999999997</v>
      </c>
      <c r="E86" s="141"/>
      <c r="F86" s="74">
        <f>D86*E86</f>
        <v>0</v>
      </c>
    </row>
    <row r="87" spans="1:6" hidden="1">
      <c r="A87" s="76"/>
      <c r="B87" s="345"/>
      <c r="C87" s="78"/>
      <c r="D87" s="78"/>
      <c r="E87" s="141"/>
      <c r="F87" s="74"/>
    </row>
    <row r="88" spans="1:6" ht="45" hidden="1">
      <c r="A88" s="100">
        <f>COUNT($A$83:A87)/100+2.01</f>
        <v>2.0299999999999998</v>
      </c>
      <c r="B88" s="345" t="s">
        <v>274</v>
      </c>
      <c r="C88" s="78" t="s">
        <v>17</v>
      </c>
      <c r="D88" s="78">
        <v>0</v>
      </c>
      <c r="E88" s="141"/>
      <c r="F88" s="74">
        <f>D88*E88</f>
        <v>0</v>
      </c>
    </row>
    <row r="89" spans="1:6" hidden="1">
      <c r="A89" s="76"/>
      <c r="B89" s="345"/>
      <c r="C89" s="78"/>
      <c r="D89" s="78"/>
      <c r="E89" s="141"/>
      <c r="F89" s="74"/>
    </row>
    <row r="90" spans="1:6" ht="30" hidden="1">
      <c r="A90" s="100">
        <f>COUNT($A$83:A89)/100+2.01</f>
        <v>2.0399999999999996</v>
      </c>
      <c r="B90" s="345" t="s">
        <v>275</v>
      </c>
      <c r="C90" s="78" t="s">
        <v>17</v>
      </c>
      <c r="D90" s="104">
        <v>0</v>
      </c>
      <c r="E90" s="141"/>
      <c r="F90" s="74">
        <f>D90*E90</f>
        <v>0</v>
      </c>
    </row>
    <row r="91" spans="1:6" hidden="1">
      <c r="A91" s="76"/>
      <c r="B91" s="345"/>
      <c r="C91" s="78"/>
      <c r="D91" s="78"/>
      <c r="E91" s="141"/>
      <c r="F91" s="74"/>
    </row>
    <row r="92" spans="1:6" ht="30" hidden="1">
      <c r="A92" s="100">
        <f>COUNT($A$83:A91)/100+2.01</f>
        <v>2.0499999999999998</v>
      </c>
      <c r="B92" s="345" t="s">
        <v>276</v>
      </c>
      <c r="C92" s="78" t="s">
        <v>17</v>
      </c>
      <c r="D92" s="104">
        <v>0</v>
      </c>
      <c r="E92" s="141"/>
      <c r="F92" s="74">
        <f>D92*E92</f>
        <v>0</v>
      </c>
    </row>
    <row r="93" spans="1:6" hidden="1">
      <c r="A93" s="76"/>
      <c r="B93" s="345"/>
      <c r="C93" s="78"/>
      <c r="D93" s="78"/>
      <c r="E93" s="141"/>
      <c r="F93" s="74"/>
    </row>
    <row r="94" spans="1:6" ht="30" hidden="1">
      <c r="A94" s="100">
        <f>COUNT($A$83:A93)/100+2.01</f>
        <v>2.0599999999999996</v>
      </c>
      <c r="B94" s="345" t="s">
        <v>277</v>
      </c>
      <c r="C94" s="78" t="s">
        <v>17</v>
      </c>
      <c r="D94" s="78">
        <v>0</v>
      </c>
      <c r="E94" s="141"/>
      <c r="F94" s="74">
        <f>D94*E94</f>
        <v>0</v>
      </c>
    </row>
    <row r="95" spans="1:6">
      <c r="A95" s="76"/>
      <c r="B95" s="345"/>
      <c r="C95" s="78"/>
      <c r="D95" s="78"/>
      <c r="E95" s="141"/>
      <c r="F95" s="74"/>
    </row>
    <row r="96" spans="1:6" ht="45">
      <c r="A96" s="100">
        <v>2.0299999999999998</v>
      </c>
      <c r="B96" s="345" t="s">
        <v>278</v>
      </c>
      <c r="C96" s="78" t="s">
        <v>279</v>
      </c>
      <c r="D96" s="104">
        <v>800</v>
      </c>
      <c r="E96" s="141"/>
      <c r="F96" s="74">
        <f>D96*E96</f>
        <v>0</v>
      </c>
    </row>
    <row r="97" spans="1:6">
      <c r="A97" s="76"/>
      <c r="B97" s="345"/>
      <c r="C97" s="78"/>
      <c r="D97" s="104" t="s">
        <v>280</v>
      </c>
      <c r="E97" s="141"/>
      <c r="F97" s="74"/>
    </row>
    <row r="98" spans="1:6" ht="45">
      <c r="A98" s="100">
        <v>2.04</v>
      </c>
      <c r="B98" s="345" t="s">
        <v>281</v>
      </c>
      <c r="C98" s="78" t="s">
        <v>279</v>
      </c>
      <c r="D98" s="104">
        <v>1500</v>
      </c>
      <c r="E98" s="141"/>
      <c r="F98" s="74">
        <f>D98*E98</f>
        <v>0</v>
      </c>
    </row>
    <row r="99" spans="1:6">
      <c r="A99" s="76"/>
      <c r="B99" s="345"/>
      <c r="C99" s="78"/>
      <c r="D99" s="104"/>
      <c r="E99" s="141"/>
      <c r="F99" s="74"/>
    </row>
    <row r="100" spans="1:6" ht="30">
      <c r="A100" s="100">
        <v>2.0499999999999998</v>
      </c>
      <c r="B100" s="345" t="s">
        <v>282</v>
      </c>
      <c r="C100" s="78" t="s">
        <v>279</v>
      </c>
      <c r="D100" s="104">
        <v>1850</v>
      </c>
      <c r="E100" s="141"/>
      <c r="F100" s="74">
        <f>D100*E100</f>
        <v>0</v>
      </c>
    </row>
    <row r="101" spans="1:6">
      <c r="A101" s="76"/>
      <c r="B101" s="345"/>
      <c r="C101" s="78"/>
      <c r="D101" s="102"/>
      <c r="E101" s="103"/>
      <c r="F101" s="103"/>
    </row>
    <row r="102" spans="1:6">
      <c r="A102" s="105"/>
      <c r="B102" s="354" t="s">
        <v>283</v>
      </c>
      <c r="C102" s="106"/>
      <c r="D102" s="78"/>
      <c r="E102" s="74"/>
      <c r="F102" s="74">
        <f>SUM(F82:F101)</f>
        <v>0</v>
      </c>
    </row>
    <row r="103" spans="1:6">
      <c r="A103" s="76"/>
      <c r="B103" s="345"/>
      <c r="C103" s="78"/>
      <c r="D103" s="78"/>
      <c r="E103" s="74"/>
      <c r="F103" s="74"/>
    </row>
    <row r="104" spans="1:6">
      <c r="A104" s="96" t="s">
        <v>23</v>
      </c>
      <c r="B104" s="349" t="s">
        <v>284</v>
      </c>
      <c r="C104" s="78"/>
      <c r="D104" s="78"/>
      <c r="E104" s="74"/>
      <c r="F104" s="74"/>
    </row>
    <row r="105" spans="1:6">
      <c r="A105" s="76"/>
      <c r="B105" s="345"/>
      <c r="C105" s="78"/>
      <c r="D105" s="78"/>
      <c r="E105" s="74"/>
      <c r="F105" s="74"/>
    </row>
    <row r="106" spans="1:6" ht="90">
      <c r="A106" s="96" t="s">
        <v>268</v>
      </c>
      <c r="B106" s="349" t="s">
        <v>285</v>
      </c>
      <c r="C106" s="78"/>
      <c r="D106" s="78"/>
      <c r="E106" s="74"/>
      <c r="F106" s="74"/>
    </row>
    <row r="107" spans="1:6" ht="60">
      <c r="A107" s="76"/>
      <c r="B107" s="349" t="s">
        <v>286</v>
      </c>
      <c r="C107" s="78"/>
      <c r="D107" s="78"/>
      <c r="E107" s="74"/>
      <c r="F107" s="74"/>
    </row>
    <row r="108" spans="1:6" ht="30">
      <c r="A108" s="76"/>
      <c r="B108" s="349" t="s">
        <v>287</v>
      </c>
      <c r="C108" s="78"/>
      <c r="D108" s="78"/>
      <c r="E108" s="74"/>
      <c r="F108" s="74"/>
    </row>
    <row r="109" spans="1:6">
      <c r="A109" s="76"/>
      <c r="B109" s="345"/>
      <c r="C109" s="78"/>
      <c r="D109" s="78"/>
      <c r="E109" s="74"/>
      <c r="F109" s="74"/>
    </row>
    <row r="110" spans="1:6">
      <c r="A110" s="100">
        <f>COUNT($A$109:A109)/100+3.01</f>
        <v>3.01</v>
      </c>
      <c r="B110" s="345" t="s">
        <v>288</v>
      </c>
      <c r="C110" s="78" t="s">
        <v>16</v>
      </c>
      <c r="D110" s="78">
        <v>95</v>
      </c>
      <c r="E110" s="141"/>
      <c r="F110" s="74">
        <f>D110*E110</f>
        <v>0</v>
      </c>
    </row>
    <row r="111" spans="1:6">
      <c r="A111" s="76"/>
      <c r="B111" s="345"/>
      <c r="C111" s="78"/>
      <c r="D111" s="78"/>
      <c r="E111" s="141"/>
      <c r="F111" s="74"/>
    </row>
    <row r="112" spans="1:6" hidden="1">
      <c r="A112" s="100">
        <f>COUNT($A$109:A111)/100+3.01</f>
        <v>3.0199999999999996</v>
      </c>
      <c r="B112" s="345" t="s">
        <v>289</v>
      </c>
      <c r="C112" s="78" t="s">
        <v>16</v>
      </c>
      <c r="D112" s="78">
        <v>0</v>
      </c>
      <c r="E112" s="141"/>
      <c r="F112" s="74">
        <f>D112*E112</f>
        <v>0</v>
      </c>
    </row>
    <row r="113" spans="1:6" hidden="1">
      <c r="A113" s="76"/>
      <c r="B113" s="345"/>
      <c r="C113" s="78"/>
      <c r="D113" s="78"/>
      <c r="E113" s="141"/>
      <c r="F113" s="74"/>
    </row>
    <row r="114" spans="1:6" ht="30" hidden="1">
      <c r="A114" s="100">
        <f>COUNT($A$109:A113)/100+3.01</f>
        <v>3.03</v>
      </c>
      <c r="B114" s="345" t="s">
        <v>290</v>
      </c>
      <c r="C114" s="78" t="s">
        <v>16</v>
      </c>
      <c r="D114" s="78">
        <v>0</v>
      </c>
      <c r="E114" s="141"/>
      <c r="F114" s="74">
        <f>D114*E114</f>
        <v>0</v>
      </c>
    </row>
    <row r="115" spans="1:6" hidden="1">
      <c r="A115" s="76"/>
      <c r="B115" s="345"/>
      <c r="C115" s="78"/>
      <c r="D115" s="78"/>
      <c r="E115" s="141"/>
      <c r="F115" s="74"/>
    </row>
    <row r="116" spans="1:6" hidden="1">
      <c r="A116" s="100">
        <f>COUNT($A$109:A115)/100+3.01</f>
        <v>3.0399999999999996</v>
      </c>
      <c r="B116" s="345" t="s">
        <v>291</v>
      </c>
      <c r="C116" s="78" t="s">
        <v>16</v>
      </c>
      <c r="D116" s="104">
        <v>0</v>
      </c>
      <c r="E116" s="141"/>
      <c r="F116" s="74">
        <f>D116*E116</f>
        <v>0</v>
      </c>
    </row>
    <row r="117" spans="1:6" hidden="1">
      <c r="A117" s="76"/>
      <c r="B117" s="345"/>
      <c r="C117" s="78"/>
      <c r="D117" s="78"/>
      <c r="E117" s="141"/>
      <c r="F117" s="74"/>
    </row>
    <row r="118" spans="1:6" hidden="1">
      <c r="A118" s="100">
        <f>COUNT($A$109:A117)/100+3.01</f>
        <v>3.05</v>
      </c>
      <c r="B118" s="345" t="s">
        <v>292</v>
      </c>
      <c r="C118" s="78" t="s">
        <v>293</v>
      </c>
      <c r="D118" s="104">
        <v>0</v>
      </c>
      <c r="E118" s="141"/>
      <c r="F118" s="74">
        <f>D118*E118</f>
        <v>0</v>
      </c>
    </row>
    <row r="119" spans="1:6" hidden="1">
      <c r="A119" s="76"/>
      <c r="B119" s="345"/>
      <c r="C119" s="78"/>
      <c r="D119" s="78"/>
      <c r="E119" s="141"/>
      <c r="F119" s="74"/>
    </row>
    <row r="120" spans="1:6" ht="30" hidden="1">
      <c r="A120" s="100">
        <f>COUNT($A$109:A119)/100+3.01</f>
        <v>3.0599999999999996</v>
      </c>
      <c r="B120" s="345" t="s">
        <v>294</v>
      </c>
      <c r="C120" s="78" t="s">
        <v>16</v>
      </c>
      <c r="D120" s="78">
        <v>0</v>
      </c>
      <c r="E120" s="141"/>
      <c r="F120" s="74">
        <f>D120*E120</f>
        <v>0</v>
      </c>
    </row>
    <row r="121" spans="1:6" hidden="1">
      <c r="A121" s="100"/>
      <c r="B121" s="345"/>
      <c r="C121" s="78"/>
      <c r="D121" s="78"/>
      <c r="E121" s="141"/>
      <c r="F121" s="74"/>
    </row>
    <row r="122" spans="1:6" ht="30" hidden="1">
      <c r="A122" s="100">
        <f>COUNT($A$109:A121)/100+3.01</f>
        <v>3.07</v>
      </c>
      <c r="B122" s="345" t="s">
        <v>295</v>
      </c>
      <c r="C122" s="78" t="s">
        <v>293</v>
      </c>
      <c r="D122" s="78">
        <v>0</v>
      </c>
      <c r="E122" s="141"/>
      <c r="F122" s="74">
        <f>D122*E122</f>
        <v>0</v>
      </c>
    </row>
    <row r="123" spans="1:6">
      <c r="A123" s="100"/>
      <c r="B123" s="345"/>
      <c r="C123" s="78"/>
      <c r="D123" s="78"/>
      <c r="E123" s="141"/>
      <c r="F123" s="74"/>
    </row>
    <row r="124" spans="1:6">
      <c r="A124" s="100">
        <v>3.02</v>
      </c>
      <c r="B124" s="345" t="s">
        <v>296</v>
      </c>
      <c r="C124" s="78" t="s">
        <v>78</v>
      </c>
      <c r="D124" s="78">
        <v>1</v>
      </c>
      <c r="E124" s="141"/>
      <c r="F124" s="74">
        <f>D124*E124</f>
        <v>0</v>
      </c>
    </row>
    <row r="125" spans="1:6">
      <c r="A125" s="76"/>
      <c r="B125" s="345"/>
      <c r="C125" s="78"/>
      <c r="D125" s="78"/>
      <c r="E125" s="141"/>
      <c r="F125" s="74"/>
    </row>
    <row r="126" spans="1:6" ht="45">
      <c r="A126" s="100">
        <v>3.03</v>
      </c>
      <c r="B126" s="345" t="s">
        <v>297</v>
      </c>
      <c r="C126" s="78" t="s">
        <v>78</v>
      </c>
      <c r="D126" s="78">
        <v>5</v>
      </c>
      <c r="E126" s="141"/>
      <c r="F126" s="74">
        <f>D126*E126</f>
        <v>0</v>
      </c>
    </row>
    <row r="127" spans="1:6">
      <c r="A127" s="76"/>
      <c r="B127" s="345"/>
      <c r="C127" s="78"/>
      <c r="D127" s="78"/>
      <c r="E127" s="74"/>
      <c r="F127" s="74"/>
    </row>
    <row r="128" spans="1:6" ht="60.75" hidden="1" customHeight="1">
      <c r="A128" s="100">
        <f>COUNT($A$109:A127)/100+3.01</f>
        <v>3.0999999999999996</v>
      </c>
      <c r="B128" s="345" t="s">
        <v>298</v>
      </c>
      <c r="C128" s="78" t="s">
        <v>16</v>
      </c>
      <c r="D128" s="78">
        <v>0</v>
      </c>
      <c r="E128" s="74"/>
      <c r="F128" s="74">
        <f>D128*E128</f>
        <v>0</v>
      </c>
    </row>
    <row r="129" spans="1:6">
      <c r="A129" s="93"/>
      <c r="B129" s="355"/>
      <c r="C129" s="95"/>
      <c r="D129" s="102"/>
      <c r="E129" s="103"/>
      <c r="F129" s="103"/>
    </row>
    <row r="130" spans="1:6">
      <c r="A130" s="105"/>
      <c r="B130" s="354" t="s">
        <v>299</v>
      </c>
      <c r="C130" s="106"/>
      <c r="D130" s="78"/>
      <c r="E130" s="74"/>
      <c r="F130" s="74">
        <f>SUM(F107:F129)</f>
        <v>0</v>
      </c>
    </row>
    <row r="131" spans="1:6">
      <c r="A131" s="76"/>
      <c r="B131" s="345"/>
      <c r="C131" s="78"/>
      <c r="D131" s="78"/>
      <c r="E131" s="74"/>
      <c r="F131" s="74"/>
    </row>
    <row r="132" spans="1:6">
      <c r="A132" s="76"/>
      <c r="B132" s="345"/>
      <c r="C132" s="78"/>
      <c r="D132" s="78"/>
      <c r="E132" s="74"/>
      <c r="F132" s="74"/>
    </row>
    <row r="133" spans="1:6">
      <c r="A133" s="96" t="s">
        <v>24</v>
      </c>
      <c r="B133" s="349" t="s">
        <v>300</v>
      </c>
      <c r="C133" s="78"/>
      <c r="D133" s="78"/>
      <c r="E133" s="74"/>
      <c r="F133" s="74"/>
    </row>
    <row r="134" spans="1:6">
      <c r="A134" s="76"/>
      <c r="B134" s="345"/>
      <c r="C134" s="78"/>
      <c r="D134" s="78"/>
      <c r="E134" s="74"/>
      <c r="F134" s="74"/>
    </row>
    <row r="135" spans="1:6" ht="45">
      <c r="A135" s="96" t="s">
        <v>268</v>
      </c>
      <c r="B135" s="349" t="s">
        <v>301</v>
      </c>
      <c r="C135" s="78"/>
      <c r="D135" s="78"/>
      <c r="E135" s="74"/>
      <c r="F135" s="74"/>
    </row>
    <row r="136" spans="1:6" hidden="1">
      <c r="A136" s="96"/>
      <c r="B136" s="349"/>
      <c r="C136" s="78"/>
      <c r="D136" s="78"/>
      <c r="E136" s="74"/>
      <c r="F136" s="74"/>
    </row>
    <row r="137" spans="1:6" ht="45" hidden="1">
      <c r="A137" s="100">
        <f>COUNT($A$136:A136)/100+4.01</f>
        <v>4.01</v>
      </c>
      <c r="B137" s="351" t="s">
        <v>302</v>
      </c>
      <c r="C137" s="78" t="s">
        <v>16</v>
      </c>
      <c r="D137" s="78">
        <v>0</v>
      </c>
      <c r="E137" s="74"/>
      <c r="F137" s="74">
        <f>D137*E137</f>
        <v>0</v>
      </c>
    </row>
    <row r="138" spans="1:6" hidden="1">
      <c r="A138" s="100"/>
      <c r="B138" s="351"/>
      <c r="C138" s="78"/>
      <c r="D138" s="78"/>
      <c r="E138" s="74"/>
      <c r="F138" s="74"/>
    </row>
    <row r="139" spans="1:6" ht="45" hidden="1">
      <c r="A139" s="100">
        <f>COUNT($A$136:A138)/100+4.01</f>
        <v>4.0199999999999996</v>
      </c>
      <c r="B139" s="345" t="s">
        <v>303</v>
      </c>
      <c r="C139" s="78" t="s">
        <v>16</v>
      </c>
      <c r="D139" s="78">
        <v>0</v>
      </c>
      <c r="E139" s="74"/>
      <c r="F139" s="74">
        <f>D139*E139</f>
        <v>0</v>
      </c>
    </row>
    <row r="140" spans="1:6">
      <c r="A140" s="96"/>
      <c r="B140" s="345"/>
      <c r="C140" s="78"/>
      <c r="D140" s="78"/>
      <c r="E140" s="74"/>
      <c r="F140" s="74"/>
    </row>
    <row r="141" spans="1:6" ht="105">
      <c r="A141" s="100">
        <v>4.01</v>
      </c>
      <c r="B141" s="345" t="s">
        <v>304</v>
      </c>
      <c r="C141" s="78" t="s">
        <v>16</v>
      </c>
      <c r="D141" s="78">
        <v>127</v>
      </c>
      <c r="E141" s="141"/>
      <c r="F141" s="74">
        <f>D141*E141</f>
        <v>0</v>
      </c>
    </row>
    <row r="142" spans="1:6">
      <c r="A142" s="96"/>
      <c r="B142" s="349"/>
      <c r="C142" s="78"/>
      <c r="D142" s="78"/>
      <c r="E142" s="74"/>
      <c r="F142" s="74"/>
    </row>
    <row r="143" spans="1:6" ht="105">
      <c r="A143" s="100">
        <v>4.0199999999999996</v>
      </c>
      <c r="B143" s="345" t="s">
        <v>305</v>
      </c>
      <c r="C143" s="78" t="s">
        <v>16</v>
      </c>
      <c r="D143" s="78">
        <v>14</v>
      </c>
      <c r="E143" s="141"/>
      <c r="F143" s="74">
        <f>D143*E143</f>
        <v>0</v>
      </c>
    </row>
    <row r="144" spans="1:6" hidden="1">
      <c r="A144" s="100"/>
      <c r="B144" s="345"/>
      <c r="C144" s="78"/>
      <c r="D144" s="78"/>
      <c r="E144" s="141"/>
      <c r="F144" s="74"/>
    </row>
    <row r="145" spans="1:6" ht="30" hidden="1">
      <c r="A145" s="100">
        <f>COUNT($A$136:A144)/100+4.01</f>
        <v>4.05</v>
      </c>
      <c r="B145" s="345" t="s">
        <v>306</v>
      </c>
      <c r="C145" s="78" t="s">
        <v>293</v>
      </c>
      <c r="D145" s="78">
        <v>0</v>
      </c>
      <c r="E145" s="141"/>
      <c r="F145" s="74">
        <f>D145*E145</f>
        <v>0</v>
      </c>
    </row>
    <row r="146" spans="1:6">
      <c r="A146" s="100"/>
      <c r="B146" s="345"/>
      <c r="C146" s="78"/>
      <c r="D146" s="78"/>
      <c r="E146" s="141"/>
      <c r="F146" s="74"/>
    </row>
    <row r="147" spans="1:6" ht="60">
      <c r="A147" s="100">
        <v>4.03</v>
      </c>
      <c r="B147" s="345" t="s">
        <v>482</v>
      </c>
      <c r="C147" s="78" t="s">
        <v>16</v>
      </c>
      <c r="D147" s="78">
        <v>14</v>
      </c>
      <c r="E147" s="141"/>
      <c r="F147" s="74">
        <f>D147*E147</f>
        <v>0</v>
      </c>
    </row>
    <row r="148" spans="1:6">
      <c r="A148" s="100"/>
      <c r="B148" s="345"/>
      <c r="C148" s="78"/>
      <c r="D148" s="78"/>
      <c r="E148" s="141"/>
      <c r="F148" s="74"/>
    </row>
    <row r="149" spans="1:6" ht="30">
      <c r="A149" s="100">
        <v>4.04</v>
      </c>
      <c r="B149" s="345" t="s">
        <v>307</v>
      </c>
      <c r="C149" s="78" t="s">
        <v>16</v>
      </c>
      <c r="D149" s="78">
        <v>14</v>
      </c>
      <c r="E149" s="141"/>
      <c r="F149" s="74">
        <f>D149*E149</f>
        <v>0</v>
      </c>
    </row>
    <row r="150" spans="1:6">
      <c r="A150" s="100"/>
      <c r="B150" s="345"/>
      <c r="C150" s="78"/>
      <c r="D150" s="78"/>
      <c r="E150" s="141"/>
      <c r="F150" s="74"/>
    </row>
    <row r="151" spans="1:6" ht="30">
      <c r="A151" s="100">
        <v>4.05</v>
      </c>
      <c r="B151" s="345" t="s">
        <v>308</v>
      </c>
      <c r="C151" s="78" t="s">
        <v>16</v>
      </c>
      <c r="D151" s="78">
        <v>99.5</v>
      </c>
      <c r="E151" s="141"/>
      <c r="F151" s="74">
        <f>D151*E151</f>
        <v>0</v>
      </c>
    </row>
    <row r="152" spans="1:6">
      <c r="A152" s="100"/>
      <c r="B152" s="345"/>
      <c r="C152" s="78"/>
      <c r="D152" s="78"/>
      <c r="E152" s="141"/>
      <c r="F152" s="74"/>
    </row>
    <row r="153" spans="1:6" ht="45">
      <c r="A153" s="100">
        <v>4.0599999999999996</v>
      </c>
      <c r="B153" s="345" t="s">
        <v>309</v>
      </c>
      <c r="C153" s="78" t="s">
        <v>293</v>
      </c>
      <c r="D153" s="78">
        <v>38.65</v>
      </c>
      <c r="E153" s="141"/>
      <c r="F153" s="74">
        <f>D153*E153</f>
        <v>0</v>
      </c>
    </row>
    <row r="154" spans="1:6" hidden="1">
      <c r="A154" s="100"/>
      <c r="B154" s="345"/>
      <c r="C154" s="78"/>
      <c r="D154" s="78"/>
      <c r="E154" s="141"/>
      <c r="F154" s="74"/>
    </row>
    <row r="155" spans="1:6" ht="30" hidden="1">
      <c r="A155" s="100">
        <f>COUNT($A$136:A154)/100+4.01</f>
        <v>4.0999999999999996</v>
      </c>
      <c r="B155" s="351" t="s">
        <v>310</v>
      </c>
      <c r="C155" s="78" t="s">
        <v>293</v>
      </c>
      <c r="D155" s="78">
        <v>0</v>
      </c>
      <c r="E155" s="141"/>
      <c r="F155" s="74">
        <f>D155*E155</f>
        <v>0</v>
      </c>
    </row>
    <row r="156" spans="1:6" hidden="1">
      <c r="A156" s="100"/>
      <c r="B156" s="351"/>
      <c r="C156" s="78"/>
      <c r="D156" s="78"/>
      <c r="E156" s="141"/>
      <c r="F156" s="74"/>
    </row>
    <row r="157" spans="1:6" ht="30" hidden="1">
      <c r="A157" s="100">
        <f>COUNT($A$136:A156)/100+4.01</f>
        <v>4.1099999999999994</v>
      </c>
      <c r="B157" s="351" t="s">
        <v>311</v>
      </c>
      <c r="C157" s="78" t="s">
        <v>293</v>
      </c>
      <c r="D157" s="78">
        <v>0</v>
      </c>
      <c r="E157" s="141"/>
      <c r="F157" s="74">
        <f>D157*E157</f>
        <v>0</v>
      </c>
    </row>
    <row r="158" spans="1:6" hidden="1">
      <c r="A158" s="96"/>
      <c r="B158" s="349"/>
      <c r="C158" s="78"/>
      <c r="D158" s="78"/>
      <c r="E158" s="141"/>
      <c r="F158" s="74"/>
    </row>
    <row r="159" spans="1:6" ht="30" hidden="1">
      <c r="A159" s="100">
        <f>COUNT($A$136:A158)/100+4.01</f>
        <v>4.12</v>
      </c>
      <c r="B159" s="351" t="s">
        <v>312</v>
      </c>
      <c r="C159" s="78" t="s">
        <v>293</v>
      </c>
      <c r="D159" s="78">
        <v>0</v>
      </c>
      <c r="E159" s="141"/>
      <c r="F159" s="74">
        <f>D159*E159</f>
        <v>0</v>
      </c>
    </row>
    <row r="160" spans="1:6" hidden="1">
      <c r="A160" s="100"/>
      <c r="B160" s="351"/>
      <c r="C160" s="78"/>
      <c r="D160" s="78"/>
      <c r="E160" s="141"/>
      <c r="F160" s="74"/>
    </row>
    <row r="161" spans="1:6" ht="30" hidden="1">
      <c r="A161" s="100">
        <f>COUNT($A$136:A160)/100+4.01</f>
        <v>4.13</v>
      </c>
      <c r="B161" s="351" t="s">
        <v>313</v>
      </c>
      <c r="C161" s="78" t="s">
        <v>293</v>
      </c>
      <c r="D161" s="78">
        <v>0</v>
      </c>
      <c r="E161" s="141"/>
      <c r="F161" s="74">
        <f>D161*E161</f>
        <v>0</v>
      </c>
    </row>
    <row r="162" spans="1:6" hidden="1">
      <c r="A162" s="100"/>
      <c r="B162" s="345"/>
      <c r="C162" s="78"/>
      <c r="D162" s="78"/>
      <c r="E162" s="141"/>
      <c r="F162" s="74"/>
    </row>
    <row r="163" spans="1:6" ht="30" hidden="1">
      <c r="A163" s="100">
        <f>COUNT($A$136:A162)/100+4.01</f>
        <v>4.1399999999999997</v>
      </c>
      <c r="B163" s="345" t="s">
        <v>314</v>
      </c>
      <c r="C163" s="78" t="s">
        <v>17</v>
      </c>
      <c r="D163" s="78">
        <v>0</v>
      </c>
      <c r="E163" s="141"/>
      <c r="F163" s="74">
        <f>D163*E163</f>
        <v>0</v>
      </c>
    </row>
    <row r="164" spans="1:6" hidden="1">
      <c r="A164" s="96"/>
      <c r="B164" s="349"/>
      <c r="C164" s="78"/>
      <c r="D164" s="78"/>
      <c r="E164" s="141"/>
      <c r="F164" s="74"/>
    </row>
    <row r="165" spans="1:6" ht="30" hidden="1">
      <c r="A165" s="100">
        <f>COUNT($A$136:A164)/100+4.01</f>
        <v>4.1499999999999995</v>
      </c>
      <c r="B165" s="345" t="s">
        <v>315</v>
      </c>
      <c r="C165" s="78" t="s">
        <v>16</v>
      </c>
      <c r="D165" s="78">
        <v>0</v>
      </c>
      <c r="E165" s="141"/>
      <c r="F165" s="74">
        <f>D165*E165</f>
        <v>0</v>
      </c>
    </row>
    <row r="166" spans="1:6" hidden="1">
      <c r="A166" s="96"/>
      <c r="B166" s="349"/>
      <c r="C166" s="78"/>
      <c r="D166" s="78"/>
      <c r="E166" s="141"/>
      <c r="F166" s="74"/>
    </row>
    <row r="167" spans="1:6" ht="45" hidden="1">
      <c r="A167" s="100">
        <f>COUNT($A$136:A166)/100+4.01</f>
        <v>4.16</v>
      </c>
      <c r="B167" s="345" t="s">
        <v>316</v>
      </c>
      <c r="C167" s="78" t="s">
        <v>16</v>
      </c>
      <c r="D167" s="78">
        <v>0</v>
      </c>
      <c r="E167" s="141"/>
      <c r="F167" s="74">
        <f>D167*E167</f>
        <v>0</v>
      </c>
    </row>
    <row r="168" spans="1:6">
      <c r="A168" s="100"/>
      <c r="B168" s="345"/>
      <c r="C168" s="78"/>
      <c r="D168" s="78"/>
      <c r="E168" s="141"/>
      <c r="F168" s="74"/>
    </row>
    <row r="169" spans="1:6" ht="60">
      <c r="A169" s="100"/>
      <c r="B169" s="345" t="s">
        <v>317</v>
      </c>
      <c r="C169" s="78"/>
      <c r="D169" s="78"/>
      <c r="E169" s="141"/>
      <c r="F169" s="74"/>
    </row>
    <row r="170" spans="1:6" ht="111.75" customHeight="1">
      <c r="A170" s="96"/>
      <c r="B170" s="356" t="s">
        <v>488</v>
      </c>
      <c r="C170" s="78"/>
      <c r="D170" s="78"/>
      <c r="E170" s="141"/>
      <c r="F170" s="74"/>
    </row>
    <row r="171" spans="1:6" ht="45">
      <c r="A171" s="100">
        <v>4.07</v>
      </c>
      <c r="B171" s="345" t="s">
        <v>485</v>
      </c>
      <c r="C171" s="78" t="s">
        <v>16</v>
      </c>
      <c r="D171" s="78">
        <v>100.5</v>
      </c>
      <c r="E171" s="141"/>
      <c r="F171" s="74">
        <f>D171*E171</f>
        <v>0</v>
      </c>
    </row>
    <row r="172" spans="1:6" hidden="1">
      <c r="A172" s="96"/>
      <c r="B172" s="345"/>
      <c r="C172" s="78"/>
      <c r="D172" s="78"/>
      <c r="E172" s="141"/>
      <c r="F172" s="74"/>
    </row>
    <row r="173" spans="1:6" ht="45" hidden="1">
      <c r="A173" s="100">
        <f>COUNT($A$136:A172)/100+4.01</f>
        <v>4.18</v>
      </c>
      <c r="B173" s="345" t="s">
        <v>318</v>
      </c>
      <c r="C173" s="78" t="s">
        <v>16</v>
      </c>
      <c r="D173" s="78">
        <v>0</v>
      </c>
      <c r="E173" s="141"/>
      <c r="F173" s="74">
        <f>D173*E173</f>
        <v>0</v>
      </c>
    </row>
    <row r="174" spans="1:6">
      <c r="A174" s="76"/>
      <c r="B174" s="345"/>
      <c r="C174" s="78"/>
      <c r="D174" s="78"/>
      <c r="E174" s="141"/>
      <c r="F174" s="74"/>
    </row>
    <row r="175" spans="1:6" ht="45">
      <c r="A175" s="100">
        <v>4.08</v>
      </c>
      <c r="B175" s="345" t="s">
        <v>319</v>
      </c>
      <c r="C175" s="78" t="s">
        <v>293</v>
      </c>
      <c r="D175" s="78">
        <v>21.7</v>
      </c>
      <c r="E175" s="141"/>
      <c r="F175" s="74">
        <f>D175*E175</f>
        <v>0</v>
      </c>
    </row>
    <row r="176" spans="1:6">
      <c r="A176" s="100"/>
      <c r="B176" s="345"/>
      <c r="C176" s="78"/>
      <c r="D176" s="78"/>
      <c r="E176" s="141"/>
      <c r="F176" s="74"/>
    </row>
    <row r="177" spans="1:6" ht="45">
      <c r="A177" s="100">
        <v>4.09</v>
      </c>
      <c r="B177" s="345" t="s">
        <v>320</v>
      </c>
      <c r="C177" s="78" t="s">
        <v>293</v>
      </c>
      <c r="D177" s="78">
        <v>21.7</v>
      </c>
      <c r="E177" s="141"/>
      <c r="F177" s="74">
        <f>D177*E177</f>
        <v>0</v>
      </c>
    </row>
    <row r="178" spans="1:6" hidden="1">
      <c r="A178" s="100"/>
      <c r="B178" s="345"/>
      <c r="C178" s="78"/>
      <c r="D178" s="78"/>
      <c r="E178" s="141"/>
      <c r="F178" s="74"/>
    </row>
    <row r="179" spans="1:6" hidden="1">
      <c r="A179" s="100">
        <f>COUNT($A$136:A178)/100+4.01</f>
        <v>4.21</v>
      </c>
      <c r="B179" s="345" t="s">
        <v>321</v>
      </c>
      <c r="C179" s="78" t="s">
        <v>293</v>
      </c>
      <c r="D179" s="78">
        <v>0</v>
      </c>
      <c r="E179" s="141"/>
      <c r="F179" s="74">
        <f>D179*E179</f>
        <v>0</v>
      </c>
    </row>
    <row r="180" spans="1:6" hidden="1">
      <c r="A180" s="100"/>
      <c r="B180" s="345"/>
      <c r="C180" s="78"/>
      <c r="D180" s="78"/>
      <c r="E180" s="141"/>
      <c r="F180" s="74"/>
    </row>
    <row r="181" spans="1:6" ht="45" hidden="1">
      <c r="A181" s="100">
        <f>COUNT($A$136:A180)/100+4.01</f>
        <v>4.22</v>
      </c>
      <c r="B181" s="345" t="s">
        <v>322</v>
      </c>
      <c r="C181" s="78" t="s">
        <v>293</v>
      </c>
      <c r="D181" s="78">
        <v>0</v>
      </c>
      <c r="E181" s="141"/>
      <c r="F181" s="74">
        <f>D181*E181</f>
        <v>0</v>
      </c>
    </row>
    <row r="182" spans="1:6" hidden="1">
      <c r="A182" s="76"/>
      <c r="B182" s="345"/>
      <c r="C182" s="78"/>
      <c r="D182" s="78"/>
      <c r="E182" s="141"/>
      <c r="F182" s="74"/>
    </row>
    <row r="183" spans="1:6" ht="45" hidden="1">
      <c r="A183" s="100">
        <f>COUNT($A$136:A182)/100+4.01</f>
        <v>4.2299999999999995</v>
      </c>
      <c r="B183" s="345" t="s">
        <v>323</v>
      </c>
      <c r="C183" s="78" t="s">
        <v>293</v>
      </c>
      <c r="D183" s="78">
        <v>0</v>
      </c>
      <c r="E183" s="141"/>
      <c r="F183" s="74">
        <f>D183*E183</f>
        <v>0</v>
      </c>
    </row>
    <row r="184" spans="1:6" hidden="1">
      <c r="A184" s="100"/>
      <c r="B184" s="345"/>
      <c r="C184" s="78"/>
      <c r="D184" s="78"/>
      <c r="E184" s="141"/>
      <c r="F184" s="74"/>
    </row>
    <row r="185" spans="1:6" ht="45" hidden="1">
      <c r="A185" s="100">
        <f>COUNT($A$136:A184)/100+4.01</f>
        <v>4.24</v>
      </c>
      <c r="B185" s="345" t="s">
        <v>324</v>
      </c>
      <c r="C185" s="78" t="s">
        <v>293</v>
      </c>
      <c r="D185" s="78">
        <v>0</v>
      </c>
      <c r="E185" s="141"/>
      <c r="F185" s="74">
        <f>D185*E185</f>
        <v>0</v>
      </c>
    </row>
    <row r="186" spans="1:6">
      <c r="A186" s="100"/>
      <c r="B186" s="345"/>
      <c r="C186" s="78"/>
      <c r="D186" s="78"/>
      <c r="E186" s="141"/>
      <c r="F186" s="74"/>
    </row>
    <row r="187" spans="1:6" ht="45">
      <c r="A187" s="100">
        <v>4.0999999999999996</v>
      </c>
      <c r="B187" s="345" t="s">
        <v>325</v>
      </c>
      <c r="C187" s="78" t="s">
        <v>78</v>
      </c>
      <c r="D187" s="78">
        <v>1</v>
      </c>
      <c r="E187" s="141"/>
      <c r="F187" s="74">
        <f>D187*E187</f>
        <v>0</v>
      </c>
    </row>
    <row r="188" spans="1:6">
      <c r="A188" s="76"/>
      <c r="B188" s="345"/>
      <c r="C188" s="78"/>
      <c r="D188" s="78"/>
      <c r="E188" s="141"/>
      <c r="F188" s="74"/>
    </row>
    <row r="189" spans="1:6">
      <c r="A189" s="100">
        <v>4.1100000000000003</v>
      </c>
      <c r="B189" s="345" t="s">
        <v>326</v>
      </c>
      <c r="C189" s="78" t="s">
        <v>16</v>
      </c>
      <c r="D189" s="78">
        <v>105</v>
      </c>
      <c r="E189" s="141"/>
      <c r="F189" s="74">
        <f>D189*E189</f>
        <v>0</v>
      </c>
    </row>
    <row r="190" spans="1:6" hidden="1">
      <c r="A190" s="76"/>
      <c r="B190" s="345"/>
      <c r="C190" s="78"/>
      <c r="D190" s="78"/>
      <c r="E190" s="141"/>
      <c r="F190" s="74"/>
    </row>
    <row r="191" spans="1:6" hidden="1">
      <c r="A191" s="100">
        <f>COUNT($A$136:A190)/100+4.01</f>
        <v>4.2699999999999996</v>
      </c>
      <c r="B191" s="345" t="s">
        <v>327</v>
      </c>
      <c r="C191" s="78" t="s">
        <v>78</v>
      </c>
      <c r="D191" s="78">
        <v>0</v>
      </c>
      <c r="E191" s="141"/>
      <c r="F191" s="74">
        <f>D191*E191</f>
        <v>0</v>
      </c>
    </row>
    <row r="192" spans="1:6" hidden="1">
      <c r="A192" s="107"/>
      <c r="B192" s="356"/>
      <c r="C192" s="78"/>
      <c r="D192" s="78"/>
      <c r="E192" s="141"/>
      <c r="F192" s="74"/>
    </row>
    <row r="193" spans="1:6" hidden="1">
      <c r="A193" s="100">
        <f>COUNT($A$136:A192)/100+4.01</f>
        <v>4.2799999999999994</v>
      </c>
      <c r="B193" s="345" t="s">
        <v>328</v>
      </c>
      <c r="C193" s="78" t="s">
        <v>78</v>
      </c>
      <c r="D193" s="104">
        <v>0</v>
      </c>
      <c r="E193" s="141"/>
      <c r="F193" s="74">
        <f>D193*E193</f>
        <v>0</v>
      </c>
    </row>
    <row r="194" spans="1:6" hidden="1">
      <c r="A194" s="107"/>
      <c r="B194" s="356"/>
      <c r="C194" s="78"/>
      <c r="D194" s="78"/>
      <c r="E194" s="141"/>
      <c r="F194" s="74"/>
    </row>
    <row r="195" spans="1:6" ht="31.5" hidden="1" customHeight="1">
      <c r="A195" s="100">
        <f>COUNT($A$136:A194)/100+4.01</f>
        <v>4.29</v>
      </c>
      <c r="B195" s="345" t="s">
        <v>329</v>
      </c>
      <c r="C195" s="78" t="s">
        <v>78</v>
      </c>
      <c r="D195" s="78">
        <v>0</v>
      </c>
      <c r="E195" s="141"/>
      <c r="F195" s="74">
        <f>D195*E195</f>
        <v>0</v>
      </c>
    </row>
    <row r="196" spans="1:6" hidden="1">
      <c r="A196" s="100"/>
      <c r="B196" s="345"/>
      <c r="C196" s="78"/>
      <c r="D196" s="78"/>
      <c r="E196" s="141"/>
      <c r="F196" s="74"/>
    </row>
    <row r="197" spans="1:6" ht="30" hidden="1">
      <c r="A197" s="100">
        <f>COUNT($A$136:A196)/100+4.01</f>
        <v>4.3</v>
      </c>
      <c r="B197" s="345" t="s">
        <v>330</v>
      </c>
      <c r="C197" s="78" t="s">
        <v>293</v>
      </c>
      <c r="D197" s="78">
        <v>0</v>
      </c>
      <c r="E197" s="141"/>
      <c r="F197" s="74">
        <f>D197*E197</f>
        <v>0</v>
      </c>
    </row>
    <row r="198" spans="1:6" hidden="1">
      <c r="A198" s="100"/>
      <c r="B198" s="345"/>
      <c r="C198" s="78"/>
      <c r="D198" s="78"/>
      <c r="E198" s="141"/>
      <c r="F198" s="74"/>
    </row>
    <row r="199" spans="1:6" ht="30" hidden="1">
      <c r="A199" s="100">
        <f>COUNT($A$136:A198)/100+4.01</f>
        <v>4.3099999999999996</v>
      </c>
      <c r="B199" s="345" t="s">
        <v>331</v>
      </c>
      <c r="C199" s="78" t="s">
        <v>16</v>
      </c>
      <c r="D199" s="78">
        <v>0</v>
      </c>
      <c r="E199" s="141"/>
      <c r="F199" s="74">
        <f>D199*E199</f>
        <v>0</v>
      </c>
    </row>
    <row r="200" spans="1:6" hidden="1">
      <c r="A200" s="100"/>
      <c r="B200" s="345"/>
      <c r="C200" s="78"/>
      <c r="D200" s="78"/>
      <c r="E200" s="141"/>
      <c r="F200" s="74"/>
    </row>
    <row r="201" spans="1:6" hidden="1">
      <c r="A201" s="100">
        <f>COUNT($A$136:A200)/100+4.01</f>
        <v>4.3199999999999994</v>
      </c>
      <c r="B201" s="345" t="s">
        <v>332</v>
      </c>
      <c r="C201" s="78" t="s">
        <v>16</v>
      </c>
      <c r="D201" s="78">
        <v>0</v>
      </c>
      <c r="E201" s="141"/>
      <c r="F201" s="74">
        <f>D201*E201</f>
        <v>0</v>
      </c>
    </row>
    <row r="202" spans="1:6">
      <c r="A202" s="107"/>
      <c r="B202" s="356"/>
      <c r="C202" s="78"/>
      <c r="D202" s="78"/>
      <c r="E202" s="141"/>
      <c r="F202" s="74"/>
    </row>
    <row r="203" spans="1:6" ht="30">
      <c r="A203" s="100">
        <v>4.12</v>
      </c>
      <c r="B203" s="345" t="s">
        <v>333</v>
      </c>
      <c r="C203" s="78" t="s">
        <v>15</v>
      </c>
      <c r="D203" s="78">
        <v>20</v>
      </c>
      <c r="E203" s="141"/>
      <c r="F203" s="74">
        <f>D203*E203</f>
        <v>0</v>
      </c>
    </row>
    <row r="204" spans="1:6">
      <c r="A204" s="76"/>
      <c r="B204" s="345"/>
      <c r="C204" s="78"/>
      <c r="D204" s="78"/>
      <c r="E204" s="141"/>
      <c r="F204" s="74"/>
    </row>
    <row r="205" spans="1:6" ht="30">
      <c r="A205" s="100">
        <v>4.13</v>
      </c>
      <c r="B205" s="345" t="s">
        <v>334</v>
      </c>
      <c r="C205" s="78" t="s">
        <v>15</v>
      </c>
      <c r="D205" s="78">
        <v>20</v>
      </c>
      <c r="E205" s="141"/>
      <c r="F205" s="74">
        <f>D205*E205</f>
        <v>0</v>
      </c>
    </row>
    <row r="206" spans="1:6">
      <c r="A206" s="93"/>
      <c r="B206" s="355"/>
      <c r="C206" s="95"/>
      <c r="D206" s="102"/>
      <c r="E206" s="103"/>
      <c r="F206" s="103"/>
    </row>
    <row r="207" spans="1:6">
      <c r="A207" s="76"/>
      <c r="B207" s="345" t="s">
        <v>335</v>
      </c>
      <c r="C207" s="78"/>
      <c r="D207" s="78"/>
      <c r="E207" s="74"/>
      <c r="F207" s="74">
        <f>SUM(F136:F206)</f>
        <v>0</v>
      </c>
    </row>
    <row r="208" spans="1:6">
      <c r="A208" s="76"/>
      <c r="B208" s="345"/>
      <c r="C208" s="78"/>
      <c r="D208" s="78"/>
      <c r="E208" s="74"/>
      <c r="F208" s="74"/>
    </row>
    <row r="209" spans="1:6">
      <c r="A209" s="76"/>
      <c r="B209" s="345"/>
      <c r="C209" s="78"/>
      <c r="D209" s="78"/>
      <c r="E209" s="74"/>
      <c r="F209" s="74"/>
    </row>
    <row r="210" spans="1:6">
      <c r="A210" s="96" t="s">
        <v>25</v>
      </c>
      <c r="B210" s="349" t="s">
        <v>241</v>
      </c>
      <c r="C210" s="78"/>
      <c r="D210" s="78"/>
      <c r="E210" s="74"/>
      <c r="F210" s="74"/>
    </row>
    <row r="211" spans="1:6">
      <c r="A211" s="76"/>
      <c r="B211" s="345"/>
      <c r="C211" s="78"/>
      <c r="D211" s="78"/>
      <c r="E211" s="74"/>
      <c r="F211" s="74"/>
    </row>
    <row r="212" spans="1:6" ht="60">
      <c r="A212" s="96" t="s">
        <v>268</v>
      </c>
      <c r="B212" s="349" t="s">
        <v>336</v>
      </c>
      <c r="C212" s="78"/>
      <c r="D212" s="78"/>
      <c r="E212" s="74"/>
      <c r="F212" s="74"/>
    </row>
    <row r="213" spans="1:6">
      <c r="A213" s="76"/>
      <c r="B213" s="345"/>
      <c r="C213" s="78"/>
      <c r="D213" s="78"/>
      <c r="E213" s="74"/>
      <c r="F213" s="74"/>
    </row>
    <row r="214" spans="1:6" ht="90">
      <c r="A214" s="100">
        <f>COUNT($A$213:A213)/100+5.01</f>
        <v>5.01</v>
      </c>
      <c r="B214" s="345" t="s">
        <v>337</v>
      </c>
      <c r="C214" s="78" t="s">
        <v>16</v>
      </c>
      <c r="D214" s="78">
        <v>22.2</v>
      </c>
      <c r="E214" s="141"/>
      <c r="F214" s="74">
        <f>E214*D214</f>
        <v>0</v>
      </c>
    </row>
    <row r="215" spans="1:6">
      <c r="A215" s="76"/>
      <c r="B215" s="345"/>
      <c r="C215" s="78"/>
      <c r="D215" s="78"/>
      <c r="E215" s="142"/>
      <c r="F215" s="74"/>
    </row>
    <row r="216" spans="1:6" ht="45">
      <c r="A216" s="100">
        <f>COUNT($A$213:A215)/100+5.01</f>
        <v>5.0199999999999996</v>
      </c>
      <c r="B216" s="345" t="s">
        <v>338</v>
      </c>
      <c r="C216" s="78" t="s">
        <v>16</v>
      </c>
      <c r="D216" s="78">
        <v>19.5</v>
      </c>
      <c r="E216" s="141"/>
      <c r="F216" s="74">
        <f>E216*D216</f>
        <v>0</v>
      </c>
    </row>
    <row r="217" spans="1:6" hidden="1">
      <c r="A217" s="100"/>
      <c r="B217" s="345"/>
      <c r="C217" s="78"/>
      <c r="D217" s="78"/>
      <c r="E217" s="74"/>
      <c r="F217" s="74"/>
    </row>
    <row r="218" spans="1:6" ht="90" hidden="1">
      <c r="A218" s="100">
        <f>COUNT($A$213:A217)/100+5.01</f>
        <v>5.0299999999999994</v>
      </c>
      <c r="B218" s="345" t="s">
        <v>339</v>
      </c>
      <c r="C218" s="78" t="s">
        <v>16</v>
      </c>
      <c r="D218" s="78">
        <v>0</v>
      </c>
      <c r="E218" s="74"/>
      <c r="F218" s="74">
        <f>E218*D218</f>
        <v>0</v>
      </c>
    </row>
    <row r="219" spans="1:6">
      <c r="A219" s="93"/>
      <c r="B219" s="353"/>
      <c r="C219" s="95"/>
      <c r="D219" s="102"/>
      <c r="E219" s="103"/>
      <c r="F219" s="103"/>
    </row>
    <row r="220" spans="1:6">
      <c r="A220" s="105"/>
      <c r="B220" s="354" t="s">
        <v>340</v>
      </c>
      <c r="C220" s="106"/>
      <c r="D220" s="78"/>
      <c r="E220" s="74"/>
      <c r="F220" s="74">
        <f>SUM(F213:F219)</f>
        <v>0</v>
      </c>
    </row>
    <row r="221" spans="1:6">
      <c r="A221" s="76"/>
      <c r="B221" s="345"/>
      <c r="C221" s="78"/>
      <c r="D221" s="78"/>
      <c r="E221" s="74"/>
      <c r="F221" s="74"/>
    </row>
    <row r="222" spans="1:6">
      <c r="A222" s="76"/>
      <c r="B222" s="345"/>
      <c r="C222" s="78"/>
      <c r="D222" s="78"/>
      <c r="E222" s="74"/>
      <c r="F222" s="74"/>
    </row>
    <row r="223" spans="1:6">
      <c r="A223" s="108" t="s">
        <v>26</v>
      </c>
      <c r="B223" s="357" t="s">
        <v>242</v>
      </c>
      <c r="C223" s="78"/>
      <c r="D223" s="78"/>
      <c r="E223" s="74"/>
      <c r="F223" s="74"/>
    </row>
    <row r="224" spans="1:6">
      <c r="A224" s="108"/>
      <c r="B224" s="357"/>
      <c r="C224" s="78"/>
      <c r="D224" s="78"/>
      <c r="E224" s="74"/>
      <c r="F224" s="74"/>
    </row>
    <row r="225" spans="1:6" ht="45">
      <c r="A225" s="108" t="s">
        <v>268</v>
      </c>
      <c r="B225" s="357" t="s">
        <v>341</v>
      </c>
      <c r="C225" s="78"/>
      <c r="D225" s="78"/>
      <c r="E225" s="74"/>
      <c r="F225" s="74"/>
    </row>
    <row r="226" spans="1:6">
      <c r="A226" s="109"/>
      <c r="B226" s="351"/>
      <c r="C226" s="78"/>
      <c r="D226" s="78"/>
      <c r="E226" s="74"/>
      <c r="F226" s="74"/>
    </row>
    <row r="227" spans="1:6" ht="45">
      <c r="A227" s="100">
        <f>COUNT($A$226:A226)/100+6.01</f>
        <v>6.01</v>
      </c>
      <c r="B227" s="345" t="s">
        <v>342</v>
      </c>
      <c r="C227" s="78" t="s">
        <v>16</v>
      </c>
      <c r="D227" s="78">
        <v>140</v>
      </c>
      <c r="E227" s="141"/>
      <c r="F227" s="74">
        <f>D227*E227</f>
        <v>0</v>
      </c>
    </row>
    <row r="228" spans="1:6">
      <c r="A228" s="109"/>
      <c r="B228" s="351"/>
      <c r="C228" s="78"/>
      <c r="D228" s="78"/>
      <c r="E228" s="141"/>
      <c r="F228" s="74"/>
    </row>
    <row r="229" spans="1:6" ht="30">
      <c r="A229" s="100">
        <f>COUNT($A$226:A228)/100+6.01</f>
        <v>6.02</v>
      </c>
      <c r="B229" s="345" t="s">
        <v>343</v>
      </c>
      <c r="C229" s="78" t="s">
        <v>16</v>
      </c>
      <c r="D229" s="78">
        <v>140</v>
      </c>
      <c r="E229" s="141"/>
      <c r="F229" s="74">
        <f>D229*E229</f>
        <v>0</v>
      </c>
    </row>
    <row r="230" spans="1:6" hidden="1">
      <c r="A230" s="109"/>
      <c r="B230" s="351"/>
      <c r="C230" s="78"/>
      <c r="D230" s="78"/>
      <c r="E230" s="141"/>
      <c r="F230" s="74"/>
    </row>
    <row r="231" spans="1:6" ht="30" hidden="1">
      <c r="A231" s="100">
        <f>COUNT($A$226:A230)/100+6.01</f>
        <v>6.0299999999999994</v>
      </c>
      <c r="B231" s="345" t="s">
        <v>344</v>
      </c>
      <c r="C231" s="78" t="s">
        <v>16</v>
      </c>
      <c r="D231" s="78">
        <v>0</v>
      </c>
      <c r="E231" s="141"/>
      <c r="F231" s="74">
        <f>D231*E231</f>
        <v>0</v>
      </c>
    </row>
    <row r="232" spans="1:6" hidden="1">
      <c r="A232" s="100"/>
      <c r="B232" s="345"/>
      <c r="C232" s="78"/>
      <c r="D232" s="78"/>
      <c r="E232" s="141"/>
      <c r="F232" s="74"/>
    </row>
    <row r="233" spans="1:6" ht="45" hidden="1">
      <c r="A233" s="100">
        <f>COUNT($A$226:A232)/100+6.01</f>
        <v>6.04</v>
      </c>
      <c r="B233" s="345" t="s">
        <v>345</v>
      </c>
      <c r="C233" s="78" t="s">
        <v>16</v>
      </c>
      <c r="D233" s="78">
        <f>D231</f>
        <v>0</v>
      </c>
      <c r="E233" s="141"/>
      <c r="F233" s="74">
        <f>D233*E233</f>
        <v>0</v>
      </c>
    </row>
    <row r="234" spans="1:6" hidden="1">
      <c r="A234" s="109"/>
      <c r="B234" s="351"/>
      <c r="C234" s="78"/>
      <c r="D234" s="78"/>
      <c r="E234" s="141"/>
      <c r="F234" s="74"/>
    </row>
    <row r="235" spans="1:6" hidden="1">
      <c r="A235" s="100">
        <f>COUNT($A$226:A234)/100+6.01</f>
        <v>6.05</v>
      </c>
      <c r="B235" s="345" t="s">
        <v>346</v>
      </c>
      <c r="C235" s="78" t="s">
        <v>293</v>
      </c>
      <c r="D235" s="78">
        <v>0</v>
      </c>
      <c r="E235" s="141"/>
      <c r="F235" s="74">
        <f>D235*E235</f>
        <v>0</v>
      </c>
    </row>
    <row r="236" spans="1:6">
      <c r="A236" s="100"/>
      <c r="B236" s="345"/>
      <c r="C236" s="78"/>
      <c r="D236" s="78"/>
      <c r="E236" s="141"/>
      <c r="F236" s="74"/>
    </row>
    <row r="237" spans="1:6" ht="30">
      <c r="A237" s="100">
        <v>6.03</v>
      </c>
      <c r="B237" s="345" t="s">
        <v>347</v>
      </c>
      <c r="C237" s="78" t="s">
        <v>293</v>
      </c>
      <c r="D237" s="78">
        <v>38</v>
      </c>
      <c r="E237" s="141"/>
      <c r="F237" s="74">
        <f>D237*E237</f>
        <v>0</v>
      </c>
    </row>
    <row r="238" spans="1:6" hidden="1">
      <c r="A238" s="100"/>
      <c r="B238" s="345"/>
      <c r="C238" s="78"/>
      <c r="D238" s="78"/>
      <c r="E238" s="141"/>
      <c r="F238" s="74"/>
    </row>
    <row r="239" spans="1:6" ht="60" hidden="1">
      <c r="A239" s="100">
        <f>COUNT($A$226:A238)/100+6.01</f>
        <v>6.0699999999999994</v>
      </c>
      <c r="B239" s="345" t="s">
        <v>348</v>
      </c>
      <c r="C239" s="78" t="s">
        <v>16</v>
      </c>
      <c r="D239" s="78">
        <v>0</v>
      </c>
      <c r="E239" s="141"/>
      <c r="F239" s="74">
        <f>D239*E239</f>
        <v>0</v>
      </c>
    </row>
    <row r="240" spans="1:6">
      <c r="A240" s="100"/>
      <c r="B240" s="345"/>
      <c r="C240" s="78"/>
      <c r="D240" s="78"/>
      <c r="E240" s="141"/>
      <c r="F240" s="74"/>
    </row>
    <row r="241" spans="1:6" ht="60">
      <c r="A241" s="100">
        <v>6.04</v>
      </c>
      <c r="B241" s="345" t="s">
        <v>349</v>
      </c>
      <c r="C241" s="78" t="s">
        <v>16</v>
      </c>
      <c r="D241" s="78">
        <v>140</v>
      </c>
      <c r="E241" s="141"/>
      <c r="F241" s="74">
        <f>D241*E241</f>
        <v>0</v>
      </c>
    </row>
    <row r="242" spans="1:6" hidden="1">
      <c r="A242" s="100"/>
      <c r="B242" s="345"/>
      <c r="C242" s="78"/>
      <c r="D242" s="78"/>
      <c r="E242" s="74"/>
      <c r="F242" s="74"/>
    </row>
    <row r="243" spans="1:6" ht="75" hidden="1">
      <c r="A243" s="100">
        <f>COUNT($A$226:A242)/100+6.01</f>
        <v>6.09</v>
      </c>
      <c r="B243" s="345" t="s">
        <v>350</v>
      </c>
      <c r="C243" s="78" t="s">
        <v>78</v>
      </c>
      <c r="D243" s="78">
        <v>0</v>
      </c>
      <c r="E243" s="74"/>
      <c r="F243" s="74">
        <f>D243*E243</f>
        <v>0</v>
      </c>
    </row>
    <row r="244" spans="1:6">
      <c r="A244" s="110"/>
      <c r="B244" s="358"/>
      <c r="C244" s="102"/>
      <c r="D244" s="102"/>
      <c r="E244" s="103"/>
      <c r="F244" s="103"/>
    </row>
    <row r="245" spans="1:6">
      <c r="A245" s="111"/>
      <c r="B245" s="359" t="s">
        <v>351</v>
      </c>
      <c r="C245" s="78"/>
      <c r="D245" s="78"/>
      <c r="E245" s="113"/>
      <c r="F245" s="113">
        <f>SUM(F227:F244)</f>
        <v>0</v>
      </c>
    </row>
    <row r="246" spans="1:6">
      <c r="A246" s="111"/>
      <c r="B246" s="359"/>
      <c r="C246" s="78"/>
      <c r="D246" s="78"/>
      <c r="E246" s="113"/>
      <c r="F246" s="113"/>
    </row>
    <row r="248" spans="1:6" hidden="1">
      <c r="A248" s="118" t="s">
        <v>53</v>
      </c>
      <c r="B248" s="349" t="s">
        <v>252</v>
      </c>
      <c r="C248" s="120"/>
      <c r="D248" s="120"/>
    </row>
    <row r="249" spans="1:6" hidden="1">
      <c r="A249" s="118"/>
      <c r="B249" s="349"/>
      <c r="C249" s="120"/>
      <c r="D249" s="120"/>
    </row>
    <row r="250" spans="1:6" ht="30" hidden="1">
      <c r="A250" s="118" t="s">
        <v>254</v>
      </c>
      <c r="B250" s="349" t="s">
        <v>424</v>
      </c>
      <c r="C250" s="120"/>
      <c r="D250" s="120"/>
    </row>
    <row r="251" spans="1:6" hidden="1">
      <c r="A251" s="118"/>
      <c r="B251" s="349"/>
      <c r="C251" s="120"/>
      <c r="D251" s="120"/>
    </row>
    <row r="252" spans="1:6" ht="135" hidden="1">
      <c r="A252" s="121">
        <f>COUNT($A$251:A251)/100+10.01</f>
        <v>10.01</v>
      </c>
      <c r="B252" s="345" t="s">
        <v>443</v>
      </c>
      <c r="C252" s="120" t="s">
        <v>113</v>
      </c>
      <c r="D252" s="120">
        <v>0</v>
      </c>
      <c r="F252" s="81">
        <f>D252*E252</f>
        <v>0</v>
      </c>
    </row>
    <row r="253" spans="1:6" hidden="1">
      <c r="A253" s="123"/>
      <c r="B253" s="360"/>
      <c r="C253" s="125"/>
      <c r="D253" s="125"/>
      <c r="E253" s="126"/>
      <c r="F253" s="126"/>
    </row>
    <row r="254" spans="1:6" hidden="1">
      <c r="A254" s="127"/>
      <c r="B254" s="361" t="s">
        <v>444</v>
      </c>
      <c r="C254" s="129"/>
      <c r="D254" s="120"/>
      <c r="F254" s="81">
        <f>SUM(F252:F253)</f>
        <v>0</v>
      </c>
    </row>
    <row r="255" spans="1:6">
      <c r="A255" s="76"/>
      <c r="B255" s="345"/>
      <c r="C255" s="78"/>
      <c r="D255" s="78"/>
      <c r="E255" s="74"/>
      <c r="F255" s="74"/>
    </row>
    <row r="256" spans="1:6">
      <c r="A256" s="96" t="s">
        <v>27</v>
      </c>
      <c r="B256" s="349" t="s">
        <v>486</v>
      </c>
      <c r="C256" s="78"/>
      <c r="D256" s="78"/>
      <c r="E256" s="74"/>
      <c r="F256" s="74"/>
    </row>
    <row r="257" spans="1:6">
      <c r="A257" s="96"/>
      <c r="B257" s="349"/>
      <c r="C257" s="78"/>
      <c r="D257" s="78"/>
      <c r="E257" s="74"/>
      <c r="F257" s="74"/>
    </row>
    <row r="258" spans="1:6" ht="30">
      <c r="A258" s="96" t="s">
        <v>254</v>
      </c>
      <c r="B258" s="349" t="s">
        <v>424</v>
      </c>
      <c r="C258" s="78"/>
      <c r="D258" s="78"/>
      <c r="E258" s="74"/>
      <c r="F258" s="74"/>
    </row>
    <row r="259" spans="1:6">
      <c r="A259" s="96"/>
      <c r="B259" s="349"/>
      <c r="C259" s="78"/>
      <c r="D259" s="78"/>
      <c r="E259" s="74"/>
      <c r="F259" s="74"/>
    </row>
    <row r="260" spans="1:6" ht="30">
      <c r="A260" s="100">
        <f>COUNT($A$217:A259)/100+9.01</f>
        <v>9.1199999999999992</v>
      </c>
      <c r="B260" s="345" t="s">
        <v>425</v>
      </c>
      <c r="C260" s="78" t="s">
        <v>78</v>
      </c>
      <c r="D260" s="78">
        <v>5</v>
      </c>
      <c r="E260" s="141"/>
      <c r="F260" s="74">
        <f>D260*E260</f>
        <v>0</v>
      </c>
    </row>
    <row r="261" spans="1:6" hidden="1">
      <c r="A261" s="96"/>
      <c r="B261" s="349"/>
      <c r="C261" s="78"/>
      <c r="D261" s="78"/>
      <c r="E261" s="141"/>
      <c r="F261" s="74"/>
    </row>
    <row r="262" spans="1:6" ht="45" hidden="1">
      <c r="A262" s="100">
        <f>COUNT($A$217:A261)/100+9.01</f>
        <v>9.129999999999999</v>
      </c>
      <c r="B262" s="345" t="s">
        <v>426</v>
      </c>
      <c r="C262" s="78" t="s">
        <v>78</v>
      </c>
      <c r="D262" s="78">
        <v>0</v>
      </c>
      <c r="E262" s="141"/>
      <c r="F262" s="74">
        <f>D262*E262</f>
        <v>0</v>
      </c>
    </row>
    <row r="263" spans="1:6" hidden="1">
      <c r="A263" s="100"/>
      <c r="B263" s="345"/>
      <c r="C263" s="78"/>
      <c r="D263" s="78"/>
      <c r="E263" s="141"/>
      <c r="F263" s="74"/>
    </row>
    <row r="264" spans="1:6" ht="45" hidden="1">
      <c r="A264" s="100">
        <f>COUNT($A$217:A263)/100+9.01</f>
        <v>9.14</v>
      </c>
      <c r="B264" s="345" t="s">
        <v>427</v>
      </c>
      <c r="C264" s="78" t="s">
        <v>78</v>
      </c>
      <c r="D264" s="78">
        <v>0</v>
      </c>
      <c r="E264" s="141"/>
      <c r="F264" s="74">
        <f>D264*E264</f>
        <v>0</v>
      </c>
    </row>
    <row r="265" spans="1:6" hidden="1">
      <c r="A265" s="100"/>
      <c r="B265" s="345"/>
      <c r="C265" s="78"/>
      <c r="D265" s="78"/>
      <c r="E265" s="141"/>
      <c r="F265" s="74"/>
    </row>
    <row r="266" spans="1:6" ht="60" hidden="1">
      <c r="A266" s="100">
        <f>COUNT($A$217:A265)/100+9.01</f>
        <v>9.15</v>
      </c>
      <c r="B266" s="345" t="s">
        <v>428</v>
      </c>
      <c r="C266" s="78" t="s">
        <v>78</v>
      </c>
      <c r="D266" s="78">
        <v>0</v>
      </c>
      <c r="E266" s="141"/>
      <c r="F266" s="74">
        <f>D266*E266</f>
        <v>0</v>
      </c>
    </row>
    <row r="267" spans="1:6">
      <c r="A267" s="100"/>
      <c r="B267" s="345"/>
      <c r="C267" s="78"/>
      <c r="D267" s="78"/>
      <c r="E267" s="141"/>
      <c r="F267" s="74"/>
    </row>
    <row r="268" spans="1:6">
      <c r="A268" s="100">
        <f>COUNT($A$217:A267)/100+9.01</f>
        <v>9.16</v>
      </c>
      <c r="B268" s="345" t="s">
        <v>429</v>
      </c>
      <c r="C268" s="78" t="s">
        <v>17</v>
      </c>
      <c r="D268" s="104">
        <v>32</v>
      </c>
      <c r="E268" s="141"/>
      <c r="F268" s="74">
        <f>D268*E268</f>
        <v>0</v>
      </c>
    </row>
    <row r="269" spans="1:6">
      <c r="A269" s="100"/>
      <c r="B269" s="345"/>
      <c r="C269" s="78"/>
      <c r="D269" s="104"/>
      <c r="E269" s="141"/>
      <c r="F269" s="74"/>
    </row>
    <row r="270" spans="1:6">
      <c r="A270" s="100">
        <f>COUNT($A$217:A269)/100+9.01</f>
        <v>9.17</v>
      </c>
      <c r="B270" s="345" t="s">
        <v>430</v>
      </c>
      <c r="C270" s="78" t="s">
        <v>17</v>
      </c>
      <c r="D270" s="104">
        <v>29</v>
      </c>
      <c r="E270" s="141"/>
      <c r="F270" s="74">
        <f>D270*E270</f>
        <v>0</v>
      </c>
    </row>
    <row r="271" spans="1:6">
      <c r="A271" s="100"/>
      <c r="B271" s="345"/>
      <c r="C271" s="78"/>
      <c r="D271" s="78"/>
      <c r="E271" s="141"/>
      <c r="F271" s="74"/>
    </row>
    <row r="272" spans="1:6" ht="45">
      <c r="A272" s="100">
        <f>COUNT($A$217:A271)/100+9.01</f>
        <v>9.18</v>
      </c>
      <c r="B272" s="345" t="s">
        <v>431</v>
      </c>
      <c r="C272" s="78" t="s">
        <v>293</v>
      </c>
      <c r="D272" s="78">
        <v>40</v>
      </c>
      <c r="E272" s="141"/>
      <c r="F272" s="74">
        <f>D272*E272</f>
        <v>0</v>
      </c>
    </row>
    <row r="273" spans="1:6">
      <c r="A273" s="96"/>
      <c r="B273" s="349"/>
      <c r="C273" s="78"/>
      <c r="D273" s="78"/>
      <c r="E273" s="141"/>
      <c r="F273" s="74"/>
    </row>
    <row r="274" spans="1:6" ht="60">
      <c r="A274" s="100">
        <f>COUNT($A$217:A273)/100+9.01</f>
        <v>9.19</v>
      </c>
      <c r="B274" s="345" t="s">
        <v>432</v>
      </c>
      <c r="C274" s="78" t="s">
        <v>78</v>
      </c>
      <c r="D274" s="78">
        <v>2</v>
      </c>
      <c r="E274" s="141"/>
      <c r="F274" s="74">
        <f>D274*E274</f>
        <v>0</v>
      </c>
    </row>
    <row r="275" spans="1:6" hidden="1">
      <c r="A275" s="76"/>
      <c r="B275" s="345"/>
      <c r="C275" s="78"/>
      <c r="D275" s="78"/>
      <c r="E275" s="141"/>
      <c r="F275" s="74"/>
    </row>
    <row r="276" spans="1:6" ht="30" hidden="1">
      <c r="A276" s="100">
        <f>COUNT($A$217:A275)/100+9.01</f>
        <v>9.1999999999999993</v>
      </c>
      <c r="B276" s="345" t="s">
        <v>433</v>
      </c>
      <c r="C276" s="78" t="s">
        <v>293</v>
      </c>
      <c r="D276" s="78">
        <v>0</v>
      </c>
      <c r="E276" s="141"/>
      <c r="F276" s="74">
        <f>D276*E276</f>
        <v>0</v>
      </c>
    </row>
    <row r="277" spans="1:6">
      <c r="A277" s="100"/>
      <c r="B277" s="345"/>
      <c r="C277" s="78"/>
      <c r="D277" s="78"/>
      <c r="E277" s="141"/>
      <c r="F277" s="74"/>
    </row>
    <row r="278" spans="1:6" ht="45">
      <c r="A278" s="100">
        <f>COUNT($A$217:A277)/100+9.01</f>
        <v>9.2099999999999991</v>
      </c>
      <c r="B278" s="345" t="s">
        <v>434</v>
      </c>
      <c r="C278" s="78" t="s">
        <v>293</v>
      </c>
      <c r="D278" s="78">
        <v>32.700000000000003</v>
      </c>
      <c r="E278" s="141"/>
      <c r="F278" s="74">
        <f>D278*E278</f>
        <v>0</v>
      </c>
    </row>
    <row r="279" spans="1:6">
      <c r="A279" s="100"/>
      <c r="B279" s="345"/>
      <c r="C279" s="78"/>
      <c r="D279" s="78"/>
      <c r="E279" s="141"/>
      <c r="F279" s="74"/>
    </row>
    <row r="280" spans="1:6" ht="45">
      <c r="A280" s="100">
        <f>COUNT($A$217:A279)/100+9.01</f>
        <v>9.2200000000000006</v>
      </c>
      <c r="B280" s="345" t="s">
        <v>435</v>
      </c>
      <c r="C280" s="78" t="s">
        <v>293</v>
      </c>
      <c r="D280" s="78">
        <v>32.700000000000003</v>
      </c>
      <c r="E280" s="141"/>
      <c r="F280" s="74">
        <f>D280*E280</f>
        <v>0</v>
      </c>
    </row>
    <row r="281" spans="1:6" hidden="1">
      <c r="A281" s="96"/>
      <c r="B281" s="349"/>
      <c r="C281" s="78"/>
      <c r="D281" s="78"/>
      <c r="E281" s="74"/>
      <c r="F281" s="74"/>
    </row>
    <row r="282" spans="1:6" ht="60" hidden="1">
      <c r="A282" s="100">
        <f>COUNT($A$217:A281)/100+9.01</f>
        <v>9.23</v>
      </c>
      <c r="B282" s="345" t="s">
        <v>436</v>
      </c>
      <c r="C282" s="78" t="s">
        <v>293</v>
      </c>
      <c r="D282" s="104">
        <v>0</v>
      </c>
      <c r="E282" s="74"/>
      <c r="F282" s="74">
        <f>D282*E282</f>
        <v>0</v>
      </c>
    </row>
    <row r="283" spans="1:6" hidden="1">
      <c r="A283" s="96"/>
      <c r="B283" s="349"/>
      <c r="C283" s="78"/>
      <c r="D283" s="78"/>
      <c r="E283" s="74"/>
      <c r="F283" s="74"/>
    </row>
    <row r="284" spans="1:6" ht="45" hidden="1">
      <c r="A284" s="100">
        <f>COUNT($A$217:A283)/100+9.01</f>
        <v>9.24</v>
      </c>
      <c r="B284" s="345" t="s">
        <v>437</v>
      </c>
      <c r="C284" s="78" t="s">
        <v>293</v>
      </c>
      <c r="D284" s="78">
        <v>0</v>
      </c>
      <c r="E284" s="74"/>
      <c r="F284" s="74">
        <f>D284*E284</f>
        <v>0</v>
      </c>
    </row>
    <row r="285" spans="1:6" hidden="1">
      <c r="A285" s="100"/>
      <c r="B285" s="345"/>
      <c r="C285" s="78"/>
      <c r="D285" s="78"/>
      <c r="E285" s="74"/>
      <c r="F285" s="74"/>
    </row>
    <row r="286" spans="1:6" ht="45" hidden="1">
      <c r="A286" s="100">
        <f>COUNT($A$217:A285)/100+9.01</f>
        <v>9.25</v>
      </c>
      <c r="B286" s="345" t="s">
        <v>438</v>
      </c>
      <c r="C286" s="78" t="s">
        <v>17</v>
      </c>
      <c r="D286" s="78">
        <v>0</v>
      </c>
      <c r="E286" s="74"/>
      <c r="F286" s="74">
        <f>D286*E286</f>
        <v>0</v>
      </c>
    </row>
    <row r="287" spans="1:6" hidden="1">
      <c r="A287" s="96"/>
      <c r="B287" s="349"/>
      <c r="C287" s="78"/>
      <c r="D287" s="78"/>
      <c r="E287" s="74"/>
      <c r="F287" s="74"/>
    </row>
    <row r="288" spans="1:6" ht="30" hidden="1">
      <c r="A288" s="100">
        <f>COUNT($A$217:A287)/100+9.01</f>
        <v>9.26</v>
      </c>
      <c r="B288" s="345" t="s">
        <v>439</v>
      </c>
      <c r="C288" s="78" t="s">
        <v>16</v>
      </c>
      <c r="D288" s="104">
        <v>0</v>
      </c>
      <c r="E288" s="74"/>
      <c r="F288" s="74">
        <f>D288*E288</f>
        <v>0</v>
      </c>
    </row>
    <row r="289" spans="1:6" hidden="1">
      <c r="A289" s="96"/>
      <c r="B289" s="349"/>
      <c r="C289" s="78"/>
      <c r="D289" s="78"/>
      <c r="E289" s="74"/>
      <c r="F289" s="74"/>
    </row>
    <row r="290" spans="1:6" hidden="1">
      <c r="A290" s="100">
        <f>COUNT($A$217:A289)/100+9.01</f>
        <v>9.27</v>
      </c>
      <c r="B290" s="345" t="s">
        <v>440</v>
      </c>
      <c r="C290" s="78" t="s">
        <v>16</v>
      </c>
      <c r="D290" s="78">
        <v>0</v>
      </c>
      <c r="E290" s="74"/>
      <c r="F290" s="74">
        <f>D290*E290</f>
        <v>0</v>
      </c>
    </row>
    <row r="291" spans="1:6" hidden="1">
      <c r="A291" s="100"/>
      <c r="B291" s="345"/>
      <c r="C291" s="78"/>
      <c r="D291" s="78"/>
      <c r="E291" s="74"/>
      <c r="F291" s="74"/>
    </row>
    <row r="292" spans="1:6" hidden="1">
      <c r="A292" s="100">
        <f>COUNT($A$217:A291)/100+9.01</f>
        <v>9.2799999999999994</v>
      </c>
      <c r="B292" s="345" t="s">
        <v>441</v>
      </c>
      <c r="C292" s="78" t="s">
        <v>293</v>
      </c>
      <c r="D292" s="78">
        <v>0</v>
      </c>
      <c r="E292" s="74"/>
      <c r="F292" s="74">
        <f>D292*E292</f>
        <v>0</v>
      </c>
    </row>
    <row r="293" spans="1:6">
      <c r="A293" s="114"/>
      <c r="B293" s="360"/>
      <c r="C293" s="102"/>
      <c r="D293" s="102"/>
      <c r="E293" s="103"/>
      <c r="F293" s="103"/>
    </row>
    <row r="294" spans="1:6">
      <c r="A294" s="116"/>
      <c r="B294" s="361" t="s">
        <v>442</v>
      </c>
      <c r="C294" s="117"/>
      <c r="D294" s="78"/>
      <c r="E294" s="74"/>
      <c r="F294" s="74">
        <f>SUM(F260:F293)</f>
        <v>0</v>
      </c>
    </row>
    <row r="295" spans="1:6">
      <c r="A295" s="71"/>
      <c r="C295" s="73"/>
      <c r="D295" s="73"/>
      <c r="E295" s="74"/>
      <c r="F295" s="74"/>
    </row>
  </sheetData>
  <sheetProtection password="C7BA" sheet="1" objects="1" scenarios="1"/>
  <mergeCells count="1">
    <mergeCell ref="B7:B13"/>
  </mergeCells>
  <pageMargins left="0.7" right="0.7" top="0.75" bottom="0.75" header="0.3" footer="0.3"/>
  <pageSetup paperSize="9" scale="84" orientation="portrait" r:id="rId1"/>
  <rowBreaks count="3" manualBreakCount="3">
    <brk id="103" max="5" man="1"/>
    <brk id="145" max="5" man="1"/>
    <brk id="208" max="5" man="1"/>
  </rowBreaks>
  <colBreaks count="1" manualBreakCount="1">
    <brk id="6" max="1048575" man="1"/>
  </colBreaks>
</worksheet>
</file>

<file path=xl/worksheets/sheet9.xml><?xml version="1.0" encoding="utf-8"?>
<worksheet xmlns="http://schemas.openxmlformats.org/spreadsheetml/2006/main" xmlns:r="http://schemas.openxmlformats.org/officeDocument/2006/relationships">
  <dimension ref="A3:K210"/>
  <sheetViews>
    <sheetView view="pageBreakPreview" topLeftCell="A30" zoomScaleNormal="115" zoomScaleSheetLayoutView="100" workbookViewId="0">
      <selection activeCell="B33" sqref="B33"/>
    </sheetView>
  </sheetViews>
  <sheetFormatPr defaultRowHeight="15"/>
  <cols>
    <col min="1" max="1" width="5.42578125" style="130" customWidth="1"/>
    <col min="2" max="2" width="42.7109375" style="131" customWidth="1"/>
    <col min="3" max="3" width="8" style="132" bestFit="1" customWidth="1"/>
    <col min="4" max="4" width="9.7109375" style="132" customWidth="1"/>
    <col min="5" max="5" width="12.5703125" style="81" bestFit="1" customWidth="1"/>
    <col min="6" max="6" width="14.28515625" style="81" bestFit="1" customWidth="1"/>
    <col min="7" max="7" width="10.140625" style="1" bestFit="1" customWidth="1"/>
    <col min="8" max="8" width="10.7109375" style="1" bestFit="1" customWidth="1"/>
    <col min="9" max="9" width="10.140625" style="1" bestFit="1" customWidth="1"/>
    <col min="10" max="11" width="9.140625" style="1"/>
  </cols>
  <sheetData>
    <row r="3" spans="1:10">
      <c r="A3" s="71"/>
      <c r="B3" s="72" t="s">
        <v>233</v>
      </c>
      <c r="C3" s="73"/>
      <c r="D3" s="73"/>
      <c r="E3" s="74"/>
      <c r="F3" s="74"/>
    </row>
    <row r="4" spans="1:10">
      <c r="A4" s="71"/>
      <c r="B4" s="75"/>
      <c r="C4" s="73"/>
      <c r="D4" s="73"/>
      <c r="E4" s="74"/>
      <c r="F4" s="74"/>
    </row>
    <row r="5" spans="1:10">
      <c r="A5" s="71"/>
      <c r="B5" s="144" t="s">
        <v>41</v>
      </c>
      <c r="C5" s="73"/>
      <c r="D5" s="73"/>
      <c r="E5" s="74"/>
      <c r="F5" s="74"/>
    </row>
    <row r="6" spans="1:10">
      <c r="A6" s="71"/>
      <c r="B6" s="75"/>
      <c r="C6" s="73"/>
      <c r="D6" s="73"/>
      <c r="E6" s="74"/>
      <c r="F6" s="74"/>
    </row>
    <row r="7" spans="1:10">
      <c r="A7" s="71"/>
      <c r="B7" s="369" t="s">
        <v>456</v>
      </c>
      <c r="C7" s="73"/>
      <c r="D7" s="73"/>
      <c r="E7" s="74"/>
      <c r="F7" s="74"/>
    </row>
    <row r="8" spans="1:10">
      <c r="A8" s="71"/>
      <c r="B8" s="370"/>
      <c r="C8" s="73"/>
      <c r="D8" s="73"/>
      <c r="E8" s="74"/>
      <c r="F8" s="74"/>
    </row>
    <row r="9" spans="1:10">
      <c r="A9" s="71"/>
      <c r="B9" s="370"/>
      <c r="C9" s="73"/>
      <c r="D9" s="73"/>
      <c r="E9" s="74"/>
      <c r="F9" s="74"/>
    </row>
    <row r="10" spans="1:10">
      <c r="A10" s="71"/>
      <c r="B10" s="370"/>
      <c r="C10" s="73"/>
      <c r="D10" s="73"/>
      <c r="E10" s="74"/>
      <c r="F10" s="74"/>
    </row>
    <row r="11" spans="1:10">
      <c r="A11" s="71"/>
      <c r="B11" s="370"/>
      <c r="C11" s="73"/>
      <c r="D11" s="73"/>
      <c r="E11" s="74"/>
      <c r="F11" s="74"/>
    </row>
    <row r="12" spans="1:10">
      <c r="A12" s="71"/>
      <c r="B12" s="370"/>
      <c r="C12" s="73"/>
      <c r="D12" s="73"/>
      <c r="E12" s="74"/>
      <c r="F12" s="74"/>
    </row>
    <row r="13" spans="1:10" ht="94.5" customHeight="1">
      <c r="A13" s="71"/>
      <c r="B13" s="370"/>
      <c r="C13" s="73"/>
      <c r="D13" s="73"/>
      <c r="E13" s="74"/>
      <c r="F13" s="74"/>
    </row>
    <row r="14" spans="1:10">
      <c r="A14" s="71"/>
      <c r="B14" s="75"/>
      <c r="C14" s="73"/>
      <c r="D14" s="73"/>
      <c r="E14" s="74"/>
      <c r="F14" s="74"/>
    </row>
    <row r="15" spans="1:10">
      <c r="A15" s="80"/>
      <c r="B15" s="79"/>
      <c r="C15" s="78"/>
      <c r="D15" s="78"/>
      <c r="E15" s="74"/>
      <c r="F15" s="74"/>
      <c r="J15" s="81"/>
    </row>
    <row r="16" spans="1:10">
      <c r="A16" s="80" t="s">
        <v>60</v>
      </c>
      <c r="B16" s="79" t="s">
        <v>476</v>
      </c>
      <c r="C16" s="78"/>
      <c r="D16" s="78"/>
      <c r="E16" s="74"/>
      <c r="F16" s="74"/>
      <c r="J16" s="81"/>
    </row>
    <row r="17" spans="1:10">
      <c r="A17" s="76" t="s">
        <v>19</v>
      </c>
      <c r="B17" s="77" t="s">
        <v>244</v>
      </c>
      <c r="C17" s="78"/>
      <c r="D17" s="78"/>
      <c r="E17" s="74"/>
      <c r="F17" s="74">
        <f>F43</f>
        <v>0</v>
      </c>
      <c r="J17" s="81"/>
    </row>
    <row r="18" spans="1:10">
      <c r="A18" s="76" t="s">
        <v>21</v>
      </c>
      <c r="B18" s="77" t="s">
        <v>245</v>
      </c>
      <c r="C18" s="78"/>
      <c r="D18" s="78"/>
      <c r="E18" s="74"/>
      <c r="F18" s="74">
        <f>F68</f>
        <v>0</v>
      </c>
      <c r="J18" s="81"/>
    </row>
    <row r="19" spans="1:10">
      <c r="A19" s="76" t="s">
        <v>23</v>
      </c>
      <c r="B19" s="77" t="s">
        <v>246</v>
      </c>
      <c r="C19" s="78"/>
      <c r="D19" s="78"/>
      <c r="E19" s="74"/>
      <c r="F19" s="74">
        <f>F99</f>
        <v>0</v>
      </c>
      <c r="J19" s="81"/>
    </row>
    <row r="20" spans="1:10" hidden="1">
      <c r="A20" s="76" t="s">
        <v>24</v>
      </c>
      <c r="B20" s="77" t="s">
        <v>247</v>
      </c>
      <c r="C20" s="78"/>
      <c r="D20" s="78"/>
      <c r="E20" s="74"/>
      <c r="F20" s="74">
        <f>F124</f>
        <v>0</v>
      </c>
      <c r="J20" s="81"/>
    </row>
    <row r="21" spans="1:10">
      <c r="A21" s="76" t="s">
        <v>24</v>
      </c>
      <c r="B21" s="77" t="s">
        <v>248</v>
      </c>
      <c r="C21" s="78"/>
      <c r="D21" s="78"/>
      <c r="E21" s="74"/>
      <c r="F21" s="74">
        <f>F139</f>
        <v>0</v>
      </c>
      <c r="J21" s="81"/>
    </row>
    <row r="22" spans="1:10">
      <c r="A22" s="76" t="s">
        <v>25</v>
      </c>
      <c r="B22" s="77" t="s">
        <v>249</v>
      </c>
      <c r="C22" s="78"/>
      <c r="D22" s="78"/>
      <c r="E22" s="74"/>
      <c r="F22" s="74">
        <f>F150</f>
        <v>0</v>
      </c>
      <c r="J22" s="81"/>
    </row>
    <row r="23" spans="1:10">
      <c r="A23" s="76" t="s">
        <v>26</v>
      </c>
      <c r="B23" s="77" t="s">
        <v>250</v>
      </c>
      <c r="C23" s="78"/>
      <c r="D23" s="78"/>
      <c r="E23" s="74"/>
      <c r="F23" s="74">
        <f>F171</f>
        <v>0</v>
      </c>
      <c r="J23" s="81"/>
    </row>
    <row r="24" spans="1:10">
      <c r="A24" s="76" t="s">
        <v>27</v>
      </c>
      <c r="B24" s="77" t="s">
        <v>251</v>
      </c>
      <c r="C24" s="78"/>
      <c r="D24" s="78"/>
      <c r="E24" s="74"/>
      <c r="F24" s="74">
        <f>F201</f>
        <v>0</v>
      </c>
      <c r="J24" s="81"/>
    </row>
    <row r="25" spans="1:10" hidden="1">
      <c r="A25" s="76" t="s">
        <v>52</v>
      </c>
      <c r="B25" s="77" t="s">
        <v>252</v>
      </c>
      <c r="C25" s="78"/>
      <c r="D25" s="78"/>
      <c r="E25" s="74"/>
      <c r="F25" s="74">
        <f>F210</f>
        <v>0</v>
      </c>
      <c r="J25" s="81"/>
    </row>
    <row r="26" spans="1:10">
      <c r="A26" s="82"/>
      <c r="B26" s="83" t="s">
        <v>253</v>
      </c>
      <c r="C26" s="84"/>
      <c r="D26" s="85"/>
      <c r="E26" s="86"/>
      <c r="F26" s="86">
        <f>SUM(F17:F25)</f>
        <v>0</v>
      </c>
      <c r="J26" s="88"/>
    </row>
    <row r="27" spans="1:10">
      <c r="A27" s="76"/>
      <c r="B27" s="79"/>
      <c r="C27" s="89"/>
      <c r="D27" s="90"/>
      <c r="E27" s="91"/>
      <c r="F27" s="91"/>
      <c r="J27" s="92"/>
    </row>
    <row r="28" spans="1:10">
      <c r="A28" s="111"/>
      <c r="B28" s="112"/>
      <c r="C28" s="78"/>
      <c r="D28" s="78"/>
      <c r="E28" s="113"/>
      <c r="F28" s="113"/>
    </row>
    <row r="29" spans="1:10">
      <c r="A29" s="96" t="s">
        <v>60</v>
      </c>
      <c r="B29" s="99" t="s">
        <v>34</v>
      </c>
      <c r="C29" s="78"/>
      <c r="D29" s="78"/>
      <c r="E29" s="74"/>
      <c r="F29" s="74"/>
    </row>
    <row r="30" spans="1:10">
      <c r="A30" s="76"/>
      <c r="B30" s="77"/>
      <c r="C30" s="78"/>
      <c r="D30" s="78"/>
      <c r="E30" s="74"/>
      <c r="F30" s="74"/>
    </row>
    <row r="31" spans="1:10">
      <c r="A31" s="96" t="s">
        <v>19</v>
      </c>
      <c r="B31" s="99" t="s">
        <v>244</v>
      </c>
      <c r="C31" s="78"/>
      <c r="D31" s="78"/>
      <c r="E31" s="74"/>
      <c r="F31" s="74"/>
    </row>
    <row r="32" spans="1:10">
      <c r="A32" s="76"/>
      <c r="B32" s="77"/>
      <c r="C32" s="78"/>
      <c r="D32" s="78"/>
      <c r="E32" s="74"/>
      <c r="F32" s="74"/>
    </row>
    <row r="33" spans="1:6" ht="81.75" customHeight="1">
      <c r="A33" s="96" t="s">
        <v>254</v>
      </c>
      <c r="B33" s="99" t="s">
        <v>352</v>
      </c>
      <c r="C33" s="78"/>
      <c r="D33" s="78"/>
      <c r="E33" s="74"/>
      <c r="F33" s="74"/>
    </row>
    <row r="34" spans="1:6" hidden="1">
      <c r="A34" s="76"/>
      <c r="B34" s="77"/>
      <c r="C34" s="78"/>
      <c r="D34" s="78"/>
      <c r="E34" s="74"/>
      <c r="F34" s="74"/>
    </row>
    <row r="35" spans="1:6" ht="60" hidden="1">
      <c r="A35" s="100">
        <f>COUNT($A$34:A34)/100+1.01</f>
        <v>1.01</v>
      </c>
      <c r="B35" s="101" t="s">
        <v>353</v>
      </c>
      <c r="C35" s="78" t="s">
        <v>293</v>
      </c>
      <c r="D35" s="78">
        <v>0</v>
      </c>
      <c r="E35" s="74"/>
      <c r="F35" s="74">
        <f>D35*E35</f>
        <v>0</v>
      </c>
    </row>
    <row r="36" spans="1:6" hidden="1">
      <c r="A36" s="76"/>
      <c r="B36" s="77"/>
      <c r="C36" s="78"/>
      <c r="D36" s="78"/>
      <c r="E36" s="74"/>
      <c r="F36" s="74"/>
    </row>
    <row r="37" spans="1:6" ht="30" hidden="1">
      <c r="A37" s="100">
        <f>COUNT($A$34:A36)/100+1.01</f>
        <v>1.02</v>
      </c>
      <c r="B37" s="101" t="s">
        <v>354</v>
      </c>
      <c r="C37" s="78" t="s">
        <v>293</v>
      </c>
      <c r="D37" s="78">
        <v>0</v>
      </c>
      <c r="E37" s="74"/>
      <c r="F37" s="74">
        <f>D37*E37</f>
        <v>0</v>
      </c>
    </row>
    <row r="38" spans="1:6">
      <c r="A38" s="76"/>
      <c r="B38" s="77"/>
      <c r="C38" s="78"/>
      <c r="D38" s="78"/>
      <c r="E38" s="74"/>
      <c r="F38" s="74"/>
    </row>
    <row r="39" spans="1:6" ht="45">
      <c r="A39" s="100">
        <v>1.01</v>
      </c>
      <c r="B39" s="101" t="s">
        <v>355</v>
      </c>
      <c r="C39" s="78" t="s">
        <v>279</v>
      </c>
      <c r="D39" s="78">
        <v>120</v>
      </c>
      <c r="E39" s="141"/>
      <c r="F39" s="74">
        <f>D39*E39</f>
        <v>0</v>
      </c>
    </row>
    <row r="40" spans="1:6">
      <c r="A40" s="76"/>
      <c r="B40" s="77"/>
      <c r="C40" s="78"/>
      <c r="D40" s="78"/>
      <c r="E40" s="141"/>
      <c r="F40" s="74"/>
    </row>
    <row r="41" spans="1:6" ht="30">
      <c r="A41" s="100">
        <v>1.02</v>
      </c>
      <c r="B41" s="101" t="s">
        <v>356</v>
      </c>
      <c r="C41" s="78" t="s">
        <v>78</v>
      </c>
      <c r="D41" s="78">
        <v>20</v>
      </c>
      <c r="E41" s="141"/>
      <c r="F41" s="74">
        <f>D41*E41</f>
        <v>0</v>
      </c>
    </row>
    <row r="42" spans="1:6">
      <c r="A42" s="93"/>
      <c r="B42" s="94"/>
      <c r="C42" s="95"/>
      <c r="D42" s="102"/>
      <c r="E42" s="103"/>
      <c r="F42" s="103"/>
    </row>
    <row r="43" spans="1:6">
      <c r="A43" s="105"/>
      <c r="B43" s="138" t="s">
        <v>357</v>
      </c>
      <c r="C43" s="139"/>
      <c r="D43" s="89"/>
      <c r="E43" s="133"/>
      <c r="F43" s="133">
        <f>SUM(F35:F42)</f>
        <v>0</v>
      </c>
    </row>
    <row r="44" spans="1:6">
      <c r="A44" s="76"/>
      <c r="B44" s="77"/>
      <c r="C44" s="78"/>
      <c r="D44" s="78"/>
      <c r="E44" s="74"/>
      <c r="F44" s="74"/>
    </row>
    <row r="45" spans="1:6">
      <c r="A45" s="76"/>
      <c r="B45" s="77"/>
      <c r="C45" s="78"/>
      <c r="D45" s="78"/>
      <c r="E45" s="74"/>
      <c r="F45" s="74"/>
    </row>
    <row r="46" spans="1:6">
      <c r="A46" s="96" t="s">
        <v>21</v>
      </c>
      <c r="B46" s="99" t="s">
        <v>245</v>
      </c>
      <c r="C46" s="78"/>
      <c r="D46" s="78"/>
      <c r="E46" s="74"/>
      <c r="F46" s="74"/>
    </row>
    <row r="47" spans="1:6">
      <c r="A47" s="76"/>
      <c r="B47" s="77"/>
      <c r="C47" s="78"/>
      <c r="D47" s="78"/>
      <c r="E47" s="74"/>
      <c r="F47" s="74"/>
    </row>
    <row r="48" spans="1:6" ht="60">
      <c r="A48" s="76"/>
      <c r="B48" s="99" t="s">
        <v>358</v>
      </c>
      <c r="C48" s="78"/>
      <c r="D48" s="78"/>
      <c r="E48" s="74"/>
      <c r="F48" s="74"/>
    </row>
    <row r="49" spans="1:6">
      <c r="A49" s="76"/>
      <c r="B49" s="77"/>
      <c r="C49" s="78"/>
      <c r="D49" s="78"/>
      <c r="E49" s="74"/>
      <c r="F49" s="74"/>
    </row>
    <row r="50" spans="1:6" ht="30">
      <c r="A50" s="100">
        <f>COUNT($A$49:A49)/100+2.01</f>
        <v>2.0099999999999998</v>
      </c>
      <c r="B50" s="77" t="s">
        <v>359</v>
      </c>
      <c r="C50" s="78" t="s">
        <v>293</v>
      </c>
      <c r="D50" s="78">
        <v>15</v>
      </c>
      <c r="E50" s="141"/>
      <c r="F50" s="74">
        <f>D50*E50</f>
        <v>0</v>
      </c>
    </row>
    <row r="51" spans="1:6" hidden="1">
      <c r="A51" s="76"/>
      <c r="B51" s="77"/>
      <c r="C51" s="78"/>
      <c r="D51" s="78"/>
      <c r="E51" s="141"/>
      <c r="F51" s="74"/>
    </row>
    <row r="52" spans="1:6" ht="47.25" hidden="1" customHeight="1">
      <c r="A52" s="100">
        <f>COUNT($A$49:A51)/100+2.01</f>
        <v>2.0199999999999996</v>
      </c>
      <c r="B52" s="77" t="s">
        <v>360</v>
      </c>
      <c r="C52" s="78" t="s">
        <v>293</v>
      </c>
      <c r="D52" s="78">
        <v>0</v>
      </c>
      <c r="E52" s="141"/>
      <c r="F52" s="74">
        <f>D52*E52</f>
        <v>0</v>
      </c>
    </row>
    <row r="53" spans="1:6">
      <c r="A53" s="76"/>
      <c r="B53" s="77"/>
      <c r="C53" s="78"/>
      <c r="D53" s="78"/>
      <c r="E53" s="141"/>
      <c r="F53" s="74"/>
    </row>
    <row r="54" spans="1:6" ht="45">
      <c r="A54" s="100">
        <v>2.02</v>
      </c>
      <c r="B54" s="77" t="s">
        <v>361</v>
      </c>
      <c r="C54" s="78" t="s">
        <v>293</v>
      </c>
      <c r="D54" s="78">
        <v>15.5</v>
      </c>
      <c r="E54" s="141"/>
      <c r="F54" s="74">
        <f>D54*E54</f>
        <v>0</v>
      </c>
    </row>
    <row r="55" spans="1:6">
      <c r="A55" s="100"/>
      <c r="B55" s="77"/>
      <c r="C55" s="78"/>
      <c r="D55" s="78"/>
      <c r="E55" s="141"/>
      <c r="F55" s="74"/>
    </row>
    <row r="56" spans="1:6" ht="45">
      <c r="A56" s="100">
        <v>2.0299999999999998</v>
      </c>
      <c r="B56" s="77" t="s">
        <v>362</v>
      </c>
      <c r="C56" s="78" t="s">
        <v>293</v>
      </c>
      <c r="D56" s="78">
        <v>34.9</v>
      </c>
      <c r="E56" s="141"/>
      <c r="F56" s="74">
        <f>D56*E56</f>
        <v>0</v>
      </c>
    </row>
    <row r="57" spans="1:6" hidden="1">
      <c r="A57" s="100"/>
      <c r="B57" s="77"/>
      <c r="C57" s="78"/>
      <c r="D57" s="78"/>
      <c r="E57" s="141"/>
      <c r="F57" s="74"/>
    </row>
    <row r="58" spans="1:6" hidden="1">
      <c r="A58" s="100">
        <f>COUNT($A$49:A57)/100+2.01</f>
        <v>2.0499999999999998</v>
      </c>
      <c r="B58" s="77" t="s">
        <v>363</v>
      </c>
      <c r="C58" s="78" t="s">
        <v>78</v>
      </c>
      <c r="D58" s="78">
        <v>0</v>
      </c>
      <c r="E58" s="141"/>
      <c r="F58" s="74">
        <f>D58*E58</f>
        <v>0</v>
      </c>
    </row>
    <row r="59" spans="1:6" hidden="1">
      <c r="A59" s="76"/>
      <c r="B59" s="77"/>
      <c r="C59" s="78"/>
      <c r="D59" s="78"/>
      <c r="E59" s="141"/>
      <c r="F59" s="74"/>
    </row>
    <row r="60" spans="1:6" ht="45" hidden="1">
      <c r="A60" s="100">
        <f>COUNT($A$49:A59)/100+2.01</f>
        <v>2.0599999999999996</v>
      </c>
      <c r="B60" s="77" t="s">
        <v>364</v>
      </c>
      <c r="C60" s="78" t="s">
        <v>293</v>
      </c>
      <c r="D60" s="78">
        <v>0</v>
      </c>
      <c r="E60" s="141"/>
      <c r="F60" s="74">
        <f>D60*E60</f>
        <v>0</v>
      </c>
    </row>
    <row r="61" spans="1:6">
      <c r="A61" s="100"/>
      <c r="B61" s="77"/>
      <c r="C61" s="78"/>
      <c r="D61" s="78"/>
      <c r="E61" s="141"/>
      <c r="F61" s="74"/>
    </row>
    <row r="62" spans="1:6">
      <c r="A62" s="100">
        <v>2.04</v>
      </c>
      <c r="B62" s="77" t="s">
        <v>365</v>
      </c>
      <c r="C62" s="78" t="s">
        <v>78</v>
      </c>
      <c r="D62" s="78">
        <v>5</v>
      </c>
      <c r="E62" s="141"/>
      <c r="F62" s="74">
        <f>D62*E62</f>
        <v>0</v>
      </c>
    </row>
    <row r="63" spans="1:6" hidden="1">
      <c r="A63" s="76"/>
      <c r="B63" s="77"/>
      <c r="C63" s="78"/>
      <c r="D63" s="78"/>
      <c r="E63" s="74"/>
      <c r="F63" s="74"/>
    </row>
    <row r="64" spans="1:6" ht="30" hidden="1">
      <c r="A64" s="100">
        <f>COUNT($A$49:A63)/100+2.01</f>
        <v>2.0799999999999996</v>
      </c>
      <c r="B64" s="77" t="s">
        <v>366</v>
      </c>
      <c r="C64" s="78" t="s">
        <v>78</v>
      </c>
      <c r="D64" s="78">
        <v>0</v>
      </c>
      <c r="E64" s="74"/>
      <c r="F64" s="74">
        <f>D64*E64</f>
        <v>0</v>
      </c>
    </row>
    <row r="65" spans="1:6" hidden="1">
      <c r="A65" s="100"/>
      <c r="B65" s="77"/>
      <c r="C65" s="78"/>
      <c r="D65" s="78"/>
      <c r="E65" s="74"/>
      <c r="F65" s="74"/>
    </row>
    <row r="66" spans="1:6" hidden="1">
      <c r="A66" s="100">
        <f>COUNT($A$49:A65)/100+2.01</f>
        <v>2.09</v>
      </c>
      <c r="B66" s="77" t="s">
        <v>367</v>
      </c>
      <c r="C66" s="78" t="s">
        <v>293</v>
      </c>
      <c r="D66" s="78">
        <v>0</v>
      </c>
      <c r="E66" s="74"/>
      <c r="F66" s="74">
        <f>D66*E66</f>
        <v>0</v>
      </c>
    </row>
    <row r="67" spans="1:6">
      <c r="A67" s="114"/>
      <c r="B67" s="115"/>
      <c r="C67" s="102"/>
      <c r="D67" s="102"/>
      <c r="E67" s="103"/>
      <c r="F67" s="103"/>
    </row>
    <row r="68" spans="1:6">
      <c r="A68" s="76"/>
      <c r="B68" s="79" t="s">
        <v>368</v>
      </c>
      <c r="C68" s="89"/>
      <c r="D68" s="89"/>
      <c r="E68" s="133"/>
      <c r="F68" s="133">
        <f>SUM(F49:F67)</f>
        <v>0</v>
      </c>
    </row>
    <row r="69" spans="1:6">
      <c r="A69" s="76"/>
      <c r="B69" s="77"/>
      <c r="C69" s="78"/>
      <c r="D69" s="78"/>
      <c r="E69" s="74"/>
      <c r="F69" s="74"/>
    </row>
    <row r="70" spans="1:6">
      <c r="A70" s="76"/>
      <c r="B70" s="77"/>
      <c r="C70" s="78"/>
      <c r="D70" s="78"/>
      <c r="E70" s="74"/>
      <c r="F70" s="74"/>
    </row>
    <row r="71" spans="1:6">
      <c r="A71" s="96" t="s">
        <v>23</v>
      </c>
      <c r="B71" s="99" t="s">
        <v>246</v>
      </c>
      <c r="C71" s="78"/>
      <c r="D71" s="78"/>
      <c r="E71" s="74"/>
      <c r="F71" s="74"/>
    </row>
    <row r="72" spans="1:6">
      <c r="A72" s="76"/>
      <c r="B72" s="77"/>
      <c r="C72" s="78"/>
      <c r="D72" s="78"/>
      <c r="E72" s="74"/>
      <c r="F72" s="74"/>
    </row>
    <row r="73" spans="1:6" ht="45">
      <c r="A73" s="76"/>
      <c r="B73" s="99" t="s">
        <v>369</v>
      </c>
      <c r="C73" s="78"/>
      <c r="D73" s="78"/>
      <c r="E73" s="74"/>
      <c r="F73" s="74"/>
    </row>
    <row r="74" spans="1:6">
      <c r="A74" s="76"/>
      <c r="B74" s="77"/>
      <c r="C74" s="78"/>
      <c r="D74" s="78"/>
      <c r="E74" s="74"/>
      <c r="F74" s="74"/>
    </row>
    <row r="75" spans="1:6" ht="30">
      <c r="A75" s="100">
        <f>COUNT($A$74:A74)/100+3.01</f>
        <v>3.01</v>
      </c>
      <c r="B75" s="77" t="s">
        <v>370</v>
      </c>
      <c r="C75" s="78" t="s">
        <v>78</v>
      </c>
      <c r="D75" s="78">
        <v>3</v>
      </c>
      <c r="E75" s="141"/>
      <c r="F75" s="74">
        <f>D75*E75</f>
        <v>0</v>
      </c>
    </row>
    <row r="76" spans="1:6">
      <c r="A76" s="100"/>
      <c r="B76" s="77"/>
      <c r="C76" s="78"/>
      <c r="D76" s="78"/>
      <c r="E76" s="141"/>
      <c r="F76" s="74"/>
    </row>
    <row r="77" spans="1:6" ht="30">
      <c r="A77" s="100">
        <f>COUNT($A$74:A76)/100+3.01</f>
        <v>3.0199999999999996</v>
      </c>
      <c r="B77" s="77" t="s">
        <v>371</v>
      </c>
      <c r="C77" s="78" t="s">
        <v>78</v>
      </c>
      <c r="D77" s="78">
        <v>3</v>
      </c>
      <c r="E77" s="141"/>
      <c r="F77" s="74">
        <f>D77*E77</f>
        <v>0</v>
      </c>
    </row>
    <row r="78" spans="1:6">
      <c r="A78" s="100"/>
      <c r="B78" s="77"/>
      <c r="C78" s="78"/>
      <c r="D78" s="78"/>
      <c r="E78" s="141"/>
      <c r="F78" s="74"/>
    </row>
    <row r="79" spans="1:6" ht="30">
      <c r="A79" s="100">
        <f>COUNT($A$74:A77)/100+3.01</f>
        <v>3.03</v>
      </c>
      <c r="B79" s="77" t="s">
        <v>372</v>
      </c>
      <c r="C79" s="78" t="s">
        <v>78</v>
      </c>
      <c r="D79" s="78">
        <v>1</v>
      </c>
      <c r="E79" s="141"/>
      <c r="F79" s="74">
        <f>D79*E79</f>
        <v>0</v>
      </c>
    </row>
    <row r="80" spans="1:6">
      <c r="A80" s="100"/>
      <c r="B80" s="77"/>
      <c r="C80" s="78"/>
      <c r="D80" s="78"/>
      <c r="E80" s="141"/>
      <c r="F80" s="74"/>
    </row>
    <row r="81" spans="1:6" ht="30">
      <c r="A81" s="100">
        <f>COUNT($A$74:A79)/100+3.01</f>
        <v>3.0399999999999996</v>
      </c>
      <c r="B81" s="77" t="s">
        <v>373</v>
      </c>
      <c r="C81" s="78" t="s">
        <v>78</v>
      </c>
      <c r="D81" s="78">
        <v>1</v>
      </c>
      <c r="E81" s="141"/>
      <c r="F81" s="74">
        <f>D81*E81</f>
        <v>0</v>
      </c>
    </row>
    <row r="82" spans="1:6">
      <c r="A82" s="100"/>
      <c r="B82" s="77"/>
      <c r="C82" s="78"/>
      <c r="D82" s="78"/>
      <c r="E82" s="141"/>
      <c r="F82" s="74"/>
    </row>
    <row r="83" spans="1:6" ht="30">
      <c r="A83" s="100">
        <f>COUNT($A$74:A79)/100+3.01</f>
        <v>3.0399999999999996</v>
      </c>
      <c r="B83" s="77" t="s">
        <v>374</v>
      </c>
      <c r="C83" s="78" t="s">
        <v>78</v>
      </c>
      <c r="D83" s="78">
        <v>1</v>
      </c>
      <c r="E83" s="141"/>
      <c r="F83" s="74">
        <f>D83*E83</f>
        <v>0</v>
      </c>
    </row>
    <row r="84" spans="1:6">
      <c r="A84" s="100"/>
      <c r="B84" s="77"/>
      <c r="C84" s="78"/>
      <c r="D84" s="78"/>
      <c r="E84" s="141"/>
      <c r="F84" s="74"/>
    </row>
    <row r="85" spans="1:6" ht="30">
      <c r="A85" s="100">
        <f>COUNT($A$74:A84)/100+3.01</f>
        <v>3.0599999999999996</v>
      </c>
      <c r="B85" s="77" t="s">
        <v>374</v>
      </c>
      <c r="C85" s="78" t="s">
        <v>78</v>
      </c>
      <c r="D85" s="78">
        <v>1</v>
      </c>
      <c r="E85" s="141"/>
      <c r="F85" s="74">
        <f>D85*E85</f>
        <v>0</v>
      </c>
    </row>
    <row r="86" spans="1:6">
      <c r="A86" s="100"/>
      <c r="B86" s="77"/>
      <c r="C86" s="78"/>
      <c r="D86" s="78"/>
      <c r="E86" s="141"/>
      <c r="F86" s="74"/>
    </row>
    <row r="87" spans="1:6" ht="30">
      <c r="A87" s="100">
        <f>COUNT($A$74:A86)/100+3.01</f>
        <v>3.07</v>
      </c>
      <c r="B87" s="77" t="s">
        <v>375</v>
      </c>
      <c r="C87" s="78" t="s">
        <v>78</v>
      </c>
      <c r="D87" s="78">
        <v>8</v>
      </c>
      <c r="E87" s="141"/>
      <c r="F87" s="74">
        <f>D87*E87</f>
        <v>0</v>
      </c>
    </row>
    <row r="88" spans="1:6">
      <c r="A88" s="100"/>
      <c r="B88" s="77"/>
      <c r="C88" s="78"/>
      <c r="D88" s="78"/>
      <c r="E88" s="141"/>
      <c r="F88" s="74"/>
    </row>
    <row r="89" spans="1:6" ht="30">
      <c r="A89" s="100">
        <f>COUNT($A$74:A88)/100+3.01</f>
        <v>3.0799999999999996</v>
      </c>
      <c r="B89" s="77" t="s">
        <v>376</v>
      </c>
      <c r="C89" s="78" t="s">
        <v>78</v>
      </c>
      <c r="D89" s="78">
        <v>2</v>
      </c>
      <c r="E89" s="141"/>
      <c r="F89" s="74">
        <f>D89*E89</f>
        <v>0</v>
      </c>
    </row>
    <row r="90" spans="1:6">
      <c r="A90" s="100"/>
      <c r="B90" s="77"/>
      <c r="C90" s="78"/>
      <c r="D90" s="78"/>
      <c r="E90" s="141"/>
      <c r="F90" s="74"/>
    </row>
    <row r="91" spans="1:6" ht="30">
      <c r="A91" s="100">
        <f>COUNT($A$74:A90)/100+3.01</f>
        <v>3.09</v>
      </c>
      <c r="B91" s="77" t="s">
        <v>377</v>
      </c>
      <c r="C91" s="78" t="s">
        <v>78</v>
      </c>
      <c r="D91" s="78">
        <v>1</v>
      </c>
      <c r="E91" s="141"/>
      <c r="F91" s="74">
        <f>D91*E91</f>
        <v>0</v>
      </c>
    </row>
    <row r="92" spans="1:6">
      <c r="A92" s="76"/>
      <c r="B92" s="77"/>
      <c r="C92" s="78"/>
      <c r="D92" s="78"/>
      <c r="E92" s="141"/>
      <c r="F92" s="74"/>
    </row>
    <row r="93" spans="1:6" ht="30">
      <c r="A93" s="100">
        <f>COUNT($A$74:A92)/100+3.01</f>
        <v>3.0999999999999996</v>
      </c>
      <c r="B93" s="77" t="s">
        <v>378</v>
      </c>
      <c r="C93" s="78" t="s">
        <v>78</v>
      </c>
      <c r="D93" s="78">
        <v>1</v>
      </c>
      <c r="E93" s="141"/>
      <c r="F93" s="74">
        <f>D93*E93</f>
        <v>0</v>
      </c>
    </row>
    <row r="94" spans="1:6" hidden="1">
      <c r="A94" s="100"/>
      <c r="B94" s="77"/>
      <c r="C94" s="78"/>
      <c r="D94" s="78"/>
      <c r="E94" s="74"/>
      <c r="F94" s="74"/>
    </row>
    <row r="95" spans="1:6" ht="60" hidden="1">
      <c r="A95" s="100">
        <f>COUNT($A$74:A94)/100+3.01</f>
        <v>3.11</v>
      </c>
      <c r="B95" s="77" t="s">
        <v>379</v>
      </c>
      <c r="C95" s="78" t="s">
        <v>113</v>
      </c>
      <c r="D95" s="78">
        <v>0</v>
      </c>
      <c r="E95" s="74"/>
      <c r="F95" s="74">
        <f>D95*E95</f>
        <v>0</v>
      </c>
    </row>
    <row r="96" spans="1:6" hidden="1">
      <c r="A96" s="100"/>
      <c r="B96" s="77"/>
      <c r="C96" s="78"/>
      <c r="D96" s="78"/>
      <c r="E96" s="74"/>
      <c r="F96" s="74"/>
    </row>
    <row r="97" spans="1:6" ht="60" hidden="1">
      <c r="A97" s="100">
        <f>COUNT($A$74:A96)/100+3.01</f>
        <v>3.1199999999999997</v>
      </c>
      <c r="B97" s="77" t="s">
        <v>380</v>
      </c>
      <c r="C97" s="78" t="s">
        <v>113</v>
      </c>
      <c r="D97" s="78">
        <v>0</v>
      </c>
      <c r="E97" s="74"/>
      <c r="F97" s="74">
        <f>D97*E97</f>
        <v>0</v>
      </c>
    </row>
    <row r="98" spans="1:6">
      <c r="A98" s="114"/>
      <c r="B98" s="115"/>
      <c r="C98" s="102"/>
      <c r="D98" s="102"/>
      <c r="E98" s="103"/>
      <c r="F98" s="103"/>
    </row>
    <row r="99" spans="1:6">
      <c r="A99" s="76"/>
      <c r="B99" s="79" t="s">
        <v>381</v>
      </c>
      <c r="C99" s="89"/>
      <c r="D99" s="89"/>
      <c r="E99" s="133"/>
      <c r="F99" s="133">
        <f>SUM(F74:F98)</f>
        <v>0</v>
      </c>
    </row>
    <row r="100" spans="1:6">
      <c r="A100" s="76"/>
      <c r="B100" s="77"/>
      <c r="C100" s="78"/>
      <c r="D100" s="78"/>
      <c r="E100" s="74"/>
      <c r="F100" s="74"/>
    </row>
    <row r="101" spans="1:6" hidden="1">
      <c r="A101" s="76"/>
      <c r="B101" s="77"/>
      <c r="C101" s="78"/>
      <c r="D101" s="78"/>
      <c r="E101" s="74"/>
      <c r="F101" s="74"/>
    </row>
    <row r="102" spans="1:6" hidden="1">
      <c r="A102" s="96" t="s">
        <v>24</v>
      </c>
      <c r="B102" s="99" t="s">
        <v>247</v>
      </c>
      <c r="C102" s="78"/>
      <c r="D102" s="78"/>
      <c r="E102" s="74"/>
      <c r="F102" s="74"/>
    </row>
    <row r="103" spans="1:6" hidden="1">
      <c r="A103" s="76"/>
      <c r="B103" s="77"/>
      <c r="C103" s="78"/>
      <c r="D103" s="78"/>
      <c r="E103" s="74"/>
      <c r="F103" s="74"/>
    </row>
    <row r="104" spans="1:6" ht="90" hidden="1">
      <c r="A104" s="96" t="s">
        <v>254</v>
      </c>
      <c r="B104" s="99" t="s">
        <v>382</v>
      </c>
      <c r="C104" s="78"/>
      <c r="D104" s="78"/>
      <c r="E104" s="74"/>
      <c r="F104" s="74"/>
    </row>
    <row r="105" spans="1:6" hidden="1">
      <c r="A105" s="76"/>
      <c r="B105" s="99"/>
      <c r="C105" s="78"/>
      <c r="D105" s="78"/>
      <c r="E105" s="74"/>
      <c r="F105" s="74"/>
    </row>
    <row r="106" spans="1:6" ht="135" hidden="1">
      <c r="A106" s="100">
        <f>COUNT($A$105:A105)/100+4.01</f>
        <v>4.01</v>
      </c>
      <c r="B106" s="77" t="s">
        <v>383</v>
      </c>
      <c r="C106" s="78" t="s">
        <v>16</v>
      </c>
      <c r="D106" s="78">
        <v>0</v>
      </c>
      <c r="E106" s="74"/>
      <c r="F106" s="74">
        <f>D106*E106</f>
        <v>0</v>
      </c>
    </row>
    <row r="107" spans="1:6" hidden="1">
      <c r="A107" s="76"/>
      <c r="B107" s="77"/>
      <c r="C107" s="78"/>
      <c r="D107" s="78"/>
      <c r="E107" s="74"/>
      <c r="F107" s="74"/>
    </row>
    <row r="108" spans="1:6" ht="30" hidden="1">
      <c r="A108" s="100">
        <f>COUNT($A$105:A107)/100+4.01</f>
        <v>4.0199999999999996</v>
      </c>
      <c r="B108" s="77" t="s">
        <v>384</v>
      </c>
      <c r="C108" s="78" t="s">
        <v>293</v>
      </c>
      <c r="D108" s="78">
        <v>0</v>
      </c>
      <c r="E108" s="74"/>
      <c r="F108" s="74">
        <f>D108*E108</f>
        <v>0</v>
      </c>
    </row>
    <row r="109" spans="1:6" hidden="1">
      <c r="A109" s="100"/>
      <c r="B109" s="77"/>
      <c r="C109" s="78"/>
      <c r="D109" s="78"/>
      <c r="E109" s="74"/>
      <c r="F109" s="74"/>
    </row>
    <row r="110" spans="1:6" hidden="1">
      <c r="A110" s="100">
        <f>COUNT($A$105:A109)/100+4.01</f>
        <v>4.0299999999999994</v>
      </c>
      <c r="B110" s="77" t="s">
        <v>385</v>
      </c>
      <c r="C110" s="78" t="s">
        <v>293</v>
      </c>
      <c r="D110" s="78">
        <v>0</v>
      </c>
      <c r="E110" s="74"/>
      <c r="F110" s="74">
        <f>D110*E110</f>
        <v>0</v>
      </c>
    </row>
    <row r="111" spans="1:6" hidden="1">
      <c r="A111" s="100"/>
      <c r="B111" s="77"/>
      <c r="C111" s="78"/>
      <c r="D111" s="78"/>
      <c r="E111" s="74"/>
      <c r="F111" s="74"/>
    </row>
    <row r="112" spans="1:6" ht="120" hidden="1">
      <c r="A112" s="100">
        <f>COUNT($A$105:A111)/100+4.01</f>
        <v>4.04</v>
      </c>
      <c r="B112" s="77" t="s">
        <v>386</v>
      </c>
      <c r="C112" s="78" t="s">
        <v>16</v>
      </c>
      <c r="D112" s="104">
        <v>0</v>
      </c>
      <c r="E112" s="74"/>
      <c r="F112" s="74">
        <f>D112*E112</f>
        <v>0</v>
      </c>
    </row>
    <row r="113" spans="1:6" hidden="1">
      <c r="A113" s="100"/>
      <c r="B113" s="77"/>
      <c r="C113" s="78"/>
      <c r="D113" s="104"/>
      <c r="E113" s="74"/>
      <c r="F113" s="74"/>
    </row>
    <row r="114" spans="1:6" hidden="1">
      <c r="A114" s="100">
        <f>COUNT($A$105:A113)/100+4.01</f>
        <v>4.05</v>
      </c>
      <c r="B114" s="77" t="s">
        <v>387</v>
      </c>
      <c r="C114" s="78" t="s">
        <v>293</v>
      </c>
      <c r="D114" s="104">
        <v>0</v>
      </c>
      <c r="E114" s="74"/>
      <c r="F114" s="74">
        <f>D114*E114</f>
        <v>0</v>
      </c>
    </row>
    <row r="115" spans="1:6" hidden="1">
      <c r="A115" s="100"/>
      <c r="B115" s="77"/>
      <c r="C115" s="78"/>
      <c r="D115" s="104"/>
      <c r="E115" s="74"/>
      <c r="F115" s="74"/>
    </row>
    <row r="116" spans="1:6" ht="30" hidden="1">
      <c r="A116" s="100">
        <f>COUNT($A$105:A115)/100+4.01</f>
        <v>4.0599999999999996</v>
      </c>
      <c r="B116" s="77" t="s">
        <v>388</v>
      </c>
      <c r="C116" s="78" t="s">
        <v>293</v>
      </c>
      <c r="D116" s="104">
        <v>0</v>
      </c>
      <c r="E116" s="74"/>
      <c r="F116" s="74">
        <f>D116*E116</f>
        <v>0</v>
      </c>
    </row>
    <row r="117" spans="1:6" hidden="1">
      <c r="A117" s="76"/>
      <c r="B117" s="77"/>
      <c r="C117" s="78"/>
      <c r="D117" s="78"/>
      <c r="E117" s="74"/>
      <c r="F117" s="74"/>
    </row>
    <row r="118" spans="1:6" ht="75" hidden="1">
      <c r="A118" s="100">
        <f>COUNT($A$105:A117)/100+4.01</f>
        <v>4.0699999999999994</v>
      </c>
      <c r="B118" s="77" t="s">
        <v>389</v>
      </c>
      <c r="C118" s="78" t="s">
        <v>293</v>
      </c>
      <c r="D118" s="104">
        <v>0</v>
      </c>
      <c r="E118" s="74"/>
      <c r="F118" s="74">
        <f>D118*E118</f>
        <v>0</v>
      </c>
    </row>
    <row r="119" spans="1:6" hidden="1">
      <c r="A119" s="100"/>
      <c r="B119" s="77"/>
      <c r="C119" s="78"/>
      <c r="D119" s="104"/>
      <c r="E119" s="74"/>
      <c r="F119" s="74"/>
    </row>
    <row r="120" spans="1:6" ht="75" hidden="1">
      <c r="A120" s="100">
        <f>COUNT($A$105:A119)/100+4.01</f>
        <v>4.08</v>
      </c>
      <c r="B120" s="77" t="s">
        <v>390</v>
      </c>
      <c r="C120" s="78" t="s">
        <v>16</v>
      </c>
      <c r="D120" s="104">
        <v>0</v>
      </c>
      <c r="E120" s="74"/>
      <c r="F120" s="74">
        <f>D120*E120</f>
        <v>0</v>
      </c>
    </row>
    <row r="121" spans="1:6" hidden="1">
      <c r="A121" s="100"/>
      <c r="B121" s="77"/>
      <c r="C121" s="78"/>
      <c r="D121" s="104"/>
      <c r="E121" s="74"/>
      <c r="F121" s="74"/>
    </row>
    <row r="122" spans="1:6" ht="30" hidden="1">
      <c r="A122" s="100">
        <f>COUNT($A$105:A121)/100+4.01</f>
        <v>4.09</v>
      </c>
      <c r="B122" s="77" t="s">
        <v>391</v>
      </c>
      <c r="C122" s="78" t="s">
        <v>293</v>
      </c>
      <c r="D122" s="104">
        <v>0</v>
      </c>
      <c r="E122" s="74"/>
      <c r="F122" s="74">
        <f>D122*E122</f>
        <v>0</v>
      </c>
    </row>
    <row r="123" spans="1:6" hidden="1">
      <c r="A123" s="93"/>
      <c r="B123" s="94"/>
      <c r="C123" s="95"/>
      <c r="D123" s="102"/>
      <c r="E123" s="103"/>
      <c r="F123" s="103"/>
    </row>
    <row r="124" spans="1:6" hidden="1">
      <c r="A124" s="76"/>
      <c r="B124" s="77" t="s">
        <v>392</v>
      </c>
      <c r="C124" s="78"/>
      <c r="D124" s="78"/>
      <c r="E124" s="74"/>
      <c r="F124" s="74">
        <f>SUM(F105:F123)</f>
        <v>0</v>
      </c>
    </row>
    <row r="125" spans="1:6" hidden="1">
      <c r="A125" s="76"/>
      <c r="B125" s="77"/>
      <c r="C125" s="78"/>
      <c r="D125" s="78"/>
      <c r="E125" s="74"/>
      <c r="F125" s="74"/>
    </row>
    <row r="126" spans="1:6">
      <c r="A126" s="76"/>
      <c r="B126" s="77"/>
      <c r="C126" s="78"/>
      <c r="D126" s="78"/>
      <c r="E126" s="74"/>
      <c r="F126" s="74"/>
    </row>
    <row r="127" spans="1:6">
      <c r="A127" s="96" t="s">
        <v>24</v>
      </c>
      <c r="B127" s="99" t="s">
        <v>248</v>
      </c>
      <c r="C127" s="78"/>
      <c r="D127" s="78"/>
      <c r="E127" s="74"/>
      <c r="F127" s="74"/>
    </row>
    <row r="128" spans="1:6">
      <c r="A128" s="76"/>
      <c r="B128" s="77"/>
      <c r="C128" s="78"/>
      <c r="D128" s="78"/>
      <c r="E128" s="74"/>
      <c r="F128" s="74"/>
    </row>
    <row r="129" spans="1:6" ht="91.5" customHeight="1">
      <c r="A129" s="96" t="s">
        <v>254</v>
      </c>
      <c r="B129" s="99" t="s">
        <v>393</v>
      </c>
      <c r="C129" s="78"/>
      <c r="D129" s="78"/>
      <c r="E129" s="74"/>
      <c r="F129" s="74"/>
    </row>
    <row r="130" spans="1:6" hidden="1">
      <c r="A130" s="76"/>
      <c r="B130" s="77"/>
      <c r="C130" s="78"/>
      <c r="D130" s="78"/>
      <c r="E130" s="74"/>
      <c r="F130" s="74"/>
    </row>
    <row r="131" spans="1:6" ht="30" hidden="1">
      <c r="A131" s="100">
        <f>COUNT($A$130:A130)/100+5.01</f>
        <v>5.01</v>
      </c>
      <c r="B131" s="77" t="s">
        <v>394</v>
      </c>
      <c r="C131" s="78" t="s">
        <v>293</v>
      </c>
      <c r="D131" s="78">
        <v>0</v>
      </c>
      <c r="E131" s="74"/>
      <c r="F131" s="74">
        <f>D131*E131</f>
        <v>0</v>
      </c>
    </row>
    <row r="132" spans="1:6">
      <c r="A132" s="100"/>
      <c r="B132" s="77"/>
      <c r="C132" s="78"/>
      <c r="D132" s="78"/>
      <c r="E132" s="74"/>
      <c r="F132" s="74"/>
    </row>
    <row r="133" spans="1:6" ht="30">
      <c r="A133" s="100">
        <v>5.01</v>
      </c>
      <c r="B133" s="77" t="s">
        <v>477</v>
      </c>
      <c r="C133" s="78" t="s">
        <v>16</v>
      </c>
      <c r="D133" s="78">
        <v>112.6</v>
      </c>
      <c r="E133" s="141"/>
      <c r="F133" s="74">
        <f>D133*E133</f>
        <v>0</v>
      </c>
    </row>
    <row r="134" spans="1:6" hidden="1">
      <c r="A134" s="100"/>
      <c r="B134" s="77"/>
      <c r="C134" s="78"/>
      <c r="D134" s="78"/>
      <c r="E134" s="141"/>
      <c r="F134" s="74"/>
    </row>
    <row r="135" spans="1:6" hidden="1">
      <c r="A135" s="100">
        <f>COUNT($A$130:A134)/100+5.01</f>
        <v>5.0299999999999994</v>
      </c>
      <c r="B135" s="77" t="s">
        <v>395</v>
      </c>
      <c r="C135" s="78" t="s">
        <v>16</v>
      </c>
      <c r="D135" s="78">
        <v>0</v>
      </c>
      <c r="E135" s="141"/>
      <c r="F135" s="74">
        <f>D135*E135</f>
        <v>0</v>
      </c>
    </row>
    <row r="136" spans="1:6">
      <c r="A136" s="100"/>
      <c r="B136" s="77"/>
      <c r="C136" s="78"/>
      <c r="D136" s="78"/>
      <c r="E136" s="141"/>
      <c r="F136" s="74"/>
    </row>
    <row r="137" spans="1:6">
      <c r="A137" s="100">
        <v>5.0199999999999996</v>
      </c>
      <c r="B137" s="77" t="s">
        <v>396</v>
      </c>
      <c r="C137" s="78" t="s">
        <v>15</v>
      </c>
      <c r="D137" s="78">
        <v>15</v>
      </c>
      <c r="E137" s="141"/>
      <c r="F137" s="74">
        <f>D137*E137</f>
        <v>0</v>
      </c>
    </row>
    <row r="138" spans="1:6">
      <c r="A138" s="93"/>
      <c r="B138" s="94"/>
      <c r="C138" s="95"/>
      <c r="D138" s="102"/>
      <c r="E138" s="103"/>
      <c r="F138" s="103"/>
    </row>
    <row r="139" spans="1:6">
      <c r="A139" s="105"/>
      <c r="B139" s="138" t="s">
        <v>397</v>
      </c>
      <c r="C139" s="139"/>
      <c r="D139" s="89"/>
      <c r="E139" s="133"/>
      <c r="F139" s="133">
        <f>SUM(F131:F138)</f>
        <v>0</v>
      </c>
    </row>
    <row r="140" spans="1:6">
      <c r="A140" s="111"/>
      <c r="B140" s="112"/>
      <c r="C140" s="78"/>
      <c r="D140" s="78"/>
      <c r="E140" s="74"/>
      <c r="F140" s="74"/>
    </row>
    <row r="141" spans="1:6">
      <c r="A141" s="111"/>
      <c r="B141" s="112"/>
      <c r="C141" s="78"/>
      <c r="D141" s="78"/>
      <c r="E141" s="74"/>
      <c r="F141" s="74"/>
    </row>
    <row r="142" spans="1:6">
      <c r="A142" s="96" t="s">
        <v>25</v>
      </c>
      <c r="B142" s="99" t="s">
        <v>249</v>
      </c>
      <c r="C142" s="78"/>
      <c r="D142" s="78"/>
      <c r="E142" s="74"/>
      <c r="F142" s="74"/>
    </row>
    <row r="143" spans="1:6">
      <c r="A143" s="76"/>
      <c r="B143" s="77"/>
      <c r="C143" s="78"/>
      <c r="D143" s="78"/>
      <c r="E143" s="74"/>
      <c r="F143" s="74"/>
    </row>
    <row r="144" spans="1:6" ht="75">
      <c r="A144" s="96" t="s">
        <v>254</v>
      </c>
      <c r="B144" s="99" t="s">
        <v>398</v>
      </c>
      <c r="C144" s="78"/>
      <c r="D144" s="78"/>
      <c r="E144" s="74"/>
      <c r="F144" s="74"/>
    </row>
    <row r="145" spans="1:6">
      <c r="A145" s="76"/>
      <c r="B145" s="77"/>
      <c r="C145" s="78"/>
      <c r="D145" s="78"/>
      <c r="E145" s="74"/>
      <c r="F145" s="74"/>
    </row>
    <row r="146" spans="1:6" ht="90">
      <c r="A146" s="100">
        <f>COUNT($A$145:A145)/100+6.01</f>
        <v>6.01</v>
      </c>
      <c r="B146" s="77" t="s">
        <v>399</v>
      </c>
      <c r="C146" s="78" t="s">
        <v>16</v>
      </c>
      <c r="D146" s="78">
        <v>108.45</v>
      </c>
      <c r="E146" s="141"/>
      <c r="F146" s="74">
        <f>D146*E146</f>
        <v>0</v>
      </c>
    </row>
    <row r="147" spans="1:6" hidden="1">
      <c r="A147" s="100"/>
      <c r="B147" s="77"/>
      <c r="C147" s="78"/>
      <c r="D147" s="78"/>
      <c r="E147" s="74"/>
      <c r="F147" s="74"/>
    </row>
    <row r="148" spans="1:6" ht="30" hidden="1">
      <c r="A148" s="100">
        <f>COUNT($A$145:A147)/100+6.01</f>
        <v>6.02</v>
      </c>
      <c r="B148" s="77" t="s">
        <v>400</v>
      </c>
      <c r="C148" s="78" t="s">
        <v>16</v>
      </c>
      <c r="D148" s="78">
        <v>0</v>
      </c>
      <c r="E148" s="74"/>
      <c r="F148" s="74">
        <f>D148*E148</f>
        <v>0</v>
      </c>
    </row>
    <row r="149" spans="1:6">
      <c r="A149" s="93"/>
      <c r="B149" s="94"/>
      <c r="C149" s="95"/>
      <c r="D149" s="102"/>
      <c r="E149" s="103"/>
      <c r="F149" s="103"/>
    </row>
    <row r="150" spans="1:6">
      <c r="A150" s="105"/>
      <c r="B150" s="138" t="s">
        <v>401</v>
      </c>
      <c r="C150" s="139"/>
      <c r="D150" s="89"/>
      <c r="E150" s="133"/>
      <c r="F150" s="133">
        <f>SUM(F145:F149)</f>
        <v>0</v>
      </c>
    </row>
    <row r="151" spans="1:6">
      <c r="A151" s="76"/>
      <c r="B151" s="77"/>
      <c r="C151" s="78"/>
      <c r="D151" s="78"/>
      <c r="E151" s="74"/>
      <c r="F151" s="74"/>
    </row>
    <row r="152" spans="1:6">
      <c r="A152" s="76"/>
      <c r="B152" s="77"/>
      <c r="C152" s="78"/>
      <c r="D152" s="78"/>
      <c r="E152" s="74"/>
      <c r="F152" s="74"/>
    </row>
    <row r="153" spans="1:6">
      <c r="A153" s="96" t="s">
        <v>26</v>
      </c>
      <c r="B153" s="99" t="s">
        <v>250</v>
      </c>
      <c r="C153" s="78"/>
      <c r="D153" s="78"/>
      <c r="E153" s="74"/>
      <c r="F153" s="74"/>
    </row>
    <row r="154" spans="1:6">
      <c r="A154" s="96"/>
      <c r="B154" s="99"/>
      <c r="C154" s="78"/>
      <c r="D154" s="78"/>
      <c r="E154" s="74"/>
      <c r="F154" s="74"/>
    </row>
    <row r="155" spans="1:6" ht="90">
      <c r="A155" s="96" t="s">
        <v>254</v>
      </c>
      <c r="B155" s="99" t="s">
        <v>402</v>
      </c>
      <c r="C155" s="78"/>
      <c r="D155" s="78"/>
      <c r="E155" s="74"/>
      <c r="F155" s="74"/>
    </row>
    <row r="156" spans="1:6" hidden="1">
      <c r="A156" s="76"/>
      <c r="B156" s="77"/>
      <c r="C156" s="78"/>
      <c r="D156" s="78"/>
      <c r="E156" s="74"/>
      <c r="F156" s="74"/>
    </row>
    <row r="157" spans="1:6" ht="30" hidden="1">
      <c r="A157" s="100">
        <f>COUNT($A$156:A156)/100+7.01</f>
        <v>7.01</v>
      </c>
      <c r="B157" s="77" t="s">
        <v>403</v>
      </c>
      <c r="C157" s="78" t="s">
        <v>16</v>
      </c>
      <c r="D157" s="78" t="e">
        <f>#REF!</f>
        <v>#REF!</v>
      </c>
      <c r="E157" s="74"/>
      <c r="F157" s="74" t="e">
        <f>D157*E157</f>
        <v>#REF!</v>
      </c>
    </row>
    <row r="158" spans="1:6" hidden="1">
      <c r="A158" s="100"/>
      <c r="B158" s="77"/>
      <c r="C158" s="78"/>
      <c r="D158" s="78"/>
      <c r="E158" s="74"/>
      <c r="F158" s="74"/>
    </row>
    <row r="159" spans="1:6" ht="30" hidden="1">
      <c r="A159" s="100">
        <f>COUNT($A$156:A158)/100+7.01</f>
        <v>7.02</v>
      </c>
      <c r="B159" s="77" t="s">
        <v>404</v>
      </c>
      <c r="C159" s="78" t="s">
        <v>16</v>
      </c>
      <c r="D159" s="78">
        <v>0</v>
      </c>
      <c r="E159" s="74"/>
      <c r="F159" s="74">
        <f>D159*E159</f>
        <v>0</v>
      </c>
    </row>
    <row r="160" spans="1:6" hidden="1">
      <c r="A160" s="100"/>
      <c r="B160" s="77"/>
      <c r="C160" s="78"/>
      <c r="D160" s="78"/>
      <c r="E160" s="74"/>
      <c r="F160" s="74"/>
    </row>
    <row r="161" spans="1:6" hidden="1">
      <c r="A161" s="100">
        <f>COUNT($A$156:A160)/100+7.01</f>
        <v>7.0299999999999994</v>
      </c>
      <c r="B161" s="77" t="s">
        <v>405</v>
      </c>
      <c r="C161" s="78" t="s">
        <v>16</v>
      </c>
      <c r="D161" s="78">
        <v>0</v>
      </c>
      <c r="E161" s="74"/>
      <c r="F161" s="74">
        <f>D161*E161</f>
        <v>0</v>
      </c>
    </row>
    <row r="162" spans="1:6">
      <c r="A162" s="76"/>
      <c r="B162" s="77"/>
      <c r="C162" s="78"/>
      <c r="D162" s="78"/>
      <c r="E162" s="74"/>
      <c r="F162" s="74"/>
    </row>
    <row r="163" spans="1:6" ht="45">
      <c r="A163" s="100">
        <v>7.01</v>
      </c>
      <c r="B163" s="77" t="s">
        <v>406</v>
      </c>
      <c r="C163" s="78" t="s">
        <v>16</v>
      </c>
      <c r="D163" s="78">
        <v>379.6</v>
      </c>
      <c r="E163" s="141"/>
      <c r="F163" s="74">
        <f>D163*E163</f>
        <v>0</v>
      </c>
    </row>
    <row r="164" spans="1:6">
      <c r="A164" s="100"/>
      <c r="B164" s="77"/>
      <c r="C164" s="78"/>
      <c r="D164" s="78"/>
      <c r="E164" s="141"/>
      <c r="F164" s="74"/>
    </row>
    <row r="165" spans="1:6">
      <c r="A165" s="100">
        <v>7.02</v>
      </c>
      <c r="B165" s="77" t="s">
        <v>407</v>
      </c>
      <c r="C165" s="78" t="s">
        <v>16</v>
      </c>
      <c r="D165" s="78">
        <v>379.6</v>
      </c>
      <c r="E165" s="141"/>
      <c r="F165" s="74">
        <f>D165*E165</f>
        <v>0</v>
      </c>
    </row>
    <row r="166" spans="1:6">
      <c r="A166" s="76"/>
      <c r="B166" s="77"/>
      <c r="C166" s="78"/>
      <c r="D166" s="78"/>
      <c r="E166" s="141"/>
      <c r="F166" s="74"/>
    </row>
    <row r="167" spans="1:6" ht="30">
      <c r="A167" s="100">
        <v>7.03</v>
      </c>
      <c r="B167" s="77" t="s">
        <v>408</v>
      </c>
      <c r="C167" s="78" t="s">
        <v>293</v>
      </c>
      <c r="D167" s="78">
        <v>40</v>
      </c>
      <c r="E167" s="141"/>
      <c r="F167" s="74">
        <f>D167*E167</f>
        <v>0</v>
      </c>
    </row>
    <row r="168" spans="1:6">
      <c r="A168" s="100"/>
      <c r="B168" s="77"/>
      <c r="C168" s="78"/>
      <c r="D168" s="78"/>
      <c r="E168" s="141"/>
      <c r="F168" s="74"/>
    </row>
    <row r="169" spans="1:6">
      <c r="A169" s="100">
        <v>7.04</v>
      </c>
      <c r="B169" s="77" t="s">
        <v>409</v>
      </c>
      <c r="C169" s="78" t="s">
        <v>15</v>
      </c>
      <c r="D169" s="78">
        <v>20</v>
      </c>
      <c r="E169" s="141"/>
      <c r="F169" s="74">
        <f>D169*E169</f>
        <v>0</v>
      </c>
    </row>
    <row r="170" spans="1:6">
      <c r="A170" s="93"/>
      <c r="B170" s="94"/>
      <c r="C170" s="95"/>
      <c r="D170" s="102"/>
      <c r="E170" s="103"/>
      <c r="F170" s="103"/>
    </row>
    <row r="171" spans="1:6">
      <c r="A171" s="76"/>
      <c r="B171" s="79" t="s">
        <v>410</v>
      </c>
      <c r="C171" s="89"/>
      <c r="D171" s="89"/>
      <c r="E171" s="133"/>
      <c r="F171" s="133">
        <f>SUM(F163:F170)</f>
        <v>0</v>
      </c>
    </row>
    <row r="172" spans="1:6">
      <c r="A172" s="76"/>
      <c r="B172" s="77"/>
      <c r="C172" s="78"/>
      <c r="D172" s="78"/>
      <c r="E172" s="74"/>
      <c r="F172" s="74"/>
    </row>
    <row r="173" spans="1:6">
      <c r="A173" s="76"/>
      <c r="B173" s="77"/>
      <c r="C173" s="78"/>
      <c r="D173" s="78"/>
      <c r="E173" s="74"/>
      <c r="F173" s="74"/>
    </row>
    <row r="174" spans="1:6">
      <c r="A174" s="96" t="s">
        <v>27</v>
      </c>
      <c r="B174" s="99" t="s">
        <v>251</v>
      </c>
      <c r="C174" s="78"/>
      <c r="D174" s="78"/>
      <c r="E174" s="74"/>
      <c r="F174" s="74"/>
    </row>
    <row r="175" spans="1:6">
      <c r="A175" s="96"/>
      <c r="B175" s="99"/>
      <c r="C175" s="78"/>
      <c r="D175" s="78"/>
      <c r="E175" s="74"/>
      <c r="F175" s="74"/>
    </row>
    <row r="176" spans="1:6" ht="105">
      <c r="A176" s="96" t="s">
        <v>254</v>
      </c>
      <c r="B176" s="99" t="s">
        <v>478</v>
      </c>
      <c r="C176" s="78"/>
      <c r="D176" s="78"/>
      <c r="E176" s="74"/>
      <c r="F176" s="74"/>
    </row>
    <row r="177" spans="1:6" ht="75.75" hidden="1" customHeight="1">
      <c r="A177" s="100">
        <f>COUNT(#REF!)/100+8.01</f>
        <v>8.01</v>
      </c>
      <c r="B177" s="77" t="s">
        <v>411</v>
      </c>
      <c r="C177" s="78" t="s">
        <v>78</v>
      </c>
      <c r="D177" s="78">
        <v>0</v>
      </c>
      <c r="E177" s="74"/>
      <c r="F177" s="74">
        <f>D177*E177</f>
        <v>0</v>
      </c>
    </row>
    <row r="178" spans="1:6">
      <c r="A178" s="76"/>
      <c r="B178" s="77"/>
      <c r="C178" s="78"/>
      <c r="D178" s="78"/>
      <c r="E178" s="74"/>
      <c r="F178" s="74"/>
    </row>
    <row r="179" spans="1:6" ht="30">
      <c r="A179" s="100">
        <v>8.01</v>
      </c>
      <c r="B179" s="77" t="s">
        <v>412</v>
      </c>
      <c r="C179" s="78" t="s">
        <v>78</v>
      </c>
      <c r="D179" s="78">
        <v>1</v>
      </c>
      <c r="E179" s="141"/>
      <c r="F179" s="74">
        <f>D179*E179</f>
        <v>0</v>
      </c>
    </row>
    <row r="180" spans="1:6">
      <c r="A180" s="100"/>
      <c r="B180" s="77"/>
      <c r="C180" s="78"/>
      <c r="D180" s="78"/>
      <c r="E180" s="141"/>
      <c r="F180" s="74"/>
    </row>
    <row r="181" spans="1:6" ht="30">
      <c r="A181" s="100">
        <v>8.02</v>
      </c>
      <c r="B181" s="77" t="s">
        <v>413</v>
      </c>
      <c r="C181" s="78" t="s">
        <v>78</v>
      </c>
      <c r="D181" s="78">
        <v>1</v>
      </c>
      <c r="E181" s="141"/>
      <c r="F181" s="74">
        <f>D181*E181</f>
        <v>0</v>
      </c>
    </row>
    <row r="182" spans="1:6">
      <c r="A182" s="96"/>
      <c r="B182" s="99"/>
      <c r="C182" s="78"/>
      <c r="D182" s="78"/>
      <c r="E182" s="141"/>
      <c r="F182" s="74"/>
    </row>
    <row r="183" spans="1:6" ht="45">
      <c r="A183" s="100">
        <v>8.0299999999999994</v>
      </c>
      <c r="B183" s="77" t="s">
        <v>414</v>
      </c>
      <c r="C183" s="78" t="s">
        <v>78</v>
      </c>
      <c r="D183" s="78">
        <v>5</v>
      </c>
      <c r="E183" s="141"/>
      <c r="F183" s="74">
        <f>D183*E183</f>
        <v>0</v>
      </c>
    </row>
    <row r="184" spans="1:6">
      <c r="A184" s="100"/>
      <c r="B184" s="77"/>
      <c r="C184" s="78"/>
      <c r="D184" s="78"/>
      <c r="E184" s="141"/>
      <c r="F184" s="74"/>
    </row>
    <row r="185" spans="1:6" ht="45">
      <c r="A185" s="100">
        <v>8.0399999999999991</v>
      </c>
      <c r="B185" s="77" t="s">
        <v>415</v>
      </c>
      <c r="C185" s="78" t="s">
        <v>78</v>
      </c>
      <c r="D185" s="78">
        <v>1</v>
      </c>
      <c r="E185" s="141"/>
      <c r="F185" s="74">
        <f>D185*E185</f>
        <v>0</v>
      </c>
    </row>
    <row r="186" spans="1:6">
      <c r="A186" s="100"/>
      <c r="B186" s="77"/>
      <c r="C186" s="78"/>
      <c r="D186" s="78"/>
      <c r="E186" s="141"/>
      <c r="F186" s="74"/>
    </row>
    <row r="187" spans="1:6" ht="30">
      <c r="A187" s="100">
        <v>8.0500000000000007</v>
      </c>
      <c r="B187" s="77" t="s">
        <v>416</v>
      </c>
      <c r="C187" s="78" t="s">
        <v>78</v>
      </c>
      <c r="D187" s="78">
        <v>1</v>
      </c>
      <c r="E187" s="141"/>
      <c r="F187" s="74">
        <f>D187*E187</f>
        <v>0</v>
      </c>
    </row>
    <row r="188" spans="1:6">
      <c r="A188" s="100"/>
      <c r="B188" s="77"/>
      <c r="C188" s="78"/>
      <c r="D188" s="78"/>
      <c r="E188" s="141"/>
      <c r="F188" s="74"/>
    </row>
    <row r="189" spans="1:6" ht="30">
      <c r="A189" s="100">
        <v>8.06</v>
      </c>
      <c r="B189" s="77" t="s">
        <v>417</v>
      </c>
      <c r="C189" s="78" t="s">
        <v>78</v>
      </c>
      <c r="D189" s="78">
        <v>1</v>
      </c>
      <c r="E189" s="141"/>
      <c r="F189" s="74">
        <f>D189*E189</f>
        <v>0</v>
      </c>
    </row>
    <row r="190" spans="1:6" hidden="1">
      <c r="A190" s="100"/>
      <c r="B190" s="77"/>
      <c r="C190" s="78"/>
      <c r="D190" s="78"/>
      <c r="E190" s="74"/>
      <c r="F190" s="74"/>
    </row>
    <row r="191" spans="1:6" ht="30" hidden="1">
      <c r="A191" s="100">
        <f>COUNT($A$177:A190)/100+8.01</f>
        <v>8.08</v>
      </c>
      <c r="B191" s="77" t="s">
        <v>418</v>
      </c>
      <c r="C191" s="78" t="s">
        <v>78</v>
      </c>
      <c r="D191" s="78">
        <v>0</v>
      </c>
      <c r="E191" s="74"/>
      <c r="F191" s="74">
        <f>D191*E191</f>
        <v>0</v>
      </c>
    </row>
    <row r="192" spans="1:6" hidden="1">
      <c r="A192" s="100"/>
      <c r="B192" s="77"/>
      <c r="C192" s="78"/>
      <c r="D192" s="78"/>
      <c r="E192" s="74"/>
      <c r="F192" s="74"/>
    </row>
    <row r="193" spans="1:6" ht="30" hidden="1">
      <c r="A193" s="100">
        <f>COUNT($A$177:A192)/100+8.01</f>
        <v>8.09</v>
      </c>
      <c r="B193" s="77" t="s">
        <v>419</v>
      </c>
      <c r="C193" s="78" t="s">
        <v>78</v>
      </c>
      <c r="D193" s="78">
        <v>0</v>
      </c>
      <c r="E193" s="74"/>
      <c r="F193" s="74">
        <f>D193*E193</f>
        <v>0</v>
      </c>
    </row>
    <row r="194" spans="1:6" hidden="1">
      <c r="A194" s="76"/>
      <c r="B194" s="77"/>
      <c r="C194" s="78"/>
      <c r="D194" s="78"/>
      <c r="E194" s="74"/>
      <c r="F194" s="74"/>
    </row>
    <row r="195" spans="1:6" ht="30" hidden="1">
      <c r="A195" s="100">
        <f>COUNT($A$177:A194)/100+8.01</f>
        <v>8.1</v>
      </c>
      <c r="B195" s="77" t="s">
        <v>420</v>
      </c>
      <c r="C195" s="78" t="s">
        <v>78</v>
      </c>
      <c r="D195" s="78">
        <v>0</v>
      </c>
      <c r="E195" s="74"/>
      <c r="F195" s="74">
        <f>D195*E195</f>
        <v>0</v>
      </c>
    </row>
    <row r="196" spans="1:6" hidden="1">
      <c r="A196" s="100"/>
      <c r="B196" s="77"/>
      <c r="C196" s="78"/>
      <c r="D196" s="78"/>
      <c r="E196" s="74"/>
      <c r="F196" s="74"/>
    </row>
    <row r="197" spans="1:6" ht="45" hidden="1">
      <c r="A197" s="100">
        <f>COUNT($A$177:A196)/100+8.01</f>
        <v>8.11</v>
      </c>
      <c r="B197" s="77" t="s">
        <v>421</v>
      </c>
      <c r="C197" s="78" t="s">
        <v>78</v>
      </c>
      <c r="D197" s="78">
        <v>0</v>
      </c>
      <c r="E197" s="74"/>
      <c r="F197" s="74">
        <f>D197*E197</f>
        <v>0</v>
      </c>
    </row>
    <row r="198" spans="1:6" hidden="1">
      <c r="A198" s="76"/>
      <c r="B198" s="77"/>
      <c r="C198" s="78"/>
      <c r="D198" s="78"/>
      <c r="E198" s="74"/>
      <c r="F198" s="74"/>
    </row>
    <row r="199" spans="1:6" ht="45" hidden="1">
      <c r="A199" s="100">
        <f>COUNT($A$177:A198)/100+8.01</f>
        <v>8.1199999999999992</v>
      </c>
      <c r="B199" s="77" t="s">
        <v>422</v>
      </c>
      <c r="C199" s="78" t="s">
        <v>78</v>
      </c>
      <c r="D199" s="78">
        <v>0</v>
      </c>
      <c r="E199" s="74"/>
      <c r="F199" s="74">
        <f>D199*E199</f>
        <v>0</v>
      </c>
    </row>
    <row r="200" spans="1:6">
      <c r="A200" s="76"/>
      <c r="B200" s="77"/>
      <c r="C200" s="78"/>
      <c r="D200" s="102"/>
      <c r="E200" s="103"/>
      <c r="F200" s="103"/>
    </row>
    <row r="201" spans="1:6">
      <c r="A201" s="116"/>
      <c r="B201" s="136" t="s">
        <v>423</v>
      </c>
      <c r="C201" s="137"/>
      <c r="D201" s="89"/>
      <c r="E201" s="133"/>
      <c r="F201" s="133">
        <f>SUM(F177:F200)</f>
        <v>0</v>
      </c>
    </row>
    <row r="202" spans="1:6">
      <c r="A202" s="76"/>
      <c r="B202" s="77"/>
      <c r="C202" s="78"/>
      <c r="D202" s="78"/>
      <c r="E202" s="74"/>
      <c r="F202" s="74"/>
    </row>
    <row r="204" spans="1:6" hidden="1">
      <c r="A204" s="118" t="s">
        <v>53</v>
      </c>
      <c r="B204" s="119" t="s">
        <v>252</v>
      </c>
      <c r="C204" s="120"/>
      <c r="D204" s="120"/>
    </row>
    <row r="205" spans="1:6" hidden="1">
      <c r="A205" s="118"/>
      <c r="B205" s="119"/>
      <c r="C205" s="120"/>
      <c r="D205" s="120"/>
    </row>
    <row r="206" spans="1:6" ht="30" hidden="1">
      <c r="A206" s="118" t="s">
        <v>254</v>
      </c>
      <c r="B206" s="119" t="s">
        <v>424</v>
      </c>
      <c r="C206" s="120"/>
      <c r="D206" s="120"/>
    </row>
    <row r="207" spans="1:6" hidden="1">
      <c r="A207" s="118"/>
      <c r="B207" s="119"/>
      <c r="C207" s="120"/>
      <c r="D207" s="120"/>
    </row>
    <row r="208" spans="1:6" ht="135" hidden="1">
      <c r="A208" s="121">
        <f>COUNT($A$207:A207)/100+10.01</f>
        <v>10.01</v>
      </c>
      <c r="B208" s="122" t="s">
        <v>443</v>
      </c>
      <c r="C208" s="120" t="s">
        <v>113</v>
      </c>
      <c r="D208" s="120">
        <v>0</v>
      </c>
      <c r="F208" s="81">
        <f>D208*E208</f>
        <v>0</v>
      </c>
    </row>
    <row r="209" spans="1:6" hidden="1">
      <c r="A209" s="123"/>
      <c r="B209" s="124"/>
      <c r="C209" s="125"/>
      <c r="D209" s="125"/>
      <c r="E209" s="126"/>
      <c r="F209" s="126"/>
    </row>
    <row r="210" spans="1:6" hidden="1">
      <c r="A210" s="127"/>
      <c r="B210" s="128" t="s">
        <v>444</v>
      </c>
      <c r="C210" s="129"/>
      <c r="D210" s="120"/>
      <c r="F210" s="81">
        <f>SUM(F208:F209)</f>
        <v>0</v>
      </c>
    </row>
  </sheetData>
  <sheetProtection password="C7BA" sheet="1" objects="1" scenarios="1"/>
  <mergeCells count="1">
    <mergeCell ref="B7:B13"/>
  </mergeCells>
  <pageMargins left="0.7" right="0.7" top="0.75" bottom="0.75" header="0.3" footer="0.3"/>
  <pageSetup paperSize="9" scale="96" orientation="portrait" r:id="rId1"/>
  <rowBreaks count="1" manualBreakCount="1">
    <brk id="152" max="5" man="1"/>
  </rowBreaks>
  <colBreaks count="1" manualBreakCount="1">
    <brk id="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9</vt:i4>
      </vt:variant>
      <vt:variant>
        <vt:lpstr>Imenovani obsegi</vt:lpstr>
      </vt:variant>
      <vt:variant>
        <vt:i4>5</vt:i4>
      </vt:variant>
    </vt:vector>
  </HeadingPairs>
  <TitlesOfParts>
    <vt:vector size="14" baseType="lpstr">
      <vt:lpstr>NASLOVNICA</vt:lpstr>
      <vt:lpstr>SKUPNA REKAPITULACIJA</vt:lpstr>
      <vt:lpstr>GRADBENA DELA REK</vt:lpstr>
      <vt:lpstr>GRADBENA DELA POPIS</vt:lpstr>
      <vt:lpstr>OBRTNIŠKA DELA REK</vt:lpstr>
      <vt:lpstr>OBRTNIŠKA DELA POPIS</vt:lpstr>
      <vt:lpstr>povezovalni hodnik rekapitulaci</vt:lpstr>
      <vt:lpstr>povezovalni hodnik gradbena del</vt:lpstr>
      <vt:lpstr>povezovalni hodnik obrtniska de</vt:lpstr>
      <vt:lpstr>'GRADBENA DELA POPIS'!Področje_tiskanja</vt:lpstr>
      <vt:lpstr>'OBRTNIŠKA DELA POPIS'!Področje_tiskanja</vt:lpstr>
      <vt:lpstr>'OBRTNIŠKA DELA REK'!Področje_tiskanja</vt:lpstr>
      <vt:lpstr>'povezovalni hodnik gradbena del'!Področje_tiskanja</vt:lpstr>
      <vt:lpstr>'povezovalni hodnik obrtniska de'!Področje_tiskanja</vt:lpstr>
    </vt:vector>
  </TitlesOfParts>
  <Company>BANKINA d.o.o.</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PROJ.POPIS</dc:subject>
  <dc:creator>Stane/Ani</dc:creator>
  <cp:lastModifiedBy>.</cp:lastModifiedBy>
  <cp:lastPrinted>2013-05-07T12:18:34Z</cp:lastPrinted>
  <dcterms:created xsi:type="dcterms:W3CDTF">2004-03-05T06:51:28Z</dcterms:created>
  <dcterms:modified xsi:type="dcterms:W3CDTF">2013-07-14T17:05:38Z</dcterms:modified>
</cp:coreProperties>
</file>