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0" windowWidth="14160" windowHeight="12795" tabRatio="599"/>
  </bookViews>
  <sheets>
    <sheet name="Rekapitulacija" sheetId="17" r:id="rId1"/>
    <sheet name="priključek in ZU" sheetId="12" r:id="rId2"/>
  </sheets>
  <definedNames>
    <definedName name="_pro2">#REF!</definedName>
    <definedName name="baza">#REF!</definedName>
    <definedName name="baza1">#REF!</definedName>
    <definedName name="baza2">#REF!</definedName>
    <definedName name="baza3">#REF!</definedName>
    <definedName name="baza4">#REF!</definedName>
    <definedName name="baza5">#REF!</definedName>
    <definedName name="cene">#REF!</definedName>
    <definedName name="enote">#REF!</definedName>
    <definedName name="_xlnm.Print_Area" localSheetId="1">'priključek in ZU'!$A$1:$F$261</definedName>
    <definedName name="_xlnm.Print_Area" localSheetId="0">Rekapitulacija!$A$1:$G$40</definedName>
    <definedName name="postavke">#REF!</definedName>
    <definedName name="pr">#REF!</definedName>
    <definedName name="PRC">'priključek in ZU'!#REF!</definedName>
    <definedName name="pro">#REF!</definedName>
    <definedName name="pro.">#REF!</definedName>
    <definedName name="pru">#REF!</definedName>
    <definedName name="_xlnm.Print_Titles" localSheetId="1">'priključek in ZU'!$1:$6</definedName>
    <definedName name="_xlnm.Print_Titles" localSheetId="0">Rekapitulacija!$1:$4</definedName>
  </definedNames>
  <calcPr calcId="145621"/>
</workbook>
</file>

<file path=xl/calcChain.xml><?xml version="1.0" encoding="utf-8"?>
<calcChain xmlns="http://schemas.openxmlformats.org/spreadsheetml/2006/main">
  <c r="F254" i="12" l="1"/>
  <c r="F252" i="12"/>
  <c r="F227" i="12"/>
  <c r="F229" i="12"/>
  <c r="F231" i="12"/>
  <c r="F233" i="12"/>
  <c r="A49" i="12" l="1"/>
  <c r="F222" i="12" l="1"/>
  <c r="F220" i="12"/>
  <c r="F210" i="12"/>
  <c r="F208" i="12"/>
  <c r="F206" i="12"/>
  <c r="F201" i="12"/>
  <c r="F199" i="12"/>
  <c r="F189" i="12"/>
  <c r="F187" i="12"/>
  <c r="F185" i="12"/>
  <c r="F180" i="12"/>
  <c r="F178" i="12"/>
  <c r="A254" i="12"/>
  <c r="A256" i="12" s="1"/>
  <c r="A63" i="12" l="1"/>
  <c r="F62" i="12"/>
  <c r="F114" i="12"/>
  <c r="F33" i="12"/>
  <c r="A85" i="12" l="1"/>
  <c r="F84" i="12"/>
  <c r="A51" i="12"/>
  <c r="A48" i="12"/>
  <c r="B246" i="12"/>
  <c r="F218" i="12"/>
  <c r="F216" i="12"/>
  <c r="A216" i="12"/>
  <c r="A218" i="12" s="1"/>
  <c r="A220" i="12" s="1"/>
  <c r="A222" i="12" s="1"/>
  <c r="A224" i="12" s="1"/>
  <c r="A229" i="12" s="1"/>
  <c r="A231" i="12" s="1"/>
  <c r="A233" i="12" s="1"/>
  <c r="F212" i="12"/>
  <c r="F197" i="12"/>
  <c r="F195" i="12"/>
  <c r="A195" i="12"/>
  <c r="A197" i="12" s="1"/>
  <c r="A199" i="12" s="1"/>
  <c r="A201" i="12" s="1"/>
  <c r="A203" i="12" s="1"/>
  <c r="A208" i="12" s="1"/>
  <c r="A210" i="12" s="1"/>
  <c r="A212" i="12" s="1"/>
  <c r="F191" i="12"/>
  <c r="F174" i="12"/>
  <c r="A174" i="12"/>
  <c r="A36" i="12"/>
  <c r="A38" i="12"/>
  <c r="A39" i="12"/>
  <c r="A41" i="12"/>
  <c r="A43" i="12"/>
  <c r="A45" i="12"/>
  <c r="A46" i="12"/>
  <c r="A47" i="12"/>
  <c r="A50" i="12"/>
  <c r="A52" i="12"/>
  <c r="A54" i="12"/>
  <c r="A55" i="12"/>
  <c r="A57" i="12"/>
  <c r="A58" i="12"/>
  <c r="A59" i="12"/>
  <c r="A60" i="12"/>
  <c r="A61" i="12"/>
  <c r="A65" i="12"/>
  <c r="A67" i="12"/>
  <c r="A69" i="12"/>
  <c r="A71" i="12"/>
  <c r="A73" i="12"/>
  <c r="A75" i="12"/>
  <c r="A77" i="12"/>
  <c r="A79" i="12"/>
  <c r="A81" i="12"/>
  <c r="A83" i="12"/>
  <c r="A87" i="12"/>
  <c r="F78" i="12"/>
  <c r="F82" i="12"/>
  <c r="F74" i="12"/>
  <c r="F76" i="12"/>
  <c r="A35" i="12"/>
  <c r="F244" i="12" l="1"/>
  <c r="F246" i="12"/>
  <c r="A37" i="12"/>
  <c r="A40" i="12" s="1"/>
  <c r="A42" i="12" s="1"/>
  <c r="A113" i="12"/>
  <c r="A115" i="12"/>
  <c r="A117" i="12"/>
  <c r="A109" i="12"/>
  <c r="A111" i="12"/>
  <c r="A62" i="12" l="1"/>
  <c r="A64" i="12" s="1"/>
  <c r="F42" i="12"/>
  <c r="A66" i="12" l="1"/>
  <c r="F176" i="12"/>
  <c r="F242" i="12" s="1"/>
  <c r="F170" i="12"/>
  <c r="F168" i="12"/>
  <c r="F166" i="12"/>
  <c r="F164" i="12"/>
  <c r="F162" i="12"/>
  <c r="F160" i="12"/>
  <c r="F156" i="12"/>
  <c r="F154" i="12"/>
  <c r="F152" i="12"/>
  <c r="F146" i="12"/>
  <c r="F144" i="12"/>
  <c r="F142" i="12"/>
  <c r="F140" i="12"/>
  <c r="F138" i="12"/>
  <c r="F136" i="12"/>
  <c r="F132" i="12"/>
  <c r="F130" i="12"/>
  <c r="F128" i="12"/>
  <c r="F110" i="12"/>
  <c r="F104" i="12"/>
  <c r="F102" i="12"/>
  <c r="F94" i="12"/>
  <c r="F96" i="12" s="1"/>
  <c r="F37" i="12"/>
  <c r="F40" i="12"/>
  <c r="F64" i="12"/>
  <c r="F66" i="12"/>
  <c r="F68" i="12"/>
  <c r="F70" i="12"/>
  <c r="F72" i="12"/>
  <c r="F80" i="12"/>
  <c r="F86" i="12"/>
  <c r="F35" i="12"/>
  <c r="A123" i="12"/>
  <c r="A104" i="12"/>
  <c r="A105" i="12"/>
  <c r="A119" i="12"/>
  <c r="A107" i="12"/>
  <c r="B236" i="12"/>
  <c r="A121" i="12"/>
  <c r="F122" i="12"/>
  <c r="F120" i="12"/>
  <c r="F118" i="12"/>
  <c r="F116" i="12"/>
  <c r="F106" i="12"/>
  <c r="B244" i="12"/>
  <c r="B242" i="12"/>
  <c r="A176" i="12"/>
  <c r="A178" i="12" s="1"/>
  <c r="A180" i="12" s="1"/>
  <c r="A182" i="12" s="1"/>
  <c r="A187" i="12" s="1"/>
  <c r="B19" i="17"/>
  <c r="B90" i="12"/>
  <c r="B22" i="17"/>
  <c r="B21" i="17"/>
  <c r="B20" i="17"/>
  <c r="B248" i="12"/>
  <c r="B240" i="12"/>
  <c r="B96" i="12"/>
  <c r="A154" i="12"/>
  <c r="A156" i="12" s="1"/>
  <c r="A158" i="12" s="1"/>
  <c r="A162" i="12" s="1"/>
  <c r="A164" i="12" s="1"/>
  <c r="A166" i="12" s="1"/>
  <c r="A168" i="12" s="1"/>
  <c r="A170" i="12" s="1"/>
  <c r="A94" i="12"/>
  <c r="B238" i="12"/>
  <c r="A130" i="12"/>
  <c r="A132" i="12" s="1"/>
  <c r="A134" i="12" s="1"/>
  <c r="A138" i="12" s="1"/>
  <c r="A140" i="12" s="1"/>
  <c r="A142" i="12" s="1"/>
  <c r="A144" i="12" s="1"/>
  <c r="A146" i="12" s="1"/>
  <c r="B259" i="12"/>
  <c r="F238" i="12" l="1"/>
  <c r="F236" i="12"/>
  <c r="F240" i="12"/>
  <c r="F88" i="12"/>
  <c r="F90" i="12" s="1"/>
  <c r="F20" i="17"/>
  <c r="A189" i="12"/>
  <c r="A191" i="12" s="1"/>
  <c r="A68" i="12"/>
  <c r="A70" i="12" s="1"/>
  <c r="A106" i="12"/>
  <c r="A108" i="12" s="1"/>
  <c r="A112" i="12" s="1"/>
  <c r="F248" i="12" l="1"/>
  <c r="F19" i="17"/>
  <c r="F256" i="12" s="1"/>
  <c r="A72" i="12"/>
  <c r="A74" i="12" s="1"/>
  <c r="A76" i="12" s="1"/>
  <c r="A116" i="12"/>
  <c r="A78" i="12" l="1"/>
  <c r="A80" i="12" s="1"/>
  <c r="A82" i="12" s="1"/>
  <c r="A84" i="12" s="1"/>
  <c r="A86" i="12" s="1"/>
  <c r="A118" i="12"/>
  <c r="A120" i="12" s="1"/>
  <c r="A122" i="12" s="1"/>
  <c r="A88" i="12" l="1"/>
  <c r="F21" i="17"/>
  <c r="F259" i="12" l="1"/>
  <c r="F22" i="17" s="1"/>
  <c r="F23" i="17" s="1"/>
  <c r="H259" i="12"/>
  <c r="F24" i="17" l="1"/>
  <c r="F25" i="17" s="1"/>
</calcChain>
</file>

<file path=xl/sharedStrings.xml><?xml version="1.0" encoding="utf-8"?>
<sst xmlns="http://schemas.openxmlformats.org/spreadsheetml/2006/main" count="273" uniqueCount="141">
  <si>
    <t>GRADBENA DELA</t>
  </si>
  <si>
    <t>SPLOŠNO</t>
  </si>
  <si>
    <t>Copyright©  Savaprojekt</t>
  </si>
  <si>
    <t>SKUPAJ (€):</t>
  </si>
  <si>
    <t xml:space="preserve"> </t>
  </si>
  <si>
    <t>E</t>
  </si>
  <si>
    <t>KOL</t>
  </si>
  <si>
    <t>CENA</t>
  </si>
  <si>
    <t>VREDNOST</t>
  </si>
  <si>
    <t/>
  </si>
  <si>
    <t>kpl</t>
  </si>
  <si>
    <t>POSTAVKA</t>
  </si>
  <si>
    <t>SPLOŠNO:</t>
  </si>
  <si>
    <t>m</t>
  </si>
  <si>
    <t>m3</t>
  </si>
  <si>
    <t>ur</t>
  </si>
  <si>
    <t xml:space="preserve">- V ceno po enoti mere je zajeta dobava in montaža materiala ter opreme </t>
  </si>
  <si>
    <t xml:space="preserve">  s pom. deli in drobnim materialom.</t>
  </si>
  <si>
    <t xml:space="preserve">- Vsa oprema in material se mora dobaviti z vsemi ustreznimi certifikati, </t>
  </si>
  <si>
    <t xml:space="preserve">  atesti, garancijami, navodili za obratovanje, vzdrževanje, posluževanje </t>
  </si>
  <si>
    <t xml:space="preserve">  in servisiranje (v skladu z veljavno zakonodajo in zahtevami naročnika).</t>
  </si>
  <si>
    <t>- Pri opremi in materialu je potrebno upoštevati stroške meritev, preizkusa</t>
  </si>
  <si>
    <t xml:space="preserve">  in zagona, vključno s pridobitvijo ustreznih certifikatov in potrdil s</t>
  </si>
  <si>
    <t xml:space="preserve">  strani pooblaščenih institucij.</t>
  </si>
  <si>
    <t>- Pri izvedbi je potrebno upoštevati stroške vseh pripravljalnih in</t>
  </si>
  <si>
    <t xml:space="preserve">  zaključnih del (vključno z usklajevanjem z ostalimi izvajalci na objektu)</t>
  </si>
  <si>
    <t xml:space="preserve">  ter vse transportne, skladiščne, zavarovalne in ostale splošne stroške.</t>
  </si>
  <si>
    <t>REKAPITULACIJA</t>
  </si>
  <si>
    <t>SKUPAJ Z DDV (€):</t>
  </si>
  <si>
    <t>Izdelal:</t>
  </si>
  <si>
    <t>1.</t>
  </si>
  <si>
    <t>2.</t>
  </si>
  <si>
    <t>3.</t>
  </si>
  <si>
    <t>4.</t>
  </si>
  <si>
    <t>kom</t>
  </si>
  <si>
    <t>- 4x PVC-160</t>
  </si>
  <si>
    <t>Peter Požun, u.d.i.e.</t>
  </si>
  <si>
    <t>DDV (22%)</t>
  </si>
  <si>
    <t>Krško, februar 2014</t>
  </si>
  <si>
    <t>B. ZAŠČITA NN OMREŽJA</t>
  </si>
  <si>
    <t>C. ZAŠČITA SN OMREŽJA</t>
  </si>
  <si>
    <t>ELEKTRIČNI PRIKLJUČEK IN ZUNANJA UREDITEV</t>
  </si>
  <si>
    <t>A. ELEKTRIČNI PRIKLJUČEK IN ZUNANJA UREDITEV</t>
  </si>
  <si>
    <t>4/2 - NAČRT ELEKTRIČNEGA PRIKLJUČKA IN ZUNANJE UREDITVE</t>
  </si>
  <si>
    <t>Valjanec Fe/Zn 25x4 mm položen v skupni jarek s kablom.</t>
  </si>
  <si>
    <t>Označevanje kabla v KPMO in v jašku.</t>
  </si>
  <si>
    <t>SN OMREŽJE</t>
  </si>
  <si>
    <t>Manipulativni stroški upravljanja 
(vklop-izklop) dovodnega kabla v obstoječi TP0007 KLAVNICA POLJANSKA.</t>
  </si>
  <si>
    <t>Manipulativni stroški zaradi izklopa in vklopa obstoječega SN kablovoda s strani dobavitelja elek. energije.</t>
  </si>
  <si>
    <t>Kabelska priključna merilna omarica KPMO po opisu:</t>
  </si>
  <si>
    <t>- merilna spončna letev</t>
  </si>
  <si>
    <t>- montažna plošča perfinaks d=2mm</t>
  </si>
  <si>
    <t>- predal za načrte</t>
  </si>
  <si>
    <t>- cilindrična ključavnica s ključem "ELEKTRO"</t>
  </si>
  <si>
    <t>- izolacijska cev fi-110 mm, L=3 m</t>
  </si>
  <si>
    <t>- vrstne sponke, ožičenje, vezna žica, kabel čevlji, drobni montažni material in pribor ter enopolna shema dejanskega stanja</t>
  </si>
  <si>
    <t>Dobava in polaganje kabelske kanalizacije in zaščitne PE cevi z opozorilnim trakom, skupaj z vsemi pomožnimi deli, prenosi in materialom</t>
  </si>
  <si>
    <t>- PE-110mm</t>
  </si>
  <si>
    <t>glede na podatke upravljca NN omrežja o poteku obstoječih NN vodov pri tem je upoštevano, da so vsi NN kabli položeni direktno v zemljo (brez mehanske zaščite).</t>
  </si>
  <si>
    <t>-2x PVC-110</t>
  </si>
  <si>
    <t>Nadzor s strani predstavnika 
upravljalca NN omrežja Elektro 
Ljubljana d.d..</t>
  </si>
  <si>
    <t>OPOMBA:
V popisu so zajete količine za vsa predvidena križanja oz. vzporedne 
poteke obstoječega SN omrežja z 
novo kanalizacijo in povoznimi površinami. Količine so predvidene</t>
  </si>
  <si>
    <t>glede na podatke upravljca SN omrežja o poteku obstoječih SN vodov pri tem je upoštevano, da so vsi SN kabli položeni direktno v zemljo (brez mehanske zaščite).</t>
  </si>
  <si>
    <t>Odklop obstoječega kabla za bližnje črpališče (VO-KA) iz obstoječe KPMO in priklop v novo KPMO, prestavitev obstoječega kabla v novo kabelsko kanalizacijo, premontaža obstoječega</t>
  </si>
  <si>
    <t>števca v novo KPMO, komplet z 
ustreznim materialom, ustreznimi kabelskimi čevlji(5 kom) ter potrebnimi deli.</t>
  </si>
  <si>
    <t>Demontaža obstoječe KPMO, komplet z vsem potrebnim materialom in priborom.</t>
  </si>
  <si>
    <t>Zatesnitev cevi kabelske kanalizacije na prehodih v objekt (vodotesno in proti glodalcem).</t>
  </si>
  <si>
    <t>Manipulativni stroški upravljanja 
(vklop-izklop) NN zračnega kablovoda.</t>
  </si>
  <si>
    <t>D. ZAŠČITA OBSTOJEČEGA TK OMREŽJA</t>
  </si>
  <si>
    <t>E. ZAŠČITA OBSTOJEČEGA CATV OMREŽJA</t>
  </si>
  <si>
    <t>Zakoličevanje trase obstoječega TK omrežja, ki bo tangirano z izgradnjo, po situaciji in po navodilih upravljalca omrežja na tem območju - Telekom Slovenije.</t>
  </si>
  <si>
    <t>Nadzor s strani predstavnika 
upravljalca TK omrežja - Telekom Slovenija.</t>
  </si>
  <si>
    <t>Ročni izkop jarka globine 1,0 m, dolžine do 2 m, za ugotavljaje poteka obsotječega SN kablovoda ter zasip jarka z izkopanim materialom z utrjevanjem po plasteh 20-25 cm in ureditev terena v 
prvotno stanje.</t>
  </si>
  <si>
    <t>Zasip jarkov s selekcioniranim materialom iz izkopa v plasteh z nabijanjem.</t>
  </si>
  <si>
    <t>Dobava in vmetavanje peska pod kabelsko kanalizacijo ter zasip s peskom v debelini 10+10 cm, obračun z vsemi pomožnimi deli, prenosi in materialom.</t>
  </si>
  <si>
    <r>
      <t xml:space="preserve">Izkop jarka dim. 1,0x0,8m za kabelsko kanalizacijo v zemlji III ktg delno ročni izkop (40%), delno strojni izkop (60%) na trasi SN omrežja s pravilnim odsekovanjem stranic in dna izkopa ter odlaganje ob rob izkopa, obračun v </t>
    </r>
    <r>
      <rPr>
        <sz val="9"/>
        <rFont val="Courier New"/>
        <family val="3"/>
        <charset val="238"/>
      </rPr>
      <t>raščenem</t>
    </r>
    <r>
      <rPr>
        <sz val="9"/>
        <color indexed="8"/>
        <rFont val="Courier New"/>
        <family val="3"/>
        <charset val="238"/>
      </rPr>
      <t xml:space="preserve"> stanju.</t>
    </r>
  </si>
  <si>
    <t>Zakoličevanje trase obstoječega SN kablovoda po situaciji in po navodilih upravljalca omrežja na tem območju - Elektro Ljubljana d.d..</t>
  </si>
  <si>
    <t>Dodatek za izkop na trasah v bližini ostalih komunalnih vodov.</t>
  </si>
  <si>
    <t>Odvoz odvečnega materiala iz izkopa za kab. kanalizacijo in jaške na deponijo oddaljeno do 10 km, skupaj z nakladanjem, zavračanjem in razstiranjem, vključno s stroški 
deponije.</t>
  </si>
  <si>
    <t>Ročni izkop jarka globine 1,0 m,
dolžine do 2 m, za ugotavljaje poteka obsotječega NN omrežja ter zasip jarka 
z izkopanim materialom z utrjevanjem 
po plasteh 20-25 cm in ureditev terena v 
prvotno stanje.</t>
  </si>
  <si>
    <t>Dobava in vmetavanje peska pod 
kabelsko kanalizacijo ter zasip s 
peskom v debelini 10+10 cm, obračun z vsemi pomožnimi deli, prenosi in materialom.</t>
  </si>
  <si>
    <r>
      <t xml:space="preserve">Izkop jarka dim. 1,0x0,4m za kabelsko kanalizacijo v zemlji III ktg delno ročni izkop (40%), delno strojni izkop (60%) na trasi NN omrežja s pravilnim odsekovanjem stranic in dna izkopa ter odlaganje ob rob izkopa, obračun v </t>
    </r>
    <r>
      <rPr>
        <sz val="9"/>
        <rFont val="Courier New"/>
        <family val="3"/>
        <charset val="238"/>
      </rPr>
      <t>raščenem</t>
    </r>
    <r>
      <rPr>
        <sz val="9"/>
        <color indexed="8"/>
        <rFont val="Courier New"/>
        <family val="3"/>
        <charset val="238"/>
      </rPr>
      <t xml:space="preserve"> stanju.</t>
    </r>
  </si>
  <si>
    <t>Zakoličevanje trase obstoječega NN omrežja po situaciji in po navodilih upravljalca omrežja na tem območju - Elektro Ljubljana d.d..</t>
  </si>
  <si>
    <t>Izdelava geodetskega posnetka za kataster komunalnih naprav, sprotno s potekom gradnje, (vključno z višinskimi kotami).</t>
  </si>
  <si>
    <t>Priprava in zavarovanje gradbišča.</t>
  </si>
  <si>
    <t>Dobava in vmetavanje peska pod 
kabelsko kanalizacijo ter zasip 
s peskom v debelini 10+10 cm, obračun z vsemi pomožnimi deli, prenosi in materialom.</t>
  </si>
  <si>
    <r>
      <t xml:space="preserve">Izkop jarka dim. 1,0x0,6m za kabelsko kanalizacijo v zemlji III ktg z delno ročnim (15%) delno strojnim (85%) izkopom s pravilnim odsekovanjem stranic in dna izkopa ter odlaganje ob rob izkopa, obračun v </t>
    </r>
    <r>
      <rPr>
        <sz val="9"/>
        <rFont val="Courier New"/>
        <family val="3"/>
        <charset val="238"/>
      </rPr>
      <t>raščenem</t>
    </r>
    <r>
      <rPr>
        <sz val="9"/>
        <color indexed="8"/>
        <rFont val="Courier New"/>
        <family val="3"/>
        <charset val="238"/>
      </rPr>
      <t xml:space="preserve"> stanju.</t>
    </r>
  </si>
  <si>
    <t>Zakoličevanje trase kabelske kanalizacije po situaciji.</t>
  </si>
  <si>
    <t xml:space="preserve">Drobni material, manipulativni stroški, skladiščenje materiala ter ureditev gradbišča.
(ocena ca. 3% predračunske vrednosti).
</t>
  </si>
  <si>
    <t>Nadzor s strani predstavnika 
upravljalca CATV omrežja Telemach d.o.o..</t>
  </si>
  <si>
    <t>Zakoličevanje trase obstoječega CATV omrežja, ki bo tangirano z izgradnjo,
po situaciji in po navodilih 
upravljalca omrežja na tem območju Telemach d.o.o..</t>
  </si>
  <si>
    <t>F. ZAŠČITA OBSTOJEČEGA OPTIČNEGA OMREŽJA</t>
  </si>
  <si>
    <t>Zakoličevanje trase obstoječega optičnega omrežja, ki bo tangirano z izgradnjo,
po situaciji in po navodilih 
upravljalca omrežja na tem območju T2 d.o.o..</t>
  </si>
  <si>
    <t>Vsa dodatna zaščitna dela skladno z navodili upravljalca T2 d.o.o..</t>
  </si>
  <si>
    <t>Vsa dodatna zaščitna dela skladno z navodili upravljalca Telemach d.o.o..</t>
  </si>
  <si>
    <t>Nadzor s strani predstavnika 
upravljalca optičnega omrežja 
T2 d.o.o..</t>
  </si>
  <si>
    <t>- prenapetostni odvodnik razreda I,
TN-C 50kA, (10/350)</t>
  </si>
  <si>
    <t>- varovalčni vložki NV 63A (gL-gG)</t>
  </si>
  <si>
    <t>- varovalčni vložki NV 16A (gL-gG)</t>
  </si>
  <si>
    <t xml:space="preserve">- komunikator GYR CU-E22, (Ethernet), komplet z napajalnim modulom, </t>
  </si>
  <si>
    <t>- zbiralke Cuponal 30x10 mm</t>
  </si>
  <si>
    <t>Zaščita obstoječega NN zračnega kabla v času gradnje po navodilih upravljalca Elektro Ljubljana d.d..
OPOMBA: Dodatna izolacija fasade ni predvidena zato prestavitev kabla ni potrebna.</t>
  </si>
  <si>
    <t>Manipulativni stroški upravljanja 
(vklop-izklop) kabla za bližnje črpališče (VO-KA).</t>
  </si>
  <si>
    <t>OPOMBA:
V popisu so zajete količine za vsa predvidena križanja oz. vzporedne 
poteke obstoječega NN omrežja (NN priključek in bližnje črpališče) z 
novo kanalizacijo in povoznimi površinami. Količine so predvidene</t>
  </si>
  <si>
    <t>Dobava in polaganje kablovoda NAYBY-J 4x150+1,5 mm2, položen v kabelsko kanalizacijo, komplet z vsem potrebnim materialom in priborom.</t>
  </si>
  <si>
    <t>Odklop obstoječega dovodnega kabla 
NAYBY-J 4x150+1,5 mm2 iz obstoječe KPMO in priklop v novo KPMO, prestavitev obstoječega kabla v novo kabelsko kanalizacijo, komplet z ustreznim materialom, kabelskimi čevlji Cu 150 mm2 (4 kom) ter potrebnimi deli.</t>
  </si>
  <si>
    <t>- demontaža in montaža obstoječega števca za bližnje črpališče (VO-KA)</t>
  </si>
  <si>
    <t>Vgradnja KPMO omarice v fasado 
objekta, zametavanje z malto, zaključni sloj in barvanje kakor je obstoječ objekt.</t>
  </si>
  <si>
    <t>Dobava in polaganje kablovoda NYM-J 5x6 mm2, položen v celoti v kabelsko kanalizacijo, komplet z vsem potrebnim materialom in priborom, za H.A.</t>
  </si>
  <si>
    <t>Dobava in polaganje kablovoda NYM-J 3x2,5 mm2, položen v celoti v kabelsko kanalizacijo, komplet z vsem potrebnim materialom in priborom, za razsvetljavo kolesarnice.</t>
  </si>
  <si>
    <t>- energetski bet. kab. AB jašek velikosti fi-1,2m in globine 1,2m</t>
  </si>
  <si>
    <t>Izkop zemlje III ktg z delno ročnim (20%) in delno strojnim (80%),vgradnja lahkega LTŽ pokrova, betoniranje, izdelava uvodov oken, odvoz viška materiala na deponijo, vključno s stroški deponije z dobavo vsega potrebnega materiala ter ureditev okolice</t>
  </si>
  <si>
    <t>Dobava in polaganje zaščitne PVC cevi rdeče barve v izkopan jarek, razrez ene cevi, ročna položitev obstoječega kabla v cev, ovijanje s folijo, obbetoniranje cevi, polaganje opozorilnega traka, skupaj z vsemi pomožnimi deli, prenosi in materialom</t>
  </si>
  <si>
    <t>Dobava in polaganje zaščitne PVC cevi rdeče barve v izkopan jarek, razrez cevi, ročna položitev obstoječega SN kablovoda v cev, ovijanje s folijo, obbetoniranje cevi, polaganje opozorilnega traka, skupaj z vsemi pomožnimi deli, prenosi in materialom</t>
  </si>
  <si>
    <r>
      <t xml:space="preserve">Izkop jarka dim. 1,0x0,4m za kabelsko kanalizacijo v zemlji III ktg delno ročni izkop (40%), delno strojni izkop (60%) na trasi TK omrežja s pravilnim odsekovanjem stranic in dna izkopa ter odlaganje ob rob izkopa, obračun v </t>
    </r>
    <r>
      <rPr>
        <sz val="9"/>
        <rFont val="Courier New"/>
        <family val="3"/>
        <charset val="238"/>
      </rPr>
      <t>raščenem</t>
    </r>
    <r>
      <rPr>
        <sz val="9"/>
        <color indexed="8"/>
        <rFont val="Courier New"/>
        <family val="3"/>
        <charset val="238"/>
      </rPr>
      <t xml:space="preserve"> stanju.</t>
    </r>
  </si>
  <si>
    <t>Vsa dodatna zaščitna dela skladno z navodili upravljalca Telekom 
Slovenija.</t>
  </si>
  <si>
    <r>
      <t xml:space="preserve">Izkop jarka dim. 1,0x0,4m za kabelsko kanalizacijo v zemlji III ktg delno ročni izkop (40%), delno strojni izkop (60%) na trasi CATV omrežja s pravilnim odsekovanjem stranic in dna izkopa ter odlaganje ob rob izkopa, obračun v </t>
    </r>
    <r>
      <rPr>
        <sz val="9"/>
        <rFont val="Courier New"/>
        <family val="3"/>
        <charset val="238"/>
      </rPr>
      <t>raščenem</t>
    </r>
    <r>
      <rPr>
        <sz val="9"/>
        <color indexed="8"/>
        <rFont val="Courier New"/>
        <family val="3"/>
        <charset val="238"/>
      </rPr>
      <t xml:space="preserve"> stanju.</t>
    </r>
  </si>
  <si>
    <t>- 1x PVC-110</t>
  </si>
  <si>
    <r>
      <t xml:space="preserve">Izkop jarka dim. 1,0x0,4m za kabelsko kanalizacijo v zemlji III ktg delno ročni izkop (40%), delno strojni izkop (60%) na trasi optičnega omrežja s pravilnim odsekovanjem stranic in dna izkopa ter odlaganje ob rob izkopa, obračun v </t>
    </r>
    <r>
      <rPr>
        <sz val="9"/>
        <rFont val="Courier New"/>
        <family val="3"/>
        <charset val="238"/>
      </rPr>
      <t>raščenem</t>
    </r>
    <r>
      <rPr>
        <sz val="9"/>
        <color indexed="8"/>
        <rFont val="Courier New"/>
        <family val="3"/>
        <charset val="238"/>
      </rPr>
      <t xml:space="preserve"> stanju.</t>
    </r>
  </si>
  <si>
    <t xml:space="preserve">Dobava in polaganje zaščitne PVC cevi rumene barve v izkopan jarek, razrez cevi, ročna položitev obstoječega optičnega kabla v cev, ovijanje s folijo, obbetoniranje cevi, polaganje opozorilnega traka, skupaj z vsemi </t>
  </si>
  <si>
    <t>pomožnimi deli, prenosi in materialom (po potrebi)</t>
  </si>
  <si>
    <t>Dobava in polaganje zaščitne PVC cevi rumene barve v izkopan jarek, razrez cevi, ročna položitev obstoječega CATV kabla v cev, ovijanje s folijo, obbetoniranje cevi, polaganje opozorilnega traka, skupaj z vsemi</t>
  </si>
  <si>
    <t>Dobava in polaganje zaščitne PVC cevi rumene barve v izkopan jarek, razrez cevi, ročna položitev obstoječega TK kabla v cev, ovijanje s folijo, obbetoniranje cevi, polaganje opozorilnega traka, skupaj z vsemi</t>
  </si>
  <si>
    <t>El. meritve, preizkus 
funkcionalnosti, atesti, izjave, geodetski posnetek električnega priključka ter storitve pooblaščenega preglednika po Pravilniku o zahtevah za NN inštalacije v stavbah (opravljen izpit NPK).</t>
  </si>
  <si>
    <t>Vsebino popisa posameznih postavk predračuna ni dovoljeno spreminjati.</t>
  </si>
  <si>
    <t>Priprava dokumentacije za potrebe izdelave PIDa vključno z vsemi vrisanimi shemami, spremembami…. Seznam z opisom sprememb ter predaja projektantskemu podjetju - načrt 4/2.</t>
  </si>
  <si>
    <t>Razna nepredvidena dela, ki se 
pojavijo pri izvedbi (nepredvidena stanja obst. objekta in njihova sanacija,....)
- obračun po opravljenem delu, s potrditvijo s strani nadzora</t>
  </si>
  <si>
    <t>Nadzor s strani predstavnika 
upravljalca SN omrežja Elektro Ljubljana d.d..</t>
  </si>
  <si>
    <t>4/2.4.3 POPIS MATERIALA IN DEL</t>
  </si>
  <si>
    <t>- dobava in montaža tipske podometne omare 770x1530x225 mm, IP43, material samougasni poliester, ojačan s steklenimi vlakni, odporen proti UV žarkom, temperaturi, udarcem in  vremenskimi vplivi,
enakovredno: PL 4 NT + POL 2 NT "PREBIL PLAST"</t>
  </si>
  <si>
    <t>- varovalčno podnožje NV00 do 100A</t>
  </si>
  <si>
    <t>- varovalčno podnožje NV00 do 160A</t>
  </si>
  <si>
    <t>- varovalčni vložki NV 100A (gL-gG)</t>
  </si>
  <si>
    <t>- kabel NYY-J 4x35mm2, dolžine 1m</t>
  </si>
  <si>
    <t xml:space="preserve"> - Vsa navedena komercialna imena so uporabljena zgolj zaradi določitve</t>
  </si>
  <si>
    <t xml:space="preserve">   zahtevane kvalitete, ki jo mora ponudnik izpolniti.</t>
  </si>
  <si>
    <r>
      <t>- večfunkcijski direktni števec kot npr. LANDIS GYR ZMD310CT44 ali enakovrednega drugega proizvajalca, 3x230/400 V, 10-120A</t>
    </r>
    <r>
      <rPr>
        <sz val="9"/>
        <rFont val="Courier New"/>
        <family val="3"/>
        <charset val="238"/>
      </rPr>
      <t>, (skladno s soglasjem za priključitev)</t>
    </r>
  </si>
  <si>
    <t>Križna sponka 58x58/3 z antikorozijsko zaščito, material Rf, kot npr. tip KON01 HERMI ali enakovrednega drugega proizvajalca.</t>
  </si>
  <si>
    <t>Dobava in montaža kabelske spojke 1kV samokrčne za kable preseka 150-300mm2 Al  komplet z ustreznim materialom in priborom, kot npr. tip EPKJ 0263 4x150–300mm SMOE 81515 "RAYCHEM" ali enakovrednega drugega proizvajalca.</t>
  </si>
  <si>
    <t>POPIS MATERIALA IN DEL</t>
  </si>
  <si>
    <t>(ocena - 10% predračunske vrednosti načrta 4/2)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</si>
</sst>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\ &quot;SIT&quot;_-;\-* #,##0.00\ &quot;SIT&quot;_-;_-* &quot;-&quot;??\ &quot;SIT&quot;_-;_-@_-"/>
    <numFmt numFmtId="165" formatCode="_-* #,##0.00\ _S_I_T_-;\-* #,##0.00\ _S_I_T_-;_-* &quot;-&quot;??\ _S_I_T_-;_-@_-"/>
    <numFmt numFmtId="166" formatCode="#,##0.0;[Red]#,##0.0"/>
    <numFmt numFmtId="167" formatCode="#,##0.00;[Red]#,##0.00"/>
    <numFmt numFmtId="168" formatCode="0;[Red]0"/>
    <numFmt numFmtId="169" formatCode="#,##0\ [$€-1];[Red]\-#,##0\ [$€-1]"/>
    <numFmt numFmtId="170" formatCode="#,##0;[Red]#,##0"/>
    <numFmt numFmtId="171" formatCode="_-* #,##0.00\ [$€-1]_-;\-* #,##0.00\ [$€-1]_-;_-* &quot;-&quot;??\ [$€-1]_-;_-@_-"/>
  </numFmts>
  <fonts count="40">
    <font>
      <sz val="9"/>
      <name val="Courier New CE"/>
      <charset val="238"/>
    </font>
    <font>
      <sz val="11"/>
      <color theme="1"/>
      <name val="Calibri"/>
      <family val="2"/>
      <charset val="238"/>
      <scheme val="minor"/>
    </font>
    <font>
      <sz val="9"/>
      <name val="Courier New CE"/>
      <charset val="238"/>
    </font>
    <font>
      <sz val="5"/>
      <name val="Courier New CE"/>
      <family val="3"/>
      <charset val="238"/>
    </font>
    <font>
      <b/>
      <sz val="10"/>
      <name val="Courier New CE"/>
      <family val="3"/>
      <charset val="238"/>
    </font>
    <font>
      <sz val="9"/>
      <name val="Courier New"/>
      <family val="3"/>
      <charset val="238"/>
    </font>
    <font>
      <b/>
      <i/>
      <sz val="9"/>
      <name val="Courier New"/>
      <family val="3"/>
      <charset val="238"/>
    </font>
    <font>
      <b/>
      <sz val="9"/>
      <name val="Courier New"/>
      <family val="3"/>
      <charset val="238"/>
    </font>
    <font>
      <sz val="8"/>
      <name val="Courier New CE"/>
      <charset val="238"/>
    </font>
    <font>
      <sz val="9"/>
      <name val="Arial"/>
      <family val="2"/>
      <charset val="238"/>
    </font>
    <font>
      <i/>
      <sz val="9"/>
      <name val="Courier New"/>
      <family val="3"/>
      <charset val="238"/>
    </font>
    <font>
      <b/>
      <i/>
      <sz val="12"/>
      <name val="Courier New"/>
      <family val="3"/>
      <charset val="238"/>
    </font>
    <font>
      <sz val="9"/>
      <color indexed="10"/>
      <name val="Courier New"/>
      <family val="3"/>
      <charset val="238"/>
    </font>
    <font>
      <i/>
      <sz val="6"/>
      <name val="Arial"/>
      <family val="2"/>
      <charset val="238"/>
    </font>
    <font>
      <sz val="9"/>
      <color indexed="8"/>
      <name val="Courier New"/>
      <family val="3"/>
      <charset val="238"/>
    </font>
    <font>
      <b/>
      <sz val="9"/>
      <color indexed="8"/>
      <name val="Courier New"/>
      <family val="3"/>
      <charset val="238"/>
    </font>
    <font>
      <sz val="10"/>
      <name val="Arial"/>
      <family val="2"/>
      <charset val="238"/>
    </font>
    <font>
      <b/>
      <sz val="12"/>
      <color indexed="8"/>
      <name val="Courier New"/>
      <family val="3"/>
      <charset val="238"/>
    </font>
    <font>
      <sz val="10"/>
      <color indexed="8"/>
      <name val="Courier New"/>
      <family val="3"/>
      <charset val="238"/>
    </font>
    <font>
      <sz val="10"/>
      <name val="Courier New"/>
      <family val="3"/>
      <charset val="238"/>
    </font>
    <font>
      <b/>
      <sz val="10"/>
      <color indexed="8"/>
      <name val="Courier New"/>
      <family val="3"/>
      <charset val="238"/>
    </font>
    <font>
      <b/>
      <i/>
      <sz val="9"/>
      <color indexed="8"/>
      <name val="Courier New"/>
      <family val="3"/>
      <charset val="238"/>
    </font>
    <font>
      <i/>
      <sz val="10"/>
      <color indexed="8"/>
      <name val="Courier New"/>
      <family val="3"/>
      <charset val="238"/>
    </font>
    <font>
      <b/>
      <sz val="10"/>
      <color indexed="10"/>
      <name val="Courier New"/>
      <family val="3"/>
      <charset val="238"/>
    </font>
    <font>
      <sz val="9"/>
      <name val="Courier New CE"/>
      <charset val="238"/>
    </font>
    <font>
      <i/>
      <sz val="8"/>
      <name val="Switzerland"/>
      <charset val="238"/>
    </font>
    <font>
      <sz val="6"/>
      <name val="Arial"/>
      <family val="2"/>
      <charset val="238"/>
    </font>
    <font>
      <sz val="5"/>
      <name val="Courier New"/>
      <family val="3"/>
      <charset val="238"/>
    </font>
    <font>
      <i/>
      <sz val="9"/>
      <name val="Arial"/>
      <family val="2"/>
      <charset val="238"/>
    </font>
    <font>
      <b/>
      <i/>
      <sz val="10"/>
      <name val="Courier New"/>
      <family val="3"/>
      <charset val="238"/>
    </font>
    <font>
      <i/>
      <sz val="10"/>
      <name val="Courier New"/>
      <family val="3"/>
      <charset val="238"/>
    </font>
    <font>
      <i/>
      <sz val="9"/>
      <color indexed="8"/>
      <name val="Courier New"/>
      <family val="3"/>
      <charset val="238"/>
    </font>
    <font>
      <sz val="9"/>
      <name val="Times New Roman CE"/>
      <family val="1"/>
      <charset val="238"/>
    </font>
    <font>
      <sz val="10"/>
      <name val="Arial CE"/>
      <family val="2"/>
      <charset val="238"/>
    </font>
    <font>
      <sz val="10"/>
      <name val="Arial CE"/>
    </font>
    <font>
      <sz val="9"/>
      <color rgb="FFFF0000"/>
      <name val="Courier New"/>
      <family val="3"/>
      <charset val="238"/>
    </font>
    <font>
      <sz val="9"/>
      <name val="Courier"/>
      <family val="1"/>
      <charset val="238"/>
    </font>
    <font>
      <u/>
      <sz val="10"/>
      <color indexed="12"/>
      <name val="Trebuchet MS"/>
      <family val="2"/>
    </font>
    <font>
      <i/>
      <sz val="7.5"/>
      <name val="Arial"/>
      <family val="2"/>
      <charset val="238"/>
    </font>
    <font>
      <b/>
      <sz val="9"/>
      <color rgb="FFFF0000"/>
      <name val="Courier New"/>
      <family val="3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9">
    <xf numFmtId="0" fontId="0" fillId="0" borderId="0"/>
    <xf numFmtId="4" fontId="4" fillId="0" borderId="0">
      <alignment horizontal="left" vertical="top"/>
      <protection locked="0"/>
    </xf>
    <xf numFmtId="49" fontId="25" fillId="0" borderId="0">
      <alignment horizontal="right" vertical="top"/>
    </xf>
    <xf numFmtId="0" fontId="2" fillId="0" borderId="0"/>
    <xf numFmtId="0" fontId="2" fillId="0" borderId="0"/>
    <xf numFmtId="0" fontId="16" fillId="0" borderId="0" applyFill="0" applyBorder="0"/>
    <xf numFmtId="9" fontId="2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24" fillId="0" borderId="0" applyFont="0" applyFill="0" applyBorder="0" applyAlignment="0" applyProtection="0"/>
    <xf numFmtId="4" fontId="3" fillId="0" borderId="0">
      <alignment vertical="top"/>
      <protection hidden="1"/>
    </xf>
    <xf numFmtId="4" fontId="4" fillId="0" borderId="0" applyProtection="0">
      <alignment horizontal="left"/>
      <protection locked="0"/>
    </xf>
    <xf numFmtId="0" fontId="33" fillId="0" borderId="0"/>
    <xf numFmtId="4" fontId="5" fillId="2" borderId="0">
      <alignment horizontal="right" vertical="top"/>
      <protection locked="0"/>
    </xf>
    <xf numFmtId="164" fontId="2" fillId="0" borderId="0" applyFont="0" applyFill="0" applyBorder="0" applyAlignment="0" applyProtection="0"/>
    <xf numFmtId="164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49" fontId="25" fillId="0" borderId="0">
      <alignment horizontal="right" vertical="top"/>
    </xf>
    <xf numFmtId="49" fontId="25" fillId="0" borderId="0">
      <alignment horizontal="right" vertical="top"/>
    </xf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246">
    <xf numFmtId="0" fontId="0" fillId="0" borderId="0" xfId="0"/>
    <xf numFmtId="0" fontId="5" fillId="0" borderId="0" xfId="0" applyNumberFormat="1" applyFont="1" applyFill="1" applyAlignment="1" applyProtection="1">
      <alignment horizontal="right"/>
    </xf>
    <xf numFmtId="166" fontId="5" fillId="0" borderId="0" xfId="0" applyNumberFormat="1" applyFont="1" applyFill="1" applyAlignment="1" applyProtection="1">
      <alignment horizontal="right" shrinkToFit="1"/>
    </xf>
    <xf numFmtId="167" fontId="5" fillId="0" borderId="0" xfId="0" applyNumberFormat="1" applyFont="1" applyFill="1" applyAlignment="1" applyProtection="1">
      <alignment horizontal="right" shrinkToFit="1"/>
    </xf>
    <xf numFmtId="0" fontId="5" fillId="0" borderId="0" xfId="3" applyNumberFormat="1" applyFont="1" applyFill="1" applyAlignment="1" applyProtection="1"/>
    <xf numFmtId="0" fontId="9" fillId="0" borderId="0" xfId="0" applyNumberFormat="1" applyFont="1" applyFill="1" applyBorder="1" applyAlignment="1" applyProtection="1">
      <alignment horizontal="center" vertical="center"/>
    </xf>
    <xf numFmtId="3" fontId="9" fillId="0" borderId="0" xfId="0" applyNumberFormat="1" applyFont="1" applyFill="1" applyBorder="1" applyAlignment="1" applyProtection="1">
      <alignment horizontal="center" vertical="center"/>
    </xf>
    <xf numFmtId="168" fontId="5" fillId="0" borderId="0" xfId="9" applyNumberFormat="1" applyFont="1" applyFill="1" applyAlignment="1" applyProtection="1">
      <alignment horizontal="right" vertical="top" shrinkToFit="1"/>
    </xf>
    <xf numFmtId="0" fontId="5" fillId="0" borderId="0" xfId="9" applyNumberFormat="1" applyFont="1" applyFill="1" applyAlignment="1" applyProtection="1">
      <alignment vertical="top" wrapText="1"/>
    </xf>
    <xf numFmtId="0" fontId="5" fillId="0" borderId="0" xfId="9" applyNumberFormat="1" applyFont="1" applyFill="1" applyAlignment="1" applyProtection="1">
      <alignment horizontal="right"/>
    </xf>
    <xf numFmtId="166" fontId="5" fillId="0" borderId="0" xfId="9" applyNumberFormat="1" applyFont="1" applyFill="1" applyAlignment="1" applyProtection="1">
      <alignment horizontal="right" shrinkToFit="1"/>
    </xf>
    <xf numFmtId="167" fontId="5" fillId="0" borderId="0" xfId="9" applyNumberFormat="1" applyFont="1" applyFill="1" applyAlignment="1" applyProtection="1">
      <alignment horizontal="right" shrinkToFit="1"/>
    </xf>
    <xf numFmtId="0" fontId="5" fillId="0" borderId="0" xfId="0" applyNumberFormat="1" applyFont="1" applyFill="1" applyAlignment="1" applyProtection="1"/>
    <xf numFmtId="168" fontId="5" fillId="0" borderId="0" xfId="0" applyNumberFormat="1" applyFont="1" applyFill="1" applyAlignment="1" applyProtection="1">
      <alignment horizontal="right" vertical="top" shrinkToFit="1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Alignment="1" applyProtection="1">
      <alignment vertical="top" wrapText="1"/>
    </xf>
    <xf numFmtId="0" fontId="5" fillId="0" borderId="0" xfId="0" applyNumberFormat="1" applyFont="1" applyFill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vertical="top" wrapText="1"/>
    </xf>
    <xf numFmtId="167" fontId="13" fillId="0" borderId="0" xfId="0" applyNumberFormat="1" applyFont="1" applyFill="1" applyBorder="1" applyAlignment="1" applyProtection="1">
      <alignment shrinkToFit="1"/>
    </xf>
    <xf numFmtId="168" fontId="13" fillId="0" borderId="1" xfId="0" applyNumberFormat="1" applyFont="1" applyFill="1" applyBorder="1" applyAlignment="1" applyProtection="1">
      <alignment horizontal="right" vertical="top" shrinkToFit="1"/>
    </xf>
    <xf numFmtId="0" fontId="13" fillId="0" borderId="1" xfId="0" applyNumberFormat="1" applyFont="1" applyFill="1" applyBorder="1" applyAlignment="1" applyProtection="1">
      <alignment horizontal="right"/>
    </xf>
    <xf numFmtId="166" fontId="13" fillId="0" borderId="1" xfId="0" applyNumberFormat="1" applyFont="1" applyFill="1" applyBorder="1" applyAlignment="1" applyProtection="1">
      <alignment horizontal="right" shrinkToFit="1"/>
    </xf>
    <xf numFmtId="169" fontId="5" fillId="0" borderId="0" xfId="0" applyNumberFormat="1" applyFont="1" applyFill="1" applyAlignment="1" applyProtection="1">
      <alignment vertical="center"/>
    </xf>
    <xf numFmtId="0" fontId="5" fillId="0" borderId="0" xfId="0" quotePrefix="1" applyNumberFormat="1" applyFont="1" applyFill="1" applyAlignment="1" applyProtection="1">
      <alignment vertical="center"/>
    </xf>
    <xf numFmtId="0" fontId="12" fillId="0" borderId="0" xfId="0" applyNumberFormat="1" applyFont="1" applyFill="1" applyAlignment="1" applyProtection="1">
      <alignment vertical="center"/>
    </xf>
    <xf numFmtId="0" fontId="13" fillId="0" borderId="0" xfId="0" applyNumberFormat="1" applyFont="1" applyFill="1" applyBorder="1" applyAlignment="1" applyProtection="1"/>
    <xf numFmtId="0" fontId="9" fillId="0" borderId="2" xfId="0" applyNumberFormat="1" applyFont="1" applyFill="1" applyBorder="1" applyAlignment="1" applyProtection="1">
      <alignment horizontal="center" vertical="center"/>
    </xf>
    <xf numFmtId="0" fontId="5" fillId="0" borderId="0" xfId="9" applyNumberFormat="1" applyFont="1" applyFill="1" applyBorder="1" applyAlignment="1" applyProtection="1">
      <alignment horizontal="right"/>
    </xf>
    <xf numFmtId="166" fontId="5" fillId="0" borderId="0" xfId="9" applyNumberFormat="1" applyFont="1" applyFill="1" applyBorder="1" applyAlignment="1" applyProtection="1">
      <alignment horizontal="right" shrinkToFit="1"/>
    </xf>
    <xf numFmtId="4" fontId="5" fillId="0" borderId="0" xfId="0" applyNumberFormat="1" applyFont="1" applyFill="1" applyBorder="1" applyAlignment="1" applyProtection="1">
      <alignment horizontal="right" vertical="top"/>
    </xf>
    <xf numFmtId="168" fontId="5" fillId="0" borderId="0" xfId="4" applyNumberFormat="1" applyFont="1" applyFill="1" applyAlignment="1" applyProtection="1">
      <alignment horizontal="right" vertical="center" shrinkToFit="1"/>
    </xf>
    <xf numFmtId="0" fontId="5" fillId="0" borderId="0" xfId="4" applyNumberFormat="1" applyFont="1" applyFill="1" applyAlignment="1" applyProtection="1">
      <alignment vertical="center" wrapText="1"/>
    </xf>
    <xf numFmtId="0" fontId="11" fillId="0" borderId="0" xfId="4" applyNumberFormat="1" applyFont="1" applyFill="1" applyAlignment="1" applyProtection="1">
      <alignment horizontal="center" vertical="center"/>
    </xf>
    <xf numFmtId="166" fontId="5" fillId="0" borderId="0" xfId="4" applyNumberFormat="1" applyFont="1" applyFill="1" applyAlignment="1" applyProtection="1">
      <alignment horizontal="right" vertical="center" shrinkToFit="1"/>
    </xf>
    <xf numFmtId="167" fontId="5" fillId="0" borderId="0" xfId="4" applyNumberFormat="1" applyFont="1" applyFill="1" applyAlignment="1" applyProtection="1">
      <alignment horizontal="right" vertical="center" shrinkToFit="1"/>
    </xf>
    <xf numFmtId="0" fontId="5" fillId="0" borderId="0" xfId="4" applyNumberFormat="1" applyFont="1" applyFill="1" applyAlignment="1" applyProtection="1">
      <alignment horizontal="right" vertical="center"/>
    </xf>
    <xf numFmtId="0" fontId="5" fillId="0" borderId="0" xfId="4" applyNumberFormat="1" applyFont="1" applyFill="1" applyAlignment="1" applyProtection="1">
      <alignment vertical="center"/>
    </xf>
    <xf numFmtId="0" fontId="11" fillId="0" borderId="0" xfId="4" quotePrefix="1" applyNumberFormat="1" applyFont="1" applyFill="1" applyAlignment="1" applyProtection="1">
      <alignment horizontal="center" vertical="center"/>
    </xf>
    <xf numFmtId="0" fontId="5" fillId="0" borderId="3" xfId="4" applyNumberFormat="1" applyFont="1" applyFill="1" applyBorder="1" applyAlignment="1" applyProtection="1">
      <alignment horizontal="right" vertical="center"/>
    </xf>
    <xf numFmtId="166" fontId="5" fillId="0" borderId="4" xfId="4" applyNumberFormat="1" applyFont="1" applyFill="1" applyBorder="1" applyAlignment="1" applyProtection="1">
      <alignment horizontal="right" vertical="center" shrinkToFit="1"/>
    </xf>
    <xf numFmtId="167" fontId="5" fillId="0" borderId="3" xfId="4" applyNumberFormat="1" applyFont="1" applyFill="1" applyBorder="1" applyAlignment="1" applyProtection="1">
      <alignment horizontal="right" vertical="center" shrinkToFit="1"/>
    </xf>
    <xf numFmtId="0" fontId="5" fillId="0" borderId="1" xfId="4" applyNumberFormat="1" applyFont="1" applyFill="1" applyBorder="1" applyAlignment="1" applyProtection="1">
      <alignment horizontal="right" vertical="center"/>
    </xf>
    <xf numFmtId="166" fontId="5" fillId="0" borderId="5" xfId="4" applyNumberFormat="1" applyFont="1" applyFill="1" applyBorder="1" applyAlignment="1" applyProtection="1">
      <alignment horizontal="right" vertical="center" shrinkToFit="1"/>
    </xf>
    <xf numFmtId="167" fontId="5" fillId="0" borderId="1" xfId="4" applyNumberFormat="1" applyFont="1" applyFill="1" applyBorder="1" applyAlignment="1" applyProtection="1">
      <alignment horizontal="right" vertical="center" shrinkToFit="1"/>
    </xf>
    <xf numFmtId="1" fontId="10" fillId="0" borderId="0" xfId="0" applyNumberFormat="1" applyFont="1" applyFill="1" applyBorder="1" applyAlignment="1" applyProtection="1">
      <alignment horizontal="right" vertical="top" wrapText="1"/>
    </xf>
    <xf numFmtId="49" fontId="14" fillId="0" borderId="0" xfId="0" applyNumberFormat="1" applyFont="1" applyFill="1" applyBorder="1" applyAlignment="1" applyProtection="1">
      <alignment horizontal="left" vertical="top" wrapText="1"/>
    </xf>
    <xf numFmtId="0" fontId="14" fillId="0" borderId="0" xfId="0" applyNumberFormat="1" applyFont="1" applyFill="1" applyBorder="1" applyAlignment="1" applyProtection="1">
      <alignment horizontal="right" vertical="top" wrapText="1"/>
    </xf>
    <xf numFmtId="3" fontId="5" fillId="0" borderId="0" xfId="6" applyNumberFormat="1" applyFont="1" applyFill="1" applyBorder="1" applyAlignment="1" applyProtection="1">
      <alignment horizontal="right" vertical="top" wrapText="1"/>
    </xf>
    <xf numFmtId="4" fontId="14" fillId="0" borderId="0" xfId="0" applyNumberFormat="1" applyFont="1" applyFill="1" applyBorder="1" applyAlignment="1" applyProtection="1">
      <alignment horizontal="right" vertical="top"/>
    </xf>
    <xf numFmtId="49" fontId="5" fillId="0" borderId="0" xfId="0" applyNumberFormat="1" applyFont="1" applyFill="1" applyAlignment="1" applyProtection="1">
      <alignment horizontal="right" vertical="top"/>
    </xf>
    <xf numFmtId="49" fontId="14" fillId="0" borderId="0" xfId="0" quotePrefix="1" applyNumberFormat="1" applyFont="1" applyFill="1" applyBorder="1" applyAlignment="1" applyProtection="1">
      <alignment horizontal="left" vertical="top" wrapText="1"/>
    </xf>
    <xf numFmtId="0" fontId="21" fillId="0" borderId="0" xfId="0" applyNumberFormat="1" applyFont="1" applyFill="1" applyBorder="1" applyAlignment="1" applyProtection="1">
      <alignment horizontal="fill" vertical="center" wrapText="1"/>
    </xf>
    <xf numFmtId="0" fontId="15" fillId="0" borderId="0" xfId="0" applyNumberFormat="1" applyFont="1" applyFill="1" applyBorder="1" applyAlignment="1" applyProtection="1">
      <alignment horizontal="fill" vertical="center" wrapText="1"/>
    </xf>
    <xf numFmtId="0" fontId="14" fillId="0" borderId="0" xfId="0" quotePrefix="1" applyNumberFormat="1" applyFont="1" applyFill="1" applyBorder="1" applyAlignment="1" applyProtection="1">
      <alignment horizontal="left" vertical="top" wrapText="1"/>
    </xf>
    <xf numFmtId="0" fontId="5" fillId="0" borderId="0" xfId="0" applyFont="1" applyFill="1" applyProtection="1"/>
    <xf numFmtId="49" fontId="10" fillId="0" borderId="0" xfId="0" quotePrefix="1" applyNumberFormat="1" applyFont="1" applyFill="1" applyAlignment="1" applyProtection="1">
      <alignment horizontal="left" vertical="top"/>
    </xf>
    <xf numFmtId="49" fontId="14" fillId="0" borderId="0" xfId="0" applyNumberFormat="1" applyFont="1" applyFill="1" applyBorder="1" applyAlignment="1" applyProtection="1">
      <alignment vertical="top" wrapText="1"/>
    </xf>
    <xf numFmtId="4" fontId="5" fillId="0" borderId="0" xfId="0" applyNumberFormat="1" applyFont="1" applyFill="1" applyBorder="1" applyAlignment="1" applyProtection="1">
      <alignment horizontal="right" vertical="top" wrapText="1"/>
    </xf>
    <xf numFmtId="1" fontId="6" fillId="0" borderId="0" xfId="0" applyNumberFormat="1" applyFont="1" applyFill="1" applyBorder="1" applyAlignment="1" applyProtection="1">
      <alignment horizontal="right" vertical="top" wrapText="1"/>
    </xf>
    <xf numFmtId="0" fontId="14" fillId="0" borderId="0" xfId="0" quotePrefix="1" applyFont="1" applyFill="1" applyBorder="1" applyAlignment="1" applyProtection="1">
      <alignment horizontal="left" vertical="top" wrapText="1"/>
    </xf>
    <xf numFmtId="49" fontId="15" fillId="0" borderId="0" xfId="0" applyNumberFormat="1" applyFont="1" applyFill="1" applyBorder="1" applyAlignment="1" applyProtection="1">
      <alignment horizontal="fill" vertical="top" wrapText="1"/>
    </xf>
    <xf numFmtId="0" fontId="18" fillId="0" borderId="0" xfId="0" applyNumberFormat="1" applyFont="1" applyFill="1" applyBorder="1" applyAlignment="1" applyProtection="1">
      <alignment horizontal="right" vertical="top" wrapText="1"/>
    </xf>
    <xf numFmtId="4" fontId="19" fillId="0" borderId="0" xfId="0" applyNumberFormat="1" applyFont="1" applyFill="1" applyBorder="1" applyAlignment="1" applyProtection="1">
      <alignment horizontal="right" vertical="top" wrapText="1"/>
    </xf>
    <xf numFmtId="3" fontId="5" fillId="0" borderId="0" xfId="0" applyNumberFormat="1" applyFont="1" applyFill="1" applyBorder="1" applyAlignment="1" applyProtection="1">
      <alignment horizontal="right" vertical="top" wrapText="1"/>
    </xf>
    <xf numFmtId="0" fontId="14" fillId="0" borderId="0" xfId="0" applyFont="1" applyFill="1" applyBorder="1" applyAlignment="1" applyProtection="1">
      <alignment horizontal="right" vertical="top" wrapText="1"/>
    </xf>
    <xf numFmtId="1" fontId="5" fillId="0" borderId="0" xfId="13" applyNumberFormat="1" applyFont="1" applyFill="1" applyBorder="1" applyAlignment="1" applyProtection="1">
      <alignment horizontal="right" vertical="top"/>
    </xf>
    <xf numFmtId="49" fontId="14" fillId="0" borderId="0" xfId="0" applyNumberFormat="1" applyFont="1" applyFill="1" applyAlignment="1" applyProtection="1">
      <alignment horizontal="right" vertical="top" wrapText="1"/>
    </xf>
    <xf numFmtId="166" fontId="5" fillId="0" borderId="6" xfId="4" applyNumberFormat="1" applyFont="1" applyFill="1" applyBorder="1" applyAlignment="1" applyProtection="1">
      <alignment horizontal="right" vertical="center" shrinkToFit="1"/>
    </xf>
    <xf numFmtId="167" fontId="5" fillId="0" borderId="2" xfId="4" applyNumberFormat="1" applyFont="1" applyFill="1" applyBorder="1" applyAlignment="1" applyProtection="1">
      <alignment horizontal="right" vertical="center" shrinkToFit="1"/>
    </xf>
    <xf numFmtId="1" fontId="5" fillId="0" borderId="2" xfId="4" applyNumberFormat="1" applyFont="1" applyFill="1" applyBorder="1" applyAlignment="1" applyProtection="1">
      <alignment horizontal="right" vertical="center"/>
    </xf>
    <xf numFmtId="166" fontId="5" fillId="0" borderId="0" xfId="4" applyNumberFormat="1" applyFont="1" applyFill="1" applyBorder="1" applyAlignment="1" applyProtection="1">
      <alignment horizontal="right" vertical="center" shrinkToFit="1"/>
    </xf>
    <xf numFmtId="167" fontId="5" fillId="0" borderId="0" xfId="4" applyNumberFormat="1" applyFont="1" applyFill="1" applyBorder="1" applyAlignment="1" applyProtection="1">
      <alignment horizontal="right" vertical="center" shrinkToFit="1"/>
    </xf>
    <xf numFmtId="1" fontId="5" fillId="0" borderId="7" xfId="4" applyNumberFormat="1" applyFont="1" applyFill="1" applyBorder="1" applyAlignment="1" applyProtection="1">
      <alignment vertical="center"/>
    </xf>
    <xf numFmtId="1" fontId="5" fillId="0" borderId="8" xfId="4" applyNumberFormat="1" applyFont="1" applyFill="1" applyBorder="1" applyAlignment="1" applyProtection="1">
      <alignment horizontal="right" vertical="center"/>
    </xf>
    <xf numFmtId="166" fontId="5" fillId="0" borderId="9" xfId="4" applyNumberFormat="1" applyFont="1" applyFill="1" applyBorder="1" applyAlignment="1" applyProtection="1">
      <alignment horizontal="right" vertical="center" shrinkToFit="1"/>
    </xf>
    <xf numFmtId="167" fontId="5" fillId="0" borderId="8" xfId="4" applyNumberFormat="1" applyFont="1" applyFill="1" applyBorder="1" applyAlignment="1" applyProtection="1">
      <alignment horizontal="right" vertical="center" shrinkToFit="1"/>
    </xf>
    <xf numFmtId="1" fontId="5" fillId="0" borderId="10" xfId="4" applyNumberFormat="1" applyFont="1" applyFill="1" applyBorder="1" applyAlignment="1" applyProtection="1">
      <alignment vertical="center"/>
    </xf>
    <xf numFmtId="0" fontId="5" fillId="0" borderId="11" xfId="4" applyNumberFormat="1" applyFont="1" applyFill="1" applyBorder="1" applyAlignment="1" applyProtection="1">
      <alignment vertical="center"/>
    </xf>
    <xf numFmtId="0" fontId="5" fillId="0" borderId="12" xfId="4" applyNumberFormat="1" applyFont="1" applyFill="1" applyBorder="1" applyAlignment="1" applyProtection="1">
      <alignment vertical="center"/>
    </xf>
    <xf numFmtId="0" fontId="5" fillId="0" borderId="13" xfId="4" applyNumberFormat="1" applyFont="1" applyFill="1" applyBorder="1" applyAlignment="1" applyProtection="1">
      <alignment vertical="center"/>
    </xf>
    <xf numFmtId="0" fontId="5" fillId="0" borderId="14" xfId="4" applyNumberFormat="1" applyFont="1" applyFill="1" applyBorder="1" applyAlignment="1" applyProtection="1">
      <alignment horizontal="right" vertical="center"/>
    </xf>
    <xf numFmtId="166" fontId="5" fillId="0" borderId="15" xfId="4" applyNumberFormat="1" applyFont="1" applyFill="1" applyBorder="1" applyAlignment="1" applyProtection="1">
      <alignment horizontal="right" vertical="center" shrinkToFit="1"/>
    </xf>
    <xf numFmtId="167" fontId="5" fillId="0" borderId="14" xfId="4" applyNumberFormat="1" applyFont="1" applyFill="1" applyBorder="1" applyAlignment="1" applyProtection="1">
      <alignment horizontal="right" vertical="center" shrinkToFit="1"/>
    </xf>
    <xf numFmtId="49" fontId="20" fillId="0" borderId="0" xfId="0" quotePrefix="1" applyNumberFormat="1" applyFont="1" applyFill="1" applyBorder="1" applyAlignment="1" applyProtection="1">
      <alignment horizontal="left" vertical="top"/>
    </xf>
    <xf numFmtId="0" fontId="19" fillId="0" borderId="0" xfId="0" applyNumberFormat="1" applyFont="1" applyFill="1" applyBorder="1" applyAlignment="1" applyProtection="1"/>
    <xf numFmtId="0" fontId="20" fillId="0" borderId="0" xfId="0" quotePrefix="1" applyNumberFormat="1" applyFont="1" applyFill="1" applyBorder="1" applyAlignment="1" applyProtection="1">
      <alignment horizontal="left" vertical="top"/>
    </xf>
    <xf numFmtId="49" fontId="18" fillId="0" borderId="0" xfId="0" applyNumberFormat="1" applyFont="1" applyFill="1" applyBorder="1" applyAlignment="1" applyProtection="1">
      <alignment horizontal="right" vertical="center" wrapText="1"/>
    </xf>
    <xf numFmtId="0" fontId="19" fillId="0" borderId="0" xfId="0" applyNumberFormat="1" applyFont="1" applyFill="1" applyAlignment="1" applyProtection="1"/>
    <xf numFmtId="0" fontId="5" fillId="0" borderId="0" xfId="4" applyNumberFormat="1" applyFont="1" applyFill="1" applyBorder="1" applyAlignment="1" applyProtection="1">
      <alignment vertical="center" wrapText="1"/>
    </xf>
    <xf numFmtId="168" fontId="5" fillId="0" borderId="0" xfId="4" applyNumberFormat="1" applyFont="1" applyFill="1" applyBorder="1" applyAlignment="1" applyProtection="1">
      <alignment horizontal="right" vertical="center" shrinkToFit="1"/>
    </xf>
    <xf numFmtId="1" fontId="5" fillId="0" borderId="0" xfId="4" applyNumberFormat="1" applyFont="1" applyFill="1" applyBorder="1" applyAlignment="1" applyProtection="1">
      <alignment vertical="center"/>
    </xf>
    <xf numFmtId="1" fontId="5" fillId="0" borderId="0" xfId="4" applyNumberFormat="1" applyFont="1" applyFill="1" applyBorder="1" applyAlignment="1" applyProtection="1">
      <alignment horizontal="right" vertical="center"/>
    </xf>
    <xf numFmtId="1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15" fillId="0" borderId="16" xfId="0" applyNumberFormat="1" applyFont="1" applyFill="1" applyBorder="1" applyAlignment="1" applyProtection="1">
      <alignment vertical="center" wrapText="1"/>
    </xf>
    <xf numFmtId="0" fontId="15" fillId="0" borderId="16" xfId="0" applyNumberFormat="1" applyFont="1" applyFill="1" applyBorder="1" applyAlignment="1" applyProtection="1">
      <alignment horizontal="right" vertical="center" wrapText="1"/>
    </xf>
    <xf numFmtId="3" fontId="7" fillId="0" borderId="16" xfId="6" applyNumberFormat="1" applyFont="1" applyFill="1" applyBorder="1" applyAlignment="1" applyProtection="1">
      <alignment horizontal="right" vertical="center" wrapText="1"/>
    </xf>
    <xf numFmtId="49" fontId="7" fillId="0" borderId="0" xfId="0" applyNumberFormat="1" applyFont="1" applyFill="1" applyAlignment="1" applyProtection="1">
      <alignment horizontal="right" vertical="center"/>
    </xf>
    <xf numFmtId="4" fontId="5" fillId="0" borderId="0" xfId="0" applyNumberFormat="1" applyFont="1" applyFill="1" applyBorder="1" applyAlignment="1" applyProtection="1">
      <alignment vertical="top"/>
    </xf>
    <xf numFmtId="1" fontId="19" fillId="0" borderId="0" xfId="0" applyNumberFormat="1" applyFont="1" applyFill="1" applyAlignment="1" applyProtection="1">
      <alignment horizontal="right" vertical="top" wrapText="1"/>
    </xf>
    <xf numFmtId="0" fontId="19" fillId="0" borderId="0" xfId="0" applyFont="1" applyFill="1" applyProtection="1"/>
    <xf numFmtId="0" fontId="19" fillId="0" borderId="0" xfId="0" applyFont="1" applyFill="1" applyAlignment="1" applyProtection="1">
      <alignment vertical="top" wrapText="1"/>
    </xf>
    <xf numFmtId="0" fontId="14" fillId="0" borderId="0" xfId="0" applyFont="1" applyFill="1" applyBorder="1" applyAlignment="1" applyProtection="1">
      <alignment horizontal="left" vertical="top" wrapText="1"/>
    </xf>
    <xf numFmtId="49" fontId="22" fillId="0" borderId="0" xfId="0" applyNumberFormat="1" applyFont="1" applyFill="1" applyAlignment="1" applyProtection="1">
      <alignment horizontal="right" vertical="top"/>
    </xf>
    <xf numFmtId="0" fontId="23" fillId="0" borderId="0" xfId="0" applyFont="1" applyFill="1" applyAlignment="1" applyProtection="1">
      <alignment horizontal="right" vertical="top" wrapText="1"/>
    </xf>
    <xf numFmtId="0" fontId="19" fillId="0" borderId="0" xfId="0" quotePrefix="1" applyFont="1" applyFill="1" applyAlignment="1" applyProtection="1">
      <alignment horizontal="left" vertical="top"/>
    </xf>
    <xf numFmtId="0" fontId="19" fillId="0" borderId="0" xfId="0" applyFont="1" applyFill="1" applyAlignment="1" applyProtection="1">
      <alignment vertical="top"/>
    </xf>
    <xf numFmtId="0" fontId="17" fillId="0" borderId="0" xfId="0" quotePrefix="1" applyNumberFormat="1" applyFont="1" applyFill="1" applyBorder="1" applyAlignment="1" applyProtection="1">
      <alignment horizontal="left" vertical="top"/>
    </xf>
    <xf numFmtId="0" fontId="20" fillId="0" borderId="0" xfId="0" quotePrefix="1" applyNumberFormat="1" applyFont="1" applyFill="1" applyBorder="1" applyAlignment="1" applyProtection="1">
      <alignment horizontal="left" vertical="top" wrapText="1"/>
    </xf>
    <xf numFmtId="3" fontId="19" fillId="0" borderId="0" xfId="0" applyNumberFormat="1" applyFont="1" applyFill="1" applyBorder="1" applyAlignment="1" applyProtection="1">
      <alignment horizontal="right" vertical="top" wrapText="1"/>
    </xf>
    <xf numFmtId="0" fontId="14" fillId="0" borderId="0" xfId="0" quotePrefix="1" applyFont="1" applyFill="1" applyAlignment="1" applyProtection="1">
      <alignment horizontal="left" vertical="top" wrapText="1"/>
    </xf>
    <xf numFmtId="0" fontId="14" fillId="0" borderId="0" xfId="0" applyFont="1" applyFill="1" applyAlignment="1" applyProtection="1">
      <alignment horizontal="left" vertical="top" wrapText="1"/>
    </xf>
    <xf numFmtId="0" fontId="7" fillId="0" borderId="0" xfId="0" applyFont="1" applyFill="1" applyProtection="1"/>
    <xf numFmtId="0" fontId="15" fillId="0" borderId="0" xfId="0" quotePrefix="1" applyNumberFormat="1" applyFont="1" applyFill="1" applyBorder="1" applyAlignment="1" applyProtection="1">
      <alignment horizontal="left" vertical="top" wrapText="1"/>
    </xf>
    <xf numFmtId="0" fontId="5" fillId="0" borderId="0" xfId="0" applyFont="1" applyProtection="1"/>
    <xf numFmtId="49" fontId="14" fillId="0" borderId="0" xfId="0" applyNumberFormat="1" applyFont="1" applyFill="1" applyBorder="1" applyAlignment="1" applyProtection="1">
      <alignment horizontal="right" vertical="justify"/>
    </xf>
    <xf numFmtId="49" fontId="15" fillId="0" borderId="0" xfId="0" applyNumberFormat="1" applyFont="1" applyFill="1" applyBorder="1" applyAlignment="1" applyProtection="1">
      <alignment horizontal="fill" vertical="center" wrapText="1"/>
    </xf>
    <xf numFmtId="0" fontId="15" fillId="0" borderId="0" xfId="0" applyNumberFormat="1" applyFont="1" applyFill="1" applyBorder="1" applyAlignment="1" applyProtection="1">
      <alignment horizontal="left" vertical="top" wrapText="1"/>
    </xf>
    <xf numFmtId="166" fontId="13" fillId="0" borderId="0" xfId="0" applyNumberFormat="1" applyFont="1" applyFill="1" applyBorder="1" applyAlignment="1" applyProtection="1">
      <alignment horizontal="right" shrinkToFit="1"/>
    </xf>
    <xf numFmtId="4" fontId="14" fillId="3" borderId="0" xfId="0" applyNumberFormat="1" applyFont="1" applyFill="1" applyBorder="1" applyAlignment="1" applyProtection="1">
      <alignment horizontal="right" vertical="top" wrapText="1"/>
    </xf>
    <xf numFmtId="49" fontId="14" fillId="3" borderId="0" xfId="0" applyNumberFormat="1" applyFont="1" applyFill="1" applyAlignment="1" applyProtection="1">
      <alignment horizontal="right" vertical="top"/>
    </xf>
    <xf numFmtId="49" fontId="15" fillId="3" borderId="0" xfId="0" applyNumberFormat="1" applyFont="1" applyFill="1" applyAlignment="1" applyProtection="1">
      <alignment horizontal="right" vertical="center"/>
    </xf>
    <xf numFmtId="49" fontId="18" fillId="0" borderId="0" xfId="0" applyNumberFormat="1" applyFont="1" applyFill="1" applyBorder="1" applyAlignment="1" applyProtection="1">
      <alignment horizontal="right" vertical="top" wrapText="1"/>
    </xf>
    <xf numFmtId="4" fontId="14" fillId="3" borderId="0" xfId="0" applyNumberFormat="1" applyFont="1" applyFill="1" applyBorder="1" applyAlignment="1" applyProtection="1">
      <alignment horizontal="right" vertical="top"/>
    </xf>
    <xf numFmtId="0" fontId="7" fillId="0" borderId="2" xfId="0" applyNumberFormat="1" applyFont="1" applyFill="1" applyBorder="1" applyAlignment="1" applyProtection="1">
      <alignment vertical="top" wrapText="1"/>
    </xf>
    <xf numFmtId="0" fontId="7" fillId="0" borderId="2" xfId="0" applyNumberFormat="1" applyFont="1" applyFill="1" applyBorder="1" applyAlignment="1" applyProtection="1">
      <alignment horizontal="right"/>
    </xf>
    <xf numFmtId="166" fontId="7" fillId="0" borderId="2" xfId="0" applyNumberFormat="1" applyFont="1" applyFill="1" applyBorder="1" applyAlignment="1" applyProtection="1">
      <alignment horizontal="right" shrinkToFit="1"/>
    </xf>
    <xf numFmtId="0" fontId="7" fillId="0" borderId="0" xfId="0" applyNumberFormat="1" applyFont="1" applyFill="1" applyAlignment="1" applyProtection="1">
      <alignment horizontal="center"/>
    </xf>
    <xf numFmtId="0" fontId="26" fillId="0" borderId="0" xfId="0" applyNumberFormat="1" applyFont="1" applyFill="1" applyBorder="1" applyAlignment="1" applyProtection="1">
      <alignment vertical="top" wrapText="1"/>
    </xf>
    <xf numFmtId="49" fontId="27" fillId="0" borderId="0" xfId="0" applyNumberFormat="1" applyFont="1" applyFill="1" applyBorder="1" applyAlignment="1" applyProtection="1">
      <alignment horizontal="left" vertical="top"/>
    </xf>
    <xf numFmtId="0" fontId="14" fillId="0" borderId="0" xfId="0" quotePrefix="1" applyNumberFormat="1" applyFont="1" applyFill="1" applyBorder="1" applyAlignment="1" applyProtection="1">
      <alignment horizontal="left" vertical="top"/>
    </xf>
    <xf numFmtId="49" fontId="14" fillId="0" borderId="0" xfId="0" applyNumberFormat="1" applyFont="1" applyFill="1" applyBorder="1" applyAlignment="1" applyProtection="1">
      <alignment horizontal="right" vertical="top" wrapText="1"/>
    </xf>
    <xf numFmtId="0" fontId="14" fillId="0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vertical="center" wrapText="1"/>
    </xf>
    <xf numFmtId="0" fontId="15" fillId="0" borderId="0" xfId="0" applyNumberFormat="1" applyFont="1" applyFill="1" applyBorder="1" applyAlignment="1" applyProtection="1">
      <alignment horizontal="right" vertical="center" wrapText="1"/>
    </xf>
    <xf numFmtId="3" fontId="7" fillId="0" borderId="0" xfId="6" applyNumberFormat="1" applyFont="1" applyFill="1" applyBorder="1" applyAlignment="1" applyProtection="1">
      <alignment horizontal="right" vertical="center" wrapText="1"/>
    </xf>
    <xf numFmtId="1" fontId="15" fillId="0" borderId="0" xfId="0" applyNumberFormat="1" applyFont="1" applyFill="1" applyBorder="1" applyAlignment="1" applyProtection="1">
      <alignment horizontal="left" vertical="top" wrapText="1"/>
    </xf>
    <xf numFmtId="0" fontId="28" fillId="0" borderId="0" xfId="0" applyNumberFormat="1" applyFont="1" applyFill="1" applyBorder="1" applyAlignment="1" applyProtection="1">
      <alignment horizontal="center" vertical="center"/>
    </xf>
    <xf numFmtId="0" fontId="28" fillId="0" borderId="2" xfId="0" applyNumberFormat="1" applyFont="1" applyFill="1" applyBorder="1" applyAlignment="1" applyProtection="1">
      <alignment horizontal="center" vertical="center"/>
    </xf>
    <xf numFmtId="168" fontId="6" fillId="0" borderId="2" xfId="0" applyNumberFormat="1" applyFont="1" applyFill="1" applyBorder="1" applyAlignment="1" applyProtection="1">
      <alignment horizontal="right" vertical="top" shrinkToFit="1"/>
    </xf>
    <xf numFmtId="168" fontId="10" fillId="0" borderId="0" xfId="9" applyNumberFormat="1" applyFont="1" applyFill="1" applyBorder="1" applyAlignment="1" applyProtection="1">
      <alignment horizontal="right" vertical="top" shrinkToFit="1"/>
    </xf>
    <xf numFmtId="1" fontId="29" fillId="0" borderId="0" xfId="0" applyNumberFormat="1" applyFont="1" applyFill="1" applyBorder="1" applyAlignment="1" applyProtection="1">
      <alignment horizontal="right" vertical="top" wrapText="1"/>
    </xf>
    <xf numFmtId="1" fontId="30" fillId="0" borderId="0" xfId="0" applyNumberFormat="1" applyFont="1" applyFill="1" applyBorder="1" applyAlignment="1" applyProtection="1">
      <alignment horizontal="right" vertical="top"/>
    </xf>
    <xf numFmtId="1" fontId="30" fillId="0" borderId="0" xfId="0" applyNumberFormat="1" applyFont="1" applyFill="1" applyBorder="1" applyAlignment="1" applyProtection="1">
      <alignment horizontal="right" vertical="top" wrapText="1"/>
    </xf>
    <xf numFmtId="1" fontId="6" fillId="0" borderId="0" xfId="0" quotePrefix="1" applyNumberFormat="1" applyFont="1" applyFill="1" applyBorder="1" applyAlignment="1" applyProtection="1">
      <alignment horizontal="right" vertical="top" wrapText="1"/>
    </xf>
    <xf numFmtId="1" fontId="6" fillId="0" borderId="16" xfId="0" applyNumberFormat="1" applyFont="1" applyFill="1" applyBorder="1" applyAlignment="1" applyProtection="1">
      <alignment horizontal="right" vertical="center" wrapText="1"/>
    </xf>
    <xf numFmtId="1" fontId="6" fillId="0" borderId="0" xfId="0" applyNumberFormat="1" applyFont="1" applyFill="1" applyBorder="1" applyAlignment="1" applyProtection="1">
      <alignment horizontal="right" vertical="center" wrapText="1"/>
    </xf>
    <xf numFmtId="1" fontId="21" fillId="0" borderId="0" xfId="0" quotePrefix="1" applyNumberFormat="1" applyFont="1" applyFill="1" applyBorder="1" applyAlignment="1" applyProtection="1">
      <alignment horizontal="right" vertical="top" wrapText="1"/>
    </xf>
    <xf numFmtId="1" fontId="31" fillId="0" borderId="0" xfId="0" applyNumberFormat="1" applyFont="1" applyFill="1" applyBorder="1" applyAlignment="1" applyProtection="1">
      <alignment horizontal="right" vertical="top" wrapText="1"/>
    </xf>
    <xf numFmtId="49" fontId="31" fillId="0" borderId="0" xfId="0" quotePrefix="1" applyNumberFormat="1" applyFont="1" applyFill="1" applyAlignment="1" applyProtection="1">
      <alignment horizontal="left" vertical="top"/>
    </xf>
    <xf numFmtId="1" fontId="21" fillId="0" borderId="16" xfId="0" applyNumberFormat="1" applyFont="1" applyFill="1" applyBorder="1" applyAlignment="1" applyProtection="1">
      <alignment horizontal="right" vertical="center" wrapText="1"/>
    </xf>
    <xf numFmtId="168" fontId="10" fillId="0" borderId="0" xfId="0" applyNumberFormat="1" applyFont="1" applyFill="1" applyAlignment="1" applyProtection="1">
      <alignment horizontal="right" vertical="top" shrinkToFit="1"/>
    </xf>
    <xf numFmtId="3" fontId="5" fillId="0" borderId="0" xfId="6" applyNumberFormat="1" applyFont="1" applyFill="1" applyBorder="1" applyAlignment="1" applyProtection="1">
      <alignment horizontal="center" vertical="top" wrapText="1"/>
    </xf>
    <xf numFmtId="49" fontId="10" fillId="0" borderId="0" xfId="0" applyNumberFormat="1" applyFont="1" applyFill="1" applyAlignment="1" applyProtection="1">
      <alignment horizontal="right" vertical="top"/>
    </xf>
    <xf numFmtId="0" fontId="32" fillId="0" borderId="0" xfId="0" applyFont="1" applyFill="1" applyProtection="1"/>
    <xf numFmtId="4" fontId="15" fillId="3" borderId="0" xfId="0" applyNumberFormat="1" applyFont="1" applyFill="1" applyAlignment="1" applyProtection="1">
      <alignment horizontal="right" vertical="center"/>
    </xf>
    <xf numFmtId="3" fontId="5" fillId="0" borderId="0" xfId="8" applyNumberFormat="1" applyFont="1" applyFill="1" applyBorder="1" applyAlignment="1" applyProtection="1">
      <alignment horizontal="right" vertical="top" wrapText="1"/>
    </xf>
    <xf numFmtId="4" fontId="5" fillId="0" borderId="0" xfId="16" applyNumberFormat="1" applyFont="1" applyFill="1" applyBorder="1" applyAlignment="1" applyProtection="1">
      <alignment horizontal="right" vertical="top"/>
    </xf>
    <xf numFmtId="0" fontId="5" fillId="0" borderId="0" xfId="0" applyFont="1" applyFill="1" applyAlignment="1" applyProtection="1">
      <alignment horizontal="right" vertical="top"/>
    </xf>
    <xf numFmtId="0" fontId="10" fillId="0" borderId="0" xfId="0" applyFont="1" applyFill="1" applyProtection="1"/>
    <xf numFmtId="49" fontId="5" fillId="0" borderId="0" xfId="0" quotePrefix="1" applyNumberFormat="1" applyFont="1" applyFill="1" applyAlignment="1" applyProtection="1">
      <alignment horizontal="left" vertical="top"/>
    </xf>
    <xf numFmtId="0" fontId="18" fillId="0" borderId="0" xfId="0" applyNumberFormat="1" applyFont="1" applyFill="1" applyBorder="1" applyAlignment="1" applyProtection="1">
      <alignment horizontal="left" vertical="top" wrapText="1"/>
    </xf>
    <xf numFmtId="49" fontId="5" fillId="0" borderId="0" xfId="0" quotePrefix="1" applyNumberFormat="1" applyFont="1" applyFill="1" applyAlignment="1" applyProtection="1">
      <alignment horizontal="left" vertical="top" wrapText="1"/>
    </xf>
    <xf numFmtId="0" fontId="14" fillId="0" borderId="0" xfId="0" applyNumberFormat="1" applyFont="1" applyFill="1" applyBorder="1" applyAlignment="1" applyProtection="1">
      <alignment horizontal="left" vertical="top" wrapText="1"/>
    </xf>
    <xf numFmtId="49" fontId="36" fillId="0" borderId="0" xfId="18" applyFont="1" applyFill="1" applyProtection="1">
      <alignment horizontal="right" vertical="top"/>
    </xf>
    <xf numFmtId="49" fontId="36" fillId="0" borderId="0" xfId="18" applyFont="1" applyFill="1" applyAlignment="1" applyProtection="1">
      <alignment horizontal="right" vertical="top"/>
    </xf>
    <xf numFmtId="3" fontId="5" fillId="0" borderId="0" xfId="8" applyNumberFormat="1" applyFont="1" applyFill="1" applyBorder="1" applyAlignment="1" applyProtection="1">
      <alignment horizontal="left" vertical="top" wrapText="1"/>
    </xf>
    <xf numFmtId="0" fontId="36" fillId="0" borderId="0" xfId="18" applyNumberFormat="1" applyFont="1" applyFill="1" applyProtection="1">
      <alignment horizontal="right" vertical="top"/>
    </xf>
    <xf numFmtId="0" fontId="14" fillId="0" borderId="0" xfId="17" quotePrefix="1" applyNumberFormat="1" applyFont="1" applyFill="1" applyBorder="1" applyAlignment="1" applyProtection="1">
      <alignment horizontal="left" vertical="top" wrapText="1"/>
    </xf>
    <xf numFmtId="0" fontId="5" fillId="0" borderId="0" xfId="0" quotePrefix="1" applyFont="1" applyFill="1" applyAlignment="1" applyProtection="1">
      <alignment horizontal="left" vertical="top" wrapText="1"/>
    </xf>
    <xf numFmtId="0" fontId="14" fillId="0" borderId="0" xfId="0" quotePrefix="1" applyNumberFormat="1" applyFont="1" applyFill="1" applyBorder="1" applyAlignment="1" applyProtection="1">
      <alignment vertical="top" wrapText="1"/>
    </xf>
    <xf numFmtId="2" fontId="14" fillId="3" borderId="0" xfId="0" applyNumberFormat="1" applyFont="1" applyFill="1" applyAlignment="1" applyProtection="1">
      <alignment horizontal="right" vertical="top"/>
    </xf>
    <xf numFmtId="0" fontId="5" fillId="0" borderId="0" xfId="0" quotePrefix="1" applyNumberFormat="1" applyFont="1" applyFill="1" applyBorder="1" applyAlignment="1" applyProtection="1">
      <alignment horizontal="left" vertical="top" wrapText="1"/>
    </xf>
    <xf numFmtId="0" fontId="19" fillId="0" borderId="0" xfId="0" applyFont="1" applyFill="1" applyBorder="1" applyAlignment="1" applyProtection="1">
      <alignment horizontal="right" vertical="center" wrapText="1"/>
    </xf>
    <xf numFmtId="49" fontId="5" fillId="0" borderId="0" xfId="0" applyNumberFormat="1" applyFont="1" applyFill="1" applyBorder="1" applyAlignment="1" applyProtection="1">
      <alignment horizontal="right" vertical="top" wrapText="1"/>
    </xf>
    <xf numFmtId="3" fontId="7" fillId="0" borderId="0" xfId="6" applyNumberFormat="1" applyFont="1" applyFill="1" applyBorder="1" applyAlignment="1" applyProtection="1">
      <alignment horizontal="fill" vertical="center" wrapText="1"/>
    </xf>
    <xf numFmtId="3" fontId="7" fillId="0" borderId="0" xfId="8" applyNumberFormat="1" applyFont="1" applyFill="1" applyBorder="1" applyAlignment="1" applyProtection="1">
      <alignment horizontal="fill" vertical="center" wrapText="1"/>
    </xf>
    <xf numFmtId="170" fontId="5" fillId="0" borderId="0" xfId="0" applyNumberFormat="1" applyFont="1" applyFill="1" applyAlignment="1" applyProtection="1">
      <alignment horizontal="right" vertical="top" shrinkToFit="1"/>
    </xf>
    <xf numFmtId="3" fontId="7" fillId="0" borderId="0" xfId="0" applyNumberFormat="1" applyFont="1" applyFill="1" applyBorder="1" applyAlignment="1" applyProtection="1">
      <alignment horizontal="right" vertical="center" wrapText="1"/>
    </xf>
    <xf numFmtId="0" fontId="19" fillId="0" borderId="0" xfId="0" applyNumberFormat="1" applyFont="1" applyFill="1" applyBorder="1" applyAlignment="1" applyProtection="1">
      <alignment horizontal="left" vertical="top" wrapText="1"/>
    </xf>
    <xf numFmtId="3" fontId="5" fillId="0" borderId="0" xfId="8" applyNumberFormat="1" applyFont="1" applyFill="1" applyAlignment="1" applyProtection="1">
      <alignment horizontal="right" vertical="top" wrapText="1"/>
    </xf>
    <xf numFmtId="1" fontId="5" fillId="0" borderId="0" xfId="14" applyNumberFormat="1" applyFont="1" applyFill="1" applyBorder="1" applyAlignment="1" applyProtection="1">
      <alignment horizontal="right" vertical="top"/>
    </xf>
    <xf numFmtId="3" fontId="5" fillId="0" borderId="0" xfId="6" applyNumberFormat="1" applyFont="1" applyFill="1" applyAlignment="1" applyProtection="1">
      <alignment horizontal="right" vertical="top" wrapText="1"/>
    </xf>
    <xf numFmtId="0" fontId="38" fillId="0" borderId="2" xfId="0" applyNumberFormat="1" applyFont="1" applyFill="1" applyBorder="1" applyAlignment="1" applyProtection="1"/>
    <xf numFmtId="171" fontId="9" fillId="0" borderId="0" xfId="0" applyNumberFormat="1" applyFont="1" applyFill="1" applyBorder="1" applyAlignment="1" applyProtection="1">
      <alignment horizontal="center" vertical="center"/>
    </xf>
    <xf numFmtId="171" fontId="5" fillId="0" borderId="0" xfId="0" applyNumberFormat="1" applyFont="1" applyFill="1" applyAlignment="1" applyProtection="1">
      <alignment horizontal="right" shrinkToFit="1"/>
    </xf>
    <xf numFmtId="171" fontId="13" fillId="0" borderId="0" xfId="0" applyNumberFormat="1" applyFont="1" applyFill="1" applyBorder="1" applyAlignment="1" applyProtection="1">
      <alignment horizontal="center" vertical="top" wrapText="1"/>
    </xf>
    <xf numFmtId="171" fontId="5" fillId="0" borderId="0" xfId="9" applyNumberFormat="1" applyFont="1" applyFill="1" applyAlignment="1" applyProtection="1">
      <alignment horizontal="center" shrinkToFit="1"/>
    </xf>
    <xf numFmtId="171" fontId="5" fillId="0" borderId="0" xfId="4" applyNumberFormat="1" applyFont="1" applyFill="1" applyAlignment="1" applyProtection="1">
      <alignment horizontal="center" vertical="center" shrinkToFit="1"/>
    </xf>
    <xf numFmtId="171" fontId="5" fillId="0" borderId="0" xfId="4" applyNumberFormat="1" applyFont="1" applyFill="1" applyBorder="1" applyAlignment="1" applyProtection="1">
      <alignment horizontal="center" vertical="center" shrinkToFit="1"/>
    </xf>
    <xf numFmtId="171" fontId="19" fillId="0" borderId="0" xfId="0" applyNumberFormat="1" applyFont="1" applyFill="1" applyAlignment="1" applyProtection="1">
      <alignment horizontal="center"/>
    </xf>
    <xf numFmtId="171" fontId="23" fillId="0" borderId="0" xfId="0" applyNumberFormat="1" applyFont="1" applyFill="1" applyAlignment="1" applyProtection="1">
      <alignment horizontal="center" vertical="center" wrapText="1"/>
    </xf>
    <xf numFmtId="171" fontId="5" fillId="0" borderId="0" xfId="0" applyNumberFormat="1" applyFont="1" applyFill="1" applyAlignment="1" applyProtection="1">
      <alignment horizontal="center" shrinkToFit="1"/>
    </xf>
    <xf numFmtId="171" fontId="5" fillId="0" borderId="0" xfId="0" applyNumberFormat="1" applyFont="1" applyFill="1" applyBorder="1" applyAlignment="1" applyProtection="1">
      <alignment horizontal="right" vertical="top"/>
    </xf>
    <xf numFmtId="171" fontId="7" fillId="0" borderId="2" xfId="0" applyNumberFormat="1" applyFont="1" applyFill="1" applyBorder="1" applyAlignment="1" applyProtection="1">
      <alignment horizontal="right" vertical="top" shrinkToFit="1"/>
    </xf>
    <xf numFmtId="171" fontId="5" fillId="0" borderId="0" xfId="0" applyNumberFormat="1" applyFont="1" applyFill="1" applyBorder="1" applyAlignment="1" applyProtection="1">
      <alignment vertical="top"/>
    </xf>
    <xf numFmtId="171" fontId="35" fillId="0" borderId="0" xfId="6" applyNumberFormat="1" applyFont="1" applyFill="1" applyBorder="1" applyAlignment="1" applyProtection="1">
      <alignment horizontal="right" vertical="top" wrapText="1"/>
    </xf>
    <xf numFmtId="171" fontId="5" fillId="0" borderId="16" xfId="0" applyNumberFormat="1" applyFont="1" applyFill="1" applyBorder="1" applyAlignment="1" applyProtection="1">
      <alignment horizontal="right" vertical="center"/>
    </xf>
    <xf numFmtId="171" fontId="15" fillId="0" borderId="0" xfId="0" applyNumberFormat="1" applyFont="1" applyFill="1" applyBorder="1" applyAlignment="1" applyProtection="1">
      <alignment horizontal="fill" vertical="center" wrapText="1"/>
    </xf>
    <xf numFmtId="171" fontId="5" fillId="0" borderId="16" xfId="0" applyNumberFormat="1" applyFont="1" applyFill="1" applyBorder="1" applyAlignment="1" applyProtection="1">
      <alignment vertical="center"/>
    </xf>
    <xf numFmtId="171" fontId="18" fillId="0" borderId="0" xfId="0" applyNumberFormat="1" applyFont="1" applyFill="1" applyBorder="1" applyAlignment="1" applyProtection="1">
      <alignment horizontal="left" vertical="top" wrapText="1"/>
    </xf>
    <xf numFmtId="171" fontId="5" fillId="0" borderId="0" xfId="8" applyNumberFormat="1" applyFont="1" applyFill="1" applyBorder="1" applyAlignment="1" applyProtection="1">
      <alignment horizontal="right" vertical="top" wrapText="1"/>
    </xf>
    <xf numFmtId="171" fontId="5" fillId="0" borderId="0" xfId="15" applyNumberFormat="1" applyFont="1" applyFill="1" applyBorder="1" applyAlignment="1" applyProtection="1">
      <alignment horizontal="right" vertical="top"/>
    </xf>
    <xf numFmtId="171" fontId="5" fillId="0" borderId="0" xfId="6" applyNumberFormat="1" applyFont="1" applyFill="1" applyBorder="1" applyAlignment="1" applyProtection="1">
      <alignment horizontal="right" vertical="top" wrapText="1"/>
    </xf>
    <xf numFmtId="171" fontId="5" fillId="0" borderId="0" xfId="13" applyNumberFormat="1" applyFont="1" applyFill="1" applyBorder="1" applyAlignment="1" applyProtection="1">
      <alignment horizontal="right" vertical="top"/>
    </xf>
    <xf numFmtId="171" fontId="5" fillId="0" borderId="0" xfId="0" applyNumberFormat="1" applyFont="1" applyFill="1" applyBorder="1" applyAlignment="1" applyProtection="1">
      <alignment vertical="center"/>
    </xf>
    <xf numFmtId="171" fontId="14" fillId="0" borderId="0" xfId="0" applyNumberFormat="1" applyFont="1" applyFill="1" applyBorder="1" applyAlignment="1" applyProtection="1">
      <alignment vertical="top"/>
    </xf>
    <xf numFmtId="171" fontId="14" fillId="0" borderId="0" xfId="0" applyNumberFormat="1" applyFont="1" applyFill="1" applyBorder="1" applyAlignment="1" applyProtection="1">
      <alignment horizontal="right" vertical="top"/>
    </xf>
    <xf numFmtId="171" fontId="14" fillId="0" borderId="17" xfId="0" applyNumberFormat="1" applyFont="1" applyFill="1" applyBorder="1" applyAlignment="1" applyProtection="1">
      <alignment vertical="top"/>
    </xf>
    <xf numFmtId="171" fontId="14" fillId="0" borderId="18" xfId="0" applyNumberFormat="1" applyFont="1" applyFill="1" applyBorder="1" applyAlignment="1" applyProtection="1">
      <alignment vertical="top"/>
    </xf>
    <xf numFmtId="171" fontId="5" fillId="0" borderId="0" xfId="0" applyNumberFormat="1" applyFont="1" applyFill="1" applyAlignment="1" applyProtection="1">
      <alignment horizontal="right" vertical="top" shrinkToFit="1"/>
    </xf>
    <xf numFmtId="1" fontId="5" fillId="0" borderId="0" xfId="0" applyNumberFormat="1" applyFont="1" applyFill="1" applyBorder="1" applyAlignment="1" applyProtection="1">
      <alignment horizontal="right" vertical="top" wrapText="1"/>
    </xf>
    <xf numFmtId="0" fontId="31" fillId="0" borderId="0" xfId="0" quotePrefix="1" applyNumberFormat="1" applyFont="1" applyFill="1" applyBorder="1" applyAlignment="1" applyProtection="1">
      <alignment horizontal="left" vertical="top"/>
    </xf>
    <xf numFmtId="49" fontId="31" fillId="0" borderId="0" xfId="0" applyNumberFormat="1" applyFont="1" applyFill="1" applyBorder="1" applyAlignment="1" applyProtection="1">
      <alignment horizontal="right" vertical="top" wrapText="1"/>
    </xf>
    <xf numFmtId="49" fontId="10" fillId="0" borderId="0" xfId="0" applyNumberFormat="1" applyFont="1" applyFill="1" applyBorder="1" applyAlignment="1" applyProtection="1">
      <alignment horizontal="right" vertical="top" wrapText="1"/>
    </xf>
    <xf numFmtId="171" fontId="14" fillId="0" borderId="0" xfId="0" applyNumberFormat="1" applyFont="1" applyFill="1" applyBorder="1" applyAlignment="1" applyProtection="1">
      <alignment horizontal="right" vertical="top" wrapText="1"/>
    </xf>
    <xf numFmtId="0" fontId="39" fillId="0" borderId="0" xfId="3" applyNumberFormat="1" applyFont="1" applyFill="1" applyAlignment="1" applyProtection="1">
      <alignment horizontal="left" vertical="top"/>
    </xf>
    <xf numFmtId="171" fontId="9" fillId="0" borderId="2" xfId="0" applyNumberFormat="1" applyFont="1" applyFill="1" applyBorder="1" applyAlignment="1" applyProtection="1">
      <alignment horizontal="center" vertical="center"/>
    </xf>
    <xf numFmtId="171" fontId="7" fillId="0" borderId="2" xfId="0" applyNumberFormat="1" applyFont="1" applyFill="1" applyBorder="1" applyAlignment="1" applyProtection="1">
      <alignment horizontal="right" shrinkToFit="1"/>
    </xf>
    <xf numFmtId="171" fontId="5" fillId="0" borderId="0" xfId="9" applyNumberFormat="1" applyFont="1" applyFill="1" applyBorder="1" applyAlignment="1" applyProtection="1">
      <alignment horizontal="right" shrinkToFit="1"/>
    </xf>
    <xf numFmtId="171" fontId="19" fillId="0" borderId="0" xfId="0" applyNumberFormat="1" applyFont="1" applyFill="1" applyBorder="1" applyAlignment="1" applyProtection="1">
      <alignment horizontal="right" vertical="top"/>
    </xf>
    <xf numFmtId="171" fontId="19" fillId="0" borderId="0" xfId="0" applyNumberFormat="1" applyFont="1" applyFill="1" applyBorder="1" applyAlignment="1" applyProtection="1">
      <alignment vertical="center" wrapText="1"/>
    </xf>
    <xf numFmtId="171" fontId="19" fillId="0" borderId="0" xfId="0" applyNumberFormat="1" applyFont="1" applyFill="1" applyBorder="1" applyAlignment="1" applyProtection="1">
      <alignment horizontal="right" vertical="top" wrapText="1"/>
    </xf>
    <xf numFmtId="49" fontId="5" fillId="0" borderId="0" xfId="0" applyNumberFormat="1" applyFont="1" applyFill="1" applyAlignment="1" applyProtection="1">
      <alignment horizontal="left" vertical="top"/>
    </xf>
    <xf numFmtId="170" fontId="5" fillId="0" borderId="0" xfId="0" applyNumberFormat="1" applyFont="1" applyFill="1" applyAlignment="1" applyProtection="1">
      <alignment horizontal="left" vertical="top" shrinkToFit="1"/>
    </xf>
    <xf numFmtId="171" fontId="5" fillId="0" borderId="0" xfId="14" applyNumberFormat="1" applyFont="1" applyFill="1" applyBorder="1" applyAlignment="1" applyProtection="1">
      <alignment horizontal="right" vertical="top"/>
    </xf>
    <xf numFmtId="171" fontId="31" fillId="0" borderId="0" xfId="0" applyNumberFormat="1" applyFont="1" applyFill="1" applyBorder="1" applyAlignment="1" applyProtection="1">
      <alignment horizontal="right" vertical="top" wrapText="1"/>
    </xf>
    <xf numFmtId="171" fontId="7" fillId="0" borderId="16" xfId="0" applyNumberFormat="1" applyFont="1" applyFill="1" applyBorder="1" applyAlignment="1" applyProtection="1">
      <alignment horizontal="right" vertical="center"/>
    </xf>
    <xf numFmtId="171" fontId="5" fillId="0" borderId="0" xfId="16" applyNumberFormat="1" applyFont="1" applyFill="1" applyBorder="1" applyAlignment="1" applyProtection="1">
      <alignment horizontal="right" vertical="top"/>
    </xf>
    <xf numFmtId="49" fontId="5" fillId="0" borderId="0" xfId="11" quotePrefix="1" applyNumberFormat="1" applyFont="1" applyFill="1" applyBorder="1" applyAlignment="1" applyProtection="1">
      <alignment horizontal="left" vertical="top" wrapText="1"/>
    </xf>
    <xf numFmtId="171" fontId="7" fillId="0" borderId="0" xfId="0" applyNumberFormat="1" applyFont="1" applyFill="1" applyBorder="1" applyAlignment="1" applyProtection="1">
      <alignment horizontal="right" vertical="center"/>
    </xf>
    <xf numFmtId="171" fontId="5" fillId="0" borderId="0" xfId="0" quotePrefix="1" applyNumberFormat="1" applyFont="1" applyFill="1" applyBorder="1" applyAlignment="1" applyProtection="1">
      <alignment horizontal="right" vertical="top" wrapText="1"/>
    </xf>
    <xf numFmtId="171" fontId="14" fillId="0" borderId="0" xfId="15" applyNumberFormat="1" applyFont="1" applyFill="1" applyBorder="1" applyAlignment="1" applyProtection="1">
      <alignment horizontal="right" vertical="top"/>
    </xf>
    <xf numFmtId="171" fontId="15" fillId="0" borderId="16" xfId="0" applyNumberFormat="1" applyFont="1" applyFill="1" applyBorder="1" applyAlignment="1" applyProtection="1">
      <alignment horizontal="right" vertical="center"/>
    </xf>
    <xf numFmtId="171" fontId="5" fillId="2" borderId="0" xfId="12" applyNumberFormat="1" applyProtection="1">
      <alignment horizontal="right" vertical="top"/>
      <protection locked="0"/>
    </xf>
    <xf numFmtId="171" fontId="5" fillId="0" borderId="8" xfId="4" applyNumberFormat="1" applyFont="1" applyFill="1" applyBorder="1" applyAlignment="1" applyProtection="1">
      <alignment horizontal="right" vertical="center" shrinkToFit="1"/>
    </xf>
    <xf numFmtId="171" fontId="5" fillId="0" borderId="19" xfId="4" applyNumberFormat="1" applyFont="1" applyFill="1" applyBorder="1" applyAlignment="1" applyProtection="1">
      <alignment horizontal="right" vertical="center" shrinkToFit="1"/>
    </xf>
    <xf numFmtId="171" fontId="5" fillId="0" borderId="14" xfId="4" applyNumberFormat="1" applyFont="1" applyFill="1" applyBorder="1" applyAlignment="1" applyProtection="1">
      <alignment horizontal="right" vertical="center" shrinkToFit="1"/>
    </xf>
    <xf numFmtId="171" fontId="5" fillId="0" borderId="20" xfId="4" applyNumberFormat="1" applyFont="1" applyFill="1" applyBorder="1" applyAlignment="1" applyProtection="1">
      <alignment horizontal="right" vertical="center" shrinkToFit="1"/>
    </xf>
    <xf numFmtId="171" fontId="5" fillId="0" borderId="3" xfId="4" applyNumberFormat="1" applyFont="1" applyFill="1" applyBorder="1" applyAlignment="1" applyProtection="1">
      <alignment horizontal="right" vertical="center" shrinkToFit="1"/>
    </xf>
    <xf numFmtId="171" fontId="5" fillId="0" borderId="21" xfId="4" applyNumberFormat="1" applyFont="1" applyFill="1" applyBorder="1" applyAlignment="1" applyProtection="1">
      <alignment horizontal="right" vertical="center" shrinkToFit="1"/>
    </xf>
    <xf numFmtId="171" fontId="5" fillId="0" borderId="22" xfId="4" applyNumberFormat="1" applyFont="1" applyFill="1" applyBorder="1" applyAlignment="1" applyProtection="1">
      <alignment horizontal="right" vertical="center" shrinkToFit="1"/>
    </xf>
    <xf numFmtId="171" fontId="5" fillId="0" borderId="23" xfId="4" applyNumberFormat="1" applyFont="1" applyFill="1" applyBorder="1" applyAlignment="1" applyProtection="1">
      <alignment horizontal="right" vertical="center" shrinkToFit="1"/>
    </xf>
    <xf numFmtId="171" fontId="5" fillId="0" borderId="24" xfId="4" applyNumberFormat="1" applyFont="1" applyFill="1" applyBorder="1" applyAlignment="1" applyProtection="1">
      <alignment horizontal="right" vertical="center" shrinkToFit="1"/>
    </xf>
    <xf numFmtId="171" fontId="5" fillId="0" borderId="25" xfId="4" applyNumberFormat="1" applyFont="1" applyFill="1" applyBorder="1" applyAlignment="1" applyProtection="1">
      <alignment horizontal="right" vertical="center" shrinkToFit="1"/>
    </xf>
  </cellXfs>
  <cellStyles count="39">
    <cellStyle name="Comma 3 2" xfId="22"/>
    <cellStyle name="Comma 3 3" xfId="23"/>
    <cellStyle name="Comma 3 4" xfId="24"/>
    <cellStyle name="Comma 4 2" xfId="25"/>
    <cellStyle name="Comma 4 3" xfId="26"/>
    <cellStyle name="Comma 4 4" xfId="27"/>
    <cellStyle name="Comma 5 2" xfId="28"/>
    <cellStyle name="Comma 6 2" xfId="29"/>
    <cellStyle name="Hiperpovezava 2" xfId="30"/>
    <cellStyle name="Naslov" xfId="1" builtinId="15" customBuiltin="1"/>
    <cellStyle name="Navadno" xfId="0" builtinId="0"/>
    <cellStyle name="Navadno 2" xfId="2"/>
    <cellStyle name="Navadno 2 2" xfId="36"/>
    <cellStyle name="Navadno 2 2 2" xfId="38"/>
    <cellStyle name="Navadno 2 3" xfId="37"/>
    <cellStyle name="Navadno 2 4" xfId="31"/>
    <cellStyle name="Navadno_04164-00_pzr_5_p_1" xfId="3"/>
    <cellStyle name="Navadno_04165-10-PZR-4-MP Petišovci_popis_NN_JR" xfId="17"/>
    <cellStyle name="Navadno_04165-10-PZR-6-MP Petišovci_popis_TK" xfId="18"/>
    <cellStyle name="Navadno_08130-A0-PZR-5-GEN INKUBATOR_ver1_delovna (3)" xfId="4"/>
    <cellStyle name="Normal_1.3.2" xfId="5"/>
    <cellStyle name="Odstotek" xfId="6" builtinId="5"/>
    <cellStyle name="Odstotek 2" xfId="7"/>
    <cellStyle name="Odstotek 2 2" xfId="19"/>
    <cellStyle name="Odstotek 3" xfId="8"/>
    <cellStyle name="Percent 3 2" xfId="32"/>
    <cellStyle name="Percent 3 3" xfId="33"/>
    <cellStyle name="Percent 3 4" xfId="34"/>
    <cellStyle name="Percent 5 2" xfId="35"/>
    <cellStyle name="Pomoc" xfId="9"/>
    <cellStyle name="Rekapitulacija" xfId="10"/>
    <cellStyle name="Slog 1" xfId="11"/>
    <cellStyle name="STOLPEC_E" xfId="12"/>
    <cellStyle name="Valuta" xfId="13" builtinId="4"/>
    <cellStyle name="Valuta 2" xfId="14"/>
    <cellStyle name="Valuta 2 2" xfId="20"/>
    <cellStyle name="Vejica" xfId="15" builtinId="3"/>
    <cellStyle name="Vejica 2" xfId="16"/>
    <cellStyle name="Vejica 2 2" xf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0</xdr:row>
      <xdr:rowOff>19050</xdr:rowOff>
    </xdr:from>
    <xdr:to>
      <xdr:col>6</xdr:col>
      <xdr:colOff>561975</xdr:colOff>
      <xdr:row>1</xdr:row>
      <xdr:rowOff>142875</xdr:rowOff>
    </xdr:to>
    <xdr:pic>
      <xdr:nvPicPr>
        <xdr:cNvPr id="7300" name="Picture 6" descr="SAVAZNA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19050"/>
          <a:ext cx="5429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0</xdr:row>
      <xdr:rowOff>19050</xdr:rowOff>
    </xdr:from>
    <xdr:to>
      <xdr:col>5</xdr:col>
      <xdr:colOff>504825</xdr:colOff>
      <xdr:row>1</xdr:row>
      <xdr:rowOff>142875</xdr:rowOff>
    </xdr:to>
    <xdr:pic>
      <xdr:nvPicPr>
        <xdr:cNvPr id="5250" name="Picture 4" descr="SAVAZNA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5" y="19050"/>
          <a:ext cx="4857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</sheetPr>
  <dimension ref="A1:IV37"/>
  <sheetViews>
    <sheetView tabSelected="1" view="pageBreakPreview" zoomScaleNormal="100" zoomScaleSheetLayoutView="100" workbookViewId="0">
      <selection activeCell="B10" sqref="B10"/>
    </sheetView>
  </sheetViews>
  <sheetFormatPr defaultColWidth="9" defaultRowHeight="12"/>
  <cols>
    <col min="1" max="1" width="4.28515625" style="13" customWidth="1"/>
    <col min="2" max="2" width="40.7109375" style="15" customWidth="1"/>
    <col min="3" max="3" width="4.7109375" style="1" customWidth="1"/>
    <col min="4" max="4" width="7.7109375" style="2" customWidth="1"/>
    <col min="5" max="5" width="15.7109375" style="3" customWidth="1"/>
    <col min="6" max="6" width="6.7109375" style="3" customWidth="1"/>
    <col min="7" max="7" width="8.7109375" style="193" customWidth="1"/>
    <col min="8" max="16384" width="9" style="12"/>
  </cols>
  <sheetData>
    <row r="1" spans="1:256" s="5" customFormat="1" ht="12" customHeight="1">
      <c r="G1" s="185"/>
      <c r="J1" s="6"/>
    </row>
    <row r="2" spans="1:256" s="5" customFormat="1" ht="12" customHeight="1">
      <c r="A2" s="26"/>
      <c r="B2" s="184" t="s">
        <v>124</v>
      </c>
      <c r="C2" s="26"/>
      <c r="D2" s="26"/>
      <c r="E2" s="26"/>
      <c r="F2" s="26"/>
      <c r="G2" s="185"/>
      <c r="J2" s="6"/>
    </row>
    <row r="3" spans="1:256" s="25" customFormat="1" ht="9">
      <c r="A3" s="19"/>
      <c r="B3" s="17" t="s">
        <v>2</v>
      </c>
      <c r="C3" s="20"/>
      <c r="D3" s="20"/>
      <c r="E3" s="21"/>
      <c r="F3" s="118"/>
      <c r="G3" s="187"/>
      <c r="H3" s="18"/>
    </row>
    <row r="4" spans="1:256">
      <c r="A4" s="7"/>
      <c r="B4" s="8"/>
      <c r="C4" s="9"/>
      <c r="D4" s="10"/>
      <c r="E4" s="11"/>
      <c r="F4" s="11"/>
      <c r="G4" s="188"/>
    </row>
    <row r="6" spans="1:256" s="16" customFormat="1" ht="20.100000000000001" customHeight="1">
      <c r="A6" s="30" t="s">
        <v>9</v>
      </c>
      <c r="B6" s="31"/>
      <c r="C6" s="32" t="s">
        <v>128</v>
      </c>
      <c r="D6" s="33"/>
      <c r="E6" s="34"/>
      <c r="F6" s="34"/>
      <c r="G6" s="189"/>
      <c r="M6" s="22"/>
      <c r="N6" s="24"/>
      <c r="O6" s="23"/>
    </row>
    <row r="7" spans="1:256" s="16" customFormat="1" ht="20.100000000000001" customHeight="1">
      <c r="A7" s="30"/>
      <c r="B7" s="31"/>
      <c r="C7" s="37"/>
      <c r="D7" s="33"/>
      <c r="E7" s="34"/>
      <c r="F7" s="34"/>
      <c r="G7" s="189"/>
    </row>
    <row r="8" spans="1:256" s="16" customFormat="1" ht="20.100000000000001" customHeight="1">
      <c r="A8" s="30"/>
      <c r="B8" s="31" t="s">
        <v>4</v>
      </c>
      <c r="C8" s="35"/>
      <c r="D8" s="33"/>
      <c r="E8" s="34"/>
      <c r="F8" s="34"/>
      <c r="G8" s="189"/>
    </row>
    <row r="9" spans="1:256" s="16" customFormat="1" ht="20.100000000000001" customHeight="1">
      <c r="A9" s="30" t="s">
        <v>9</v>
      </c>
      <c r="B9" s="31"/>
      <c r="C9" s="35"/>
      <c r="D9" s="33"/>
      <c r="E9" s="34"/>
      <c r="F9" s="34"/>
      <c r="G9" s="189"/>
    </row>
    <row r="10" spans="1:256" s="16" customFormat="1" ht="20.100000000000001" customHeight="1">
      <c r="A10" s="30"/>
      <c r="B10" s="31"/>
      <c r="C10" s="32" t="s">
        <v>27</v>
      </c>
      <c r="D10" s="33"/>
      <c r="E10" s="34"/>
      <c r="F10" s="34"/>
      <c r="G10" s="189"/>
    </row>
    <row r="11" spans="1:256" s="16" customFormat="1" ht="20.100000000000001" customHeight="1">
      <c r="A11" s="30" t="s">
        <v>9</v>
      </c>
      <c r="B11" s="31"/>
      <c r="C11" s="37"/>
      <c r="D11" s="33"/>
      <c r="E11" s="34"/>
      <c r="F11" s="34"/>
      <c r="G11" s="189"/>
    </row>
    <row r="12" spans="1:256" s="16" customFormat="1" ht="20.100000000000001" customHeight="1">
      <c r="A12" s="30"/>
      <c r="B12" s="31"/>
      <c r="C12" s="36"/>
      <c r="D12" s="33"/>
      <c r="E12" s="34"/>
      <c r="F12" s="34"/>
      <c r="G12" s="189"/>
    </row>
    <row r="13" spans="1:256" s="16" customFormat="1" ht="20.100000000000001" customHeight="1">
      <c r="A13" s="30"/>
      <c r="B13" s="31"/>
      <c r="C13" s="36"/>
      <c r="D13" s="33"/>
      <c r="E13" s="34"/>
      <c r="F13" s="34"/>
      <c r="G13" s="189"/>
    </row>
    <row r="14" spans="1:256" s="16" customFormat="1" ht="20.100000000000001" customHeight="1">
      <c r="A14" s="30"/>
      <c r="B14" s="31"/>
      <c r="C14" s="32"/>
      <c r="D14" s="33"/>
      <c r="E14" s="34"/>
      <c r="F14" s="34"/>
      <c r="G14" s="189"/>
    </row>
    <row r="15" spans="1:256" s="16" customFormat="1" ht="20.100000000000001" customHeight="1">
      <c r="A15" s="30"/>
      <c r="B15" s="88"/>
      <c r="C15" s="32" t="s">
        <v>43</v>
      </c>
      <c r="D15" s="70"/>
      <c r="E15" s="71"/>
      <c r="F15" s="71"/>
      <c r="G15" s="190"/>
    </row>
    <row r="16" spans="1:256" s="93" customFormat="1" ht="20.100000000000001" customHeight="1">
      <c r="A16" s="89"/>
      <c r="B16" s="90"/>
      <c r="C16" s="91"/>
      <c r="D16" s="70"/>
      <c r="E16" s="71"/>
      <c r="F16" s="71"/>
      <c r="G16" s="190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H16" s="92"/>
      <c r="AI16" s="92"/>
      <c r="AJ16" s="92"/>
      <c r="AK16" s="92"/>
      <c r="AL16" s="92"/>
      <c r="AM16" s="92"/>
      <c r="AN16" s="92"/>
      <c r="AO16" s="92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  <c r="CD16" s="92"/>
      <c r="CE16" s="92"/>
      <c r="CF16" s="92"/>
      <c r="CG16" s="92"/>
      <c r="CH16" s="92"/>
      <c r="CI16" s="92"/>
      <c r="CJ16" s="92"/>
      <c r="CK16" s="92"/>
      <c r="CL16" s="92"/>
      <c r="CM16" s="92"/>
      <c r="CN16" s="92"/>
      <c r="CO16" s="92"/>
      <c r="CP16" s="92"/>
      <c r="CQ16" s="92"/>
      <c r="CR16" s="92"/>
      <c r="CS16" s="92"/>
      <c r="CT16" s="92"/>
      <c r="CU16" s="92"/>
      <c r="CV16" s="92"/>
      <c r="CW16" s="92"/>
      <c r="CX16" s="92"/>
      <c r="CY16" s="92"/>
      <c r="CZ16" s="92"/>
      <c r="DA16" s="92"/>
      <c r="DB16" s="92"/>
      <c r="DC16" s="92"/>
      <c r="DD16" s="92"/>
      <c r="DE16" s="92"/>
      <c r="DF16" s="92"/>
      <c r="DG16" s="92"/>
      <c r="DH16" s="92"/>
      <c r="DI16" s="92"/>
      <c r="DJ16" s="92"/>
      <c r="DK16" s="92"/>
      <c r="DL16" s="92"/>
      <c r="DM16" s="92"/>
      <c r="DN16" s="92"/>
      <c r="DO16" s="92"/>
      <c r="DP16" s="92"/>
      <c r="DQ16" s="92"/>
      <c r="DR16" s="92"/>
      <c r="DS16" s="92"/>
      <c r="DT16" s="92"/>
      <c r="DU16" s="92"/>
      <c r="DV16" s="92"/>
      <c r="DW16" s="92"/>
      <c r="DX16" s="92"/>
      <c r="DY16" s="92"/>
      <c r="DZ16" s="92"/>
      <c r="EA16" s="92"/>
      <c r="EB16" s="92"/>
      <c r="EC16" s="92"/>
      <c r="ED16" s="92"/>
      <c r="EE16" s="92"/>
      <c r="EF16" s="92"/>
      <c r="EG16" s="92"/>
      <c r="EH16" s="92"/>
      <c r="EI16" s="92"/>
      <c r="EJ16" s="92"/>
      <c r="EK16" s="92"/>
      <c r="EL16" s="92"/>
      <c r="EM16" s="92"/>
      <c r="EN16" s="92"/>
      <c r="EO16" s="92"/>
      <c r="EP16" s="92"/>
      <c r="EQ16" s="92"/>
      <c r="ER16" s="92"/>
      <c r="ES16" s="92"/>
      <c r="ET16" s="92"/>
      <c r="EU16" s="92"/>
      <c r="EV16" s="92"/>
      <c r="EW16" s="92"/>
      <c r="EX16" s="92"/>
      <c r="EY16" s="92"/>
      <c r="EZ16" s="92"/>
      <c r="FA16" s="92"/>
      <c r="FB16" s="92"/>
      <c r="FC16" s="92"/>
      <c r="FD16" s="92"/>
      <c r="FE16" s="92"/>
      <c r="FF16" s="92"/>
      <c r="FG16" s="92"/>
      <c r="FH16" s="92"/>
      <c r="FI16" s="92"/>
      <c r="FJ16" s="92"/>
      <c r="FK16" s="92"/>
      <c r="FL16" s="92"/>
      <c r="FM16" s="92"/>
      <c r="FN16" s="92"/>
      <c r="FO16" s="92"/>
      <c r="FP16" s="92"/>
      <c r="FQ16" s="92"/>
      <c r="FR16" s="92"/>
      <c r="FS16" s="92"/>
      <c r="FT16" s="92"/>
      <c r="FU16" s="92"/>
      <c r="FV16" s="92"/>
      <c r="FW16" s="92"/>
      <c r="FX16" s="92"/>
      <c r="FY16" s="92"/>
      <c r="FZ16" s="92"/>
      <c r="GA16" s="92"/>
      <c r="GB16" s="92"/>
      <c r="GC16" s="92"/>
      <c r="GD16" s="92"/>
      <c r="GE16" s="92"/>
      <c r="GF16" s="92"/>
      <c r="GG16" s="92"/>
      <c r="GH16" s="92"/>
      <c r="GI16" s="92"/>
      <c r="GJ16" s="92"/>
      <c r="GK16" s="92"/>
      <c r="GL16" s="92"/>
      <c r="GM16" s="92"/>
      <c r="GN16" s="92"/>
      <c r="GO16" s="92"/>
      <c r="GP16" s="92"/>
      <c r="GQ16" s="92"/>
      <c r="GR16" s="92"/>
      <c r="GS16" s="92"/>
      <c r="GT16" s="92"/>
      <c r="GU16" s="92"/>
      <c r="GV16" s="92"/>
      <c r="GW16" s="92"/>
      <c r="GX16" s="92"/>
      <c r="GY16" s="92"/>
      <c r="GZ16" s="92"/>
      <c r="HA16" s="92"/>
      <c r="HB16" s="92"/>
      <c r="HC16" s="92"/>
      <c r="HD16" s="92"/>
      <c r="HE16" s="92"/>
      <c r="HF16" s="92"/>
      <c r="HG16" s="92"/>
      <c r="HH16" s="92"/>
      <c r="HI16" s="92"/>
      <c r="HJ16" s="92"/>
      <c r="HK16" s="92"/>
      <c r="HL16" s="92"/>
      <c r="HM16" s="92"/>
      <c r="HN16" s="92"/>
      <c r="HO16" s="92"/>
      <c r="HP16" s="92"/>
      <c r="HQ16" s="92"/>
      <c r="HR16" s="92"/>
      <c r="HS16" s="92"/>
      <c r="HT16" s="92"/>
      <c r="HU16" s="92"/>
      <c r="HV16" s="92"/>
      <c r="HW16" s="92"/>
      <c r="HX16" s="92"/>
      <c r="HY16" s="92"/>
      <c r="HZ16" s="92"/>
      <c r="IA16" s="92"/>
      <c r="IB16" s="92"/>
      <c r="IC16" s="92"/>
      <c r="ID16" s="92"/>
      <c r="IE16" s="92"/>
      <c r="IF16" s="92"/>
      <c r="IG16" s="92"/>
      <c r="IH16" s="92"/>
      <c r="II16" s="92"/>
      <c r="IJ16" s="92"/>
      <c r="IK16" s="92"/>
      <c r="IL16" s="92"/>
      <c r="IM16" s="92"/>
      <c r="IN16" s="92"/>
      <c r="IO16" s="92"/>
      <c r="IP16" s="92"/>
      <c r="IQ16" s="92"/>
      <c r="IR16" s="92"/>
      <c r="IS16" s="92"/>
      <c r="IT16" s="92"/>
      <c r="IU16" s="92"/>
      <c r="IV16" s="92"/>
    </row>
    <row r="17" spans="1:256" s="93" customFormat="1" ht="20.100000000000001" customHeight="1">
      <c r="A17" s="89"/>
      <c r="B17" s="90"/>
      <c r="C17" s="91"/>
      <c r="D17" s="70"/>
      <c r="E17" s="71"/>
      <c r="F17" s="71"/>
      <c r="G17" s="190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2"/>
      <c r="AI17" s="92"/>
      <c r="AJ17" s="92"/>
      <c r="AK17" s="92"/>
      <c r="AL17" s="92"/>
      <c r="AM17" s="92"/>
      <c r="AN17" s="92"/>
      <c r="AO17" s="92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  <c r="CD17" s="92"/>
      <c r="CE17" s="92"/>
      <c r="CF17" s="92"/>
      <c r="CG17" s="92"/>
      <c r="CH17" s="92"/>
      <c r="CI17" s="92"/>
      <c r="CJ17" s="92"/>
      <c r="CK17" s="92"/>
      <c r="CL17" s="92"/>
      <c r="CM17" s="92"/>
      <c r="CN17" s="92"/>
      <c r="CO17" s="92"/>
      <c r="CP17" s="92"/>
      <c r="CQ17" s="92"/>
      <c r="CR17" s="92"/>
      <c r="CS17" s="92"/>
      <c r="CT17" s="92"/>
      <c r="CU17" s="92"/>
      <c r="CV17" s="92"/>
      <c r="CW17" s="92"/>
      <c r="CX17" s="92"/>
      <c r="CY17" s="92"/>
      <c r="CZ17" s="92"/>
      <c r="DA17" s="92"/>
      <c r="DB17" s="92"/>
      <c r="DC17" s="92"/>
      <c r="DD17" s="92"/>
      <c r="DE17" s="92"/>
      <c r="DF17" s="92"/>
      <c r="DG17" s="92"/>
      <c r="DH17" s="92"/>
      <c r="DI17" s="92"/>
      <c r="DJ17" s="92"/>
      <c r="DK17" s="92"/>
      <c r="DL17" s="92"/>
      <c r="DM17" s="92"/>
      <c r="DN17" s="92"/>
      <c r="DO17" s="92"/>
      <c r="DP17" s="92"/>
      <c r="DQ17" s="92"/>
      <c r="DR17" s="92"/>
      <c r="DS17" s="92"/>
      <c r="DT17" s="92"/>
      <c r="DU17" s="92"/>
      <c r="DV17" s="92"/>
      <c r="DW17" s="92"/>
      <c r="DX17" s="92"/>
      <c r="DY17" s="92"/>
      <c r="DZ17" s="92"/>
      <c r="EA17" s="92"/>
      <c r="EB17" s="92"/>
      <c r="EC17" s="92"/>
      <c r="ED17" s="92"/>
      <c r="EE17" s="92"/>
      <c r="EF17" s="92"/>
      <c r="EG17" s="92"/>
      <c r="EH17" s="92"/>
      <c r="EI17" s="92"/>
      <c r="EJ17" s="92"/>
      <c r="EK17" s="92"/>
      <c r="EL17" s="92"/>
      <c r="EM17" s="92"/>
      <c r="EN17" s="92"/>
      <c r="EO17" s="92"/>
      <c r="EP17" s="92"/>
      <c r="EQ17" s="92"/>
      <c r="ER17" s="92"/>
      <c r="ES17" s="92"/>
      <c r="ET17" s="92"/>
      <c r="EU17" s="92"/>
      <c r="EV17" s="92"/>
      <c r="EW17" s="92"/>
      <c r="EX17" s="92"/>
      <c r="EY17" s="92"/>
      <c r="EZ17" s="92"/>
      <c r="FA17" s="92"/>
      <c r="FB17" s="92"/>
      <c r="FC17" s="92"/>
      <c r="FD17" s="92"/>
      <c r="FE17" s="92"/>
      <c r="FF17" s="92"/>
      <c r="FG17" s="92"/>
      <c r="FH17" s="92"/>
      <c r="FI17" s="92"/>
      <c r="FJ17" s="92"/>
      <c r="FK17" s="92"/>
      <c r="FL17" s="92"/>
      <c r="FM17" s="92"/>
      <c r="FN17" s="92"/>
      <c r="FO17" s="92"/>
      <c r="FP17" s="92"/>
      <c r="FQ17" s="92"/>
      <c r="FR17" s="92"/>
      <c r="FS17" s="92"/>
      <c r="FT17" s="92"/>
      <c r="FU17" s="92"/>
      <c r="FV17" s="92"/>
      <c r="FW17" s="92"/>
      <c r="FX17" s="92"/>
      <c r="FY17" s="92"/>
      <c r="FZ17" s="92"/>
      <c r="GA17" s="92"/>
      <c r="GB17" s="92"/>
      <c r="GC17" s="92"/>
      <c r="GD17" s="92"/>
      <c r="GE17" s="92"/>
      <c r="GF17" s="92"/>
      <c r="GG17" s="92"/>
      <c r="GH17" s="92"/>
      <c r="GI17" s="92"/>
      <c r="GJ17" s="92"/>
      <c r="GK17" s="92"/>
      <c r="GL17" s="92"/>
      <c r="GM17" s="92"/>
      <c r="GN17" s="92"/>
      <c r="GO17" s="92"/>
      <c r="GP17" s="92"/>
      <c r="GQ17" s="92"/>
      <c r="GR17" s="92"/>
      <c r="GS17" s="92"/>
      <c r="GT17" s="92"/>
      <c r="GU17" s="92"/>
      <c r="GV17" s="92"/>
      <c r="GW17" s="92"/>
      <c r="GX17" s="92"/>
      <c r="GY17" s="92"/>
      <c r="GZ17" s="92"/>
      <c r="HA17" s="92"/>
      <c r="HB17" s="92"/>
      <c r="HC17" s="92"/>
      <c r="HD17" s="92"/>
      <c r="HE17" s="92"/>
      <c r="HF17" s="92"/>
      <c r="HG17" s="92"/>
      <c r="HH17" s="92"/>
      <c r="HI17" s="92"/>
      <c r="HJ17" s="92"/>
      <c r="HK17" s="92"/>
      <c r="HL17" s="92"/>
      <c r="HM17" s="92"/>
      <c r="HN17" s="92"/>
      <c r="HO17" s="92"/>
      <c r="HP17" s="92"/>
      <c r="HQ17" s="92"/>
      <c r="HR17" s="92"/>
      <c r="HS17" s="92"/>
      <c r="HT17" s="92"/>
      <c r="HU17" s="92"/>
      <c r="HV17" s="92"/>
      <c r="HW17" s="92"/>
      <c r="HX17" s="92"/>
      <c r="HY17" s="92"/>
      <c r="HZ17" s="92"/>
      <c r="IA17" s="92"/>
      <c r="IB17" s="92"/>
      <c r="IC17" s="92"/>
      <c r="ID17" s="92"/>
      <c r="IE17" s="92"/>
      <c r="IF17" s="92"/>
      <c r="IG17" s="92"/>
      <c r="IH17" s="92"/>
      <c r="II17" s="92"/>
      <c r="IJ17" s="92"/>
      <c r="IK17" s="92"/>
      <c r="IL17" s="92"/>
      <c r="IM17" s="92"/>
      <c r="IN17" s="92"/>
      <c r="IO17" s="92"/>
      <c r="IP17" s="92"/>
      <c r="IQ17" s="92"/>
      <c r="IR17" s="92"/>
      <c r="IS17" s="92"/>
      <c r="IT17" s="92"/>
      <c r="IU17" s="92"/>
      <c r="IV17" s="92"/>
    </row>
    <row r="18" spans="1:256" s="93" customFormat="1" ht="20.100000000000001" customHeight="1" thickBot="1">
      <c r="A18" s="89"/>
      <c r="B18" s="90"/>
      <c r="C18" s="91"/>
      <c r="D18" s="70"/>
      <c r="E18" s="71"/>
      <c r="F18" s="71"/>
      <c r="G18" s="190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2"/>
      <c r="AI18" s="92"/>
      <c r="AJ18" s="92"/>
      <c r="AK18" s="92"/>
      <c r="AL18" s="92"/>
      <c r="AM18" s="92"/>
      <c r="AN18" s="92"/>
      <c r="AO18" s="92"/>
      <c r="AP18" s="92"/>
      <c r="AQ18" s="92"/>
      <c r="AR18" s="92"/>
      <c r="AS18" s="92"/>
      <c r="AT18" s="92"/>
      <c r="AU18" s="92"/>
      <c r="AV18" s="92"/>
      <c r="AW18" s="92"/>
      <c r="AX18" s="92"/>
      <c r="AY18" s="92"/>
      <c r="AZ18" s="92"/>
      <c r="BA18" s="92"/>
      <c r="BB18" s="92"/>
      <c r="BC18" s="92"/>
      <c r="BD18" s="92"/>
      <c r="BE18" s="92"/>
      <c r="BF18" s="92"/>
      <c r="BG18" s="92"/>
      <c r="BH18" s="92"/>
      <c r="BI18" s="92"/>
      <c r="BJ18" s="92"/>
      <c r="BK18" s="92"/>
      <c r="BL18" s="92"/>
      <c r="BM18" s="92"/>
      <c r="BN18" s="92"/>
      <c r="BO18" s="92"/>
      <c r="BP18" s="92"/>
      <c r="BQ18" s="92"/>
      <c r="BR18" s="92"/>
      <c r="BS18" s="92"/>
      <c r="BT18" s="92"/>
      <c r="BU18" s="92"/>
      <c r="BV18" s="92"/>
      <c r="BW18" s="92"/>
      <c r="BX18" s="92"/>
      <c r="BY18" s="92"/>
      <c r="BZ18" s="92"/>
      <c r="CA18" s="92"/>
      <c r="CB18" s="92"/>
      <c r="CC18" s="92"/>
      <c r="CD18" s="92"/>
      <c r="CE18" s="92"/>
      <c r="CF18" s="92"/>
      <c r="CG18" s="92"/>
      <c r="CH18" s="92"/>
      <c r="CI18" s="92"/>
      <c r="CJ18" s="92"/>
      <c r="CK18" s="92"/>
      <c r="CL18" s="92"/>
      <c r="CM18" s="92"/>
      <c r="CN18" s="92"/>
      <c r="CO18" s="92"/>
      <c r="CP18" s="92"/>
      <c r="CQ18" s="92"/>
      <c r="CR18" s="92"/>
      <c r="CS18" s="92"/>
      <c r="CT18" s="92"/>
      <c r="CU18" s="92"/>
      <c r="CV18" s="92"/>
      <c r="CW18" s="92"/>
      <c r="CX18" s="92"/>
      <c r="CY18" s="92"/>
      <c r="CZ18" s="92"/>
      <c r="DA18" s="92"/>
      <c r="DB18" s="92"/>
      <c r="DC18" s="92"/>
      <c r="DD18" s="92"/>
      <c r="DE18" s="92"/>
      <c r="DF18" s="92"/>
      <c r="DG18" s="92"/>
      <c r="DH18" s="92"/>
      <c r="DI18" s="92"/>
      <c r="DJ18" s="92"/>
      <c r="DK18" s="92"/>
      <c r="DL18" s="92"/>
      <c r="DM18" s="92"/>
      <c r="DN18" s="92"/>
      <c r="DO18" s="92"/>
      <c r="DP18" s="92"/>
      <c r="DQ18" s="92"/>
      <c r="DR18" s="92"/>
      <c r="DS18" s="92"/>
      <c r="DT18" s="92"/>
      <c r="DU18" s="92"/>
      <c r="DV18" s="92"/>
      <c r="DW18" s="92"/>
      <c r="DX18" s="92"/>
      <c r="DY18" s="92"/>
      <c r="DZ18" s="92"/>
      <c r="EA18" s="92"/>
      <c r="EB18" s="92"/>
      <c r="EC18" s="92"/>
      <c r="ED18" s="92"/>
      <c r="EE18" s="92"/>
      <c r="EF18" s="92"/>
      <c r="EG18" s="92"/>
      <c r="EH18" s="92"/>
      <c r="EI18" s="92"/>
      <c r="EJ18" s="92"/>
      <c r="EK18" s="92"/>
      <c r="EL18" s="92"/>
      <c r="EM18" s="92"/>
      <c r="EN18" s="92"/>
      <c r="EO18" s="92"/>
      <c r="EP18" s="92"/>
      <c r="EQ18" s="92"/>
      <c r="ER18" s="92"/>
      <c r="ES18" s="92"/>
      <c r="ET18" s="92"/>
      <c r="EU18" s="92"/>
      <c r="EV18" s="92"/>
      <c r="EW18" s="92"/>
      <c r="EX18" s="92"/>
      <c r="EY18" s="92"/>
      <c r="EZ18" s="92"/>
      <c r="FA18" s="92"/>
      <c r="FB18" s="92"/>
      <c r="FC18" s="92"/>
      <c r="FD18" s="92"/>
      <c r="FE18" s="92"/>
      <c r="FF18" s="92"/>
      <c r="FG18" s="92"/>
      <c r="FH18" s="92"/>
      <c r="FI18" s="92"/>
      <c r="FJ18" s="92"/>
      <c r="FK18" s="92"/>
      <c r="FL18" s="92"/>
      <c r="FM18" s="92"/>
      <c r="FN18" s="92"/>
      <c r="FO18" s="92"/>
      <c r="FP18" s="92"/>
      <c r="FQ18" s="92"/>
      <c r="FR18" s="92"/>
      <c r="FS18" s="92"/>
      <c r="FT18" s="92"/>
      <c r="FU18" s="92"/>
      <c r="FV18" s="92"/>
      <c r="FW18" s="92"/>
      <c r="FX18" s="92"/>
      <c r="FY18" s="92"/>
      <c r="FZ18" s="92"/>
      <c r="GA18" s="92"/>
      <c r="GB18" s="92"/>
      <c r="GC18" s="92"/>
      <c r="GD18" s="92"/>
      <c r="GE18" s="92"/>
      <c r="GF18" s="92"/>
      <c r="GG18" s="92"/>
      <c r="GH18" s="92"/>
      <c r="GI18" s="92"/>
      <c r="GJ18" s="92"/>
      <c r="GK18" s="92"/>
      <c r="GL18" s="92"/>
      <c r="GM18" s="92"/>
      <c r="GN18" s="92"/>
      <c r="GO18" s="92"/>
      <c r="GP18" s="92"/>
      <c r="GQ18" s="92"/>
      <c r="GR18" s="92"/>
      <c r="GS18" s="92"/>
      <c r="GT18" s="92"/>
      <c r="GU18" s="92"/>
      <c r="GV18" s="92"/>
      <c r="GW18" s="92"/>
      <c r="GX18" s="92"/>
      <c r="GY18" s="92"/>
      <c r="GZ18" s="92"/>
      <c r="HA18" s="92"/>
      <c r="HB18" s="92"/>
      <c r="HC18" s="92"/>
      <c r="HD18" s="92"/>
      <c r="HE18" s="92"/>
      <c r="HF18" s="92"/>
      <c r="HG18" s="92"/>
      <c r="HH18" s="92"/>
      <c r="HI18" s="92"/>
      <c r="HJ18" s="92"/>
      <c r="HK18" s="92"/>
      <c r="HL18" s="92"/>
      <c r="HM18" s="92"/>
      <c r="HN18" s="92"/>
      <c r="HO18" s="92"/>
      <c r="HP18" s="92"/>
      <c r="HQ18" s="92"/>
      <c r="HR18" s="92"/>
      <c r="HS18" s="92"/>
      <c r="HT18" s="92"/>
      <c r="HU18" s="92"/>
      <c r="HV18" s="92"/>
      <c r="HW18" s="92"/>
      <c r="HX18" s="92"/>
      <c r="HY18" s="92"/>
      <c r="HZ18" s="92"/>
      <c r="IA18" s="92"/>
      <c r="IB18" s="92"/>
      <c r="IC18" s="92"/>
      <c r="ID18" s="92"/>
      <c r="IE18" s="92"/>
      <c r="IF18" s="92"/>
      <c r="IG18" s="92"/>
      <c r="IH18" s="92"/>
      <c r="II18" s="92"/>
      <c r="IJ18" s="92"/>
      <c r="IK18" s="92"/>
      <c r="IL18" s="92"/>
      <c r="IM18" s="92"/>
      <c r="IN18" s="92"/>
      <c r="IO18" s="92"/>
      <c r="IP18" s="92"/>
      <c r="IQ18" s="92"/>
      <c r="IR18" s="92"/>
      <c r="IS18" s="92"/>
      <c r="IT18" s="92"/>
      <c r="IU18" s="92"/>
      <c r="IV18" s="92"/>
    </row>
    <row r="19" spans="1:256" s="93" customFormat="1" ht="20.25" customHeight="1">
      <c r="A19" s="30" t="s">
        <v>30</v>
      </c>
      <c r="B19" s="72" t="str">
        <f>'priključek in ZU'!B31</f>
        <v>ELEKTRIČNI PRIKLJUČEK IN ZUNANJA UREDITEV</v>
      </c>
      <c r="C19" s="73"/>
      <c r="D19" s="74"/>
      <c r="E19" s="75"/>
      <c r="F19" s="236">
        <f>'priključek in ZU'!F90</f>
        <v>0</v>
      </c>
      <c r="G19" s="237"/>
    </row>
    <row r="20" spans="1:256" s="93" customFormat="1" ht="20.25" customHeight="1">
      <c r="A20" s="30" t="s">
        <v>31</v>
      </c>
      <c r="B20" s="76" t="str">
        <f>'priključek in ZU'!B92</f>
        <v>SN OMREŽJE</v>
      </c>
      <c r="C20" s="69"/>
      <c r="D20" s="67"/>
      <c r="E20" s="68"/>
      <c r="F20" s="244">
        <f>'priključek in ZU'!F96</f>
        <v>0</v>
      </c>
      <c r="G20" s="245"/>
    </row>
    <row r="21" spans="1:256" s="93" customFormat="1" ht="20.25" customHeight="1">
      <c r="A21" s="30" t="s">
        <v>32</v>
      </c>
      <c r="B21" s="76" t="str">
        <f>'priključek in ZU'!B98</f>
        <v>GRADBENA DELA</v>
      </c>
      <c r="C21" s="69"/>
      <c r="D21" s="67"/>
      <c r="E21" s="68"/>
      <c r="F21" s="244">
        <f>'priključek in ZU'!F248</f>
        <v>0</v>
      </c>
      <c r="G21" s="245"/>
    </row>
    <row r="22" spans="1:256" s="93" customFormat="1" ht="20.25" customHeight="1" thickBot="1">
      <c r="A22" s="30" t="s">
        <v>33</v>
      </c>
      <c r="B22" s="76" t="str">
        <f>'priključek in ZU'!B250</f>
        <v>SPLOŠNO</v>
      </c>
      <c r="C22" s="69"/>
      <c r="D22" s="67"/>
      <c r="E22" s="68"/>
      <c r="F22" s="244">
        <f>'priključek in ZU'!F259</f>
        <v>0</v>
      </c>
      <c r="G22" s="245"/>
    </row>
    <row r="23" spans="1:256" s="93" customFormat="1" ht="20.25" customHeight="1" thickTop="1">
      <c r="A23" s="30"/>
      <c r="B23" s="77" t="s">
        <v>3</v>
      </c>
      <c r="C23" s="38"/>
      <c r="D23" s="39"/>
      <c r="E23" s="40"/>
      <c r="F23" s="240">
        <f>SUM(F19:G22)</f>
        <v>0</v>
      </c>
      <c r="G23" s="241"/>
    </row>
    <row r="24" spans="1:256" s="93" customFormat="1" ht="20.25" customHeight="1" thickBot="1">
      <c r="A24" s="30"/>
      <c r="B24" s="78" t="s">
        <v>37</v>
      </c>
      <c r="C24" s="41"/>
      <c r="D24" s="42"/>
      <c r="E24" s="43"/>
      <c r="F24" s="242">
        <f>F23*0.22</f>
        <v>0</v>
      </c>
      <c r="G24" s="243"/>
    </row>
    <row r="25" spans="1:256" s="14" customFormat="1" ht="20.25" customHeight="1" thickTop="1" thickBot="1">
      <c r="A25" s="30"/>
      <c r="B25" s="79" t="s">
        <v>28</v>
      </c>
      <c r="C25" s="80"/>
      <c r="D25" s="81"/>
      <c r="E25" s="82"/>
      <c r="F25" s="238">
        <f>F23+F24</f>
        <v>0</v>
      </c>
      <c r="G25" s="239"/>
    </row>
    <row r="26" spans="1:256" ht="13.5">
      <c r="A26" s="99"/>
      <c r="B26" s="100"/>
      <c r="C26" s="100"/>
      <c r="D26" s="100"/>
      <c r="E26" s="100"/>
      <c r="F26" s="100"/>
      <c r="G26" s="191"/>
    </row>
    <row r="27" spans="1:256" ht="13.5">
      <c r="A27" s="99"/>
      <c r="B27" s="100"/>
      <c r="C27" s="100"/>
      <c r="D27" s="100"/>
      <c r="E27" s="100"/>
      <c r="F27" s="100"/>
      <c r="G27" s="191"/>
    </row>
    <row r="28" spans="1:256" ht="13.5">
      <c r="A28" s="99"/>
      <c r="B28" s="100"/>
      <c r="C28" s="100"/>
      <c r="D28" s="100"/>
      <c r="E28" s="100"/>
      <c r="F28" s="100"/>
      <c r="G28" s="191"/>
    </row>
    <row r="29" spans="1:256" ht="13.5">
      <c r="A29" s="99"/>
      <c r="B29" s="101"/>
      <c r="C29" s="102"/>
      <c r="D29" s="103"/>
      <c r="E29" s="104"/>
      <c r="F29" s="104"/>
      <c r="G29" s="192"/>
    </row>
    <row r="30" spans="1:256" ht="13.5">
      <c r="A30" s="99"/>
      <c r="B30" s="101"/>
      <c r="C30" s="102"/>
      <c r="D30" s="103"/>
      <c r="E30" s="104"/>
      <c r="F30" s="104"/>
      <c r="G30" s="192"/>
    </row>
    <row r="31" spans="1:256" ht="13.5">
      <c r="A31" s="99"/>
      <c r="B31" s="101"/>
      <c r="C31" s="102"/>
      <c r="D31" s="103"/>
      <c r="E31" s="104"/>
      <c r="F31" s="104"/>
      <c r="G31" s="192"/>
    </row>
    <row r="32" spans="1:256" ht="13.5">
      <c r="A32" s="99"/>
      <c r="B32" s="101"/>
      <c r="C32" s="102"/>
      <c r="D32" s="103"/>
      <c r="E32" s="104"/>
      <c r="F32" s="104"/>
      <c r="G32" s="192"/>
    </row>
    <row r="33" spans="1:7" ht="13.5">
      <c r="A33" s="99"/>
      <c r="B33" s="101"/>
      <c r="C33" s="102"/>
      <c r="D33" s="103"/>
      <c r="E33" s="104"/>
      <c r="F33" s="104"/>
      <c r="G33" s="192"/>
    </row>
    <row r="34" spans="1:7" ht="13.5">
      <c r="A34" s="99"/>
      <c r="B34" s="101"/>
      <c r="C34" s="102"/>
      <c r="D34" s="103"/>
      <c r="E34" s="104"/>
      <c r="F34" s="104"/>
      <c r="G34" s="192"/>
    </row>
    <row r="35" spans="1:7" ht="13.5">
      <c r="A35" s="99"/>
      <c r="B35" s="101"/>
      <c r="C35" s="102"/>
      <c r="D35" s="103"/>
      <c r="E35" s="104"/>
      <c r="F35" s="104"/>
      <c r="G35" s="192"/>
    </row>
    <row r="36" spans="1:7" ht="13.5">
      <c r="A36" s="99"/>
      <c r="B36" s="105" t="s">
        <v>38</v>
      </c>
      <c r="C36" s="102"/>
      <c r="D36" s="106" t="s">
        <v>29</v>
      </c>
      <c r="E36" s="106"/>
      <c r="F36" s="106"/>
      <c r="G36" s="191"/>
    </row>
    <row r="37" spans="1:7" ht="13.5">
      <c r="A37" s="99"/>
      <c r="B37" s="101"/>
      <c r="C37" s="102"/>
      <c r="D37" s="106" t="s">
        <v>36</v>
      </c>
      <c r="E37" s="106"/>
      <c r="F37" s="106"/>
      <c r="G37" s="192"/>
    </row>
  </sheetData>
  <sheetProtection password="8960" sheet="1" objects="1" scenarios="1" selectLockedCells="1"/>
  <mergeCells count="7">
    <mergeCell ref="F19:G19"/>
    <mergeCell ref="F25:G25"/>
    <mergeCell ref="F23:G23"/>
    <mergeCell ref="F24:G24"/>
    <mergeCell ref="F20:G20"/>
    <mergeCell ref="F21:G21"/>
    <mergeCell ref="F22:G22"/>
  </mergeCells>
  <phoneticPr fontId="8" type="noConversion"/>
  <pageMargins left="0.98425196850393704" right="0.59055118110236227" top="0.39370078740157483" bottom="0.98425196850393704" header="0.19685039370078741" footer="0.39370078740157483"/>
  <pageSetup paperSize="9" orientation="portrait" r:id="rId1"/>
  <headerFooter>
    <oddFooter>&amp;L&amp;"Arial,Poševno"&amp;8Rekonstrukcija objekta Vila Urška, Poljanska 97, Ljubljana
doc: &amp;F - v1&amp;R&amp;"Arial,Krepko"&amp;20 4/2&amp;"Arial,Poševno"&amp;8
list št: p/&amp;P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</sheetPr>
  <dimension ref="A1:IV263"/>
  <sheetViews>
    <sheetView view="pageBreakPreview" topLeftCell="A18" zoomScaleNormal="100" zoomScaleSheetLayoutView="100" workbookViewId="0">
      <selection activeCell="E33" sqref="E33"/>
    </sheetView>
  </sheetViews>
  <sheetFormatPr defaultColWidth="9" defaultRowHeight="12.75"/>
  <cols>
    <col min="1" max="1" width="4.42578125" style="152" customWidth="1"/>
    <col min="2" max="2" width="40.7109375" style="15" customWidth="1"/>
    <col min="3" max="3" width="4.7109375" style="1" customWidth="1"/>
    <col min="4" max="4" width="7.7109375" style="2" customWidth="1"/>
    <col min="5" max="5" width="15.7109375" style="186" customWidth="1"/>
    <col min="6" max="6" width="15.28515625" style="211" customWidth="1"/>
    <col min="7" max="7" width="9" style="12"/>
    <col min="8" max="8" width="10" style="12" hidden="1" customWidth="1"/>
    <col min="9" max="16384" width="9" style="12"/>
  </cols>
  <sheetData>
    <row r="1" spans="1:6" s="5" customFormat="1" ht="12" customHeight="1">
      <c r="A1" s="138"/>
      <c r="E1" s="185"/>
      <c r="F1" s="194"/>
    </row>
    <row r="2" spans="1:6" s="5" customFormat="1" ht="12" customHeight="1">
      <c r="A2" s="139"/>
      <c r="B2" s="184" t="s">
        <v>124</v>
      </c>
      <c r="C2" s="26"/>
      <c r="D2" s="26"/>
      <c r="E2" s="218"/>
      <c r="F2" s="194"/>
    </row>
    <row r="3" spans="1:6" s="5" customFormat="1" ht="12" customHeight="1">
      <c r="A3" s="138"/>
      <c r="E3" s="185"/>
      <c r="F3" s="194"/>
    </row>
    <row r="4" spans="1:6" s="127" customFormat="1">
      <c r="A4" s="140"/>
      <c r="B4" s="124" t="s">
        <v>11</v>
      </c>
      <c r="C4" s="125" t="s">
        <v>5</v>
      </c>
      <c r="D4" s="126" t="s">
        <v>6</v>
      </c>
      <c r="E4" s="219" t="s">
        <v>7</v>
      </c>
      <c r="F4" s="195" t="s">
        <v>8</v>
      </c>
    </row>
    <row r="5" spans="1:6" s="14" customFormat="1">
      <c r="A5" s="141"/>
      <c r="B5" s="128" t="s">
        <v>2</v>
      </c>
      <c r="C5" s="27"/>
      <c r="D5" s="28"/>
      <c r="E5" s="220"/>
      <c r="F5" s="196"/>
    </row>
    <row r="6" spans="1:6" s="14" customFormat="1">
      <c r="A6" s="141"/>
      <c r="B6" s="128"/>
      <c r="C6" s="27"/>
      <c r="D6" s="28"/>
      <c r="E6" s="220"/>
      <c r="F6" s="196"/>
    </row>
    <row r="7" spans="1:6" s="84" customFormat="1" ht="13.5">
      <c r="A7" s="142"/>
      <c r="B7" s="83" t="s">
        <v>139</v>
      </c>
      <c r="C7" s="61"/>
      <c r="D7" s="62"/>
      <c r="E7" s="221"/>
      <c r="F7" s="196"/>
    </row>
    <row r="8" spans="1:6" s="84" customFormat="1" ht="13.5">
      <c r="A8" s="142"/>
      <c r="B8" s="83"/>
      <c r="C8" s="61"/>
      <c r="D8" s="62"/>
      <c r="E8" s="221"/>
      <c r="F8" s="196"/>
    </row>
    <row r="9" spans="1:6" s="87" customFormat="1" ht="13.5">
      <c r="A9" s="143"/>
      <c r="B9" s="85" t="s">
        <v>43</v>
      </c>
      <c r="C9" s="86"/>
      <c r="D9" s="174"/>
      <c r="E9" s="222"/>
      <c r="F9" s="196"/>
    </row>
    <row r="10" spans="1:6" ht="16.5">
      <c r="A10" s="143"/>
      <c r="B10" s="107"/>
      <c r="C10" s="86"/>
      <c r="D10" s="174"/>
      <c r="E10" s="222"/>
      <c r="F10" s="196"/>
    </row>
    <row r="11" spans="1:6" ht="13.5">
      <c r="A11" s="143"/>
      <c r="B11" s="129"/>
      <c r="C11" s="86"/>
      <c r="D11" s="174"/>
      <c r="E11" s="222"/>
      <c r="F11" s="196"/>
    </row>
    <row r="12" spans="1:6" ht="13.5">
      <c r="A12" s="144"/>
      <c r="B12" s="108" t="s">
        <v>12</v>
      </c>
      <c r="C12" s="61"/>
      <c r="D12" s="109"/>
      <c r="E12" s="223"/>
      <c r="F12" s="196"/>
    </row>
    <row r="13" spans="1:6">
      <c r="A13" s="44"/>
      <c r="B13" s="130" t="s">
        <v>16</v>
      </c>
      <c r="C13" s="131"/>
      <c r="D13" s="175"/>
      <c r="E13" s="216"/>
      <c r="F13" s="196"/>
    </row>
    <row r="14" spans="1:6" s="4" customFormat="1">
      <c r="A14" s="44"/>
      <c r="B14" s="130" t="s">
        <v>17</v>
      </c>
      <c r="C14" s="131"/>
      <c r="D14" s="175"/>
      <c r="E14" s="216"/>
      <c r="F14" s="196"/>
    </row>
    <row r="15" spans="1:6" s="4" customFormat="1">
      <c r="A15" s="44"/>
      <c r="B15" s="130"/>
      <c r="C15" s="131"/>
      <c r="D15" s="175"/>
      <c r="E15" s="216"/>
      <c r="F15" s="196"/>
    </row>
    <row r="16" spans="1:6" s="4" customFormat="1">
      <c r="A16" s="44"/>
      <c r="B16" s="130" t="s">
        <v>18</v>
      </c>
      <c r="C16" s="131"/>
      <c r="D16" s="175"/>
      <c r="E16" s="216"/>
      <c r="F16" s="196"/>
    </row>
    <row r="17" spans="1:9" s="4" customFormat="1">
      <c r="A17" s="44"/>
      <c r="B17" s="130" t="s">
        <v>19</v>
      </c>
      <c r="C17" s="131"/>
      <c r="D17" s="175"/>
      <c r="E17" s="216"/>
      <c r="F17" s="196"/>
    </row>
    <row r="18" spans="1:9" s="4" customFormat="1">
      <c r="A18" s="44"/>
      <c r="B18" s="130" t="s">
        <v>20</v>
      </c>
      <c r="C18" s="131"/>
      <c r="D18" s="175"/>
      <c r="E18" s="216"/>
      <c r="F18" s="196"/>
    </row>
    <row r="19" spans="1:9" s="4" customFormat="1">
      <c r="A19" s="44"/>
      <c r="B19" s="130"/>
      <c r="C19" s="131"/>
      <c r="D19" s="175"/>
      <c r="E19" s="216"/>
      <c r="F19" s="196"/>
    </row>
    <row r="20" spans="1:9" s="4" customFormat="1">
      <c r="A20" s="44"/>
      <c r="B20" s="132" t="s">
        <v>21</v>
      </c>
      <c r="C20" s="131"/>
      <c r="D20" s="175"/>
      <c r="E20" s="216"/>
      <c r="F20" s="196"/>
    </row>
    <row r="21" spans="1:9" s="4" customFormat="1">
      <c r="A21" s="44"/>
      <c r="B21" s="130" t="s">
        <v>22</v>
      </c>
      <c r="C21" s="131"/>
      <c r="D21" s="175"/>
      <c r="E21" s="216"/>
      <c r="F21" s="196"/>
    </row>
    <row r="22" spans="1:9" s="4" customFormat="1">
      <c r="A22" s="44"/>
      <c r="B22" s="133" t="s">
        <v>23</v>
      </c>
      <c r="C22" s="131"/>
      <c r="D22" s="175"/>
      <c r="E22" s="216"/>
      <c r="F22" s="196"/>
    </row>
    <row r="23" spans="1:9" s="4" customFormat="1">
      <c r="A23" s="44"/>
      <c r="B23" s="130"/>
      <c r="C23" s="131"/>
      <c r="D23" s="175"/>
      <c r="E23" s="216"/>
      <c r="F23" s="196"/>
    </row>
    <row r="24" spans="1:9" s="4" customFormat="1">
      <c r="A24" s="44"/>
      <c r="B24" s="130" t="s">
        <v>24</v>
      </c>
      <c r="C24" s="131"/>
      <c r="D24" s="175"/>
      <c r="E24" s="216"/>
      <c r="F24" s="196"/>
    </row>
    <row r="25" spans="1:9" s="4" customFormat="1">
      <c r="A25" s="44"/>
      <c r="B25" s="130" t="s">
        <v>25</v>
      </c>
      <c r="C25" s="131"/>
      <c r="D25" s="175"/>
      <c r="E25" s="216"/>
      <c r="F25" s="196"/>
    </row>
    <row r="26" spans="1:9" s="4" customFormat="1">
      <c r="A26" s="44"/>
      <c r="B26" s="133" t="s">
        <v>26</v>
      </c>
      <c r="C26" s="131"/>
      <c r="D26" s="175"/>
      <c r="E26" s="216"/>
      <c r="F26" s="196"/>
    </row>
    <row r="27" spans="1:9" s="4" customFormat="1">
      <c r="A27" s="44"/>
      <c r="B27" s="133"/>
      <c r="C27" s="131"/>
      <c r="D27" s="175"/>
      <c r="E27" s="216"/>
      <c r="F27" s="196"/>
    </row>
    <row r="28" spans="1:9" s="4" customFormat="1">
      <c r="A28" s="212"/>
      <c r="B28" s="213" t="s">
        <v>134</v>
      </c>
      <c r="C28" s="214"/>
      <c r="D28" s="215"/>
      <c r="E28" s="216"/>
      <c r="F28" s="196"/>
      <c r="G28" s="217"/>
      <c r="H28" s="217"/>
    </row>
    <row r="29" spans="1:9" s="4" customFormat="1">
      <c r="A29" s="212"/>
      <c r="B29" s="213" t="s">
        <v>135</v>
      </c>
      <c r="C29" s="214"/>
      <c r="D29" s="215"/>
      <c r="E29" s="216"/>
      <c r="F29" s="196"/>
      <c r="G29" s="217"/>
      <c r="H29" s="217"/>
    </row>
    <row r="30" spans="1:9" s="49" customFormat="1">
      <c r="A30" s="55"/>
      <c r="B30" s="56"/>
      <c r="C30" s="46"/>
      <c r="D30" s="47"/>
      <c r="E30" s="194"/>
      <c r="F30" s="196"/>
      <c r="G30" s="57"/>
      <c r="H30" s="29"/>
      <c r="I30" s="48"/>
    </row>
    <row r="31" spans="1:9" s="54" customFormat="1" ht="25.5">
      <c r="A31" s="58" t="s">
        <v>30</v>
      </c>
      <c r="B31" s="113" t="s">
        <v>41</v>
      </c>
      <c r="C31" s="46"/>
      <c r="D31" s="47"/>
      <c r="E31" s="194"/>
      <c r="F31" s="194"/>
    </row>
    <row r="32" spans="1:9" s="54" customFormat="1">
      <c r="A32" s="58"/>
      <c r="B32" s="113"/>
      <c r="C32" s="46"/>
      <c r="D32" s="47"/>
      <c r="E32" s="194"/>
      <c r="F32" s="194"/>
    </row>
    <row r="33" spans="1:13" s="54" customFormat="1" ht="48">
      <c r="A33" s="44">
        <v>1</v>
      </c>
      <c r="B33" s="163" t="s">
        <v>104</v>
      </c>
      <c r="C33" s="46" t="s">
        <v>13</v>
      </c>
      <c r="D33" s="47">
        <v>5</v>
      </c>
      <c r="E33" s="235"/>
      <c r="F33" s="194">
        <f>D33*E33</f>
        <v>0</v>
      </c>
    </row>
    <row r="34" spans="1:13" s="112" customFormat="1">
      <c r="A34" s="51"/>
      <c r="B34" s="60"/>
      <c r="C34" s="52"/>
      <c r="D34" s="176"/>
      <c r="E34" s="199"/>
      <c r="F34" s="194"/>
    </row>
    <row r="35" spans="1:13" s="54" customFormat="1" ht="96">
      <c r="A35" s="159">
        <f>IF(B34="",MAX($A$20:A34)+1,"")</f>
        <v>2</v>
      </c>
      <c r="B35" s="163" t="s">
        <v>105</v>
      </c>
      <c r="C35" s="46" t="s">
        <v>10</v>
      </c>
      <c r="D35" s="47">
        <v>1</v>
      </c>
      <c r="E35" s="235"/>
      <c r="F35" s="194">
        <f t="shared" ref="F35:F86" si="0">D35*E35</f>
        <v>0</v>
      </c>
    </row>
    <row r="36" spans="1:13" s="112" customFormat="1">
      <c r="A36" s="159" t="str">
        <f>IF(B35="",MAX($A$20:A35)+1,"")</f>
        <v/>
      </c>
      <c r="B36" s="60"/>
      <c r="C36" s="52"/>
      <c r="D36" s="176"/>
      <c r="E36" s="199"/>
      <c r="F36" s="194"/>
    </row>
    <row r="37" spans="1:13" s="54" customFormat="1" ht="60">
      <c r="A37" s="159">
        <f>IF(B36="",MAX($A$20:A36)+1,"")</f>
        <v>3</v>
      </c>
      <c r="B37" s="50" t="s">
        <v>63</v>
      </c>
      <c r="C37" s="46" t="s">
        <v>10</v>
      </c>
      <c r="D37" s="47">
        <v>1</v>
      </c>
      <c r="E37" s="235"/>
      <c r="F37" s="194">
        <f t="shared" si="0"/>
        <v>0</v>
      </c>
    </row>
    <row r="38" spans="1:13" s="54" customFormat="1" ht="48">
      <c r="A38" s="159" t="str">
        <f>IF(B37="",MAX($A$20:A37)+1,"")</f>
        <v/>
      </c>
      <c r="B38" s="50" t="s">
        <v>64</v>
      </c>
      <c r="C38" s="46"/>
      <c r="D38" s="47"/>
      <c r="E38" s="194"/>
      <c r="F38" s="194"/>
    </row>
    <row r="39" spans="1:13" s="54" customFormat="1" ht="12">
      <c r="A39" s="159" t="str">
        <f>IF(B38="",MAX($A$20:A38)+1,"")</f>
        <v/>
      </c>
      <c r="B39" s="50"/>
      <c r="C39" s="46"/>
      <c r="D39" s="47"/>
      <c r="E39" s="194"/>
      <c r="F39" s="194"/>
    </row>
    <row r="40" spans="1:13" s="54" customFormat="1" ht="24">
      <c r="A40" s="159">
        <f>IF(B39="",MAX($A$20:A39)+1,"")</f>
        <v>4</v>
      </c>
      <c r="B40" s="163" t="s">
        <v>65</v>
      </c>
      <c r="C40" s="46" t="s">
        <v>10</v>
      </c>
      <c r="D40" s="157">
        <v>1</v>
      </c>
      <c r="E40" s="235"/>
      <c r="F40" s="194">
        <f>D40*E40</f>
        <v>0</v>
      </c>
      <c r="G40" s="29"/>
      <c r="H40" s="48"/>
      <c r="J40" s="160"/>
      <c r="K40" s="160"/>
      <c r="L40" s="160"/>
      <c r="M40" s="160"/>
    </row>
    <row r="41" spans="1:13" s="112" customFormat="1">
      <c r="A41" s="159" t="str">
        <f>IF(B40="",MAX($A$20:A40)+1,"")</f>
        <v/>
      </c>
      <c r="B41" s="60"/>
      <c r="C41" s="52"/>
      <c r="D41" s="177"/>
      <c r="E41" s="199"/>
      <c r="F41" s="194"/>
      <c r="G41" s="29"/>
      <c r="H41" s="52"/>
      <c r="J41" s="52"/>
      <c r="K41" s="160"/>
      <c r="L41" s="160"/>
      <c r="M41" s="160"/>
    </row>
    <row r="42" spans="1:13" s="165" customFormat="1" ht="24">
      <c r="A42" s="159">
        <f>IF(B41="",MAX($A$20:A41)+1,"")</f>
        <v>5</v>
      </c>
      <c r="B42" s="169" t="s">
        <v>49</v>
      </c>
      <c r="C42" s="49" t="s">
        <v>10</v>
      </c>
      <c r="D42" s="178">
        <v>1</v>
      </c>
      <c r="E42" s="235"/>
      <c r="F42" s="194">
        <f>D42*E42</f>
        <v>0</v>
      </c>
      <c r="H42" s="166"/>
    </row>
    <row r="43" spans="1:13" s="165" customFormat="1" ht="96">
      <c r="A43" s="159" t="str">
        <f>IF(B42="",MAX($A$20:A42)+1,"")</f>
        <v/>
      </c>
      <c r="B43" s="50" t="s">
        <v>129</v>
      </c>
      <c r="C43" s="224" t="s">
        <v>34</v>
      </c>
      <c r="D43" s="225">
        <v>1</v>
      </c>
      <c r="E43" s="186"/>
      <c r="F43" s="226"/>
      <c r="H43" s="166"/>
      <c r="J43" s="168"/>
    </row>
    <row r="44" spans="1:13" s="165" customFormat="1" ht="24">
      <c r="A44" s="159"/>
      <c r="B44" s="50" t="s">
        <v>106</v>
      </c>
      <c r="C44" s="224" t="s">
        <v>34</v>
      </c>
      <c r="D44" s="225">
        <v>1</v>
      </c>
      <c r="E44" s="186"/>
      <c r="F44" s="226"/>
      <c r="H44" s="166"/>
      <c r="J44" s="168"/>
    </row>
    <row r="45" spans="1:13" s="165" customFormat="1" ht="60">
      <c r="A45" s="159" t="str">
        <f>IF(B43="",MAX($A$20:A43)+1,"")</f>
        <v/>
      </c>
      <c r="B45" s="53" t="s">
        <v>136</v>
      </c>
      <c r="C45" s="164" t="s">
        <v>34</v>
      </c>
      <c r="D45" s="167">
        <v>1</v>
      </c>
      <c r="E45" s="186"/>
      <c r="F45" s="196"/>
      <c r="H45" s="166"/>
    </row>
    <row r="46" spans="1:13" s="165" customFormat="1" ht="24">
      <c r="A46" s="159" t="str">
        <f>IF(B45="",MAX($A$20:A45)+1,"")</f>
        <v/>
      </c>
      <c r="B46" s="53" t="s">
        <v>99</v>
      </c>
      <c r="C46" s="164" t="s">
        <v>34</v>
      </c>
      <c r="D46" s="167">
        <v>1</v>
      </c>
      <c r="E46" s="186"/>
      <c r="F46" s="196"/>
      <c r="H46" s="166"/>
    </row>
    <row r="47" spans="1:13" s="165" customFormat="1" ht="12">
      <c r="A47" s="159" t="str">
        <f>IF(B46="",MAX($A$20:A46)+1,"")</f>
        <v/>
      </c>
      <c r="B47" s="50" t="s">
        <v>130</v>
      </c>
      <c r="C47" s="164" t="s">
        <v>34</v>
      </c>
      <c r="D47" s="167">
        <v>1</v>
      </c>
      <c r="E47" s="186"/>
      <c r="F47" s="196"/>
      <c r="H47" s="166"/>
    </row>
    <row r="48" spans="1:13" s="165" customFormat="1" ht="12">
      <c r="A48" s="159" t="str">
        <f>IF(B47="",MAX($A$20:A47)+1,"")</f>
        <v/>
      </c>
      <c r="B48" s="50" t="s">
        <v>131</v>
      </c>
      <c r="C48" s="164" t="s">
        <v>34</v>
      </c>
      <c r="D48" s="167">
        <v>9</v>
      </c>
      <c r="E48" s="186"/>
      <c r="F48" s="196"/>
      <c r="H48" s="166"/>
    </row>
    <row r="49" spans="1:13" s="165" customFormat="1" ht="12">
      <c r="A49" s="159" t="str">
        <f>IF(B46="",MAX($A$20:A46)+1,"")</f>
        <v/>
      </c>
      <c r="B49" s="50" t="s">
        <v>132</v>
      </c>
      <c r="C49" s="164" t="s">
        <v>34</v>
      </c>
      <c r="D49" s="167">
        <v>3</v>
      </c>
      <c r="E49" s="186"/>
      <c r="F49" s="196"/>
      <c r="H49" s="166"/>
    </row>
    <row r="50" spans="1:13" s="165" customFormat="1" ht="12">
      <c r="A50" s="159" t="str">
        <f>IF(B47="",MAX($A$20:A47)+1,"")</f>
        <v/>
      </c>
      <c r="B50" s="50" t="s">
        <v>97</v>
      </c>
      <c r="C50" s="164" t="s">
        <v>34</v>
      </c>
      <c r="D50" s="167">
        <v>3</v>
      </c>
      <c r="E50" s="186"/>
      <c r="F50" s="196"/>
      <c r="H50" s="166"/>
    </row>
    <row r="51" spans="1:13" s="165" customFormat="1" ht="12">
      <c r="A51" s="159" t="str">
        <f>IF(B48="",MAX($A$20:A48)+1,"")</f>
        <v/>
      </c>
      <c r="B51" s="50" t="s">
        <v>98</v>
      </c>
      <c r="C51" s="164" t="s">
        <v>34</v>
      </c>
      <c r="D51" s="167">
        <v>1</v>
      </c>
      <c r="E51" s="186"/>
      <c r="F51" s="196"/>
      <c r="H51" s="166"/>
    </row>
    <row r="52" spans="1:13" s="165" customFormat="1" ht="24">
      <c r="A52" s="159" t="str">
        <f>IF(B50="",MAX($A$20:A50)+1,"")</f>
        <v/>
      </c>
      <c r="B52" s="50" t="s">
        <v>96</v>
      </c>
      <c r="C52" s="164" t="s">
        <v>34</v>
      </c>
      <c r="D52" s="167">
        <v>3</v>
      </c>
      <c r="E52" s="186"/>
      <c r="F52" s="196"/>
      <c r="H52" s="166"/>
    </row>
    <row r="53" spans="1:13" s="165" customFormat="1" ht="12">
      <c r="A53" s="159"/>
      <c r="B53" s="50" t="s">
        <v>100</v>
      </c>
      <c r="C53" s="164" t="s">
        <v>34</v>
      </c>
      <c r="D53" s="167">
        <v>4</v>
      </c>
      <c r="E53" s="186"/>
      <c r="F53" s="196"/>
      <c r="H53" s="166"/>
    </row>
    <row r="54" spans="1:13" s="165" customFormat="1" ht="12">
      <c r="A54" s="159" t="str">
        <f>IF(B52="",MAX($A$20:A52)+1,"")</f>
        <v/>
      </c>
      <c r="B54" s="53" t="s">
        <v>50</v>
      </c>
      <c r="C54" s="164" t="s">
        <v>34</v>
      </c>
      <c r="D54" s="167">
        <v>1</v>
      </c>
      <c r="E54" s="186"/>
      <c r="F54" s="196"/>
      <c r="H54" s="166"/>
    </row>
    <row r="55" spans="1:13" s="165" customFormat="1" ht="12">
      <c r="A55" s="159" t="str">
        <f>IF(B54="",MAX($A$20:A54)+1,"")</f>
        <v/>
      </c>
      <c r="B55" s="53" t="s">
        <v>51</v>
      </c>
      <c r="C55" s="164" t="s">
        <v>34</v>
      </c>
      <c r="D55" s="167">
        <v>1</v>
      </c>
      <c r="E55" s="186"/>
      <c r="F55" s="196"/>
      <c r="H55" s="166"/>
    </row>
    <row r="56" spans="1:13" s="165" customFormat="1" ht="12">
      <c r="A56" s="159"/>
      <c r="B56" s="53" t="s">
        <v>133</v>
      </c>
      <c r="C56" s="164" t="s">
        <v>34</v>
      </c>
      <c r="D56" s="167">
        <v>1</v>
      </c>
      <c r="E56" s="186"/>
      <c r="F56" s="196"/>
      <c r="H56" s="166"/>
    </row>
    <row r="57" spans="1:13" s="165" customFormat="1" ht="12">
      <c r="A57" s="159" t="str">
        <f>IF(B55="",MAX($A$20:A55)+1,"")</f>
        <v/>
      </c>
      <c r="B57" s="164" t="s">
        <v>52</v>
      </c>
      <c r="C57" s="164" t="s">
        <v>34</v>
      </c>
      <c r="D57" s="167">
        <v>1</v>
      </c>
      <c r="E57" s="186"/>
      <c r="F57" s="196"/>
      <c r="H57" s="166"/>
    </row>
    <row r="58" spans="1:13" s="165" customFormat="1" ht="24">
      <c r="A58" s="159" t="str">
        <f>IF(B57="",MAX($A$20:A57)+1,"")</f>
        <v/>
      </c>
      <c r="B58" s="164" t="s">
        <v>53</v>
      </c>
      <c r="C58" s="164" t="s">
        <v>34</v>
      </c>
      <c r="D58" s="167">
        <v>1</v>
      </c>
      <c r="E58" s="186"/>
      <c r="F58" s="196"/>
      <c r="H58" s="166"/>
    </row>
    <row r="59" spans="1:13" s="165" customFormat="1" ht="12">
      <c r="A59" s="159" t="str">
        <f>IF(B58="",MAX($A$20:A58)+1,"")</f>
        <v/>
      </c>
      <c r="B59" s="53" t="s">
        <v>54</v>
      </c>
      <c r="C59" s="164" t="s">
        <v>34</v>
      </c>
      <c r="D59" s="167">
        <v>3</v>
      </c>
      <c r="E59" s="186"/>
      <c r="F59" s="196"/>
      <c r="H59" s="166"/>
    </row>
    <row r="60" spans="1:13" s="165" customFormat="1" ht="48">
      <c r="A60" s="159" t="str">
        <f>IF(B59="",MAX($A$20:A59)+1,"")</f>
        <v/>
      </c>
      <c r="B60" s="164" t="s">
        <v>55</v>
      </c>
      <c r="C60" s="164" t="s">
        <v>10</v>
      </c>
      <c r="D60" s="167">
        <v>1</v>
      </c>
      <c r="E60" s="186"/>
      <c r="F60" s="196"/>
      <c r="H60" s="166"/>
    </row>
    <row r="61" spans="1:13" s="165" customFormat="1" ht="12">
      <c r="A61" s="159" t="str">
        <f>IF(B60="",MAX($A$20:A60)+1,"")</f>
        <v/>
      </c>
      <c r="B61" s="45"/>
      <c r="C61" s="164"/>
      <c r="D61" s="167"/>
      <c r="E61" s="186"/>
      <c r="F61" s="196"/>
      <c r="H61" s="166"/>
    </row>
    <row r="62" spans="1:13" s="54" customFormat="1" ht="48">
      <c r="A62" s="159">
        <f>IF(B61="",MAX($A$20:A61)+1,"")</f>
        <v>6</v>
      </c>
      <c r="B62" s="163" t="s">
        <v>107</v>
      </c>
      <c r="C62" s="46" t="s">
        <v>10</v>
      </c>
      <c r="D62" s="157">
        <v>1</v>
      </c>
      <c r="E62" s="235"/>
      <c r="F62" s="194">
        <f t="shared" ref="F62" si="1">D62*E62</f>
        <v>0</v>
      </c>
      <c r="G62" s="29"/>
      <c r="H62" s="48"/>
      <c r="J62" s="160"/>
      <c r="K62" s="160"/>
      <c r="L62" s="160"/>
      <c r="M62" s="160"/>
    </row>
    <row r="63" spans="1:13" s="112" customFormat="1">
      <c r="A63" s="159" t="str">
        <f>IF(B62="",MAX($A$20:A62)+1,"")</f>
        <v/>
      </c>
      <c r="B63" s="60"/>
      <c r="C63" s="52"/>
      <c r="D63" s="177"/>
      <c r="E63" s="199"/>
      <c r="F63" s="194"/>
      <c r="G63" s="29"/>
      <c r="H63" s="52"/>
      <c r="J63" s="52"/>
      <c r="K63" s="160"/>
      <c r="L63" s="160"/>
      <c r="M63" s="160"/>
    </row>
    <row r="64" spans="1:13" s="54" customFormat="1" ht="48">
      <c r="A64" s="159">
        <f>IF(B63="",MAX($A$20:A63)+1,"")</f>
        <v>7</v>
      </c>
      <c r="B64" s="163" t="s">
        <v>108</v>
      </c>
      <c r="C64" s="46" t="s">
        <v>13</v>
      </c>
      <c r="D64" s="157">
        <v>21</v>
      </c>
      <c r="E64" s="235"/>
      <c r="F64" s="194">
        <f t="shared" si="0"/>
        <v>0</v>
      </c>
      <c r="G64" s="29"/>
      <c r="H64" s="48"/>
      <c r="J64" s="160"/>
      <c r="K64" s="160"/>
      <c r="L64" s="160"/>
      <c r="M64" s="160"/>
    </row>
    <row r="65" spans="1:16" s="112" customFormat="1">
      <c r="A65" s="159" t="str">
        <f>IF(B64="",MAX($A$20:A64)+1,"")</f>
        <v/>
      </c>
      <c r="B65" s="60"/>
      <c r="C65" s="52"/>
      <c r="D65" s="177"/>
      <c r="E65" s="199"/>
      <c r="F65" s="194"/>
      <c r="G65" s="29"/>
      <c r="H65" s="52"/>
      <c r="J65" s="52"/>
      <c r="K65" s="160"/>
      <c r="L65" s="160"/>
      <c r="M65" s="160"/>
    </row>
    <row r="66" spans="1:16" s="54" customFormat="1" ht="60">
      <c r="A66" s="159">
        <f>IF(B65="",MAX($A$20:A65)+1,"")</f>
        <v>8</v>
      </c>
      <c r="B66" s="163" t="s">
        <v>109</v>
      </c>
      <c r="C66" s="46" t="s">
        <v>13</v>
      </c>
      <c r="D66" s="157">
        <v>20</v>
      </c>
      <c r="E66" s="235"/>
      <c r="F66" s="194">
        <f t="shared" si="0"/>
        <v>0</v>
      </c>
      <c r="G66" s="29"/>
      <c r="H66" s="48"/>
      <c r="J66" s="160"/>
      <c r="K66" s="160"/>
      <c r="L66" s="160"/>
      <c r="M66" s="160"/>
    </row>
    <row r="67" spans="1:16" s="112" customFormat="1">
      <c r="A67" s="159" t="str">
        <f>IF(B66="",MAX($A$20:A66)+1,"")</f>
        <v/>
      </c>
      <c r="B67" s="60"/>
      <c r="C67" s="52"/>
      <c r="D67" s="177"/>
      <c r="E67" s="199"/>
      <c r="F67" s="194"/>
      <c r="G67" s="29"/>
      <c r="H67" s="52"/>
      <c r="J67" s="52"/>
      <c r="K67" s="160"/>
      <c r="L67" s="160"/>
      <c r="M67" s="160"/>
    </row>
    <row r="68" spans="1:16" s="54" customFormat="1" ht="24">
      <c r="A68" s="159">
        <f>IF(B67="",MAX($A$20:A67)+1,"")</f>
        <v>9</v>
      </c>
      <c r="B68" s="45" t="s">
        <v>44</v>
      </c>
      <c r="C68" s="46" t="s">
        <v>13</v>
      </c>
      <c r="D68" s="47">
        <v>10</v>
      </c>
      <c r="E68" s="235"/>
      <c r="F68" s="194">
        <f t="shared" si="0"/>
        <v>0</v>
      </c>
    </row>
    <row r="69" spans="1:16" s="112" customFormat="1">
      <c r="A69" s="159" t="str">
        <f>IF(B68="",MAX($A$20:A68)+1,"")</f>
        <v/>
      </c>
      <c r="B69" s="60"/>
      <c r="C69" s="52"/>
      <c r="D69" s="176"/>
      <c r="E69" s="199"/>
      <c r="F69" s="194"/>
    </row>
    <row r="70" spans="1:16" s="54" customFormat="1" ht="48">
      <c r="A70" s="159">
        <f>IF(B69="",MAX($A$20:A69)+1,"")</f>
        <v>10</v>
      </c>
      <c r="B70" s="45" t="s">
        <v>137</v>
      </c>
      <c r="C70" s="46" t="s">
        <v>34</v>
      </c>
      <c r="D70" s="47">
        <v>4</v>
      </c>
      <c r="E70" s="235"/>
      <c r="F70" s="194">
        <f t="shared" si="0"/>
        <v>0</v>
      </c>
    </row>
    <row r="71" spans="1:16" s="112" customFormat="1">
      <c r="A71" s="159" t="str">
        <f>IF(B70="",MAX($A$20:A70)+1,"")</f>
        <v/>
      </c>
      <c r="B71" s="60"/>
      <c r="C71" s="52"/>
      <c r="D71" s="176"/>
      <c r="E71" s="199"/>
      <c r="F71" s="194"/>
    </row>
    <row r="72" spans="1:16" s="54" customFormat="1" ht="12">
      <c r="A72" s="159">
        <f>IF(B71="",MAX($A$20:A71)+1,"")</f>
        <v>11</v>
      </c>
      <c r="B72" s="45" t="s">
        <v>45</v>
      </c>
      <c r="C72" s="46" t="s">
        <v>34</v>
      </c>
      <c r="D72" s="47">
        <v>3</v>
      </c>
      <c r="E72" s="235"/>
      <c r="F72" s="194">
        <f t="shared" si="0"/>
        <v>0</v>
      </c>
    </row>
    <row r="73" spans="1:16" s="112" customFormat="1">
      <c r="A73" s="159" t="str">
        <f>IF(B72="",MAX($A$20:A72)+1,"")</f>
        <v/>
      </c>
      <c r="B73" s="60"/>
      <c r="C73" s="52"/>
      <c r="D73" s="176"/>
      <c r="E73" s="199"/>
      <c r="F73" s="194"/>
    </row>
    <row r="74" spans="1:16" s="49" customFormat="1" ht="36">
      <c r="A74" s="159">
        <f>IF(B73="",MAX($A$20:A73)+1,"")</f>
        <v>12</v>
      </c>
      <c r="B74" s="53" t="s">
        <v>66</v>
      </c>
      <c r="C74" s="46" t="s">
        <v>10</v>
      </c>
      <c r="D74" s="47">
        <v>1</v>
      </c>
      <c r="E74" s="235"/>
      <c r="F74" s="194">
        <f t="shared" si="0"/>
        <v>0</v>
      </c>
      <c r="G74" s="45"/>
      <c r="H74" s="46"/>
      <c r="I74" s="153"/>
      <c r="J74" s="29"/>
      <c r="K74" s="48"/>
      <c r="M74" s="29"/>
      <c r="N74" s="154"/>
      <c r="O74" s="154"/>
      <c r="P74" s="154"/>
    </row>
    <row r="75" spans="1:16" s="49" customFormat="1">
      <c r="A75" s="159" t="str">
        <f>IF(B74="",MAX($A$20:A74)+1,"")</f>
        <v/>
      </c>
      <c r="B75" s="53"/>
      <c r="C75" s="46"/>
      <c r="D75" s="47"/>
      <c r="E75" s="194"/>
      <c r="F75" s="194"/>
      <c r="G75" s="45"/>
      <c r="H75" s="46"/>
      <c r="I75" s="153"/>
      <c r="J75" s="29"/>
      <c r="K75" s="48"/>
      <c r="M75" s="29"/>
      <c r="N75" s="154"/>
      <c r="O75" s="154"/>
      <c r="P75" s="154"/>
    </row>
    <row r="76" spans="1:16" s="49" customFormat="1" ht="72">
      <c r="A76" s="159">
        <f>IF(B75="",MAX($A$20:A75)+1,"")</f>
        <v>13</v>
      </c>
      <c r="B76" s="53" t="s">
        <v>138</v>
      </c>
      <c r="C76" s="46" t="s">
        <v>10</v>
      </c>
      <c r="D76" s="47">
        <v>1</v>
      </c>
      <c r="E76" s="235"/>
      <c r="F76" s="194">
        <f t="shared" si="0"/>
        <v>0</v>
      </c>
      <c r="G76" s="45"/>
      <c r="H76" s="46"/>
      <c r="I76" s="153"/>
      <c r="J76" s="29"/>
      <c r="K76" s="48"/>
      <c r="M76" s="29"/>
      <c r="N76" s="154"/>
      <c r="O76" s="154"/>
      <c r="P76" s="154"/>
    </row>
    <row r="77" spans="1:16" s="49" customFormat="1">
      <c r="A77" s="159" t="str">
        <f>IF(B76="",MAX($A$20:A76)+1,"")</f>
        <v/>
      </c>
      <c r="B77" s="53"/>
      <c r="C77" s="46"/>
      <c r="D77" s="47"/>
      <c r="E77" s="194"/>
      <c r="F77" s="194"/>
      <c r="G77" s="45"/>
      <c r="H77" s="46"/>
      <c r="I77" s="153"/>
      <c r="J77" s="29"/>
      <c r="K77" s="48"/>
      <c r="M77" s="29"/>
      <c r="N77" s="154"/>
      <c r="O77" s="154"/>
      <c r="P77" s="154"/>
    </row>
    <row r="78" spans="1:16" s="54" customFormat="1" ht="84">
      <c r="A78" s="159">
        <f>IF(B77="",MAX($A$20:A77)+1,"")</f>
        <v>14</v>
      </c>
      <c r="B78" s="50" t="s">
        <v>101</v>
      </c>
      <c r="C78" s="46" t="s">
        <v>10</v>
      </c>
      <c r="D78" s="47">
        <v>1</v>
      </c>
      <c r="E78" s="235"/>
      <c r="F78" s="194">
        <f t="shared" ref="F78" si="2">D78*E78</f>
        <v>0</v>
      </c>
    </row>
    <row r="79" spans="1:16" s="49" customFormat="1">
      <c r="A79" s="159" t="str">
        <f>IF(B78="",MAX($A$20:A78)+1,"")</f>
        <v/>
      </c>
      <c r="B79" s="53"/>
      <c r="C79" s="46"/>
      <c r="D79" s="47"/>
      <c r="E79" s="194"/>
      <c r="F79" s="194"/>
      <c r="G79" s="45"/>
      <c r="H79" s="46"/>
      <c r="I79" s="153"/>
      <c r="J79" s="29"/>
      <c r="K79" s="48"/>
      <c r="M79" s="29"/>
      <c r="N79" s="154"/>
      <c r="O79" s="154"/>
      <c r="P79" s="154"/>
    </row>
    <row r="80" spans="1:16" s="54" customFormat="1" ht="36">
      <c r="A80" s="159">
        <f>IF(B79="",MAX($A$20:A79)+1,"")</f>
        <v>15</v>
      </c>
      <c r="B80" s="50" t="s">
        <v>47</v>
      </c>
      <c r="C80" s="46" t="s">
        <v>10</v>
      </c>
      <c r="D80" s="47">
        <v>1</v>
      </c>
      <c r="E80" s="235"/>
      <c r="F80" s="194">
        <f>D80*E80</f>
        <v>0</v>
      </c>
    </row>
    <row r="81" spans="1:16" s="49" customFormat="1">
      <c r="A81" s="159" t="str">
        <f>IF(B80="",MAX($A$20:A80)+1,"")</f>
        <v/>
      </c>
      <c r="B81" s="53"/>
      <c r="C81" s="46"/>
      <c r="D81" s="47"/>
      <c r="E81" s="194"/>
      <c r="F81" s="194"/>
      <c r="G81" s="45"/>
      <c r="H81" s="46"/>
      <c r="I81" s="153"/>
      <c r="J81" s="29"/>
      <c r="K81" s="48"/>
      <c r="M81" s="29"/>
      <c r="N81" s="154"/>
      <c r="O81" s="154"/>
      <c r="P81" s="154"/>
    </row>
    <row r="82" spans="1:16" s="54" customFormat="1" ht="24">
      <c r="A82" s="159">
        <f>IF(B81="",MAX($A$20:A81)+1,"")</f>
        <v>16</v>
      </c>
      <c r="B82" s="50" t="s">
        <v>67</v>
      </c>
      <c r="C82" s="46" t="s">
        <v>10</v>
      </c>
      <c r="D82" s="47">
        <v>1</v>
      </c>
      <c r="E82" s="235"/>
      <c r="F82" s="194">
        <f t="shared" ref="F82" si="3">D82*E82</f>
        <v>0</v>
      </c>
    </row>
    <row r="83" spans="1:16" s="49" customFormat="1">
      <c r="A83" s="159" t="str">
        <f>IF(B82="",MAX($A$20:A82)+1,"")</f>
        <v/>
      </c>
      <c r="B83" s="53"/>
      <c r="C83" s="46"/>
      <c r="D83" s="47"/>
      <c r="E83" s="194"/>
      <c r="F83" s="194"/>
      <c r="G83" s="45"/>
      <c r="H83" s="46"/>
      <c r="I83" s="153"/>
      <c r="J83" s="29"/>
      <c r="K83" s="48"/>
      <c r="M83" s="29"/>
      <c r="N83" s="154"/>
      <c r="O83" s="154"/>
      <c r="P83" s="154"/>
    </row>
    <row r="84" spans="1:16" s="54" customFormat="1" ht="36">
      <c r="A84" s="159">
        <f>IF(B83="",MAX($A$20:A83)+1,"")</f>
        <v>17</v>
      </c>
      <c r="B84" s="50" t="s">
        <v>102</v>
      </c>
      <c r="C84" s="46" t="s">
        <v>10</v>
      </c>
      <c r="D84" s="47">
        <v>1</v>
      </c>
      <c r="E84" s="235"/>
      <c r="F84" s="194">
        <f t="shared" ref="F84" si="4">D84*E84</f>
        <v>0</v>
      </c>
    </row>
    <row r="85" spans="1:16" s="49" customFormat="1">
      <c r="A85" s="159" t="str">
        <f>IF(B84="",MAX($A$20:A84)+1,"")</f>
        <v/>
      </c>
      <c r="B85" s="53"/>
      <c r="C85" s="46"/>
      <c r="D85" s="47"/>
      <c r="E85" s="194"/>
      <c r="F85" s="194"/>
      <c r="G85" s="45"/>
      <c r="H85" s="46"/>
      <c r="I85" s="153"/>
      <c r="J85" s="29"/>
      <c r="K85" s="48"/>
      <c r="M85" s="29"/>
      <c r="N85" s="154"/>
      <c r="O85" s="154"/>
      <c r="P85" s="154"/>
    </row>
    <row r="86" spans="1:16" s="155" customFormat="1" ht="84">
      <c r="A86" s="159">
        <f>IF(B85="",MAX($A$20:A85)+1,"")</f>
        <v>18</v>
      </c>
      <c r="B86" s="173" t="s">
        <v>123</v>
      </c>
      <c r="C86" s="46" t="s">
        <v>10</v>
      </c>
      <c r="D86" s="47">
        <v>1</v>
      </c>
      <c r="E86" s="235"/>
      <c r="F86" s="194">
        <f t="shared" si="0"/>
        <v>0</v>
      </c>
    </row>
    <row r="87" spans="1:16" s="155" customFormat="1" ht="12">
      <c r="A87" s="159" t="str">
        <f>IF(B86="",MAX($A$20:A86)+1,"")</f>
        <v/>
      </c>
      <c r="B87" s="53"/>
      <c r="C87" s="46"/>
      <c r="D87" s="47"/>
      <c r="E87" s="197"/>
      <c r="F87" s="194"/>
    </row>
    <row r="88" spans="1:16" s="155" customFormat="1" ht="60">
      <c r="A88" s="159">
        <f>IF(B87="",MAX($A$20:A87)+1,"")</f>
        <v>19</v>
      </c>
      <c r="B88" s="53" t="s">
        <v>88</v>
      </c>
      <c r="C88" s="46" t="s">
        <v>10</v>
      </c>
      <c r="D88" s="47"/>
      <c r="E88" s="197"/>
      <c r="F88" s="194">
        <f>SUM(F33:F86)*0.03</f>
        <v>0</v>
      </c>
    </row>
    <row r="89" spans="1:16" s="112" customFormat="1" ht="13.5" thickBot="1">
      <c r="A89" s="51"/>
      <c r="B89" s="60"/>
      <c r="C89" s="135"/>
      <c r="D89" s="176"/>
      <c r="E89" s="227"/>
      <c r="F89" s="194"/>
    </row>
    <row r="90" spans="1:16" s="97" customFormat="1" ht="30" customHeight="1" thickTop="1" thickBot="1">
      <c r="A90" s="146"/>
      <c r="B90" s="94" t="str">
        <f>+CONCATENATE("REKAPITULACIJA - ",B31)</f>
        <v>REKAPITULACIJA - ELEKTRIČNI PRIKLJUČEK IN ZUNANJA UREDITEV</v>
      </c>
      <c r="C90" s="95"/>
      <c r="D90" s="96"/>
      <c r="E90" s="228"/>
      <c r="F90" s="198">
        <f>SUM(F32:F88)</f>
        <v>0</v>
      </c>
    </row>
    <row r="91" spans="1:16" s="112" customFormat="1" ht="13.5" thickTop="1">
      <c r="A91" s="51"/>
      <c r="B91" s="116"/>
      <c r="C91" s="52"/>
      <c r="D91" s="179"/>
      <c r="E91" s="199"/>
      <c r="F91" s="199"/>
    </row>
    <row r="92" spans="1:16" s="54" customFormat="1">
      <c r="A92" s="145" t="s">
        <v>31</v>
      </c>
      <c r="B92" s="117" t="s">
        <v>46</v>
      </c>
      <c r="C92" s="46" t="s">
        <v>4</v>
      </c>
      <c r="D92" s="47" t="s">
        <v>9</v>
      </c>
      <c r="E92" s="194"/>
      <c r="F92" s="196"/>
    </row>
    <row r="93" spans="1:16" s="54" customFormat="1">
      <c r="A93" s="145"/>
      <c r="B93" s="117"/>
      <c r="C93" s="46"/>
      <c r="D93" s="47"/>
      <c r="E93" s="194"/>
      <c r="F93" s="196"/>
    </row>
    <row r="94" spans="1:16" ht="36">
      <c r="A94" s="152">
        <f>A25+1</f>
        <v>1</v>
      </c>
      <c r="B94" s="56" t="s">
        <v>48</v>
      </c>
      <c r="C94" s="122" t="s">
        <v>10</v>
      </c>
      <c r="D94" s="65">
        <v>1</v>
      </c>
      <c r="E94" s="235"/>
      <c r="F94" s="194">
        <f>D94*E94</f>
        <v>0</v>
      </c>
    </row>
    <row r="95" spans="1:16" ht="14.25" thickBot="1">
      <c r="B95" s="56"/>
      <c r="C95" s="122"/>
      <c r="D95" s="65"/>
      <c r="E95" s="204"/>
      <c r="F95" s="196"/>
    </row>
    <row r="96" spans="1:16" s="97" customFormat="1" ht="30" customHeight="1" thickTop="1" thickBot="1">
      <c r="A96" s="146"/>
      <c r="B96" s="94" t="str">
        <f>+CONCATENATE("REKAPITULACIJA - ",B92)</f>
        <v>REKAPITULACIJA - SN OMREŽJE</v>
      </c>
      <c r="C96" s="95"/>
      <c r="D96" s="96"/>
      <c r="E96" s="228"/>
      <c r="F96" s="200">
        <f>SUM(F94:F95)</f>
        <v>0</v>
      </c>
    </row>
    <row r="97" spans="1:256" s="112" customFormat="1" ht="13.5" thickTop="1">
      <c r="A97" s="44"/>
      <c r="B97" s="56"/>
      <c r="C97" s="46"/>
      <c r="D97" s="63"/>
      <c r="E97" s="194"/>
      <c r="F97" s="194"/>
    </row>
    <row r="98" spans="1:256" s="54" customFormat="1">
      <c r="A98" s="145" t="s">
        <v>32</v>
      </c>
      <c r="B98" s="113" t="s">
        <v>0</v>
      </c>
      <c r="C98" s="46" t="s">
        <v>4</v>
      </c>
      <c r="D98" s="47" t="s">
        <v>9</v>
      </c>
      <c r="E98" s="194"/>
      <c r="F98" s="196"/>
    </row>
    <row r="99" spans="1:256" s="54" customFormat="1">
      <c r="A99" s="58"/>
      <c r="B99" s="113"/>
      <c r="C99" s="46"/>
      <c r="D99" s="47"/>
      <c r="E99" s="194"/>
      <c r="F99" s="194"/>
    </row>
    <row r="100" spans="1:256" s="54" customFormat="1" ht="25.5">
      <c r="A100" s="58"/>
      <c r="B100" s="113" t="s">
        <v>42</v>
      </c>
      <c r="C100" s="46"/>
      <c r="D100" s="47"/>
      <c r="E100" s="194"/>
      <c r="F100" s="194"/>
    </row>
    <row r="101" spans="1:256" s="54" customFormat="1">
      <c r="A101" s="58"/>
      <c r="B101" s="113"/>
      <c r="C101" s="46"/>
      <c r="D101" s="47"/>
      <c r="E101" s="194"/>
      <c r="F101" s="194"/>
    </row>
    <row r="102" spans="1:256" s="114" customFormat="1" ht="24">
      <c r="A102" s="159">
        <v>1</v>
      </c>
      <c r="B102" s="111" t="s">
        <v>87</v>
      </c>
      <c r="C102" s="46" t="s">
        <v>13</v>
      </c>
      <c r="D102" s="157">
        <v>22</v>
      </c>
      <c r="E102" s="235"/>
      <c r="F102" s="194">
        <f>D102*E102</f>
        <v>0</v>
      </c>
      <c r="G102" s="98"/>
      <c r="H102" s="48"/>
      <c r="I102" s="54"/>
      <c r="J102" s="160"/>
      <c r="K102" s="160"/>
      <c r="L102" s="160"/>
      <c r="M102" s="160"/>
      <c r="N102" s="54"/>
      <c r="O102" s="54"/>
      <c r="P102" s="54"/>
      <c r="Q102" s="54"/>
      <c r="R102" s="54"/>
      <c r="S102" s="54"/>
      <c r="T102" s="54"/>
      <c r="U102" s="54"/>
      <c r="V102" s="54"/>
      <c r="W102" s="54"/>
    </row>
    <row r="103" spans="1:256" s="54" customFormat="1" ht="12">
      <c r="A103" s="161"/>
      <c r="B103" s="56"/>
      <c r="C103" s="46"/>
      <c r="D103" s="157"/>
      <c r="E103" s="229"/>
      <c r="F103" s="196"/>
      <c r="G103" s="98"/>
      <c r="H103" s="158"/>
      <c r="J103" s="57"/>
      <c r="K103" s="48"/>
    </row>
    <row r="104" spans="1:256" s="114" customFormat="1" ht="72">
      <c r="A104" s="159">
        <f>IF(B103="",MAX($A$102:A103)+1,"")</f>
        <v>2</v>
      </c>
      <c r="B104" s="110" t="s">
        <v>86</v>
      </c>
      <c r="C104" s="46" t="s">
        <v>14</v>
      </c>
      <c r="D104" s="157">
        <v>10</v>
      </c>
      <c r="E104" s="235"/>
      <c r="F104" s="194">
        <f>D104*E104</f>
        <v>0</v>
      </c>
      <c r="G104" s="98"/>
      <c r="H104" s="48"/>
      <c r="I104" s="54"/>
      <c r="J104" s="160"/>
      <c r="K104" s="160"/>
      <c r="L104" s="160"/>
      <c r="M104" s="160"/>
      <c r="N104" s="54"/>
      <c r="O104" s="54"/>
      <c r="P104" s="54"/>
      <c r="Q104" s="54"/>
      <c r="R104" s="54"/>
      <c r="S104" s="54"/>
      <c r="T104" s="54"/>
      <c r="U104" s="54"/>
      <c r="V104" s="54"/>
      <c r="W104" s="54"/>
    </row>
    <row r="105" spans="1:256" s="114" customFormat="1" ht="13.5">
      <c r="A105" s="159" t="str">
        <f>IF(B104="",MAX($A$102:A104)+1,"")</f>
        <v/>
      </c>
      <c r="B105" s="162"/>
      <c r="C105" s="162"/>
      <c r="D105" s="180"/>
      <c r="E105" s="201"/>
      <c r="F105" s="201"/>
      <c r="G105" s="162"/>
      <c r="H105" s="162"/>
      <c r="I105" s="162"/>
      <c r="J105" s="162"/>
      <c r="K105" s="162"/>
      <c r="L105" s="162"/>
      <c r="M105" s="162"/>
      <c r="N105" s="162"/>
      <c r="O105" s="162"/>
      <c r="P105" s="162"/>
      <c r="Q105" s="162"/>
      <c r="R105" s="162"/>
      <c r="S105" s="162"/>
      <c r="T105" s="162"/>
      <c r="U105" s="162"/>
      <c r="V105" s="162"/>
      <c r="W105" s="162"/>
      <c r="X105" s="162"/>
      <c r="Y105" s="162"/>
      <c r="Z105" s="162"/>
      <c r="AA105" s="162"/>
      <c r="AB105" s="162"/>
      <c r="AC105" s="162"/>
      <c r="AD105" s="162"/>
      <c r="AE105" s="162"/>
      <c r="AF105" s="162"/>
      <c r="AG105" s="162"/>
      <c r="AH105" s="162"/>
      <c r="AI105" s="162"/>
      <c r="AJ105" s="162"/>
      <c r="AK105" s="162"/>
      <c r="AL105" s="162"/>
      <c r="AM105" s="162"/>
      <c r="AN105" s="162"/>
      <c r="AO105" s="162"/>
      <c r="AP105" s="162"/>
      <c r="AQ105" s="162"/>
      <c r="AR105" s="162"/>
      <c r="AS105" s="162"/>
      <c r="AT105" s="162"/>
      <c r="AU105" s="162"/>
      <c r="AV105" s="162"/>
      <c r="AW105" s="162"/>
      <c r="AX105" s="162"/>
      <c r="AY105" s="162"/>
      <c r="AZ105" s="162"/>
      <c r="BA105" s="162"/>
      <c r="BB105" s="162"/>
      <c r="BC105" s="162"/>
      <c r="BD105" s="162"/>
      <c r="BE105" s="162"/>
      <c r="BF105" s="162"/>
      <c r="BG105" s="162"/>
      <c r="BH105" s="162"/>
      <c r="BI105" s="162"/>
      <c r="BJ105" s="162"/>
      <c r="BK105" s="162"/>
      <c r="BL105" s="162"/>
      <c r="BM105" s="162"/>
      <c r="BN105" s="162"/>
      <c r="BO105" s="162"/>
      <c r="BP105" s="162"/>
      <c r="BQ105" s="162"/>
      <c r="BR105" s="162"/>
      <c r="BS105" s="162"/>
      <c r="BT105" s="162"/>
      <c r="BU105" s="162"/>
      <c r="BV105" s="162"/>
      <c r="BW105" s="162"/>
      <c r="BX105" s="162"/>
      <c r="BY105" s="162"/>
      <c r="BZ105" s="162"/>
      <c r="CA105" s="162"/>
      <c r="CB105" s="162"/>
      <c r="CC105" s="162"/>
      <c r="CD105" s="162"/>
      <c r="CE105" s="162"/>
      <c r="CF105" s="162"/>
      <c r="CG105" s="162"/>
      <c r="CH105" s="162"/>
      <c r="CI105" s="162"/>
      <c r="CJ105" s="162"/>
      <c r="CK105" s="162"/>
      <c r="CL105" s="162"/>
      <c r="CM105" s="162"/>
      <c r="CN105" s="162"/>
      <c r="CO105" s="162"/>
      <c r="CP105" s="162"/>
      <c r="CQ105" s="162"/>
      <c r="CR105" s="162"/>
      <c r="CS105" s="162"/>
      <c r="CT105" s="162"/>
      <c r="CU105" s="162"/>
      <c r="CV105" s="162"/>
      <c r="CW105" s="162"/>
      <c r="CX105" s="162"/>
      <c r="CY105" s="162"/>
      <c r="CZ105" s="162"/>
      <c r="DA105" s="162"/>
      <c r="DB105" s="162"/>
      <c r="DC105" s="162"/>
      <c r="DD105" s="162"/>
      <c r="DE105" s="162"/>
      <c r="DF105" s="162"/>
      <c r="DG105" s="162"/>
      <c r="DH105" s="162"/>
      <c r="DI105" s="162"/>
      <c r="DJ105" s="162"/>
      <c r="DK105" s="162"/>
      <c r="DL105" s="162"/>
      <c r="DM105" s="162"/>
      <c r="DN105" s="162"/>
      <c r="DO105" s="162"/>
      <c r="DP105" s="162"/>
      <c r="DQ105" s="162"/>
      <c r="DR105" s="162"/>
      <c r="DS105" s="162"/>
      <c r="DT105" s="162"/>
      <c r="DU105" s="162"/>
      <c r="DV105" s="162"/>
      <c r="DW105" s="162"/>
      <c r="DX105" s="162"/>
      <c r="DY105" s="162"/>
      <c r="DZ105" s="162"/>
      <c r="EA105" s="162"/>
      <c r="EB105" s="162"/>
      <c r="EC105" s="162"/>
      <c r="ED105" s="162"/>
      <c r="EE105" s="162"/>
      <c r="EF105" s="162"/>
      <c r="EG105" s="162"/>
      <c r="EH105" s="162"/>
      <c r="EI105" s="162"/>
      <c r="EJ105" s="162"/>
      <c r="EK105" s="162"/>
      <c r="EL105" s="162"/>
      <c r="EM105" s="162"/>
      <c r="EN105" s="162"/>
      <c r="EO105" s="162"/>
      <c r="EP105" s="162"/>
      <c r="EQ105" s="162"/>
      <c r="ER105" s="162"/>
      <c r="ES105" s="162"/>
      <c r="ET105" s="162"/>
      <c r="EU105" s="162"/>
      <c r="EV105" s="162"/>
      <c r="EW105" s="162"/>
      <c r="EX105" s="162"/>
      <c r="EY105" s="162"/>
      <c r="EZ105" s="162"/>
      <c r="FA105" s="162"/>
      <c r="FB105" s="162"/>
      <c r="FC105" s="162"/>
      <c r="FD105" s="162"/>
      <c r="FE105" s="162"/>
      <c r="FF105" s="162"/>
      <c r="FG105" s="162"/>
      <c r="FH105" s="162"/>
      <c r="FI105" s="162"/>
      <c r="FJ105" s="162"/>
      <c r="FK105" s="162"/>
      <c r="FL105" s="162"/>
      <c r="FM105" s="162"/>
      <c r="FN105" s="162"/>
      <c r="FO105" s="162"/>
      <c r="FP105" s="162"/>
      <c r="FQ105" s="162"/>
      <c r="FR105" s="162"/>
      <c r="FS105" s="162"/>
      <c r="FT105" s="162"/>
      <c r="FU105" s="162"/>
      <c r="FV105" s="162"/>
      <c r="FW105" s="162"/>
      <c r="FX105" s="162"/>
      <c r="FY105" s="162"/>
      <c r="FZ105" s="162"/>
      <c r="GA105" s="162"/>
      <c r="GB105" s="162"/>
      <c r="GC105" s="162"/>
      <c r="GD105" s="162"/>
      <c r="GE105" s="162"/>
      <c r="GF105" s="162"/>
      <c r="GG105" s="162"/>
      <c r="GH105" s="162"/>
      <c r="GI105" s="162"/>
      <c r="GJ105" s="162"/>
      <c r="GK105" s="162"/>
      <c r="GL105" s="162"/>
      <c r="GM105" s="162"/>
      <c r="GN105" s="162"/>
      <c r="GO105" s="162"/>
      <c r="GP105" s="162"/>
      <c r="GQ105" s="162"/>
      <c r="GR105" s="162"/>
      <c r="GS105" s="162"/>
      <c r="GT105" s="162"/>
      <c r="GU105" s="162"/>
      <c r="GV105" s="162"/>
      <c r="GW105" s="162"/>
      <c r="GX105" s="162"/>
      <c r="GY105" s="162"/>
      <c r="GZ105" s="162"/>
      <c r="HA105" s="162"/>
      <c r="HB105" s="162"/>
      <c r="HC105" s="162"/>
      <c r="HD105" s="162"/>
      <c r="HE105" s="162"/>
      <c r="HF105" s="162"/>
      <c r="HG105" s="162"/>
      <c r="HH105" s="162"/>
      <c r="HI105" s="162"/>
      <c r="HJ105" s="162"/>
      <c r="HK105" s="162"/>
      <c r="HL105" s="162"/>
      <c r="HM105" s="162"/>
      <c r="HN105" s="162"/>
      <c r="HO105" s="162"/>
      <c r="HP105" s="162"/>
      <c r="HQ105" s="162"/>
      <c r="HR105" s="162"/>
      <c r="HS105" s="162"/>
      <c r="HT105" s="162"/>
      <c r="HU105" s="162"/>
      <c r="HV105" s="162"/>
      <c r="HW105" s="162"/>
      <c r="HX105" s="162"/>
      <c r="HY105" s="162"/>
      <c r="HZ105" s="162"/>
      <c r="IA105" s="162"/>
      <c r="IB105" s="162"/>
      <c r="IC105" s="162"/>
      <c r="ID105" s="162"/>
      <c r="IE105" s="162"/>
      <c r="IF105" s="162"/>
      <c r="IG105" s="162"/>
      <c r="IH105" s="162"/>
      <c r="II105" s="162"/>
      <c r="IJ105" s="162"/>
      <c r="IK105" s="162"/>
      <c r="IL105" s="162"/>
      <c r="IM105" s="162"/>
      <c r="IN105" s="162"/>
      <c r="IO105" s="162"/>
      <c r="IP105" s="162"/>
      <c r="IQ105" s="162"/>
      <c r="IR105" s="162"/>
      <c r="IS105" s="162"/>
      <c r="IT105" s="162"/>
      <c r="IU105" s="162"/>
      <c r="IV105" s="162"/>
    </row>
    <row r="106" spans="1:256" s="114" customFormat="1" ht="60">
      <c r="A106" s="159">
        <f>IF(B105="",MAX($A$102:A105)+1,"")</f>
        <v>3</v>
      </c>
      <c r="B106" s="110" t="s">
        <v>85</v>
      </c>
      <c r="C106" s="66" t="s">
        <v>14</v>
      </c>
      <c r="D106" s="181">
        <v>2</v>
      </c>
      <c r="E106" s="235"/>
      <c r="F106" s="196">
        <f>D106*E106</f>
        <v>0</v>
      </c>
      <c r="G106" s="98"/>
      <c r="H106" s="48"/>
      <c r="I106" s="54"/>
      <c r="J106" s="160"/>
      <c r="K106" s="160"/>
      <c r="L106" s="160"/>
      <c r="M106" s="160"/>
      <c r="N106" s="54"/>
      <c r="O106" s="54"/>
      <c r="P106" s="54"/>
      <c r="Q106" s="54"/>
      <c r="R106" s="54"/>
      <c r="S106" s="54"/>
      <c r="T106" s="54"/>
      <c r="U106" s="54"/>
      <c r="V106" s="54"/>
      <c r="W106" s="54"/>
    </row>
    <row r="107" spans="1:256" s="112" customFormat="1">
      <c r="A107" s="159" t="str">
        <f>IF(B106="",MAX($A$102:A106)+1,"")</f>
        <v/>
      </c>
      <c r="B107" s="60"/>
      <c r="C107" s="52"/>
      <c r="D107" s="177"/>
      <c r="E107" s="202"/>
      <c r="F107" s="196"/>
      <c r="G107" s="98"/>
      <c r="H107" s="52"/>
      <c r="J107" s="160"/>
      <c r="K107" s="160"/>
      <c r="L107" s="160"/>
      <c r="M107" s="160"/>
    </row>
    <row r="108" spans="1:256" s="114" customFormat="1" ht="96">
      <c r="A108" s="159">
        <f>IF(B107="",MAX($A$102:A107)+1,"")</f>
        <v>4</v>
      </c>
      <c r="B108" s="110" t="s">
        <v>111</v>
      </c>
      <c r="C108" s="46"/>
      <c r="D108" s="157"/>
      <c r="E108" s="202"/>
      <c r="F108" s="196"/>
      <c r="G108" s="98"/>
      <c r="H108" s="48"/>
      <c r="I108" s="54"/>
      <c r="J108" s="160"/>
      <c r="K108" s="160"/>
      <c r="L108" s="160"/>
      <c r="M108" s="160"/>
      <c r="N108" s="54"/>
      <c r="O108" s="54"/>
      <c r="P108" s="54"/>
      <c r="Q108" s="54"/>
      <c r="R108" s="54"/>
      <c r="S108" s="54"/>
      <c r="T108" s="54"/>
      <c r="U108" s="54"/>
      <c r="V108" s="54"/>
      <c r="W108" s="54"/>
    </row>
    <row r="109" spans="1:256" s="114" customFormat="1">
      <c r="A109" s="159" t="str">
        <f>IF(B108="",MAX($A$102:A108)+1,"")</f>
        <v/>
      </c>
      <c r="B109" s="110"/>
      <c r="C109" s="46"/>
      <c r="D109" s="157"/>
      <c r="E109" s="202"/>
      <c r="F109" s="196"/>
      <c r="G109" s="98"/>
      <c r="H109" s="48"/>
      <c r="I109" s="54"/>
      <c r="J109" s="160"/>
      <c r="K109" s="160"/>
      <c r="L109" s="160"/>
      <c r="M109" s="160"/>
      <c r="N109" s="54"/>
      <c r="O109" s="54"/>
      <c r="P109" s="54"/>
      <c r="Q109" s="54"/>
      <c r="R109" s="54"/>
      <c r="S109" s="54"/>
      <c r="T109" s="54"/>
      <c r="U109" s="54"/>
      <c r="V109" s="54"/>
      <c r="W109" s="54"/>
    </row>
    <row r="110" spans="1:256" s="114" customFormat="1" ht="24">
      <c r="A110" s="159"/>
      <c r="B110" s="110" t="s">
        <v>110</v>
      </c>
      <c r="C110" s="46" t="s">
        <v>34</v>
      </c>
      <c r="D110" s="157">
        <v>1</v>
      </c>
      <c r="E110" s="235"/>
      <c r="F110" s="194">
        <f>D110*E110</f>
        <v>0</v>
      </c>
      <c r="G110" s="98"/>
      <c r="H110" s="48"/>
      <c r="I110" s="54"/>
      <c r="J110" s="160"/>
      <c r="K110" s="160"/>
      <c r="L110" s="160"/>
      <c r="M110" s="160"/>
      <c r="N110" s="54"/>
      <c r="O110" s="54"/>
      <c r="P110" s="54"/>
      <c r="Q110" s="54"/>
      <c r="R110" s="54"/>
      <c r="S110" s="54"/>
      <c r="T110" s="54"/>
      <c r="U110" s="54"/>
      <c r="V110" s="54"/>
      <c r="W110" s="54"/>
    </row>
    <row r="111" spans="1:256" s="114" customFormat="1">
      <c r="A111" s="159" t="str">
        <f>IF(B110="",MAX($A$102:A110)+1,"")</f>
        <v/>
      </c>
      <c r="B111" s="110"/>
      <c r="C111" s="46"/>
      <c r="D111" s="157"/>
      <c r="E111" s="202"/>
      <c r="F111" s="196"/>
      <c r="G111" s="98"/>
      <c r="H111" s="48"/>
      <c r="I111" s="54"/>
      <c r="J111" s="160"/>
      <c r="K111" s="160"/>
      <c r="L111" s="160"/>
      <c r="M111" s="160"/>
      <c r="N111" s="54"/>
      <c r="O111" s="54"/>
      <c r="P111" s="54"/>
      <c r="Q111" s="54"/>
      <c r="R111" s="54"/>
      <c r="S111" s="54"/>
      <c r="T111" s="54"/>
      <c r="U111" s="54"/>
      <c r="V111" s="54"/>
      <c r="W111" s="54"/>
    </row>
    <row r="112" spans="1:256" s="114" customFormat="1" ht="48">
      <c r="A112" s="159">
        <f>IF(B111="",MAX($A$102:A111)+1,"")</f>
        <v>5</v>
      </c>
      <c r="B112" s="230" t="s">
        <v>56</v>
      </c>
      <c r="C112" s="46"/>
      <c r="D112" s="157"/>
      <c r="E112" s="202"/>
      <c r="F112" s="196"/>
      <c r="G112" s="98"/>
      <c r="H112" s="12"/>
      <c r="I112" s="12"/>
      <c r="J112" s="160"/>
      <c r="K112" s="160"/>
      <c r="L112" s="160"/>
      <c r="M112" s="160"/>
      <c r="N112" s="54"/>
      <c r="O112" s="54"/>
      <c r="P112" s="54"/>
      <c r="Q112" s="54"/>
      <c r="R112" s="54"/>
      <c r="S112" s="54"/>
      <c r="T112" s="54"/>
      <c r="U112" s="54"/>
      <c r="V112" s="54"/>
      <c r="W112" s="54"/>
    </row>
    <row r="113" spans="1:256" s="114" customFormat="1">
      <c r="A113" s="159" t="str">
        <f>IF(B112="",MAX($A$102:A112)+1,"")</f>
        <v/>
      </c>
      <c r="B113" s="230"/>
      <c r="C113" s="46"/>
      <c r="D113" s="157"/>
      <c r="E113" s="202"/>
      <c r="F113" s="196"/>
      <c r="G113" s="98"/>
      <c r="H113" s="12"/>
      <c r="I113" s="12"/>
      <c r="J113" s="160"/>
      <c r="K113" s="160"/>
      <c r="L113" s="160"/>
      <c r="M113" s="160"/>
      <c r="N113" s="54"/>
      <c r="O113" s="54"/>
      <c r="P113" s="54"/>
      <c r="Q113" s="54"/>
      <c r="R113" s="54"/>
      <c r="S113" s="54"/>
      <c r="T113" s="54"/>
      <c r="U113" s="54"/>
      <c r="V113" s="54"/>
      <c r="W113" s="54"/>
    </row>
    <row r="114" spans="1:256" s="114" customFormat="1">
      <c r="A114" s="159"/>
      <c r="B114" s="230" t="s">
        <v>57</v>
      </c>
      <c r="C114" s="46" t="s">
        <v>13</v>
      </c>
      <c r="D114" s="157">
        <v>15</v>
      </c>
      <c r="E114" s="235"/>
      <c r="F114" s="194">
        <f>D114*E114</f>
        <v>0</v>
      </c>
      <c r="G114" s="98"/>
      <c r="H114" s="12"/>
      <c r="I114" s="12"/>
      <c r="J114" s="160"/>
      <c r="K114" s="160"/>
      <c r="L114" s="160"/>
      <c r="M114" s="160"/>
      <c r="N114" s="54"/>
      <c r="O114" s="54"/>
      <c r="P114" s="54"/>
      <c r="Q114" s="54"/>
      <c r="R114" s="54"/>
      <c r="S114" s="54"/>
      <c r="T114" s="54"/>
      <c r="U114" s="54"/>
      <c r="V114" s="54"/>
      <c r="W114" s="54"/>
    </row>
    <row r="115" spans="1:256" s="114" customFormat="1">
      <c r="A115" s="159" t="str">
        <f>IF(B114="",MAX($A$102:A114)+1,"")</f>
        <v/>
      </c>
      <c r="B115" s="230"/>
      <c r="C115" s="46"/>
      <c r="D115" s="157"/>
      <c r="E115" s="202"/>
      <c r="F115" s="196"/>
      <c r="G115" s="98"/>
      <c r="H115" s="12"/>
      <c r="I115" s="12"/>
      <c r="J115" s="160"/>
      <c r="K115" s="160"/>
      <c r="L115" s="160"/>
      <c r="M115" s="160"/>
      <c r="N115" s="54"/>
      <c r="O115" s="54"/>
      <c r="P115" s="54"/>
      <c r="Q115" s="54"/>
      <c r="R115" s="54"/>
      <c r="S115" s="54"/>
      <c r="T115" s="54"/>
      <c r="U115" s="54"/>
      <c r="V115" s="54"/>
      <c r="W115" s="54"/>
    </row>
    <row r="116" spans="1:256" s="114" customFormat="1" ht="36">
      <c r="A116" s="159">
        <f>IF(B115="",MAX($A$102:A115)+1,"")</f>
        <v>6</v>
      </c>
      <c r="B116" s="111" t="s">
        <v>73</v>
      </c>
      <c r="C116" s="46" t="s">
        <v>14</v>
      </c>
      <c r="D116" s="157">
        <v>8</v>
      </c>
      <c r="E116" s="235"/>
      <c r="F116" s="194">
        <f>D116*E116</f>
        <v>0</v>
      </c>
      <c r="G116" s="98"/>
      <c r="H116" s="48"/>
      <c r="I116" s="54"/>
      <c r="J116" s="160"/>
      <c r="K116" s="160"/>
      <c r="L116" s="160"/>
      <c r="M116" s="160"/>
      <c r="N116" s="54"/>
      <c r="O116" s="54"/>
      <c r="P116" s="54"/>
      <c r="Q116" s="54"/>
      <c r="R116" s="54"/>
      <c r="S116" s="54"/>
      <c r="T116" s="54"/>
      <c r="U116" s="54"/>
      <c r="V116" s="54"/>
      <c r="W116" s="54"/>
    </row>
    <row r="117" spans="1:256" s="112" customFormat="1">
      <c r="A117" s="159" t="str">
        <f>IF(B116="",MAX($A$102:A116)+1,"")</f>
        <v/>
      </c>
      <c r="B117" s="60"/>
      <c r="C117" s="52"/>
      <c r="D117" s="177"/>
      <c r="E117" s="202"/>
      <c r="F117" s="196"/>
      <c r="G117" s="98"/>
      <c r="H117" s="52"/>
      <c r="J117" s="160"/>
      <c r="K117" s="160"/>
      <c r="L117" s="160"/>
      <c r="M117" s="160"/>
    </row>
    <row r="118" spans="1:256" s="114" customFormat="1" ht="72">
      <c r="A118" s="159">
        <f>IF(B117="",MAX($A$102:A117)+1,"")</f>
        <v>7</v>
      </c>
      <c r="B118" s="59" t="s">
        <v>78</v>
      </c>
      <c r="C118" s="115" t="s">
        <v>14</v>
      </c>
      <c r="D118" s="157">
        <v>2</v>
      </c>
      <c r="E118" s="235"/>
      <c r="F118" s="194">
        <f>D118*E118</f>
        <v>0</v>
      </c>
      <c r="G118" s="98"/>
      <c r="H118" s="48"/>
      <c r="I118" s="54"/>
      <c r="J118" s="160"/>
      <c r="K118" s="160"/>
      <c r="L118" s="160"/>
      <c r="M118" s="160"/>
      <c r="N118" s="54"/>
      <c r="O118" s="54"/>
      <c r="P118" s="54"/>
      <c r="Q118" s="54"/>
      <c r="R118" s="54"/>
      <c r="S118" s="54"/>
      <c r="T118" s="54"/>
      <c r="U118" s="54"/>
      <c r="V118" s="54"/>
      <c r="W118" s="54"/>
    </row>
    <row r="119" spans="1:256" s="114" customFormat="1" ht="13.5">
      <c r="A119" s="159" t="str">
        <f>IF(B118="",MAX($A$102:A118)+1,"")</f>
        <v/>
      </c>
      <c r="B119" s="162"/>
      <c r="C119" s="162"/>
      <c r="D119" s="180"/>
      <c r="E119" s="201"/>
      <c r="F119" s="201"/>
      <c r="G119" s="162"/>
      <c r="H119" s="162"/>
      <c r="I119" s="162"/>
      <c r="J119" s="162"/>
      <c r="K119" s="162"/>
      <c r="L119" s="162"/>
      <c r="M119" s="162"/>
      <c r="N119" s="162"/>
      <c r="O119" s="162"/>
      <c r="P119" s="162"/>
      <c r="Q119" s="162"/>
      <c r="R119" s="162"/>
      <c r="S119" s="162"/>
      <c r="T119" s="162"/>
      <c r="U119" s="162"/>
      <c r="V119" s="162"/>
      <c r="W119" s="162"/>
      <c r="X119" s="162"/>
      <c r="Y119" s="162"/>
      <c r="Z119" s="162"/>
      <c r="AA119" s="162"/>
      <c r="AB119" s="162"/>
      <c r="AC119" s="162"/>
      <c r="AD119" s="162"/>
      <c r="AE119" s="162"/>
      <c r="AF119" s="162"/>
      <c r="AG119" s="162"/>
      <c r="AH119" s="162"/>
      <c r="AI119" s="162"/>
      <c r="AJ119" s="162"/>
      <c r="AK119" s="162"/>
      <c r="AL119" s="162"/>
      <c r="AM119" s="162"/>
      <c r="AN119" s="162"/>
      <c r="AO119" s="162"/>
      <c r="AP119" s="162"/>
      <c r="AQ119" s="162"/>
      <c r="AR119" s="162"/>
      <c r="AS119" s="162"/>
      <c r="AT119" s="162"/>
      <c r="AU119" s="162"/>
      <c r="AV119" s="162"/>
      <c r="AW119" s="162"/>
      <c r="AX119" s="162"/>
      <c r="AY119" s="162"/>
      <c r="AZ119" s="162"/>
      <c r="BA119" s="162"/>
      <c r="BB119" s="162"/>
      <c r="BC119" s="162"/>
      <c r="BD119" s="162"/>
      <c r="BE119" s="162"/>
      <c r="BF119" s="162"/>
      <c r="BG119" s="162"/>
      <c r="BH119" s="162"/>
      <c r="BI119" s="162"/>
      <c r="BJ119" s="162"/>
      <c r="BK119" s="162"/>
      <c r="BL119" s="162"/>
      <c r="BM119" s="162"/>
      <c r="BN119" s="162"/>
      <c r="BO119" s="162"/>
      <c r="BP119" s="162"/>
      <c r="BQ119" s="162"/>
      <c r="BR119" s="162"/>
      <c r="BS119" s="162"/>
      <c r="BT119" s="162"/>
      <c r="BU119" s="162"/>
      <c r="BV119" s="162"/>
      <c r="BW119" s="162"/>
      <c r="BX119" s="162"/>
      <c r="BY119" s="162"/>
      <c r="BZ119" s="162"/>
      <c r="CA119" s="162"/>
      <c r="CB119" s="162"/>
      <c r="CC119" s="162"/>
      <c r="CD119" s="162"/>
      <c r="CE119" s="162"/>
      <c r="CF119" s="162"/>
      <c r="CG119" s="162"/>
      <c r="CH119" s="162"/>
      <c r="CI119" s="162"/>
      <c r="CJ119" s="162"/>
      <c r="CK119" s="162"/>
      <c r="CL119" s="162"/>
      <c r="CM119" s="162"/>
      <c r="CN119" s="162"/>
      <c r="CO119" s="162"/>
      <c r="CP119" s="162"/>
      <c r="CQ119" s="162"/>
      <c r="CR119" s="162"/>
      <c r="CS119" s="162"/>
      <c r="CT119" s="162"/>
      <c r="CU119" s="162"/>
      <c r="CV119" s="162"/>
      <c r="CW119" s="162"/>
      <c r="CX119" s="162"/>
      <c r="CY119" s="162"/>
      <c r="CZ119" s="162"/>
      <c r="DA119" s="162"/>
      <c r="DB119" s="162"/>
      <c r="DC119" s="162"/>
      <c r="DD119" s="162"/>
      <c r="DE119" s="162"/>
      <c r="DF119" s="162"/>
      <c r="DG119" s="162"/>
      <c r="DH119" s="162"/>
      <c r="DI119" s="162"/>
      <c r="DJ119" s="162"/>
      <c r="DK119" s="162"/>
      <c r="DL119" s="162"/>
      <c r="DM119" s="162"/>
      <c r="DN119" s="162"/>
      <c r="DO119" s="162"/>
      <c r="DP119" s="162"/>
      <c r="DQ119" s="162"/>
      <c r="DR119" s="162"/>
      <c r="DS119" s="162"/>
      <c r="DT119" s="162"/>
      <c r="DU119" s="162"/>
      <c r="DV119" s="162"/>
      <c r="DW119" s="162"/>
      <c r="DX119" s="162"/>
      <c r="DY119" s="162"/>
      <c r="DZ119" s="162"/>
      <c r="EA119" s="162"/>
      <c r="EB119" s="162"/>
      <c r="EC119" s="162"/>
      <c r="ED119" s="162"/>
      <c r="EE119" s="162"/>
      <c r="EF119" s="162"/>
      <c r="EG119" s="162"/>
      <c r="EH119" s="162"/>
      <c r="EI119" s="162"/>
      <c r="EJ119" s="162"/>
      <c r="EK119" s="162"/>
      <c r="EL119" s="162"/>
      <c r="EM119" s="162"/>
      <c r="EN119" s="162"/>
      <c r="EO119" s="162"/>
      <c r="EP119" s="162"/>
      <c r="EQ119" s="162"/>
      <c r="ER119" s="162"/>
      <c r="ES119" s="162"/>
      <c r="ET119" s="162"/>
      <c r="EU119" s="162"/>
      <c r="EV119" s="162"/>
      <c r="EW119" s="162"/>
      <c r="EX119" s="162"/>
      <c r="EY119" s="162"/>
      <c r="EZ119" s="162"/>
      <c r="FA119" s="162"/>
      <c r="FB119" s="162"/>
      <c r="FC119" s="162"/>
      <c r="FD119" s="162"/>
      <c r="FE119" s="162"/>
      <c r="FF119" s="162"/>
      <c r="FG119" s="162"/>
      <c r="FH119" s="162"/>
      <c r="FI119" s="162"/>
      <c r="FJ119" s="162"/>
      <c r="FK119" s="162"/>
      <c r="FL119" s="162"/>
      <c r="FM119" s="162"/>
      <c r="FN119" s="162"/>
      <c r="FO119" s="162"/>
      <c r="FP119" s="162"/>
      <c r="FQ119" s="162"/>
      <c r="FR119" s="162"/>
      <c r="FS119" s="162"/>
      <c r="FT119" s="162"/>
      <c r="FU119" s="162"/>
      <c r="FV119" s="162"/>
      <c r="FW119" s="162"/>
      <c r="FX119" s="162"/>
      <c r="FY119" s="162"/>
      <c r="FZ119" s="162"/>
      <c r="GA119" s="162"/>
      <c r="GB119" s="162"/>
      <c r="GC119" s="162"/>
      <c r="GD119" s="162"/>
      <c r="GE119" s="162"/>
      <c r="GF119" s="162"/>
      <c r="GG119" s="162"/>
      <c r="GH119" s="162"/>
      <c r="GI119" s="162"/>
      <c r="GJ119" s="162"/>
      <c r="GK119" s="162"/>
      <c r="GL119" s="162"/>
      <c r="GM119" s="162"/>
      <c r="GN119" s="162"/>
      <c r="GO119" s="162"/>
      <c r="GP119" s="162"/>
      <c r="GQ119" s="162"/>
      <c r="GR119" s="162"/>
      <c r="GS119" s="162"/>
      <c r="GT119" s="162"/>
      <c r="GU119" s="162"/>
      <c r="GV119" s="162"/>
      <c r="GW119" s="162"/>
      <c r="GX119" s="162"/>
      <c r="GY119" s="162"/>
      <c r="GZ119" s="162"/>
      <c r="HA119" s="162"/>
      <c r="HB119" s="162"/>
      <c r="HC119" s="162"/>
      <c r="HD119" s="162"/>
      <c r="HE119" s="162"/>
      <c r="HF119" s="162"/>
      <c r="HG119" s="162"/>
      <c r="HH119" s="162"/>
      <c r="HI119" s="162"/>
      <c r="HJ119" s="162"/>
      <c r="HK119" s="162"/>
      <c r="HL119" s="162"/>
      <c r="HM119" s="162"/>
      <c r="HN119" s="162"/>
      <c r="HO119" s="162"/>
      <c r="HP119" s="162"/>
      <c r="HQ119" s="162"/>
      <c r="HR119" s="162"/>
      <c r="HS119" s="162"/>
      <c r="HT119" s="162"/>
      <c r="HU119" s="162"/>
      <c r="HV119" s="162"/>
      <c r="HW119" s="162"/>
      <c r="HX119" s="162"/>
      <c r="HY119" s="162"/>
      <c r="HZ119" s="162"/>
      <c r="IA119" s="162"/>
      <c r="IB119" s="162"/>
      <c r="IC119" s="162"/>
      <c r="ID119" s="162"/>
      <c r="IE119" s="162"/>
      <c r="IF119" s="162"/>
      <c r="IG119" s="162"/>
      <c r="IH119" s="162"/>
      <c r="II119" s="162"/>
      <c r="IJ119" s="162"/>
      <c r="IK119" s="162"/>
      <c r="IL119" s="162"/>
      <c r="IM119" s="162"/>
      <c r="IN119" s="162"/>
      <c r="IO119" s="162"/>
      <c r="IP119" s="162"/>
      <c r="IQ119" s="162"/>
      <c r="IR119" s="162"/>
      <c r="IS119" s="162"/>
      <c r="IT119" s="162"/>
      <c r="IU119" s="162"/>
      <c r="IV119" s="162"/>
    </row>
    <row r="120" spans="1:256" s="54" customFormat="1" ht="24">
      <c r="A120" s="159">
        <f>IF(B119="",MAX($A$102:A119)+1,"")</f>
        <v>8</v>
      </c>
      <c r="B120" s="53" t="s">
        <v>77</v>
      </c>
      <c r="C120" s="64" t="s">
        <v>13</v>
      </c>
      <c r="D120" s="182">
        <v>5</v>
      </c>
      <c r="E120" s="235"/>
      <c r="F120" s="194">
        <f>D120*E120</f>
        <v>0</v>
      </c>
      <c r="G120" s="98"/>
    </row>
    <row r="121" spans="1:256" s="112" customFormat="1">
      <c r="A121" s="159" t="str">
        <f>IF(B120="",MAX($A$102:A120)+1,"")</f>
        <v/>
      </c>
      <c r="B121" s="45"/>
      <c r="C121" s="46"/>
      <c r="D121" s="157"/>
      <c r="E121" s="194"/>
      <c r="F121" s="196"/>
      <c r="G121" s="98"/>
      <c r="H121" s="48"/>
      <c r="J121" s="52"/>
      <c r="K121" s="160"/>
      <c r="L121" s="160"/>
      <c r="M121" s="160"/>
    </row>
    <row r="122" spans="1:256" s="54" customFormat="1" ht="12">
      <c r="A122" s="159">
        <f>IF(B121="",MAX($A$102:A121)+1,"")</f>
        <v>9</v>
      </c>
      <c r="B122" s="53" t="s">
        <v>84</v>
      </c>
      <c r="C122" s="64" t="s">
        <v>10</v>
      </c>
      <c r="D122" s="182">
        <v>1</v>
      </c>
      <c r="E122" s="235"/>
      <c r="F122" s="194">
        <f>D122*E122</f>
        <v>0</v>
      </c>
      <c r="G122" s="98"/>
    </row>
    <row r="123" spans="1:256" s="112" customFormat="1">
      <c r="A123" s="159" t="str">
        <f>IF(B122="",MAX($A$102:A122)+1,"")</f>
        <v/>
      </c>
      <c r="B123" s="45"/>
      <c r="C123" s="46"/>
      <c r="D123" s="157"/>
      <c r="E123" s="194"/>
      <c r="F123" s="196"/>
      <c r="G123" s="98"/>
      <c r="H123" s="48"/>
      <c r="J123" s="52"/>
      <c r="K123" s="160"/>
      <c r="L123" s="160"/>
      <c r="M123" s="160"/>
    </row>
    <row r="124" spans="1:256" s="54" customFormat="1">
      <c r="A124" s="58"/>
      <c r="B124" s="113" t="s">
        <v>39</v>
      </c>
      <c r="C124" s="46"/>
      <c r="D124" s="47"/>
      <c r="E124" s="194"/>
      <c r="F124" s="194"/>
    </row>
    <row r="125" spans="1:256" s="54" customFormat="1" ht="84">
      <c r="A125" s="58"/>
      <c r="B125" s="53" t="s">
        <v>103</v>
      </c>
      <c r="C125" s="46"/>
      <c r="D125" s="47"/>
      <c r="E125" s="194"/>
      <c r="F125" s="194"/>
    </row>
    <row r="126" spans="1:256" s="54" customFormat="1" ht="60">
      <c r="A126" s="55"/>
      <c r="B126" s="53" t="s">
        <v>58</v>
      </c>
      <c r="C126" s="46"/>
      <c r="D126" s="47"/>
      <c r="E126" s="203"/>
      <c r="F126" s="196"/>
    </row>
    <row r="127" spans="1:256" s="54" customFormat="1">
      <c r="A127" s="55"/>
      <c r="B127" s="50"/>
      <c r="C127" s="46"/>
      <c r="D127" s="47"/>
      <c r="E127" s="203"/>
      <c r="F127" s="196"/>
    </row>
    <row r="128" spans="1:256" s="114" customFormat="1" ht="48">
      <c r="A128" s="44">
        <v>1</v>
      </c>
      <c r="B128" s="110" t="s">
        <v>82</v>
      </c>
      <c r="C128" s="46" t="s">
        <v>13</v>
      </c>
      <c r="D128" s="47">
        <v>28</v>
      </c>
      <c r="E128" s="235"/>
      <c r="F128" s="194">
        <f>D128*E128</f>
        <v>0</v>
      </c>
      <c r="G128" s="54"/>
      <c r="H128" s="54"/>
      <c r="I128" s="54"/>
      <c r="J128" s="54"/>
      <c r="K128" s="54"/>
      <c r="L128" s="54"/>
      <c r="M128" s="54"/>
      <c r="N128" s="54"/>
      <c r="O128" s="54"/>
      <c r="P128" s="54"/>
    </row>
    <row r="129" spans="1:16" s="112" customFormat="1">
      <c r="A129" s="51" t="s">
        <v>9</v>
      </c>
      <c r="B129" s="60"/>
      <c r="C129" s="52"/>
      <c r="D129" s="176"/>
      <c r="E129" s="204"/>
      <c r="F129" s="196"/>
    </row>
    <row r="130" spans="1:16" s="114" customFormat="1" ht="84">
      <c r="A130" s="44">
        <f>1+A128</f>
        <v>2</v>
      </c>
      <c r="B130" s="110" t="s">
        <v>81</v>
      </c>
      <c r="C130" s="46" t="s">
        <v>14</v>
      </c>
      <c r="D130" s="47">
        <v>9</v>
      </c>
      <c r="E130" s="235"/>
      <c r="F130" s="194">
        <f>D130*E130</f>
        <v>0</v>
      </c>
      <c r="G130" s="54"/>
      <c r="H130" s="54"/>
      <c r="I130" s="54"/>
      <c r="J130" s="54"/>
      <c r="K130" s="54"/>
      <c r="L130" s="54"/>
      <c r="M130" s="54"/>
      <c r="N130" s="54"/>
      <c r="O130" s="54"/>
      <c r="P130" s="54"/>
    </row>
    <row r="131" spans="1:16" s="112" customFormat="1">
      <c r="A131" s="51" t="s">
        <v>9</v>
      </c>
      <c r="B131" s="60"/>
      <c r="C131" s="52"/>
      <c r="D131" s="176"/>
      <c r="E131" s="204"/>
      <c r="F131" s="196"/>
    </row>
    <row r="132" spans="1:16" s="114" customFormat="1" ht="60">
      <c r="A132" s="44">
        <f>A130+1</f>
        <v>3</v>
      </c>
      <c r="B132" s="110" t="s">
        <v>80</v>
      </c>
      <c r="C132" s="66" t="s">
        <v>14</v>
      </c>
      <c r="D132" s="183">
        <v>3</v>
      </c>
      <c r="E132" s="235"/>
      <c r="F132" s="194">
        <f>D132*E132</f>
        <v>0</v>
      </c>
      <c r="G132" s="54"/>
      <c r="H132" s="54"/>
      <c r="I132" s="54"/>
      <c r="J132" s="54"/>
      <c r="K132" s="54"/>
      <c r="L132" s="54"/>
      <c r="M132" s="54"/>
      <c r="N132" s="54"/>
      <c r="O132" s="54"/>
      <c r="P132" s="54"/>
    </row>
    <row r="133" spans="1:16" s="112" customFormat="1">
      <c r="A133" s="51"/>
      <c r="B133" s="60"/>
      <c r="C133" s="52"/>
      <c r="D133" s="176"/>
      <c r="E133" s="204"/>
      <c r="F133" s="196"/>
    </row>
    <row r="134" spans="1:16" s="114" customFormat="1" ht="84">
      <c r="A134" s="44">
        <f>A132+1</f>
        <v>4</v>
      </c>
      <c r="B134" s="50" t="s">
        <v>112</v>
      </c>
      <c r="C134" s="46"/>
      <c r="D134" s="47"/>
      <c r="E134" s="204"/>
      <c r="F134" s="196"/>
      <c r="G134" s="54"/>
      <c r="H134" s="54"/>
      <c r="I134" s="54"/>
      <c r="J134" s="54"/>
      <c r="K134" s="54"/>
      <c r="L134" s="54"/>
      <c r="M134" s="54"/>
      <c r="N134" s="54"/>
      <c r="O134" s="54"/>
      <c r="P134" s="54"/>
    </row>
    <row r="135" spans="1:16" s="114" customFormat="1">
      <c r="A135" s="44"/>
      <c r="B135" s="50"/>
      <c r="C135" s="46"/>
      <c r="D135" s="47"/>
      <c r="E135" s="204"/>
      <c r="F135" s="196"/>
      <c r="G135" s="54"/>
      <c r="H135" s="54"/>
      <c r="I135" s="54"/>
      <c r="J135" s="54"/>
      <c r="K135" s="54"/>
      <c r="L135" s="54"/>
      <c r="M135" s="54"/>
      <c r="N135" s="54"/>
      <c r="O135" s="54"/>
      <c r="P135" s="54"/>
    </row>
    <row r="136" spans="1:16" s="114" customFormat="1">
      <c r="A136" s="44"/>
      <c r="B136" s="50" t="s">
        <v>59</v>
      </c>
      <c r="C136" s="46" t="s">
        <v>13</v>
      </c>
      <c r="D136" s="47">
        <v>15</v>
      </c>
      <c r="E136" s="235"/>
      <c r="F136" s="194">
        <f>D136*E136</f>
        <v>0</v>
      </c>
      <c r="G136" s="54"/>
      <c r="H136" s="54"/>
      <c r="I136" s="54"/>
      <c r="J136" s="54"/>
      <c r="K136" s="54"/>
      <c r="L136" s="54"/>
      <c r="M136" s="54"/>
      <c r="N136" s="54"/>
      <c r="O136" s="54"/>
      <c r="P136" s="54"/>
    </row>
    <row r="137" spans="1:16" s="112" customFormat="1">
      <c r="A137" s="51"/>
      <c r="B137" s="60"/>
      <c r="C137" s="52"/>
      <c r="D137" s="176"/>
      <c r="E137" s="204"/>
      <c r="F137" s="196"/>
    </row>
    <row r="138" spans="1:16" s="114" customFormat="1" ht="36">
      <c r="A138" s="44">
        <f>A134+1</f>
        <v>5</v>
      </c>
      <c r="B138" s="111" t="s">
        <v>73</v>
      </c>
      <c r="C138" s="46" t="s">
        <v>14</v>
      </c>
      <c r="D138" s="47">
        <v>6</v>
      </c>
      <c r="E138" s="235"/>
      <c r="F138" s="194">
        <f>D138*E138</f>
        <v>0</v>
      </c>
      <c r="G138" s="54"/>
      <c r="H138" s="54"/>
      <c r="I138" s="54"/>
      <c r="J138" s="54"/>
      <c r="K138" s="54"/>
      <c r="L138" s="54"/>
      <c r="M138" s="54"/>
      <c r="N138" s="54"/>
      <c r="O138" s="54"/>
      <c r="P138" s="54"/>
    </row>
    <row r="139" spans="1:16" s="112" customFormat="1">
      <c r="A139" s="51"/>
      <c r="B139" s="60"/>
      <c r="C139" s="52"/>
      <c r="D139" s="176"/>
      <c r="E139" s="204"/>
      <c r="F139" s="196"/>
    </row>
    <row r="140" spans="1:16" s="112" customFormat="1" ht="84">
      <c r="A140" s="44">
        <f>1+A138</f>
        <v>6</v>
      </c>
      <c r="B140" s="50" t="s">
        <v>79</v>
      </c>
      <c r="C140" s="46" t="s">
        <v>10</v>
      </c>
      <c r="D140" s="47">
        <v>2</v>
      </c>
      <c r="E140" s="235"/>
      <c r="F140" s="194">
        <f>D140*E140</f>
        <v>0</v>
      </c>
    </row>
    <row r="141" spans="1:16" s="112" customFormat="1">
      <c r="A141" s="51"/>
      <c r="B141" s="60"/>
      <c r="C141" s="52"/>
      <c r="D141" s="176"/>
      <c r="E141" s="204"/>
      <c r="F141" s="196"/>
    </row>
    <row r="142" spans="1:16" s="114" customFormat="1" ht="72">
      <c r="A142" s="44">
        <f>1+A140</f>
        <v>7</v>
      </c>
      <c r="B142" s="59" t="s">
        <v>78</v>
      </c>
      <c r="C142" s="115" t="s">
        <v>14</v>
      </c>
      <c r="D142" s="47">
        <v>3</v>
      </c>
      <c r="E142" s="235"/>
      <c r="F142" s="194">
        <f>D142*E142</f>
        <v>0</v>
      </c>
      <c r="G142" s="54"/>
      <c r="H142" s="54"/>
      <c r="I142" s="54"/>
      <c r="J142" s="54"/>
      <c r="K142" s="54"/>
      <c r="L142" s="54"/>
      <c r="M142" s="54"/>
      <c r="N142" s="54"/>
      <c r="O142" s="54"/>
      <c r="P142" s="54"/>
    </row>
    <row r="143" spans="1:16" s="114" customFormat="1">
      <c r="A143" s="44"/>
      <c r="B143" s="59"/>
      <c r="C143" s="115"/>
      <c r="D143" s="47"/>
      <c r="E143" s="204"/>
      <c r="F143" s="194"/>
      <c r="G143" s="54"/>
      <c r="H143" s="54"/>
      <c r="I143" s="54"/>
      <c r="J143" s="54"/>
      <c r="K143" s="54"/>
      <c r="L143" s="54"/>
      <c r="M143" s="54"/>
      <c r="N143" s="54"/>
      <c r="O143" s="54"/>
      <c r="P143" s="54"/>
    </row>
    <row r="144" spans="1:16" s="54" customFormat="1" ht="24">
      <c r="A144" s="44">
        <f>A142+1</f>
        <v>8</v>
      </c>
      <c r="B144" s="53" t="s">
        <v>77</v>
      </c>
      <c r="C144" s="64" t="s">
        <v>10</v>
      </c>
      <c r="D144" s="65">
        <v>1</v>
      </c>
      <c r="E144" s="235"/>
      <c r="F144" s="194">
        <f>D144*E144</f>
        <v>0</v>
      </c>
    </row>
    <row r="145" spans="1:16" s="54" customFormat="1">
      <c r="A145" s="44"/>
      <c r="B145" s="53"/>
      <c r="C145" s="64"/>
      <c r="D145" s="65"/>
      <c r="E145" s="205"/>
      <c r="F145" s="196"/>
    </row>
    <row r="146" spans="1:16" s="54" customFormat="1" ht="36">
      <c r="A146" s="44">
        <f>A144+1</f>
        <v>9</v>
      </c>
      <c r="B146" s="53" t="s">
        <v>60</v>
      </c>
      <c r="C146" s="64" t="s">
        <v>10</v>
      </c>
      <c r="D146" s="65">
        <v>1</v>
      </c>
      <c r="E146" s="235"/>
      <c r="F146" s="194">
        <f>D146*E146</f>
        <v>0</v>
      </c>
    </row>
    <row r="147" spans="1:16" s="112" customFormat="1">
      <c r="A147" s="51"/>
      <c r="B147" s="60"/>
      <c r="C147" s="52"/>
      <c r="D147" s="176"/>
      <c r="E147" s="199"/>
      <c r="F147" s="196"/>
    </row>
    <row r="148" spans="1:16" s="54" customFormat="1">
      <c r="A148" s="58"/>
      <c r="B148" s="113" t="s">
        <v>40</v>
      </c>
      <c r="C148" s="46"/>
      <c r="D148" s="47"/>
      <c r="E148" s="194"/>
      <c r="F148" s="194"/>
    </row>
    <row r="149" spans="1:16" s="54" customFormat="1" ht="72">
      <c r="A149" s="55"/>
      <c r="B149" s="53" t="s">
        <v>61</v>
      </c>
      <c r="C149" s="46"/>
      <c r="D149" s="47"/>
      <c r="E149" s="203"/>
      <c r="F149" s="196"/>
    </row>
    <row r="150" spans="1:16" s="54" customFormat="1" ht="60">
      <c r="A150" s="55"/>
      <c r="B150" s="53" t="s">
        <v>62</v>
      </c>
      <c r="C150" s="46"/>
      <c r="D150" s="47"/>
      <c r="E150" s="203"/>
      <c r="F150" s="196"/>
    </row>
    <row r="151" spans="1:16" s="54" customFormat="1">
      <c r="A151" s="55"/>
      <c r="B151" s="50"/>
      <c r="C151" s="46"/>
      <c r="D151" s="47"/>
      <c r="E151" s="203"/>
      <c r="F151" s="196"/>
    </row>
    <row r="152" spans="1:16" s="114" customFormat="1" ht="48">
      <c r="A152" s="44">
        <v>1</v>
      </c>
      <c r="B152" s="110" t="s">
        <v>76</v>
      </c>
      <c r="C152" s="46" t="s">
        <v>13</v>
      </c>
      <c r="D152" s="47">
        <v>35</v>
      </c>
      <c r="E152" s="235"/>
      <c r="F152" s="194">
        <f>D152*E152</f>
        <v>0</v>
      </c>
      <c r="G152" s="54"/>
      <c r="H152" s="54"/>
      <c r="I152" s="54"/>
      <c r="J152" s="54"/>
      <c r="K152" s="54"/>
      <c r="L152" s="54"/>
      <c r="M152" s="54"/>
      <c r="N152" s="54"/>
      <c r="O152" s="54"/>
      <c r="P152" s="54"/>
    </row>
    <row r="153" spans="1:16" s="112" customFormat="1">
      <c r="A153" s="51" t="s">
        <v>9</v>
      </c>
      <c r="B153" s="60"/>
      <c r="C153" s="52"/>
      <c r="D153" s="176"/>
      <c r="E153" s="204"/>
      <c r="F153" s="196"/>
    </row>
    <row r="154" spans="1:16" s="114" customFormat="1" ht="84">
      <c r="A154" s="44">
        <f>1+A152</f>
        <v>2</v>
      </c>
      <c r="B154" s="110" t="s">
        <v>75</v>
      </c>
      <c r="C154" s="46" t="s">
        <v>14</v>
      </c>
      <c r="D154" s="47">
        <v>24</v>
      </c>
      <c r="E154" s="235"/>
      <c r="F154" s="194">
        <f>D154*E154</f>
        <v>0</v>
      </c>
      <c r="G154" s="54"/>
      <c r="H154" s="54"/>
      <c r="I154" s="54"/>
      <c r="J154" s="54"/>
      <c r="K154" s="54"/>
      <c r="L154" s="54"/>
      <c r="M154" s="54"/>
      <c r="N154" s="54"/>
      <c r="O154" s="54"/>
      <c r="P154" s="54"/>
    </row>
    <row r="155" spans="1:16" s="112" customFormat="1">
      <c r="A155" s="51" t="s">
        <v>9</v>
      </c>
      <c r="B155" s="60"/>
      <c r="C155" s="52"/>
      <c r="D155" s="176"/>
      <c r="E155" s="204"/>
      <c r="F155" s="196"/>
    </row>
    <row r="156" spans="1:16" s="114" customFormat="1" ht="60">
      <c r="A156" s="44">
        <f>A154+1</f>
        <v>3</v>
      </c>
      <c r="B156" s="110" t="s">
        <v>74</v>
      </c>
      <c r="C156" s="66" t="s">
        <v>14</v>
      </c>
      <c r="D156" s="183">
        <v>5</v>
      </c>
      <c r="E156" s="235"/>
      <c r="F156" s="194">
        <f>D156*E156</f>
        <v>0</v>
      </c>
      <c r="G156" s="54"/>
      <c r="H156" s="54"/>
      <c r="I156" s="54"/>
      <c r="J156" s="54"/>
      <c r="K156" s="54"/>
      <c r="L156" s="54"/>
      <c r="M156" s="54"/>
      <c r="N156" s="54"/>
      <c r="O156" s="54"/>
      <c r="P156" s="54"/>
    </row>
    <row r="157" spans="1:16" s="112" customFormat="1">
      <c r="A157" s="51"/>
      <c r="B157" s="60"/>
      <c r="C157" s="52"/>
      <c r="D157" s="176"/>
      <c r="E157" s="204"/>
      <c r="F157" s="196"/>
    </row>
    <row r="158" spans="1:16" s="114" customFormat="1" ht="84">
      <c r="A158" s="44">
        <f>A156+1</f>
        <v>4</v>
      </c>
      <c r="B158" s="50" t="s">
        <v>113</v>
      </c>
      <c r="C158" s="46"/>
      <c r="D158" s="47"/>
      <c r="E158" s="204"/>
      <c r="F158" s="196"/>
      <c r="G158" s="54"/>
      <c r="H158" s="54"/>
      <c r="I158" s="54"/>
      <c r="J158" s="54"/>
      <c r="K158" s="54"/>
      <c r="L158" s="54"/>
      <c r="M158" s="54"/>
      <c r="N158" s="54"/>
      <c r="O158" s="54"/>
      <c r="P158" s="54"/>
    </row>
    <row r="159" spans="1:16" s="114" customFormat="1">
      <c r="A159" s="44"/>
      <c r="B159" s="50"/>
      <c r="C159" s="46"/>
      <c r="D159" s="47"/>
      <c r="E159" s="204"/>
      <c r="F159" s="196"/>
      <c r="G159" s="54"/>
      <c r="H159" s="54"/>
      <c r="I159" s="54"/>
      <c r="J159" s="54"/>
      <c r="K159" s="54"/>
      <c r="L159" s="54"/>
      <c r="M159" s="54"/>
      <c r="N159" s="54"/>
      <c r="O159" s="54"/>
      <c r="P159" s="54"/>
    </row>
    <row r="160" spans="1:16" s="114" customFormat="1">
      <c r="A160" s="44"/>
      <c r="B160" s="50" t="s">
        <v>35</v>
      </c>
      <c r="C160" s="46" t="s">
        <v>13</v>
      </c>
      <c r="D160" s="47">
        <v>30</v>
      </c>
      <c r="E160" s="235"/>
      <c r="F160" s="194">
        <f>D160*E160</f>
        <v>0</v>
      </c>
      <c r="G160" s="54"/>
      <c r="H160" s="54"/>
      <c r="I160" s="54"/>
      <c r="J160" s="54"/>
      <c r="K160" s="54"/>
      <c r="L160" s="54"/>
      <c r="M160" s="54"/>
      <c r="N160" s="54"/>
      <c r="O160" s="54"/>
      <c r="P160" s="54"/>
    </row>
    <row r="161" spans="1:16" s="112" customFormat="1">
      <c r="A161" s="51"/>
      <c r="B161" s="60"/>
      <c r="C161" s="52"/>
      <c r="D161" s="176"/>
      <c r="E161" s="204"/>
      <c r="F161" s="196"/>
    </row>
    <row r="162" spans="1:16" s="114" customFormat="1" ht="36">
      <c r="A162" s="44">
        <f>A158+1</f>
        <v>5</v>
      </c>
      <c r="B162" s="111" t="s">
        <v>73</v>
      </c>
      <c r="C162" s="46" t="s">
        <v>14</v>
      </c>
      <c r="D162" s="47">
        <v>19</v>
      </c>
      <c r="E162" s="235"/>
      <c r="F162" s="194">
        <f>D162*E162</f>
        <v>0</v>
      </c>
      <c r="G162" s="54"/>
      <c r="H162" s="54"/>
      <c r="I162" s="54"/>
      <c r="J162" s="54"/>
      <c r="K162" s="54"/>
      <c r="L162" s="54"/>
      <c r="M162" s="54"/>
      <c r="N162" s="54"/>
      <c r="O162" s="54"/>
      <c r="P162" s="54"/>
    </row>
    <row r="163" spans="1:16" s="112" customFormat="1">
      <c r="A163" s="51"/>
      <c r="B163" s="60"/>
      <c r="C163" s="52"/>
      <c r="D163" s="176"/>
      <c r="E163" s="204"/>
      <c r="F163" s="196"/>
    </row>
    <row r="164" spans="1:16" s="112" customFormat="1" ht="84">
      <c r="A164" s="44">
        <f>1+A162</f>
        <v>6</v>
      </c>
      <c r="B164" s="50" t="s">
        <v>72</v>
      </c>
      <c r="C164" s="46" t="s">
        <v>10</v>
      </c>
      <c r="D164" s="47">
        <v>3</v>
      </c>
      <c r="E164" s="235"/>
      <c r="F164" s="194">
        <f>D164*E164</f>
        <v>0</v>
      </c>
    </row>
    <row r="165" spans="1:16" s="112" customFormat="1">
      <c r="A165" s="51"/>
      <c r="B165" s="60"/>
      <c r="C165" s="52"/>
      <c r="D165" s="176"/>
      <c r="E165" s="204"/>
      <c r="F165" s="196"/>
    </row>
    <row r="166" spans="1:16" s="114" customFormat="1" ht="72">
      <c r="A166" s="44">
        <f>1+A164</f>
        <v>7</v>
      </c>
      <c r="B166" s="59" t="s">
        <v>78</v>
      </c>
      <c r="C166" s="115" t="s">
        <v>14</v>
      </c>
      <c r="D166" s="47">
        <v>5</v>
      </c>
      <c r="E166" s="235"/>
      <c r="F166" s="194">
        <f>D166*E166</f>
        <v>0</v>
      </c>
      <c r="G166" s="54"/>
      <c r="H166" s="54"/>
      <c r="I166" s="54"/>
      <c r="J166" s="54"/>
      <c r="K166" s="54"/>
      <c r="L166" s="54"/>
      <c r="M166" s="54"/>
      <c r="N166" s="54"/>
      <c r="O166" s="54"/>
      <c r="P166" s="54"/>
    </row>
    <row r="167" spans="1:16" s="114" customFormat="1">
      <c r="A167" s="44"/>
      <c r="B167" s="59"/>
      <c r="C167" s="115"/>
      <c r="D167" s="47"/>
      <c r="E167" s="204"/>
      <c r="F167" s="194"/>
      <c r="G167" s="54"/>
      <c r="H167" s="54"/>
      <c r="I167" s="54"/>
      <c r="J167" s="54"/>
      <c r="K167" s="54"/>
      <c r="L167" s="54"/>
      <c r="M167" s="54"/>
      <c r="N167" s="54"/>
      <c r="O167" s="54"/>
      <c r="P167" s="54"/>
    </row>
    <row r="168" spans="1:16" s="54" customFormat="1" ht="24">
      <c r="A168" s="44">
        <f>A166+1</f>
        <v>8</v>
      </c>
      <c r="B168" s="53" t="s">
        <v>77</v>
      </c>
      <c r="C168" s="64" t="s">
        <v>10</v>
      </c>
      <c r="D168" s="65">
        <v>1</v>
      </c>
      <c r="E168" s="235"/>
      <c r="F168" s="194">
        <f>D168*E168</f>
        <v>0</v>
      </c>
    </row>
    <row r="169" spans="1:16" s="54" customFormat="1">
      <c r="A169" s="44"/>
      <c r="B169" s="53"/>
      <c r="C169" s="64"/>
      <c r="D169" s="65"/>
      <c r="E169" s="205"/>
      <c r="F169" s="196"/>
    </row>
    <row r="170" spans="1:16" s="54" customFormat="1" ht="36">
      <c r="A170" s="44">
        <f>A168+1</f>
        <v>9</v>
      </c>
      <c r="B170" s="53" t="s">
        <v>127</v>
      </c>
      <c r="C170" s="64" t="s">
        <v>10</v>
      </c>
      <c r="D170" s="65">
        <v>1</v>
      </c>
      <c r="E170" s="235"/>
      <c r="F170" s="194">
        <f>D170*E170</f>
        <v>0</v>
      </c>
    </row>
    <row r="171" spans="1:16" s="112" customFormat="1">
      <c r="A171" s="51"/>
      <c r="B171" s="60"/>
      <c r="C171" s="52"/>
      <c r="D171" s="176"/>
      <c r="E171" s="199"/>
      <c r="F171" s="196"/>
    </row>
    <row r="172" spans="1:16" s="54" customFormat="1">
      <c r="A172" s="58"/>
      <c r="B172" s="113" t="s">
        <v>68</v>
      </c>
      <c r="C172" s="46"/>
      <c r="D172" s="47"/>
      <c r="E172" s="194"/>
      <c r="F172" s="194"/>
    </row>
    <row r="173" spans="1:16" s="54" customFormat="1">
      <c r="A173" s="55"/>
      <c r="B173" s="50"/>
      <c r="C173" s="46"/>
      <c r="D173" s="47"/>
      <c r="E173" s="203"/>
      <c r="F173" s="196"/>
    </row>
    <row r="174" spans="1:16" s="114" customFormat="1" ht="60">
      <c r="A174" s="44">
        <f>1+A172</f>
        <v>1</v>
      </c>
      <c r="B174" s="170" t="s">
        <v>70</v>
      </c>
      <c r="C174" s="46" t="s">
        <v>13</v>
      </c>
      <c r="D174" s="157">
        <v>12</v>
      </c>
      <c r="E174" s="235"/>
      <c r="F174" s="194">
        <f>D174*E174</f>
        <v>0</v>
      </c>
      <c r="G174" s="54"/>
      <c r="H174" s="54"/>
      <c r="I174" s="54"/>
      <c r="J174" s="54"/>
      <c r="K174" s="54"/>
      <c r="L174" s="54"/>
      <c r="M174" s="54"/>
      <c r="N174" s="54"/>
      <c r="O174" s="54"/>
      <c r="P174" s="54"/>
    </row>
    <row r="175" spans="1:16" s="112" customFormat="1">
      <c r="A175" s="51" t="s">
        <v>9</v>
      </c>
      <c r="B175" s="60"/>
      <c r="C175" s="52"/>
      <c r="D175" s="176"/>
      <c r="E175" s="204"/>
      <c r="F175" s="196"/>
    </row>
    <row r="176" spans="1:16" s="114" customFormat="1" ht="36">
      <c r="A176" s="44">
        <f>1+A174</f>
        <v>2</v>
      </c>
      <c r="B176" s="110" t="s">
        <v>71</v>
      </c>
      <c r="C176" s="46" t="s">
        <v>10</v>
      </c>
      <c r="D176" s="47">
        <v>1</v>
      </c>
      <c r="E176" s="235"/>
      <c r="F176" s="194">
        <f>D176*E176</f>
        <v>0</v>
      </c>
      <c r="G176" s="54"/>
      <c r="H176" s="54"/>
      <c r="I176" s="54"/>
      <c r="J176" s="54"/>
      <c r="K176" s="54"/>
      <c r="L176" s="54"/>
      <c r="M176" s="54"/>
      <c r="N176" s="54"/>
      <c r="O176" s="54"/>
      <c r="P176" s="54"/>
    </row>
    <row r="177" spans="1:16" s="112" customFormat="1">
      <c r="A177" s="51" t="s">
        <v>9</v>
      </c>
      <c r="B177" s="60"/>
      <c r="C177" s="52"/>
      <c r="D177" s="176"/>
      <c r="E177" s="204"/>
      <c r="F177" s="196"/>
    </row>
    <row r="178" spans="1:16" s="114" customFormat="1" ht="84">
      <c r="A178" s="44">
        <f>1+A176</f>
        <v>3</v>
      </c>
      <c r="B178" s="110" t="s">
        <v>114</v>
      </c>
      <c r="C178" s="46" t="s">
        <v>14</v>
      </c>
      <c r="D178" s="182">
        <v>6</v>
      </c>
      <c r="E178" s="235"/>
      <c r="F178" s="194">
        <f>D178*E178</f>
        <v>0</v>
      </c>
      <c r="G178" s="54"/>
      <c r="H178" s="54"/>
      <c r="I178" s="54"/>
      <c r="J178" s="54"/>
      <c r="K178" s="54"/>
      <c r="L178" s="54"/>
      <c r="M178" s="54"/>
      <c r="N178" s="54"/>
      <c r="O178" s="54"/>
      <c r="P178" s="54"/>
    </row>
    <row r="179" spans="1:16" s="112" customFormat="1">
      <c r="A179" s="51" t="s">
        <v>9</v>
      </c>
      <c r="B179" s="60"/>
      <c r="C179" s="52"/>
      <c r="D179" s="182"/>
      <c r="E179" s="204"/>
      <c r="F179" s="196"/>
    </row>
    <row r="180" spans="1:16" s="114" customFormat="1" ht="60">
      <c r="A180" s="44">
        <f>A178+1</f>
        <v>4</v>
      </c>
      <c r="B180" s="110" t="s">
        <v>74</v>
      </c>
      <c r="C180" s="66" t="s">
        <v>14</v>
      </c>
      <c r="D180" s="182">
        <v>1</v>
      </c>
      <c r="E180" s="235"/>
      <c r="F180" s="194">
        <f>D180*E180</f>
        <v>0</v>
      </c>
      <c r="G180" s="54"/>
      <c r="H180" s="54"/>
      <c r="I180" s="54"/>
      <c r="J180" s="54"/>
      <c r="K180" s="54"/>
      <c r="L180" s="54"/>
      <c r="M180" s="54"/>
      <c r="N180" s="54"/>
      <c r="O180" s="54"/>
      <c r="P180" s="54"/>
    </row>
    <row r="181" spans="1:16" s="112" customFormat="1">
      <c r="A181" s="51"/>
      <c r="B181" s="60"/>
      <c r="C181" s="52"/>
      <c r="D181" s="182"/>
      <c r="E181" s="204"/>
      <c r="F181" s="196"/>
    </row>
    <row r="182" spans="1:16" s="114" customFormat="1" ht="72">
      <c r="A182" s="44">
        <f>A180+1</f>
        <v>5</v>
      </c>
      <c r="B182" s="50" t="s">
        <v>122</v>
      </c>
      <c r="C182" s="46"/>
      <c r="D182" s="182"/>
      <c r="E182" s="204"/>
      <c r="F182" s="196"/>
      <c r="G182" s="54"/>
      <c r="H182" s="54"/>
      <c r="I182" s="54"/>
      <c r="J182" s="54"/>
      <c r="K182" s="54"/>
      <c r="L182" s="54"/>
      <c r="M182" s="54"/>
      <c r="N182" s="54"/>
      <c r="O182" s="54"/>
      <c r="P182" s="54"/>
    </row>
    <row r="183" spans="1:16" s="114" customFormat="1" ht="24">
      <c r="A183" s="44"/>
      <c r="B183" s="50" t="s">
        <v>120</v>
      </c>
      <c r="C183" s="46"/>
      <c r="D183" s="182"/>
      <c r="E183" s="204"/>
      <c r="F183" s="196"/>
      <c r="G183" s="54"/>
      <c r="H183" s="54"/>
      <c r="I183" s="54"/>
      <c r="J183" s="54"/>
      <c r="K183" s="54"/>
      <c r="L183" s="54"/>
      <c r="M183" s="54"/>
      <c r="N183" s="54"/>
      <c r="O183" s="54"/>
      <c r="P183" s="54"/>
    </row>
    <row r="184" spans="1:16" s="114" customFormat="1">
      <c r="A184" s="44"/>
      <c r="B184" s="50"/>
      <c r="C184" s="46"/>
      <c r="D184" s="182"/>
      <c r="E184" s="204"/>
      <c r="F184" s="196"/>
      <c r="G184" s="54"/>
      <c r="H184" s="54"/>
      <c r="I184" s="54"/>
      <c r="J184" s="54"/>
      <c r="K184" s="54"/>
      <c r="L184" s="54"/>
      <c r="M184" s="54"/>
      <c r="N184" s="54"/>
      <c r="O184" s="54"/>
      <c r="P184" s="54"/>
    </row>
    <row r="185" spans="1:16" s="114" customFormat="1">
      <c r="A185" s="44"/>
      <c r="B185" s="50" t="s">
        <v>117</v>
      </c>
      <c r="C185" s="46" t="s">
        <v>13</v>
      </c>
      <c r="D185" s="182">
        <v>8</v>
      </c>
      <c r="E185" s="235"/>
      <c r="F185" s="194">
        <f>D185*E185</f>
        <v>0</v>
      </c>
      <c r="G185" s="54"/>
      <c r="H185" s="54"/>
      <c r="I185" s="54"/>
      <c r="J185" s="54"/>
      <c r="K185" s="54"/>
      <c r="L185" s="54"/>
      <c r="M185" s="54"/>
      <c r="N185" s="54"/>
      <c r="O185" s="54"/>
      <c r="P185" s="54"/>
    </row>
    <row r="186" spans="1:16" s="112" customFormat="1">
      <c r="A186" s="51"/>
      <c r="B186" s="60"/>
      <c r="C186" s="52"/>
      <c r="D186" s="182"/>
      <c r="E186" s="204"/>
      <c r="F186" s="196"/>
    </row>
    <row r="187" spans="1:16" s="114" customFormat="1" ht="36">
      <c r="A187" s="44">
        <f>A182+1</f>
        <v>6</v>
      </c>
      <c r="B187" s="111" t="s">
        <v>73</v>
      </c>
      <c r="C187" s="46" t="s">
        <v>14</v>
      </c>
      <c r="D187" s="182">
        <v>5</v>
      </c>
      <c r="E187" s="235"/>
      <c r="F187" s="194">
        <f>D187*E187</f>
        <v>0</v>
      </c>
      <c r="G187" s="54"/>
      <c r="H187" s="54"/>
      <c r="I187" s="54"/>
      <c r="J187" s="54"/>
      <c r="K187" s="54"/>
      <c r="L187" s="54"/>
      <c r="M187" s="54"/>
      <c r="N187" s="54"/>
      <c r="O187" s="54"/>
      <c r="P187" s="54"/>
    </row>
    <row r="188" spans="1:16" s="112" customFormat="1">
      <c r="A188" s="51"/>
      <c r="B188" s="60"/>
      <c r="C188" s="52"/>
      <c r="D188" s="182"/>
      <c r="E188" s="204"/>
      <c r="F188" s="196"/>
    </row>
    <row r="189" spans="1:16" s="114" customFormat="1" ht="72">
      <c r="A189" s="44">
        <f>A187+1</f>
        <v>7</v>
      </c>
      <c r="B189" s="59" t="s">
        <v>78</v>
      </c>
      <c r="C189" s="115" t="s">
        <v>14</v>
      </c>
      <c r="D189" s="182">
        <v>1</v>
      </c>
      <c r="E189" s="235"/>
      <c r="F189" s="194">
        <f>D189*E189</f>
        <v>0</v>
      </c>
      <c r="G189" s="54"/>
      <c r="H189" s="54"/>
      <c r="I189" s="54"/>
      <c r="J189" s="54"/>
      <c r="K189" s="54"/>
      <c r="L189" s="54"/>
      <c r="M189" s="54"/>
      <c r="N189" s="54"/>
      <c r="O189" s="54"/>
      <c r="P189" s="54"/>
    </row>
    <row r="190" spans="1:16" s="114" customFormat="1">
      <c r="A190" s="44"/>
      <c r="B190" s="59"/>
      <c r="C190" s="115"/>
      <c r="D190" s="47"/>
      <c r="E190" s="204"/>
      <c r="F190" s="194"/>
      <c r="G190" s="54"/>
      <c r="H190" s="54"/>
      <c r="I190" s="54"/>
      <c r="J190" s="54"/>
      <c r="K190" s="54"/>
      <c r="L190" s="54"/>
      <c r="M190" s="54"/>
      <c r="N190" s="54"/>
      <c r="O190" s="54"/>
      <c r="P190" s="54"/>
    </row>
    <row r="191" spans="1:16" s="54" customFormat="1" ht="36">
      <c r="A191" s="44">
        <f t="shared" ref="A191" si="5">1+A189</f>
        <v>8</v>
      </c>
      <c r="B191" s="53" t="s">
        <v>115</v>
      </c>
      <c r="C191" s="64" t="s">
        <v>10</v>
      </c>
      <c r="D191" s="182">
        <v>1</v>
      </c>
      <c r="E191" s="235"/>
      <c r="F191" s="194">
        <f>D191*E191</f>
        <v>0</v>
      </c>
    </row>
    <row r="192" spans="1:16" s="54" customFormat="1">
      <c r="A192" s="44"/>
      <c r="B192" s="45"/>
      <c r="C192" s="46"/>
      <c r="D192" s="47"/>
      <c r="E192" s="194"/>
      <c r="F192" s="196"/>
    </row>
    <row r="193" spans="1:16" s="54" customFormat="1">
      <c r="A193" s="58"/>
      <c r="B193" s="113" t="s">
        <v>69</v>
      </c>
      <c r="C193" s="46"/>
      <c r="D193" s="157"/>
      <c r="E193" s="194"/>
      <c r="F193" s="194"/>
    </row>
    <row r="194" spans="1:16" s="54" customFormat="1">
      <c r="A194" s="55"/>
      <c r="B194" s="50"/>
      <c r="C194" s="46"/>
      <c r="D194" s="47"/>
      <c r="E194" s="203"/>
      <c r="F194" s="196"/>
    </row>
    <row r="195" spans="1:16" s="114" customFormat="1" ht="60">
      <c r="A195" s="44">
        <f>1+A193</f>
        <v>1</v>
      </c>
      <c r="B195" s="110" t="s">
        <v>90</v>
      </c>
      <c r="C195" s="46" t="s">
        <v>13</v>
      </c>
      <c r="D195" s="157">
        <v>18</v>
      </c>
      <c r="E195" s="235"/>
      <c r="F195" s="194">
        <f>D195*E195</f>
        <v>0</v>
      </c>
      <c r="G195" s="54"/>
      <c r="H195" s="54"/>
      <c r="I195" s="54"/>
      <c r="J195" s="54"/>
      <c r="K195" s="54"/>
      <c r="L195" s="54"/>
      <c r="M195" s="54"/>
      <c r="N195" s="54"/>
      <c r="O195" s="54"/>
      <c r="P195" s="54"/>
    </row>
    <row r="196" spans="1:16" s="112" customFormat="1">
      <c r="A196" s="51" t="s">
        <v>9</v>
      </c>
      <c r="B196" s="60"/>
      <c r="C196" s="52"/>
      <c r="D196" s="176"/>
      <c r="E196" s="204"/>
      <c r="F196" s="196"/>
    </row>
    <row r="197" spans="1:16" s="114" customFormat="1" ht="36">
      <c r="A197" s="44">
        <f>1+A195</f>
        <v>2</v>
      </c>
      <c r="B197" s="110" t="s">
        <v>89</v>
      </c>
      <c r="C197" s="46" t="s">
        <v>10</v>
      </c>
      <c r="D197" s="47">
        <v>1</v>
      </c>
      <c r="E197" s="235"/>
      <c r="F197" s="194">
        <f>D197*E197</f>
        <v>0</v>
      </c>
      <c r="G197" s="54"/>
      <c r="H197" s="54"/>
      <c r="I197" s="54"/>
      <c r="J197" s="54"/>
      <c r="K197" s="54"/>
      <c r="L197" s="54"/>
      <c r="M197" s="54"/>
      <c r="N197" s="54"/>
      <c r="O197" s="54"/>
      <c r="P197" s="54"/>
    </row>
    <row r="198" spans="1:16" s="112" customFormat="1">
      <c r="A198" s="51" t="s">
        <v>9</v>
      </c>
      <c r="B198" s="60"/>
      <c r="C198" s="52"/>
      <c r="D198" s="176"/>
      <c r="E198" s="204"/>
      <c r="F198" s="196"/>
    </row>
    <row r="199" spans="1:16" s="114" customFormat="1" ht="84">
      <c r="A199" s="44">
        <f>1+A197</f>
        <v>3</v>
      </c>
      <c r="B199" s="110" t="s">
        <v>116</v>
      </c>
      <c r="C199" s="46" t="s">
        <v>14</v>
      </c>
      <c r="D199" s="47">
        <v>8</v>
      </c>
      <c r="E199" s="235"/>
      <c r="F199" s="194">
        <f>D199*E199</f>
        <v>0</v>
      </c>
      <c r="G199" s="54"/>
      <c r="H199" s="54"/>
      <c r="I199" s="54"/>
      <c r="J199" s="54"/>
      <c r="K199" s="54"/>
      <c r="L199" s="54"/>
      <c r="M199" s="54"/>
      <c r="N199" s="54"/>
      <c r="O199" s="54"/>
      <c r="P199" s="54"/>
    </row>
    <row r="200" spans="1:16" s="112" customFormat="1">
      <c r="A200" s="51" t="s">
        <v>9</v>
      </c>
      <c r="B200" s="60"/>
      <c r="C200" s="52"/>
      <c r="D200" s="176"/>
      <c r="E200" s="204"/>
      <c r="F200" s="196"/>
    </row>
    <row r="201" spans="1:16" s="114" customFormat="1" ht="60">
      <c r="A201" s="44">
        <f>A199+1</f>
        <v>4</v>
      </c>
      <c r="B201" s="110" t="s">
        <v>74</v>
      </c>
      <c r="C201" s="66" t="s">
        <v>14</v>
      </c>
      <c r="D201" s="47">
        <v>2</v>
      </c>
      <c r="E201" s="235"/>
      <c r="F201" s="194">
        <f>D201*E201</f>
        <v>0</v>
      </c>
      <c r="G201" s="54"/>
      <c r="H201" s="54"/>
      <c r="I201" s="54"/>
      <c r="J201" s="54"/>
      <c r="K201" s="54"/>
      <c r="L201" s="54"/>
      <c r="M201" s="54"/>
      <c r="N201" s="54"/>
      <c r="O201" s="54"/>
      <c r="P201" s="54"/>
    </row>
    <row r="202" spans="1:16" s="112" customFormat="1">
      <c r="A202" s="51"/>
      <c r="B202" s="60"/>
      <c r="C202" s="52"/>
      <c r="D202" s="176"/>
      <c r="E202" s="204"/>
      <c r="F202" s="196"/>
    </row>
    <row r="203" spans="1:16" s="114" customFormat="1" ht="72">
      <c r="A203" s="44">
        <f>A201+1</f>
        <v>5</v>
      </c>
      <c r="B203" s="50" t="s">
        <v>121</v>
      </c>
      <c r="C203" s="46"/>
      <c r="D203" s="47"/>
      <c r="E203" s="204"/>
      <c r="F203" s="196"/>
      <c r="G203" s="54"/>
      <c r="H203" s="54"/>
      <c r="I203" s="54"/>
      <c r="J203" s="54"/>
      <c r="K203" s="54"/>
      <c r="L203" s="54"/>
      <c r="M203" s="54"/>
      <c r="N203" s="54"/>
      <c r="O203" s="54"/>
      <c r="P203" s="54"/>
    </row>
    <row r="204" spans="1:16" s="114" customFormat="1" ht="24">
      <c r="A204" s="44"/>
      <c r="B204" s="50" t="s">
        <v>120</v>
      </c>
      <c r="C204" s="46"/>
      <c r="D204" s="47"/>
      <c r="E204" s="204"/>
      <c r="F204" s="196"/>
      <c r="G204" s="54"/>
      <c r="H204" s="54"/>
      <c r="I204" s="54"/>
      <c r="J204" s="54"/>
      <c r="K204" s="54"/>
      <c r="L204" s="54"/>
      <c r="M204" s="54"/>
      <c r="N204" s="54"/>
      <c r="O204" s="54"/>
      <c r="P204" s="54"/>
    </row>
    <row r="205" spans="1:16" s="114" customFormat="1">
      <c r="A205" s="44"/>
      <c r="B205" s="50"/>
      <c r="C205" s="46"/>
      <c r="D205" s="47"/>
      <c r="E205" s="204"/>
      <c r="F205" s="196"/>
      <c r="G205" s="54"/>
      <c r="H205" s="54"/>
      <c r="I205" s="54"/>
      <c r="J205" s="54"/>
      <c r="K205" s="54"/>
      <c r="L205" s="54"/>
      <c r="M205" s="54"/>
      <c r="N205" s="54"/>
      <c r="O205" s="54"/>
      <c r="P205" s="54"/>
    </row>
    <row r="206" spans="1:16" s="114" customFormat="1">
      <c r="A206" s="44"/>
      <c r="B206" s="50" t="s">
        <v>117</v>
      </c>
      <c r="C206" s="46" t="s">
        <v>13</v>
      </c>
      <c r="D206" s="47">
        <v>15</v>
      </c>
      <c r="E206" s="235"/>
      <c r="F206" s="194">
        <f>D206*E206</f>
        <v>0</v>
      </c>
      <c r="G206" s="54"/>
      <c r="H206" s="54"/>
      <c r="I206" s="54"/>
      <c r="J206" s="54"/>
      <c r="K206" s="54"/>
      <c r="L206" s="54"/>
      <c r="M206" s="54"/>
      <c r="N206" s="54"/>
      <c r="O206" s="54"/>
      <c r="P206" s="54"/>
    </row>
    <row r="207" spans="1:16" s="112" customFormat="1">
      <c r="A207" s="51"/>
      <c r="B207" s="60"/>
      <c r="C207" s="52"/>
      <c r="D207" s="176"/>
      <c r="E207" s="204"/>
      <c r="F207" s="196"/>
    </row>
    <row r="208" spans="1:16" s="114" customFormat="1" ht="36">
      <c r="A208" s="44">
        <f>A203+1</f>
        <v>6</v>
      </c>
      <c r="B208" s="111" t="s">
        <v>73</v>
      </c>
      <c r="C208" s="46" t="s">
        <v>14</v>
      </c>
      <c r="D208" s="47">
        <v>6</v>
      </c>
      <c r="E208" s="235"/>
      <c r="F208" s="194">
        <f>D208*E208</f>
        <v>0</v>
      </c>
      <c r="G208" s="54"/>
      <c r="H208" s="54"/>
      <c r="I208" s="54"/>
      <c r="J208" s="54"/>
      <c r="K208" s="54"/>
      <c r="L208" s="54"/>
      <c r="M208" s="54"/>
      <c r="N208" s="54"/>
      <c r="O208" s="54"/>
      <c r="P208" s="54"/>
    </row>
    <row r="209" spans="1:16" s="112" customFormat="1">
      <c r="A209" s="51"/>
      <c r="B209" s="60"/>
      <c r="C209" s="52"/>
      <c r="D209" s="176"/>
      <c r="E209" s="204"/>
      <c r="F209" s="196"/>
    </row>
    <row r="210" spans="1:16" s="114" customFormat="1" ht="72">
      <c r="A210" s="44">
        <f>A208+1</f>
        <v>7</v>
      </c>
      <c r="B210" s="59" t="s">
        <v>78</v>
      </c>
      <c r="C210" s="115" t="s">
        <v>14</v>
      </c>
      <c r="D210" s="47">
        <v>2</v>
      </c>
      <c r="E210" s="235"/>
      <c r="F210" s="194">
        <f>D210*E210</f>
        <v>0</v>
      </c>
      <c r="G210" s="54"/>
      <c r="H210" s="54"/>
      <c r="I210" s="54"/>
      <c r="J210" s="54"/>
      <c r="K210" s="54"/>
      <c r="L210" s="54"/>
      <c r="M210" s="54"/>
      <c r="N210" s="54"/>
      <c r="O210" s="54"/>
      <c r="P210" s="54"/>
    </row>
    <row r="211" spans="1:16" s="114" customFormat="1">
      <c r="A211" s="44"/>
      <c r="B211" s="59"/>
      <c r="C211" s="115"/>
      <c r="D211" s="47"/>
      <c r="E211" s="204"/>
      <c r="F211" s="194"/>
      <c r="G211" s="54"/>
      <c r="H211" s="54"/>
      <c r="I211" s="54"/>
      <c r="J211" s="54"/>
      <c r="K211" s="54"/>
      <c r="L211" s="54"/>
      <c r="M211" s="54"/>
      <c r="N211" s="54"/>
      <c r="O211" s="54"/>
      <c r="P211" s="54"/>
    </row>
    <row r="212" spans="1:16" s="54" customFormat="1" ht="24">
      <c r="A212" s="44">
        <f>A210+1</f>
        <v>8</v>
      </c>
      <c r="B212" s="53" t="s">
        <v>94</v>
      </c>
      <c r="C212" s="64" t="s">
        <v>10</v>
      </c>
      <c r="D212" s="182">
        <v>1</v>
      </c>
      <c r="E212" s="235"/>
      <c r="F212" s="194">
        <f>D212*E212</f>
        <v>0</v>
      </c>
    </row>
    <row r="213" spans="1:16" s="54" customFormat="1">
      <c r="A213" s="44"/>
      <c r="B213" s="45"/>
      <c r="C213" s="46"/>
      <c r="D213" s="47"/>
      <c r="E213" s="194"/>
      <c r="F213" s="196"/>
    </row>
    <row r="214" spans="1:16" s="54" customFormat="1" ht="25.5">
      <c r="A214" s="58"/>
      <c r="B214" s="113" t="s">
        <v>91</v>
      </c>
      <c r="C214" s="46"/>
      <c r="D214" s="157"/>
      <c r="E214" s="194"/>
      <c r="F214" s="194"/>
    </row>
    <row r="215" spans="1:16" s="54" customFormat="1">
      <c r="A215" s="55"/>
      <c r="B215" s="50"/>
      <c r="C215" s="46"/>
      <c r="D215" s="47"/>
      <c r="E215" s="203"/>
      <c r="F215" s="196"/>
    </row>
    <row r="216" spans="1:16" s="114" customFormat="1" ht="72">
      <c r="A216" s="44">
        <f>1+A214</f>
        <v>1</v>
      </c>
      <c r="B216" s="110" t="s">
        <v>92</v>
      </c>
      <c r="C216" s="46" t="s">
        <v>13</v>
      </c>
      <c r="D216" s="157">
        <v>21</v>
      </c>
      <c r="E216" s="235"/>
      <c r="F216" s="194">
        <f>D216*E216</f>
        <v>0</v>
      </c>
      <c r="G216" s="54"/>
      <c r="H216" s="54"/>
      <c r="I216" s="54"/>
      <c r="J216" s="54"/>
      <c r="K216" s="54"/>
      <c r="L216" s="54"/>
      <c r="M216" s="54"/>
      <c r="N216" s="54"/>
      <c r="O216" s="54"/>
      <c r="P216" s="54"/>
    </row>
    <row r="217" spans="1:16" s="112" customFormat="1">
      <c r="A217" s="51" t="s">
        <v>9</v>
      </c>
      <c r="B217" s="60"/>
      <c r="C217" s="52"/>
      <c r="D217" s="176"/>
      <c r="E217" s="204"/>
      <c r="F217" s="196"/>
    </row>
    <row r="218" spans="1:16" s="114" customFormat="1" ht="36">
      <c r="A218" s="44">
        <f>1+A216</f>
        <v>2</v>
      </c>
      <c r="B218" s="110" t="s">
        <v>95</v>
      </c>
      <c r="C218" s="46" t="s">
        <v>10</v>
      </c>
      <c r="D218" s="47">
        <v>1</v>
      </c>
      <c r="E218" s="235"/>
      <c r="F218" s="194">
        <f>D218*E218</f>
        <v>0</v>
      </c>
      <c r="G218" s="54"/>
      <c r="H218" s="54"/>
      <c r="I218" s="54"/>
      <c r="J218" s="54"/>
      <c r="K218" s="54"/>
      <c r="L218" s="54"/>
      <c r="M218" s="54"/>
      <c r="N218" s="54"/>
      <c r="O218" s="54"/>
      <c r="P218" s="54"/>
    </row>
    <row r="219" spans="1:16" s="112" customFormat="1">
      <c r="A219" s="51" t="s">
        <v>9</v>
      </c>
      <c r="B219" s="60"/>
      <c r="C219" s="52"/>
      <c r="D219" s="176"/>
      <c r="E219" s="204"/>
      <c r="F219" s="196"/>
    </row>
    <row r="220" spans="1:16" s="114" customFormat="1" ht="84">
      <c r="A220" s="44">
        <f>1+A218</f>
        <v>3</v>
      </c>
      <c r="B220" s="110" t="s">
        <v>118</v>
      </c>
      <c r="C220" s="46" t="s">
        <v>14</v>
      </c>
      <c r="D220" s="47">
        <v>10</v>
      </c>
      <c r="E220" s="235"/>
      <c r="F220" s="194">
        <f>D220*E220</f>
        <v>0</v>
      </c>
      <c r="G220" s="54"/>
      <c r="H220" s="54"/>
      <c r="I220" s="54"/>
      <c r="J220" s="54"/>
      <c r="K220" s="54"/>
      <c r="L220" s="54"/>
      <c r="M220" s="54"/>
      <c r="N220" s="54"/>
      <c r="O220" s="54"/>
      <c r="P220" s="54"/>
    </row>
    <row r="221" spans="1:16" s="112" customFormat="1">
      <c r="A221" s="51" t="s">
        <v>9</v>
      </c>
      <c r="B221" s="60"/>
      <c r="C221" s="52"/>
      <c r="D221" s="176"/>
      <c r="E221" s="204"/>
      <c r="F221" s="196"/>
    </row>
    <row r="222" spans="1:16" s="114" customFormat="1" ht="60">
      <c r="A222" s="44">
        <f>A220+1</f>
        <v>4</v>
      </c>
      <c r="B222" s="110" t="s">
        <v>74</v>
      </c>
      <c r="C222" s="66" t="s">
        <v>14</v>
      </c>
      <c r="D222" s="47">
        <v>2</v>
      </c>
      <c r="E222" s="235"/>
      <c r="F222" s="194">
        <f>D222*E222</f>
        <v>0</v>
      </c>
      <c r="G222" s="54"/>
      <c r="H222" s="54"/>
      <c r="I222" s="54"/>
      <c r="J222" s="54"/>
      <c r="K222" s="54"/>
      <c r="L222" s="54"/>
      <c r="M222" s="54"/>
      <c r="N222" s="54"/>
      <c r="O222" s="54"/>
      <c r="P222" s="54"/>
    </row>
    <row r="223" spans="1:16" s="112" customFormat="1">
      <c r="A223" s="51"/>
      <c r="B223" s="60"/>
      <c r="C223" s="52"/>
      <c r="D223" s="176"/>
      <c r="E223" s="204"/>
      <c r="F223" s="196"/>
    </row>
    <row r="224" spans="1:16" s="114" customFormat="1" ht="72">
      <c r="A224" s="44">
        <f>A222+1</f>
        <v>5</v>
      </c>
      <c r="B224" s="50" t="s">
        <v>119</v>
      </c>
      <c r="C224" s="46"/>
      <c r="D224" s="47"/>
      <c r="E224" s="204"/>
      <c r="F224" s="196"/>
      <c r="G224" s="54"/>
      <c r="H224" s="54"/>
      <c r="I224" s="54"/>
      <c r="J224" s="54"/>
      <c r="K224" s="54"/>
      <c r="L224" s="54"/>
      <c r="M224" s="54"/>
      <c r="N224" s="54"/>
      <c r="O224" s="54"/>
      <c r="P224" s="54"/>
    </row>
    <row r="225" spans="1:16" s="114" customFormat="1" ht="24">
      <c r="A225" s="44"/>
      <c r="B225" s="50" t="s">
        <v>120</v>
      </c>
      <c r="C225" s="46"/>
      <c r="D225" s="47"/>
      <c r="E225" s="204"/>
      <c r="F225" s="196"/>
      <c r="G225" s="54"/>
      <c r="H225" s="54"/>
      <c r="I225" s="54"/>
      <c r="J225" s="54"/>
      <c r="K225" s="54"/>
      <c r="L225" s="54"/>
      <c r="M225" s="54"/>
      <c r="N225" s="54"/>
      <c r="O225" s="54"/>
      <c r="P225" s="54"/>
    </row>
    <row r="226" spans="1:16" s="114" customFormat="1">
      <c r="A226" s="44"/>
      <c r="B226" s="50"/>
      <c r="C226" s="46"/>
      <c r="D226" s="47"/>
      <c r="E226" s="204"/>
      <c r="F226" s="196"/>
      <c r="G226" s="54"/>
      <c r="H226" s="54"/>
      <c r="I226" s="54"/>
      <c r="J226" s="54"/>
      <c r="K226" s="54"/>
      <c r="L226" s="54"/>
      <c r="M226" s="54"/>
      <c r="N226" s="54"/>
      <c r="O226" s="54"/>
      <c r="P226" s="54"/>
    </row>
    <row r="227" spans="1:16" s="114" customFormat="1">
      <c r="A227" s="44"/>
      <c r="B227" s="50" t="s">
        <v>117</v>
      </c>
      <c r="C227" s="46" t="s">
        <v>13</v>
      </c>
      <c r="D227" s="47">
        <v>18</v>
      </c>
      <c r="E227" s="235"/>
      <c r="F227" s="194">
        <f>D227*E227</f>
        <v>0</v>
      </c>
      <c r="G227" s="54"/>
      <c r="H227" s="54"/>
      <c r="I227" s="54"/>
      <c r="J227" s="54"/>
      <c r="K227" s="54"/>
      <c r="L227" s="54"/>
      <c r="M227" s="54"/>
      <c r="N227" s="54"/>
      <c r="O227" s="54"/>
      <c r="P227" s="54"/>
    </row>
    <row r="228" spans="1:16" s="112" customFormat="1">
      <c r="A228" s="51"/>
      <c r="B228" s="60"/>
      <c r="C228" s="52"/>
      <c r="D228" s="176"/>
      <c r="E228" s="204"/>
      <c r="F228" s="196"/>
    </row>
    <row r="229" spans="1:16" s="114" customFormat="1" ht="36">
      <c r="A229" s="44">
        <f>A224+1</f>
        <v>6</v>
      </c>
      <c r="B229" s="111" t="s">
        <v>73</v>
      </c>
      <c r="C229" s="46" t="s">
        <v>14</v>
      </c>
      <c r="D229" s="47">
        <v>8</v>
      </c>
      <c r="E229" s="235"/>
      <c r="F229" s="194">
        <f>D229*E229</f>
        <v>0</v>
      </c>
      <c r="G229" s="54"/>
      <c r="H229" s="54"/>
      <c r="I229" s="54"/>
      <c r="J229" s="54"/>
      <c r="K229" s="54"/>
      <c r="L229" s="54"/>
      <c r="M229" s="54"/>
      <c r="N229" s="54"/>
      <c r="O229" s="54"/>
      <c r="P229" s="54"/>
    </row>
    <row r="230" spans="1:16" s="112" customFormat="1">
      <c r="A230" s="51"/>
      <c r="B230" s="60"/>
      <c r="C230" s="52"/>
      <c r="D230" s="176"/>
      <c r="E230" s="204"/>
      <c r="F230" s="196"/>
    </row>
    <row r="231" spans="1:16" s="114" customFormat="1" ht="72">
      <c r="A231" s="44">
        <f>A229+1</f>
        <v>7</v>
      </c>
      <c r="B231" s="59" t="s">
        <v>78</v>
      </c>
      <c r="C231" s="115" t="s">
        <v>14</v>
      </c>
      <c r="D231" s="47">
        <v>2</v>
      </c>
      <c r="E231" s="235"/>
      <c r="F231" s="194">
        <f>D231*E231</f>
        <v>0</v>
      </c>
      <c r="G231" s="54"/>
      <c r="H231" s="54"/>
      <c r="I231" s="54"/>
      <c r="J231" s="54"/>
      <c r="K231" s="54"/>
      <c r="L231" s="54"/>
      <c r="M231" s="54"/>
      <c r="N231" s="54"/>
      <c r="O231" s="54"/>
      <c r="P231" s="54"/>
    </row>
    <row r="232" spans="1:16" s="114" customFormat="1">
      <c r="A232" s="44"/>
      <c r="B232" s="59"/>
      <c r="C232" s="115"/>
      <c r="D232" s="47"/>
      <c r="E232" s="204"/>
      <c r="F232" s="194"/>
      <c r="G232" s="54"/>
      <c r="H232" s="54"/>
      <c r="I232" s="54"/>
      <c r="J232" s="54"/>
      <c r="K232" s="54"/>
      <c r="L232" s="54"/>
      <c r="M232" s="54"/>
      <c r="N232" s="54"/>
      <c r="O232" s="54"/>
      <c r="P232" s="54"/>
    </row>
    <row r="233" spans="1:16" s="54" customFormat="1" ht="24">
      <c r="A233" s="44">
        <f>A231+1</f>
        <v>8</v>
      </c>
      <c r="B233" s="53" t="s">
        <v>93</v>
      </c>
      <c r="C233" s="64" t="s">
        <v>10</v>
      </c>
      <c r="D233" s="182">
        <v>1</v>
      </c>
      <c r="E233" s="235"/>
      <c r="F233" s="194">
        <f>D233*E233</f>
        <v>0</v>
      </c>
    </row>
    <row r="234" spans="1:16" s="54" customFormat="1">
      <c r="A234" s="44"/>
      <c r="B234" s="45"/>
      <c r="C234" s="46"/>
      <c r="D234" s="47"/>
      <c r="E234" s="194"/>
      <c r="F234" s="196"/>
    </row>
    <row r="235" spans="1:16" s="54" customFormat="1" ht="13.5" thickBot="1">
      <c r="A235" s="44"/>
      <c r="B235" s="45"/>
      <c r="C235" s="46"/>
      <c r="D235" s="157"/>
      <c r="E235" s="194"/>
      <c r="F235" s="196"/>
    </row>
    <row r="236" spans="1:16" s="97" customFormat="1" ht="30" customHeight="1" thickTop="1" thickBot="1">
      <c r="A236" s="146"/>
      <c r="B236" s="94" t="str">
        <f>+CONCATENATE("REKAPITULACIJA GR. DELA - ",B100)</f>
        <v>REKAPITULACIJA GR. DELA - A. ELEKTRIČNI PRIKLJUČEK IN ZUNANJA UREDITEV</v>
      </c>
      <c r="C236" s="95"/>
      <c r="D236" s="96"/>
      <c r="E236" s="228"/>
      <c r="F236" s="200">
        <f>SUM(F102:F123)</f>
        <v>0</v>
      </c>
    </row>
    <row r="237" spans="1:16" s="97" customFormat="1" ht="9.9499999999999993" customHeight="1" thickTop="1" thickBot="1">
      <c r="A237" s="146"/>
      <c r="B237" s="94"/>
      <c r="C237" s="95"/>
      <c r="D237" s="96"/>
      <c r="E237" s="228"/>
      <c r="F237" s="200"/>
    </row>
    <row r="238" spans="1:16" s="97" customFormat="1" ht="30" customHeight="1" thickTop="1" thickBot="1">
      <c r="A238" s="146"/>
      <c r="B238" s="94" t="str">
        <f>+CONCATENATE("REKAPITULACIJA GR. DELA - ",B124)</f>
        <v>REKAPITULACIJA GR. DELA - B. ZAŠČITA NN OMREŽJA</v>
      </c>
      <c r="C238" s="95"/>
      <c r="D238" s="96"/>
      <c r="E238" s="228"/>
      <c r="F238" s="200">
        <f>SUM(F128:F147)</f>
        <v>0</v>
      </c>
    </row>
    <row r="239" spans="1:16" s="97" customFormat="1" ht="9.9499999999999993" customHeight="1" thickTop="1" thickBot="1">
      <c r="A239" s="146"/>
      <c r="B239" s="94"/>
      <c r="C239" s="95"/>
      <c r="D239" s="96"/>
      <c r="E239" s="228"/>
      <c r="F239" s="200"/>
    </row>
    <row r="240" spans="1:16" s="97" customFormat="1" ht="30" customHeight="1" thickTop="1" thickBot="1">
      <c r="A240" s="146"/>
      <c r="B240" s="94" t="str">
        <f>+CONCATENATE("REKAPITULACIJA GR. DELA - ",B148)</f>
        <v>REKAPITULACIJA GR. DELA - C. ZAŠČITA SN OMREŽJA</v>
      </c>
      <c r="C240" s="95"/>
      <c r="D240" s="96"/>
      <c r="E240" s="228"/>
      <c r="F240" s="200">
        <f>SUM(F152:F171)</f>
        <v>0</v>
      </c>
    </row>
    <row r="241" spans="1:9" s="97" customFormat="1" ht="9.9499999999999993" customHeight="1" thickTop="1" thickBot="1">
      <c r="A241" s="146"/>
      <c r="B241" s="94"/>
      <c r="C241" s="95"/>
      <c r="D241" s="96"/>
      <c r="E241" s="228"/>
      <c r="F241" s="200"/>
    </row>
    <row r="242" spans="1:9" s="97" customFormat="1" ht="30" customHeight="1" thickTop="1" thickBot="1">
      <c r="A242" s="146"/>
      <c r="B242" s="94" t="str">
        <f>+CONCATENATE("REKAPITULACIJA GR. DELA - ",B172)</f>
        <v>REKAPITULACIJA GR. DELA - D. ZAŠČITA OBSTOJEČEGA TK OMREŽJA</v>
      </c>
      <c r="C242" s="95"/>
      <c r="D242" s="96"/>
      <c r="E242" s="228"/>
      <c r="F242" s="200">
        <f>SUM(F174:F191)</f>
        <v>0</v>
      </c>
    </row>
    <row r="243" spans="1:9" s="97" customFormat="1" ht="9.9499999999999993" customHeight="1" thickTop="1" thickBot="1">
      <c r="A243" s="146"/>
      <c r="B243" s="94"/>
      <c r="C243" s="95"/>
      <c r="D243" s="96"/>
      <c r="E243" s="228"/>
      <c r="F243" s="200"/>
    </row>
    <row r="244" spans="1:9" s="97" customFormat="1" ht="30" customHeight="1" thickTop="1" thickBot="1">
      <c r="A244" s="146"/>
      <c r="B244" s="94" t="str">
        <f>+CONCATENATE("REKAPITULACIJA GR. DELA - ",B193)</f>
        <v>REKAPITULACIJA GR. DELA - E. ZAŠČITA OBSTOJEČEGA CATV OMREŽJA</v>
      </c>
      <c r="C244" s="95"/>
      <c r="D244" s="96"/>
      <c r="E244" s="228"/>
      <c r="F244" s="200">
        <f>SUM(F195:F212)</f>
        <v>0</v>
      </c>
    </row>
    <row r="245" spans="1:9" s="97" customFormat="1" ht="9.9499999999999993" customHeight="1" thickTop="1" thickBot="1">
      <c r="A245" s="146"/>
      <c r="B245" s="94"/>
      <c r="C245" s="95"/>
      <c r="D245" s="96"/>
      <c r="E245" s="228"/>
      <c r="F245" s="200"/>
    </row>
    <row r="246" spans="1:9" s="97" customFormat="1" ht="30" customHeight="1" thickTop="1" thickBot="1">
      <c r="A246" s="146"/>
      <c r="B246" s="94" t="str">
        <f>+CONCATENATE("REKAPITULACIJA GR. DELA - ",B214)</f>
        <v>REKAPITULACIJA GR. DELA - F. ZAŠČITA OBSTOJEČEGA OPTIČNEGA OMREŽJA</v>
      </c>
      <c r="C246" s="95"/>
      <c r="D246" s="96"/>
      <c r="E246" s="228"/>
      <c r="F246" s="200">
        <f>SUM(F216:F233)</f>
        <v>0</v>
      </c>
    </row>
    <row r="247" spans="1:9" s="97" customFormat="1" ht="20.100000000000001" customHeight="1" thickTop="1" thickBot="1">
      <c r="A247" s="146"/>
      <c r="B247" s="94"/>
      <c r="C247" s="95"/>
      <c r="D247" s="96"/>
      <c r="E247" s="228"/>
      <c r="F247" s="200"/>
    </row>
    <row r="248" spans="1:9" s="97" customFormat="1" ht="30" customHeight="1" thickTop="1" thickBot="1">
      <c r="A248" s="146"/>
      <c r="B248" s="94" t="str">
        <f>+CONCATENATE("REKAPITULACIJA - ",B98)</f>
        <v>REKAPITULACIJA - GRADBENA DELA</v>
      </c>
      <c r="C248" s="95"/>
      <c r="D248" s="96"/>
      <c r="E248" s="228"/>
      <c r="F248" s="200">
        <f>SUM(F236:F246)</f>
        <v>0</v>
      </c>
    </row>
    <row r="249" spans="1:9" s="97" customFormat="1" ht="12.75" customHeight="1" thickTop="1">
      <c r="A249" s="147"/>
      <c r="B249" s="134"/>
      <c r="C249" s="135"/>
      <c r="D249" s="136"/>
      <c r="E249" s="231"/>
      <c r="F249" s="206"/>
    </row>
    <row r="250" spans="1:9" s="120" customFormat="1">
      <c r="A250" s="148" t="s">
        <v>33</v>
      </c>
      <c r="B250" s="137" t="s">
        <v>1</v>
      </c>
      <c r="C250" s="46"/>
      <c r="D250" s="47"/>
      <c r="E250" s="208"/>
      <c r="F250" s="207"/>
      <c r="G250" s="123"/>
    </row>
    <row r="251" spans="1:9" s="120" customFormat="1">
      <c r="A251" s="149"/>
      <c r="B251" s="50"/>
      <c r="C251" s="46"/>
      <c r="D251" s="47"/>
      <c r="E251" s="208"/>
      <c r="F251" s="208"/>
    </row>
    <row r="252" spans="1:9" s="120" customFormat="1" ht="60">
      <c r="A252" s="149">
        <v>1</v>
      </c>
      <c r="B252" s="50" t="s">
        <v>125</v>
      </c>
      <c r="C252" s="46" t="s">
        <v>15</v>
      </c>
      <c r="D252" s="47">
        <v>16</v>
      </c>
      <c r="E252" s="235"/>
      <c r="F252" s="194">
        <f>D252*E252</f>
        <v>0</v>
      </c>
    </row>
    <row r="253" spans="1:9" s="120" customFormat="1">
      <c r="A253" s="149"/>
      <c r="B253" s="50"/>
      <c r="C253" s="46"/>
      <c r="D253" s="47"/>
      <c r="E253" s="208"/>
      <c r="F253" s="207"/>
    </row>
    <row r="254" spans="1:9" s="54" customFormat="1" ht="48">
      <c r="A254" s="44">
        <f>1+A252</f>
        <v>2</v>
      </c>
      <c r="B254" s="171" t="s">
        <v>83</v>
      </c>
      <c r="C254" s="46" t="s">
        <v>10</v>
      </c>
      <c r="D254" s="182">
        <v>1</v>
      </c>
      <c r="E254" s="235"/>
      <c r="F254" s="194">
        <f>D254*E254</f>
        <v>0</v>
      </c>
      <c r="G254" s="98"/>
    </row>
    <row r="255" spans="1:9" s="54" customFormat="1">
      <c r="A255" s="44"/>
      <c r="B255" s="45"/>
      <c r="C255" s="46"/>
      <c r="D255" s="157"/>
      <c r="E255" s="232"/>
      <c r="F255" s="232"/>
      <c r="G255" s="98"/>
      <c r="H255" s="48"/>
    </row>
    <row r="256" spans="1:9" s="120" customFormat="1" ht="72">
      <c r="A256" s="44">
        <f>1+A254</f>
        <v>3</v>
      </c>
      <c r="B256" s="50" t="s">
        <v>126</v>
      </c>
      <c r="C256" s="46" t="s">
        <v>10</v>
      </c>
      <c r="D256" s="47">
        <v>1</v>
      </c>
      <c r="E256" s="208"/>
      <c r="F256" s="194">
        <f>(Rekapitulacija!F19+Rekapitulacija!F20+Rekapitulacija!F21)*0.1</f>
        <v>0</v>
      </c>
      <c r="I256" s="172"/>
    </row>
    <row r="257" spans="1:9" s="120" customFormat="1" ht="24">
      <c r="A257" s="44"/>
      <c r="B257" s="50" t="s">
        <v>140</v>
      </c>
      <c r="C257" s="46"/>
      <c r="D257" s="47"/>
      <c r="E257" s="208"/>
      <c r="F257" s="194"/>
      <c r="I257" s="172"/>
    </row>
    <row r="258" spans="1:9" s="120" customFormat="1" ht="13.5" thickBot="1">
      <c r="A258" s="150"/>
      <c r="B258" s="56"/>
      <c r="C258" s="46"/>
      <c r="D258" s="47"/>
      <c r="E258" s="233"/>
      <c r="F258" s="209"/>
    </row>
    <row r="259" spans="1:9" s="121" customFormat="1" ht="30" customHeight="1" thickTop="1" thickBot="1">
      <c r="A259" s="151"/>
      <c r="B259" s="94" t="str">
        <f>+CONCATENATE("REKAPITULACIJA - ",B250)</f>
        <v>REKAPITULACIJA - SPLOŠNO</v>
      </c>
      <c r="C259" s="95"/>
      <c r="D259" s="96"/>
      <c r="E259" s="234"/>
      <c r="F259" s="200">
        <f>SUM(F252:F258)</f>
        <v>0</v>
      </c>
      <c r="H259" s="156" t="e">
        <f>F248+F96+#REF!+F90</f>
        <v>#REF!</v>
      </c>
    </row>
    <row r="260" spans="1:9" s="120" customFormat="1" ht="13.5" thickTop="1">
      <c r="A260" s="150"/>
      <c r="B260" s="56"/>
      <c r="C260" s="46"/>
      <c r="D260" s="47"/>
      <c r="E260" s="208"/>
      <c r="F260" s="210"/>
      <c r="G260" s="119"/>
      <c r="H260" s="123"/>
      <c r="I260" s="123"/>
    </row>
    <row r="261" spans="1:9" s="49" customFormat="1">
      <c r="A261" s="55"/>
      <c r="B261" s="56"/>
      <c r="C261" s="46"/>
      <c r="D261" s="47"/>
      <c r="E261" s="203"/>
      <c r="F261" s="196"/>
    </row>
    <row r="263" spans="1:9">
      <c r="C263" s="44"/>
    </row>
  </sheetData>
  <sheetProtection password="8960" sheet="1" objects="1" scenarios="1" selectLockedCells="1"/>
  <protectedRanges>
    <protectedRange sqref="E30" name="Obseg1_1_1"/>
    <protectedRange sqref="E254" name="Obseg1_1_1_1_1"/>
  </protectedRanges>
  <phoneticPr fontId="8" type="noConversion"/>
  <pageMargins left="0.98425196850393704" right="0.59055118110236227" top="0.39370078740157483" bottom="0.98425196850393704" header="0.19685039370078741" footer="0.39370078740157483"/>
  <pageSetup paperSize="9" orientation="portrait" r:id="rId1"/>
  <headerFooter>
    <oddFooter>&amp;L&amp;"Arial,Poševno"&amp;8Rekonstrukcija objekta Vila Urška, Poljanska 97, Ljubljana
doc: &amp;F - v1&amp;R&amp;"Arial,Krepko"&amp;20 4/2&amp;"Arial,Poševno"&amp;8
list št: p/&amp;P</oddFooter>
  </headerFooter>
  <rowBreaks count="6" manualBreakCount="6">
    <brk id="41" max="5" man="1"/>
    <brk id="71" max="5" man="1"/>
    <brk id="97" max="5" man="1"/>
    <brk id="123" max="5" man="1"/>
    <brk id="213" max="5" man="1"/>
    <brk id="234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4</vt:i4>
      </vt:variant>
    </vt:vector>
  </HeadingPairs>
  <TitlesOfParts>
    <vt:vector size="6" baseType="lpstr">
      <vt:lpstr>Rekapitulacija</vt:lpstr>
      <vt:lpstr>priključek in ZU</vt:lpstr>
      <vt:lpstr>'priključek in ZU'!Področje_tiskanja</vt:lpstr>
      <vt:lpstr>Rekapitulacija!Področje_tiskanja</vt:lpstr>
      <vt:lpstr>'priključek in ZU'!Tiskanje_naslovov</vt:lpstr>
      <vt:lpstr>Rekapitulacija!Tiskanje_naslovov</vt:lpstr>
    </vt:vector>
  </TitlesOfParts>
  <Company>savaprojekt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Požun</dc:creator>
  <cp:lastModifiedBy>Peter Požun</cp:lastModifiedBy>
  <cp:lastPrinted>2014-03-21T10:27:23Z</cp:lastPrinted>
  <dcterms:created xsi:type="dcterms:W3CDTF">2000-06-09T14:07:04Z</dcterms:created>
  <dcterms:modified xsi:type="dcterms:W3CDTF">2014-03-25T11:59:57Z</dcterms:modified>
</cp:coreProperties>
</file>