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80" yWindow="-30" windowWidth="14580" windowHeight="12825" tabRatio="720"/>
  </bookViews>
  <sheets>
    <sheet name="REKAPITULACIJA" sheetId="18" r:id="rId1"/>
    <sheet name="Zahteve" sheetId="42" r:id="rId2"/>
    <sheet name="MOČ" sheetId="22" r:id="rId3"/>
    <sheet name="UPS" sheetId="43" r:id="rId4"/>
    <sheet name="RAZSVETLJAVA" sheetId="41" r:id="rId5"/>
    <sheet name="UNIV_OŽIČENJE" sheetId="28" r:id="rId6"/>
    <sheet name="DOMOFON" sheetId="46" r:id="rId7"/>
    <sheet name="SOS" sheetId="45" r:id="rId8"/>
    <sheet name="MULT. OPREMA" sheetId="44" r:id="rId9"/>
    <sheet name="IZEN.POT." sheetId="40" r:id="rId10"/>
    <sheet name="STRELOVOD" sheetId="29" r:id="rId11"/>
    <sheet name="POŽAR" sheetId="32" r:id="rId12"/>
    <sheet name="DEMONTAŽA" sheetId="35" r:id="rId13"/>
    <sheet name="SPLOŠNO" sheetId="31" r:id="rId14"/>
  </sheets>
  <definedNames>
    <definedName name="_xlnm.Print_Area" localSheetId="12">DEMONTAŽA!$A$1:$F$28</definedName>
    <definedName name="_xlnm.Print_Area" localSheetId="6">DOMOFON!$A$1:$F$36</definedName>
    <definedName name="_xlnm.Print_Area" localSheetId="9">IZEN.POT.!$A$1:$F$40</definedName>
    <definedName name="_xlnm.Print_Area" localSheetId="2">MOČ!$A$1:$F$349</definedName>
    <definedName name="_xlnm.Print_Area" localSheetId="8">'MULT. OPREMA'!$A$1:$F$55</definedName>
    <definedName name="_xlnm.Print_Area" localSheetId="11">POŽAR!$A$1:$F$60</definedName>
    <definedName name="_xlnm.Print_Area" localSheetId="4">RAZSVETLJAVA!$A$1:$F$190</definedName>
    <definedName name="_xlnm.Print_Area" localSheetId="0">REKAPITULACIJA!$A$1:$F$34</definedName>
    <definedName name="_xlnm.Print_Area" localSheetId="7">SOS!$A$1:$F$44</definedName>
    <definedName name="_xlnm.Print_Area" localSheetId="13">SPLOŠNO!$A$1:$F$22</definedName>
    <definedName name="_xlnm.Print_Area" localSheetId="10">STRELOVOD!$A$1:$F$46</definedName>
    <definedName name="_xlnm.Print_Area" localSheetId="5">UNIV_OŽIČENJE!$A$1:$F$83</definedName>
    <definedName name="_xlnm.Print_Area" localSheetId="3">UPS!$A$1:$F$29</definedName>
    <definedName name="_xlnm.Print_Area" localSheetId="1">Zahteve!$A$1:$F$31</definedName>
    <definedName name="_xlnm.Print_Titles" localSheetId="12">DEMONTAŽA!$1:$6</definedName>
    <definedName name="_xlnm.Print_Titles" localSheetId="6">DOMOFON!$1:$6</definedName>
    <definedName name="_xlnm.Print_Titles" localSheetId="9">IZEN.POT.!$1:$6</definedName>
    <definedName name="_xlnm.Print_Titles" localSheetId="2">MOČ!$1:$5</definedName>
    <definedName name="_xlnm.Print_Titles" localSheetId="8">'MULT. OPREMA'!$1:$6</definedName>
    <definedName name="_xlnm.Print_Titles" localSheetId="11">POŽAR!$1:$6</definedName>
    <definedName name="_xlnm.Print_Titles" localSheetId="4">RAZSVETLJAVA!$1:$6</definedName>
    <definedName name="_xlnm.Print_Titles" localSheetId="0">REKAPITULACIJA!$1:$6</definedName>
    <definedName name="_xlnm.Print_Titles" localSheetId="7">SOS!$1:$6</definedName>
    <definedName name="_xlnm.Print_Titles" localSheetId="13">SPLOŠNO!$1:$6</definedName>
    <definedName name="_xlnm.Print_Titles" localSheetId="10">STRELOVOD!$1:$6</definedName>
    <definedName name="_xlnm.Print_Titles" localSheetId="5">UNIV_OŽIČENJE!$1:$6</definedName>
    <definedName name="_xlnm.Print_Titles" localSheetId="3">UPS!$1:$5</definedName>
    <definedName name="_xlnm.Print_Titles" localSheetId="1">Zahteve!$1:$5</definedName>
  </definedNames>
  <calcPr calcId="145621"/>
</workbook>
</file>

<file path=xl/calcChain.xml><?xml version="1.0" encoding="utf-8"?>
<calcChain xmlns="http://schemas.openxmlformats.org/spreadsheetml/2006/main">
  <c r="F48" i="32" l="1"/>
  <c r="F108" i="41" l="1"/>
  <c r="F89" i="41" l="1"/>
  <c r="F55" i="41"/>
  <c r="B34" i="46" l="1"/>
  <c r="F32" i="46"/>
  <c r="F21" i="46"/>
  <c r="F19" i="46"/>
  <c r="F15" i="46"/>
  <c r="F13" i="46"/>
  <c r="F11" i="46"/>
  <c r="A17" i="46"/>
  <c r="A21" i="46" s="1"/>
  <c r="A32" i="46" s="1"/>
  <c r="F51" i="46"/>
  <c r="B51" i="46"/>
  <c r="A51" i="46"/>
  <c r="F50" i="46"/>
  <c r="B50" i="46"/>
  <c r="F49" i="46"/>
  <c r="B49" i="46"/>
  <c r="A49" i="46"/>
  <c r="F48" i="46"/>
  <c r="B48" i="46"/>
  <c r="A48" i="46"/>
  <c r="F47" i="46"/>
  <c r="B47" i="46"/>
  <c r="A47" i="46"/>
  <c r="B46" i="46"/>
  <c r="A46" i="46"/>
  <c r="F45" i="46"/>
  <c r="B45" i="46"/>
  <c r="A45" i="46"/>
  <c r="F44" i="46"/>
  <c r="B44" i="46"/>
  <c r="A44" i="46"/>
  <c r="F43" i="46"/>
  <c r="F52" i="46" s="1"/>
  <c r="B43" i="46"/>
  <c r="A43" i="46"/>
  <c r="F46" i="46"/>
  <c r="F34" i="46" l="1"/>
  <c r="F18" i="18" s="1"/>
  <c r="F54" i="46"/>
  <c r="F53" i="46"/>
  <c r="F105" i="41"/>
  <c r="F102" i="41"/>
  <c r="F99" i="41"/>
  <c r="F96" i="41"/>
  <c r="F93" i="41"/>
  <c r="F86" i="41"/>
  <c r="F83" i="41"/>
  <c r="F80" i="41"/>
  <c r="F77" i="41"/>
  <c r="F74" i="41"/>
  <c r="F68" i="41"/>
  <c r="F71" i="41"/>
  <c r="F137" i="41"/>
  <c r="F25" i="29" l="1"/>
  <c r="F23" i="29"/>
  <c r="A148" i="22" l="1"/>
  <c r="F147" i="22"/>
  <c r="A123" i="22"/>
  <c r="F122" i="22"/>
  <c r="B43" i="45" l="1"/>
  <c r="F41" i="45"/>
  <c r="A40" i="45"/>
  <c r="F39" i="45"/>
  <c r="A38" i="45"/>
  <c r="F37" i="45"/>
  <c r="A36" i="45"/>
  <c r="F35" i="45"/>
  <c r="A34" i="45"/>
  <c r="F33" i="45"/>
  <c r="A32" i="45"/>
  <c r="F31" i="45"/>
  <c r="A30" i="45"/>
  <c r="A28" i="45"/>
  <c r="F27" i="45"/>
  <c r="F25" i="45"/>
  <c r="F23" i="45"/>
  <c r="A22" i="45"/>
  <c r="A20" i="45"/>
  <c r="F19" i="45"/>
  <c r="A18" i="45"/>
  <c r="F17" i="45"/>
  <c r="A16" i="45"/>
  <c r="F15" i="45"/>
  <c r="A14" i="45"/>
  <c r="F13" i="45"/>
  <c r="A12" i="45"/>
  <c r="F11" i="45"/>
  <c r="F43" i="45" s="1"/>
  <c r="A11" i="45"/>
  <c r="A49" i="32"/>
  <c r="F19" i="18" l="1"/>
  <c r="A13" i="45"/>
  <c r="A15" i="45" l="1"/>
  <c r="A17" i="45" l="1"/>
  <c r="A19" i="45" l="1"/>
  <c r="A21" i="45" l="1"/>
  <c r="A29" i="45" l="1"/>
  <c r="A33" i="45" s="1"/>
  <c r="A35" i="45" l="1"/>
  <c r="A37" i="45"/>
  <c r="A39" i="45" s="1"/>
  <c r="A41" i="45" s="1"/>
  <c r="F29" i="44" l="1"/>
  <c r="F27" i="44"/>
  <c r="F88" i="22" l="1"/>
  <c r="A14" i="31" l="1"/>
  <c r="A37" i="40" l="1"/>
  <c r="F174" i="22" l="1"/>
  <c r="A101" i="22"/>
  <c r="F100" i="22"/>
  <c r="F24" i="35" l="1"/>
  <c r="A24" i="35"/>
  <c r="A35" i="40" l="1"/>
  <c r="A36" i="40"/>
  <c r="F34" i="40"/>
  <c r="A73" i="28"/>
  <c r="A74" i="28"/>
  <c r="F72" i="28"/>
  <c r="F175" i="41"/>
  <c r="F337" i="22"/>
  <c r="B20" i="18" l="1"/>
  <c r="F49" i="44"/>
  <c r="F41" i="44"/>
  <c r="F39" i="44"/>
  <c r="F37" i="44"/>
  <c r="F19" i="44"/>
  <c r="F17" i="44"/>
  <c r="F72" i="44" l="1"/>
  <c r="B72" i="44"/>
  <c r="A72" i="44"/>
  <c r="F71" i="44"/>
  <c r="B71" i="44"/>
  <c r="F70" i="44"/>
  <c r="B70" i="44"/>
  <c r="A70" i="44"/>
  <c r="F69" i="44"/>
  <c r="B69" i="44"/>
  <c r="A69" i="44"/>
  <c r="F68" i="44"/>
  <c r="B68" i="44"/>
  <c r="A68" i="44"/>
  <c r="B67" i="44"/>
  <c r="A67" i="44"/>
  <c r="F66" i="44"/>
  <c r="B66" i="44"/>
  <c r="A66" i="44"/>
  <c r="F65" i="44"/>
  <c r="B65" i="44"/>
  <c r="A65" i="44"/>
  <c r="F64" i="44"/>
  <c r="F73" i="44" s="1"/>
  <c r="B64" i="44"/>
  <c r="A64" i="44"/>
  <c r="B53" i="44"/>
  <c r="F51" i="44"/>
  <c r="F47" i="44"/>
  <c r="F45" i="44"/>
  <c r="F43" i="44"/>
  <c r="A34" i="44"/>
  <c r="F33" i="44"/>
  <c r="F31" i="44"/>
  <c r="F25" i="44"/>
  <c r="F23" i="44"/>
  <c r="F21" i="44"/>
  <c r="F15" i="44"/>
  <c r="A14" i="44"/>
  <c r="F13" i="44"/>
  <c r="F11" i="44"/>
  <c r="F9" i="44"/>
  <c r="A9" i="44"/>
  <c r="F53" i="44" l="1"/>
  <c r="F20" i="18" s="1"/>
  <c r="F75" i="44"/>
  <c r="F74" i="44"/>
  <c r="A11" i="44"/>
  <c r="F46" i="41"/>
  <c r="F67" i="44" l="1"/>
  <c r="A13" i="44"/>
  <c r="F166" i="22"/>
  <c r="A15" i="44" l="1"/>
  <c r="A17" i="44" l="1"/>
  <c r="A19" i="44"/>
  <c r="A21" i="44" s="1"/>
  <c r="F44" i="32"/>
  <c r="A33" i="32"/>
  <c r="A32" i="32"/>
  <c r="A31" i="32"/>
  <c r="A30" i="32"/>
  <c r="A29" i="32"/>
  <c r="A28" i="32"/>
  <c r="A27" i="32"/>
  <c r="A26" i="32"/>
  <c r="A25" i="32"/>
  <c r="A24" i="32"/>
  <c r="A23" i="32"/>
  <c r="F22" i="32"/>
  <c r="A28" i="29"/>
  <c r="F27" i="29"/>
  <c r="F19" i="29"/>
  <c r="A23" i="44" l="1"/>
  <c r="A25" i="44"/>
  <c r="A27" i="44" s="1"/>
  <c r="A29" i="44" s="1"/>
  <c r="A56" i="28"/>
  <c r="A55" i="28"/>
  <c r="A54" i="28"/>
  <c r="A53" i="28"/>
  <c r="A52" i="28"/>
  <c r="A50" i="28"/>
  <c r="A49" i="28"/>
  <c r="A48" i="28"/>
  <c r="A47" i="28"/>
  <c r="A46" i="28"/>
  <c r="F45" i="28"/>
  <c r="A14" i="28"/>
  <c r="F13" i="28"/>
  <c r="F167" i="41"/>
  <c r="A344" i="22"/>
  <c r="F343" i="22"/>
  <c r="A143" i="22"/>
  <c r="F142" i="22"/>
  <c r="A118" i="22"/>
  <c r="A117" i="22"/>
  <c r="F116" i="22"/>
  <c r="A114" i="22"/>
  <c r="F113" i="22"/>
  <c r="A111" i="22"/>
  <c r="F110" i="22"/>
  <c r="A31" i="44" l="1"/>
  <c r="A319" i="22"/>
  <c r="A297" i="22"/>
  <c r="F237" i="22"/>
  <c r="A33" i="44" l="1"/>
  <c r="A35" i="44" s="1"/>
  <c r="F225" i="22"/>
  <c r="A326" i="22"/>
  <c r="A325" i="22"/>
  <c r="A324" i="22"/>
  <c r="A323" i="22"/>
  <c r="A322" i="22"/>
  <c r="A321" i="22"/>
  <c r="A320" i="22"/>
  <c r="A318" i="22"/>
  <c r="A313" i="22"/>
  <c r="A312" i="22"/>
  <c r="A311" i="22"/>
  <c r="F310" i="22"/>
  <c r="F156" i="22"/>
  <c r="F134" i="22"/>
  <c r="A93" i="22"/>
  <c r="A95" i="22"/>
  <c r="A97" i="22"/>
  <c r="A99" i="22"/>
  <c r="F98" i="22"/>
  <c r="A43" i="44" l="1"/>
  <c r="A45" i="44" s="1"/>
  <c r="A47" i="44" s="1"/>
  <c r="F33" i="28"/>
  <c r="F59" i="41"/>
  <c r="B15" i="18"/>
  <c r="B20" i="43"/>
  <c r="F9" i="43"/>
  <c r="F20" i="43" s="1"/>
  <c r="F15" i="18" s="1"/>
  <c r="B22" i="18"/>
  <c r="A330" i="22"/>
  <c r="F328" i="22"/>
  <c r="F140" i="22"/>
  <c r="F160" i="22"/>
  <c r="A131" i="22"/>
  <c r="F130" i="22"/>
  <c r="A51" i="44" l="1"/>
  <c r="A49" i="44"/>
  <c r="F122" i="41" l="1"/>
  <c r="A118" i="41"/>
  <c r="A121" i="41"/>
  <c r="A126" i="41"/>
  <c r="F52" i="41"/>
  <c r="F42" i="41"/>
  <c r="A288" i="22" l="1"/>
  <c r="A289" i="22"/>
  <c r="A290" i="22"/>
  <c r="A300" i="22"/>
  <c r="A301" i="22"/>
  <c r="A302" i="22"/>
  <c r="A303" i="22"/>
  <c r="A304" i="22"/>
  <c r="A305" i="22"/>
  <c r="A306" i="22"/>
  <c r="A307" i="22"/>
  <c r="A308" i="22"/>
  <c r="A309" i="22"/>
  <c r="A107" i="22"/>
  <c r="A177" i="22"/>
  <c r="A179" i="22"/>
  <c r="A180" i="22"/>
  <c r="A182" i="22"/>
  <c r="F76" i="22" l="1"/>
  <c r="A39" i="32" l="1"/>
  <c r="F38" i="32"/>
  <c r="A22" i="29"/>
  <c r="F21" i="29"/>
  <c r="A42" i="29"/>
  <c r="F41" i="29"/>
  <c r="A23" i="29" l="1"/>
  <c r="A25" i="29" s="1"/>
  <c r="A44" i="28"/>
  <c r="A151" i="41"/>
  <c r="A152" i="41"/>
  <c r="A153" i="41"/>
  <c r="A154" i="41"/>
  <c r="A155" i="41"/>
  <c r="A156" i="41"/>
  <c r="A121" i="22"/>
  <c r="F119" i="22"/>
  <c r="F158" i="22"/>
  <c r="A27" i="29" l="1"/>
  <c r="F287" i="22"/>
  <c r="F267" i="22"/>
  <c r="B16" i="18" l="1"/>
  <c r="F184" i="41"/>
  <c r="F182" i="41"/>
  <c r="F180" i="41"/>
  <c r="F178" i="41"/>
  <c r="F173" i="41"/>
  <c r="F171" i="41"/>
  <c r="F165" i="41"/>
  <c r="F163" i="41"/>
  <c r="F161" i="41"/>
  <c r="F159" i="41"/>
  <c r="F157" i="41"/>
  <c r="F150" i="41"/>
  <c r="F143" i="41"/>
  <c r="F141" i="41"/>
  <c r="F135" i="41"/>
  <c r="F133" i="41"/>
  <c r="F131" i="41"/>
  <c r="F129" i="41"/>
  <c r="F125" i="41"/>
  <c r="F119" i="41"/>
  <c r="F114" i="41"/>
  <c r="F111" i="41"/>
  <c r="F65" i="41"/>
  <c r="F62" i="41"/>
  <c r="F49" i="41"/>
  <c r="F38" i="41"/>
  <c r="F35" i="41"/>
  <c r="F31" i="41"/>
  <c r="F28" i="41"/>
  <c r="F24" i="41"/>
  <c r="F21" i="41"/>
  <c r="A19" i="41"/>
  <c r="A117" i="41" s="1"/>
  <c r="F17" i="41"/>
  <c r="F15" i="41"/>
  <c r="F13" i="41"/>
  <c r="F11" i="41"/>
  <c r="F186" i="41" l="1"/>
  <c r="F16" i="18" s="1"/>
  <c r="F340" i="22"/>
  <c r="F60" i="22"/>
  <c r="A125" i="41" l="1"/>
  <c r="A127" i="41" s="1"/>
  <c r="A139" i="41" s="1"/>
  <c r="F333" i="22"/>
  <c r="A143" i="41" l="1"/>
  <c r="A150" i="41" s="1"/>
  <c r="F16" i="31"/>
  <c r="F9" i="31"/>
  <c r="F54" i="32"/>
  <c r="F52" i="32"/>
  <c r="F50" i="32"/>
  <c r="F46" i="32"/>
  <c r="F42" i="32"/>
  <c r="F40" i="32"/>
  <c r="F36" i="32"/>
  <c r="F34" i="32"/>
  <c r="F18" i="32"/>
  <c r="F16" i="32"/>
  <c r="F14" i="32"/>
  <c r="F12" i="32"/>
  <c r="F10" i="32"/>
  <c r="F43" i="29"/>
  <c r="F39" i="29"/>
  <c r="F37" i="29"/>
  <c r="F35" i="29"/>
  <c r="F33" i="29"/>
  <c r="F31" i="29"/>
  <c r="F29" i="29"/>
  <c r="F17" i="29"/>
  <c r="F15" i="29"/>
  <c r="F13" i="29"/>
  <c r="F11" i="29"/>
  <c r="F9" i="29"/>
  <c r="F37" i="40"/>
  <c r="F32" i="40"/>
  <c r="F30" i="40"/>
  <c r="F28" i="40"/>
  <c r="F26" i="40"/>
  <c r="F24" i="40"/>
  <c r="F22" i="40"/>
  <c r="F20" i="40"/>
  <c r="F18" i="40"/>
  <c r="F14" i="40"/>
  <c r="F9" i="40"/>
  <c r="F39" i="40" s="1"/>
  <c r="F79" i="28"/>
  <c r="F77" i="28"/>
  <c r="F75" i="28"/>
  <c r="F70" i="28"/>
  <c r="F68" i="28"/>
  <c r="F43" i="28"/>
  <c r="F41" i="28"/>
  <c r="F39" i="28"/>
  <c r="F37" i="28"/>
  <c r="F35" i="28"/>
  <c r="F31" i="28"/>
  <c r="F27" i="28"/>
  <c r="F25" i="28"/>
  <c r="F23" i="28"/>
  <c r="F19" i="28"/>
  <c r="F15" i="28"/>
  <c r="F11" i="28"/>
  <c r="F9" i="28"/>
  <c r="F81" i="28" s="1"/>
  <c r="F17" i="18" s="1"/>
  <c r="F345" i="22"/>
  <c r="F335" i="22"/>
  <c r="F331" i="22"/>
  <c r="F108" i="22"/>
  <c r="F106" i="22"/>
  <c r="F249" i="22"/>
  <c r="F210" i="22"/>
  <c r="F181" i="22"/>
  <c r="F176" i="22"/>
  <c r="F172" i="22"/>
  <c r="F170" i="22"/>
  <c r="F168" i="22"/>
  <c r="F164" i="22"/>
  <c r="F162" i="22"/>
  <c r="F154" i="22"/>
  <c r="F152" i="22"/>
  <c r="F144" i="22"/>
  <c r="F138" i="22"/>
  <c r="F136" i="22"/>
  <c r="F132" i="22"/>
  <c r="F128" i="22"/>
  <c r="F126" i="22"/>
  <c r="F124" i="22"/>
  <c r="F104" i="22"/>
  <c r="F102" i="22"/>
  <c r="F96" i="22"/>
  <c r="F94" i="22"/>
  <c r="F90" i="22"/>
  <c r="F86" i="22"/>
  <c r="F84" i="22"/>
  <c r="F82" i="22"/>
  <c r="F80" i="22"/>
  <c r="F74" i="22"/>
  <c r="F72" i="22"/>
  <c r="F70" i="22"/>
  <c r="F68" i="22"/>
  <c r="F66" i="22"/>
  <c r="F64" i="22"/>
  <c r="F62" i="22"/>
  <c r="F58" i="22"/>
  <c r="F56" i="22"/>
  <c r="F54" i="22"/>
  <c r="F52" i="22"/>
  <c r="F50" i="22"/>
  <c r="F48" i="22"/>
  <c r="F46" i="22"/>
  <c r="F56" i="32" l="1"/>
  <c r="F57" i="32"/>
  <c r="F347" i="22"/>
  <c r="A157" i="41"/>
  <c r="F59" i="32" l="1"/>
  <c r="A159" i="41"/>
  <c r="A161" i="41" l="1"/>
  <c r="A163" i="41" s="1"/>
  <c r="A165" i="41" s="1"/>
  <c r="B133" i="22"/>
  <c r="A167" i="41" l="1"/>
  <c r="A169" i="41" s="1"/>
  <c r="B24" i="18"/>
  <c r="A173" i="41" l="1"/>
  <c r="A20" i="35"/>
  <c r="A10" i="32"/>
  <c r="A9" i="29"/>
  <c r="A9" i="40"/>
  <c r="A9" i="28"/>
  <c r="A175" i="41" l="1"/>
  <c r="A178" i="41" s="1"/>
  <c r="A11" i="29"/>
  <c r="A12" i="32"/>
  <c r="A14" i="40"/>
  <c r="A11" i="28"/>
  <c r="A180" i="41" l="1"/>
  <c r="A182" i="41" s="1"/>
  <c r="A184" i="41" s="1"/>
  <c r="A13" i="28"/>
  <c r="A15" i="28" s="1"/>
  <c r="A13" i="29"/>
  <c r="A14" i="32"/>
  <c r="A16" i="40"/>
  <c r="F22" i="35"/>
  <c r="F20" i="35"/>
  <c r="F26" i="35" s="1"/>
  <c r="F11" i="31"/>
  <c r="A9" i="31"/>
  <c r="A11" i="31" s="1"/>
  <c r="A16" i="32" l="1"/>
  <c r="A22" i="32"/>
  <c r="A34" i="32" s="1"/>
  <c r="F24" i="18"/>
  <c r="A18" i="32"/>
  <c r="A22" i="35"/>
  <c r="A15" i="29"/>
  <c r="A24" i="40"/>
  <c r="A36" i="32" l="1"/>
  <c r="A17" i="29"/>
  <c r="A26" i="40"/>
  <c r="A28" i="40"/>
  <c r="A30" i="40" s="1"/>
  <c r="A19" i="29" l="1"/>
  <c r="A32" i="40"/>
  <c r="A34" i="40" s="1"/>
  <c r="A21" i="29" l="1"/>
  <c r="A29" i="29" s="1"/>
  <c r="A18" i="31" l="1"/>
  <c r="A31" i="29"/>
  <c r="A33" i="29" s="1"/>
  <c r="A35" i="29" s="1"/>
  <c r="A37" i="29" l="1"/>
  <c r="A39" i="29" s="1"/>
  <c r="B25" i="18"/>
  <c r="B21" i="18"/>
  <c r="B39" i="40"/>
  <c r="A41" i="29" l="1"/>
  <c r="A43" i="29" s="1"/>
  <c r="F21" i="18"/>
  <c r="A44" i="22"/>
  <c r="A78" i="22" l="1"/>
  <c r="A88" i="22" l="1"/>
  <c r="A90" i="22" s="1"/>
  <c r="A250" i="22"/>
  <c r="A145" i="22"/>
  <c r="A92" i="22" l="1"/>
  <c r="A102" i="22" s="1"/>
  <c r="A104" i="22" l="1"/>
  <c r="A106" i="22" s="1"/>
  <c r="B26" i="35" l="1"/>
  <c r="B23" i="18"/>
  <c r="B17" i="18"/>
  <c r="B14" i="18"/>
  <c r="F45" i="29"/>
  <c r="B45" i="29"/>
  <c r="B59" i="32"/>
  <c r="B56" i="32"/>
  <c r="B57" i="32"/>
  <c r="B21" i="31"/>
  <c r="B100" i="28"/>
  <c r="A100" i="28"/>
  <c r="B99" i="28"/>
  <c r="B98" i="28"/>
  <c r="A98" i="28"/>
  <c r="B97" i="28"/>
  <c r="A97" i="28"/>
  <c r="B96" i="28"/>
  <c r="A96" i="28"/>
  <c r="B95" i="28"/>
  <c r="A95" i="28"/>
  <c r="B94" i="28"/>
  <c r="A94" i="28"/>
  <c r="B93" i="28"/>
  <c r="A93" i="28"/>
  <c r="B92" i="28"/>
  <c r="A92" i="28"/>
  <c r="F99" i="28"/>
  <c r="F97" i="28"/>
  <c r="B81" i="28"/>
  <c r="F94" i="28"/>
  <c r="F93" i="28"/>
  <c r="F92" i="28"/>
  <c r="F101" i="28" s="1"/>
  <c r="F102" i="28" s="1"/>
  <c r="B347" i="22"/>
  <c r="F98" i="28"/>
  <c r="F100" i="28"/>
  <c r="F96" i="28"/>
  <c r="F95" i="28" l="1"/>
  <c r="F14" i="18"/>
  <c r="F22" i="18"/>
  <c r="F103" i="28"/>
  <c r="F23" i="18" l="1"/>
  <c r="F18" i="31" l="1"/>
  <c r="F21" i="31" s="1"/>
  <c r="F25" i="18" s="1"/>
  <c r="F26" i="18" s="1"/>
  <c r="F27" i="18" l="1"/>
  <c r="F28" i="18" s="1"/>
  <c r="A17" i="28"/>
  <c r="A21" i="28" l="1"/>
  <c r="A27" i="28"/>
  <c r="A29" i="28" l="1"/>
  <c r="A39" i="28"/>
  <c r="A41" i="28" l="1"/>
  <c r="A43" i="28" l="1"/>
  <c r="A45" i="28" s="1"/>
  <c r="A68" i="28" l="1"/>
  <c r="A70" i="28"/>
  <c r="A72" i="28" l="1"/>
  <c r="A75" i="28" s="1"/>
  <c r="A38" i="32"/>
  <c r="A40" i="32" l="1"/>
  <c r="A48" i="32"/>
  <c r="A50" i="32" s="1"/>
  <c r="A77" i="28"/>
  <c r="A79" i="28" s="1"/>
  <c r="A42" i="32"/>
  <c r="A44" i="32" s="1"/>
  <c r="A46" i="32" s="1"/>
  <c r="A52" i="32" l="1"/>
  <c r="A54" i="32" s="1"/>
  <c r="A108" i="22"/>
  <c r="A110" i="22" s="1"/>
  <c r="A113" i="22" l="1"/>
  <c r="A116" i="22" l="1"/>
  <c r="A119" i="22" l="1"/>
  <c r="A122" i="22" l="1"/>
  <c r="A124" i="22" s="1"/>
  <c r="A126" i="22" s="1"/>
  <c r="A128" i="22" s="1"/>
  <c r="A130" i="22" s="1"/>
  <c r="A132" i="22" l="1"/>
  <c r="A134" i="22" l="1"/>
  <c r="A136" i="22" s="1"/>
  <c r="A138" i="22" s="1"/>
  <c r="A140" i="22" s="1"/>
  <c r="A142" i="22" s="1"/>
  <c r="A144" i="22" s="1"/>
  <c r="A147" i="22" l="1"/>
  <c r="A150" i="22" s="1"/>
  <c r="A176" i="22" l="1"/>
  <c r="A181" i="22" s="1"/>
  <c r="A210" i="22" s="1"/>
  <c r="A225" i="22" s="1"/>
  <c r="A237" i="22" s="1"/>
  <c r="A249" i="22" s="1"/>
  <c r="A267" i="22" s="1"/>
  <c r="A287" i="22" s="1"/>
  <c r="A310" i="22" s="1"/>
  <c r="A328" i="22" s="1"/>
  <c r="A331" i="22" s="1"/>
  <c r="A333" i="22" s="1"/>
  <c r="A335" i="22" s="1"/>
  <c r="A337" i="22" s="1"/>
  <c r="A340" i="22" s="1"/>
  <c r="A343" i="22" l="1"/>
  <c r="A345" i="22" s="1"/>
</calcChain>
</file>

<file path=xl/sharedStrings.xml><?xml version="1.0" encoding="utf-8"?>
<sst xmlns="http://schemas.openxmlformats.org/spreadsheetml/2006/main" count="1198" uniqueCount="508">
  <si>
    <t>- stikalo 20A/1p/1-0 
enakovredno: CG8-A200, VE21 "SCHRACK"</t>
  </si>
  <si>
    <t>Svetilke za varnostno razsvetljavo komplet s sijalko, uvodnicami in prib. za montažo s SLO atestom:</t>
  </si>
  <si>
    <t>Izvedba tel. priključka  (komplet z montažnim materialom in priborom) na:</t>
  </si>
  <si>
    <t>4.</t>
  </si>
  <si>
    <t>SPLOŠNO</t>
  </si>
  <si>
    <t>5.</t>
  </si>
  <si>
    <t>DDV (20%)</t>
  </si>
  <si>
    <t>Copyright©  Savaprojekt</t>
  </si>
  <si>
    <t>SKUPAJ (€):</t>
  </si>
  <si>
    <t xml:space="preserve"> </t>
  </si>
  <si>
    <t>E</t>
  </si>
  <si>
    <t>KOL</t>
  </si>
  <si>
    <t>CENA</t>
  </si>
  <si>
    <t>VREDNOST</t>
  </si>
  <si>
    <t/>
  </si>
  <si>
    <t>Certifikat o skladnosti opreme s SIST EN54</t>
  </si>
  <si>
    <t>INSTALACIJA PROTIPOŽARNEGA VAROVANJA</t>
  </si>
  <si>
    <t>A. INSTALACIJA</t>
  </si>
  <si>
    <t>Izolacijska cev (rdeče barve) fi-13,5 mm do 16 mm, položena p/o ali n/o, komplet z instal. priborom</t>
  </si>
  <si>
    <t>B. OPREMA IN MATERIAL</t>
  </si>
  <si>
    <t>- KPMO</t>
  </si>
  <si>
    <t>SKUPAJ</t>
  </si>
  <si>
    <t>kpl</t>
  </si>
  <si>
    <t>POSTAVKA</t>
  </si>
  <si>
    <t>SPLOŠNO:</t>
  </si>
  <si>
    <t>kom</t>
  </si>
  <si>
    <t>m</t>
  </si>
  <si>
    <t>m3</t>
  </si>
  <si>
    <t>ur</t>
  </si>
  <si>
    <t xml:space="preserve">- V ceno po enoti mere je zajeta dobava in montaža materiala ter opreme </t>
  </si>
  <si>
    <t xml:space="preserve">  s pom. deli in drobnim materialom.</t>
  </si>
  <si>
    <t xml:space="preserve">- Vsa oprema in material se mora dobaviti z vsemi ustreznimi certifikati, </t>
  </si>
  <si>
    <t xml:space="preserve">  atesti, garancijami, navodili za obratovanje, vzdrževanje, posluževanje </t>
  </si>
  <si>
    <t xml:space="preserve">  in servisiranje (v skladu z veljavno zakonodajo in zahtevami naročnika).</t>
  </si>
  <si>
    <t>- Pri opremi in materialu je potrebno upoštevati stroške meritev, preizkusa</t>
  </si>
  <si>
    <t xml:space="preserve">  in zagona, vključno s pridobitvijo ustreznih certifikatov in potrdil s</t>
  </si>
  <si>
    <t xml:space="preserve">  strani pooblaščenih institucij.</t>
  </si>
  <si>
    <t>- Pri izvedbi je potrebno upoštevati stroške vseh pripravljalnih in</t>
  </si>
  <si>
    <t xml:space="preserve">  zaključnih del (vključno z usklajevanjem z ostalimi izvajalci na objektu)</t>
  </si>
  <si>
    <t xml:space="preserve">  ter vse transportne, skladiščne, zavarovalne in ostale splošne stroške.</t>
  </si>
  <si>
    <t>REKAPITULACIJA</t>
  </si>
  <si>
    <t>kg</t>
  </si>
  <si>
    <t>SKUPAJ Z DDV (€):</t>
  </si>
  <si>
    <t>Izdelal:</t>
  </si>
  <si>
    <t>1.</t>
  </si>
  <si>
    <t>MOČ</t>
  </si>
  <si>
    <t>- NYM 2x1,5 mm2</t>
  </si>
  <si>
    <t>- NYM-J 3x1,5 mm2</t>
  </si>
  <si>
    <t>- NYM-J 5x1,5 mm2</t>
  </si>
  <si>
    <t xml:space="preserve">- inštalacijski kontaktor  25A, 4p, 230V 
enakovredno: R25-40/230 "SCHRACK" </t>
  </si>
  <si>
    <t>- instalacijski odklopnik B,C 6-16/1</t>
  </si>
  <si>
    <t>- zbiralka trifazna Cu 16 mm2</t>
  </si>
  <si>
    <t>- zbiralka N in PE Cu 16 mm2</t>
  </si>
  <si>
    <t>- montažna letev</t>
  </si>
  <si>
    <t>- cilindrični vložek za enoten sistemski ključ</t>
  </si>
  <si>
    <t>- predal za načrt</t>
  </si>
  <si>
    <t>- v. sponke, PG uvodnice, POK kanali, ožičenje, vezni in montažni material s priborom, napisne ploščice ter enopolna shema dejanskega stanja</t>
  </si>
  <si>
    <t>- drobni montažni material in pribor</t>
  </si>
  <si>
    <t>- navadno</t>
  </si>
  <si>
    <t>- serijsko</t>
  </si>
  <si>
    <t>- menjalno</t>
  </si>
  <si>
    <t>- križno</t>
  </si>
  <si>
    <t xml:space="preserve">- pokrov in okvir nosilni </t>
  </si>
  <si>
    <t>- razdelilna doza</t>
  </si>
  <si>
    <t>- drobni montažni material, pribor in označitev tokokrogov</t>
  </si>
  <si>
    <t>- fi-16 do 23 mm</t>
  </si>
  <si>
    <t>3.</t>
  </si>
  <si>
    <t>UNIVERZALNO OŽIČENJE</t>
  </si>
  <si>
    <t>Perforirane kabelske police vroče cinkane, komplet s pokrovom, konzolami in priborom za montažo na zid ali strop (po policah potekajo vse šibkotočne inštalacije):</t>
  </si>
  <si>
    <t>Centrala za javljanje požara:</t>
  </si>
  <si>
    <t>- skladnost z SIST EN 54</t>
  </si>
  <si>
    <t>- glavno stikalo 40A/400V/3p/min.10kA 
enakovredno: IA40/3 "SCHRACK"</t>
  </si>
  <si>
    <t>STRELOVODNA INŠTALACIJA</t>
  </si>
  <si>
    <t>kos</t>
  </si>
  <si>
    <t>8.</t>
  </si>
  <si>
    <t>INŠTALACIJA ZA IZENAČEVANJE POTENCIALOV</t>
  </si>
  <si>
    <t>- tipsko ohišje za p/o montažo</t>
  </si>
  <si>
    <t>- zbiralka Cu 30x5 mm</t>
  </si>
  <si>
    <t>10.</t>
  </si>
  <si>
    <t>- NYM-J 3x2,5 mm2</t>
  </si>
  <si>
    <t>- NYM-J 5x2,5 mm2</t>
  </si>
  <si>
    <t>- NYY-J 3x1,5 mm2</t>
  </si>
  <si>
    <t>- NYY-J 3x2,5 mm2</t>
  </si>
  <si>
    <t>- NYY-J 5x2,5 mm2</t>
  </si>
  <si>
    <t>- NYY-J 5x6 mm2</t>
  </si>
  <si>
    <t>- pt-5f, fi-16mm</t>
  </si>
  <si>
    <t>- pt-8f, fi-26mm</t>
  </si>
  <si>
    <t>- fi-36 mm</t>
  </si>
  <si>
    <t>Perforirane kabelske police komplet s pokrovom, konzolami in priborom za montažo na zid ali strop:</t>
  </si>
  <si>
    <t>- PK 50 pc</t>
  </si>
  <si>
    <t>- PK 100 pc</t>
  </si>
  <si>
    <t>Izvedba el. priključkov na posamezno opremo:</t>
  </si>
  <si>
    <t>2.</t>
  </si>
  <si>
    <t>RAZSVETLJAVA</t>
  </si>
  <si>
    <t>- NYM-J 4x1,5 mm2</t>
  </si>
  <si>
    <t>- instalacijski odklopnik B 10-16/3</t>
  </si>
  <si>
    <t>- stikalo 10A/1p/1-0 
enakovredno: CG4-A200, VE21 "SCHRACK"</t>
  </si>
  <si>
    <t>Pregled sistema s strani pooblaščene inštitucije in sodelovanje serviserja pri pregledu (komplet delovanje sistema in ostalih na sistem vezanih izvršnih elementov)</t>
  </si>
  <si>
    <t>Stikalni tablo ST-1; barva po izboru arhitekta,
enakovredno: Gewiss</t>
  </si>
  <si>
    <t xml:space="preserve">Kabel IY(St)Y 1x2x0,8 mm položen v izolacijsko cev (rdeče barve - halogen free)
</t>
  </si>
  <si>
    <t>Vtičnica dvojna 2xRJ45 CAT6 (UTP), za podometno montažo, komplet z dozo, nalepko za oštevilčenje in priborom za montažo; barva po izboru arhitekta,</t>
  </si>
  <si>
    <t>Omarica z zbiralko za glavno (GIP) ali etažno (ZIP) izenačitev potencialov po opisu:</t>
  </si>
  <si>
    <t>Stikalo za n/o montažo 10 A, 250 V, komplet s priborom za montažo na steno in napisno ploščico ter označitvijo tokokroga;</t>
  </si>
  <si>
    <t>Razvodna doza ps-4, fi-60 mm p/o</t>
  </si>
  <si>
    <t>Razvodna doza ps-21 fi-80 mm p/o</t>
  </si>
  <si>
    <t>- na komunikacijsko omaro</t>
  </si>
  <si>
    <t>- access point</t>
  </si>
  <si>
    <t xml:space="preserve">Izdelava izvršilne tehnične dokumentacije z vsebino (opis, navodila, sheme, tlorisni razpored, merilni in preizkusni protokol), ki jo izdela pooblaščeni izvajalec del in jo preda projektantu. </t>
  </si>
  <si>
    <t>OPOMBA:</t>
  </si>
  <si>
    <t>Točno oceno demontažnih del obstoječih el. inštalacij in opreme</t>
  </si>
  <si>
    <t>poda ponudnik (izvajalec) po ogledu objekta in tehnične dokumentacije.</t>
  </si>
  <si>
    <t>V obsegu del so zajeti tudi manjši gradbeni posegi</t>
  </si>
  <si>
    <t>(vrtanje, izsekavanje zidu, demontaža razvodnih doz ipd.).</t>
  </si>
  <si>
    <t>V ceno je zajeta demontaža vseh obstoječih električnih inštalacij,</t>
  </si>
  <si>
    <t>sortiranje materiala ter oddaja matariala in opreme na odpad,</t>
  </si>
  <si>
    <t>vključno s stroški transporta in odpada.</t>
  </si>
  <si>
    <t>m2</t>
  </si>
  <si>
    <t>Dobava in montaža svetilk, komplet z drobnim, pomožnim ter montažnim materialom, s sijalkami, starterji, preizkusom delovanja, prevozi in manipulativni stroški, priloženi certifikati, garancija min. 5let,...:</t>
  </si>
  <si>
    <t>- H07V-K 25 mm2</t>
  </si>
  <si>
    <t>- H07V-K 16 mm2</t>
  </si>
  <si>
    <t>- H07V-K 6 mm2</t>
  </si>
  <si>
    <t xml:space="preserve">Parapetni instalacijski kanal-kovinski dim. 130/72, dvoprekatni, komplet z vgradno pregrado za ločitev šibkot. in jakot. instal., s pokrovom, spojkami, </t>
  </si>
  <si>
    <t>- el. priključek na projektor</t>
  </si>
  <si>
    <t>- instalacijski odklopnik C 20/1</t>
  </si>
  <si>
    <t>- instalacijski odklopnik B 6/2</t>
  </si>
  <si>
    <t>OPOMBA:
V vse električne razdelilce je dopustna vgradnja samo certificiranih elementov, montažo lahko izvede le strokovno usposobljena oseba.</t>
  </si>
  <si>
    <t>- V primeru, da izvajalec del poda predlog za spremembo rešitev ali opreme,</t>
  </si>
  <si>
    <t>je na svoje stroške dolžan izdelati ali pridobiti:</t>
  </si>
  <si>
    <r>
      <t xml:space="preserve">  - </t>
    </r>
    <r>
      <rPr>
        <sz val="9"/>
        <rFont val="Courier New"/>
        <family val="3"/>
        <charset val="238"/>
      </rPr>
      <t>strokovne rešitve in izračune s strani strokovne in licencirane osebe (po ZGO),</t>
    </r>
  </si>
  <si>
    <r>
      <t xml:space="preserve">  -</t>
    </r>
    <r>
      <rPr>
        <sz val="9"/>
        <rFont val="Courier New"/>
        <family val="3"/>
        <charset val="238"/>
      </rPr>
      <t> podati dokazila o ustreznosti in vsaj enakovredni kvaliteti s projektom</t>
    </r>
  </si>
  <si>
    <t xml:space="preserve">    predvidenimi rešitvami,</t>
  </si>
  <si>
    <r>
      <t xml:space="preserve">  - </t>
    </r>
    <r>
      <rPr>
        <sz val="9"/>
        <rFont val="Courier New"/>
        <family val="3"/>
        <charset val="238"/>
      </rPr>
      <t>naročniku in nadzorniku dostavi vzorčne primere s projektom predvidene opreme</t>
    </r>
  </si>
  <si>
    <t xml:space="preserve">    in vzorce eventualno predlagane opreme,</t>
  </si>
  <si>
    <r>
      <t xml:space="preserve">  - </t>
    </r>
    <r>
      <rPr>
        <sz val="9"/>
        <rFont val="Courier New"/>
        <family val="3"/>
        <charset val="238"/>
      </rPr>
      <t>projektantu naročiti dela vezana na potrditev sprememb,</t>
    </r>
  </si>
  <si>
    <t xml:space="preserve">    v kolikor ni že potrjeno s strani odgovornega nadzornika.</t>
  </si>
  <si>
    <t xml:space="preserve">- Za vse spremembe in ustrezno delovanje, pogojeno s spremembami, </t>
  </si>
  <si>
    <t xml:space="preserve">  je izključno odgovoren predlagatelj opreme.</t>
  </si>
  <si>
    <t>4/1 - NAČRT SPLOŠNIH ELEKTRIČNIH INŠTALACIJ</t>
  </si>
  <si>
    <t>Razna gradbena dela za izvedbo el. inštalacij, kot so izdelava preboja s kronskim vrtanjem do fi-100 mm, dolbljenje žlebov in izvedba odprtin v steni za vgradnjo opreme</t>
  </si>
  <si>
    <t>ter zametavanje inštalacij z malto, komplet z vsem potrebnim materialom za vgradnjo</t>
  </si>
  <si>
    <t>- na ventilator in tipska stikala</t>
  </si>
  <si>
    <t>DEMONTAŽA OBSTOJEČIH EL.INŠTALACIJ IN OPREME</t>
  </si>
  <si>
    <t>Peter Požun, u.d.i.e.</t>
  </si>
  <si>
    <t>- na kotel za ogrevanje</t>
  </si>
  <si>
    <t>- na el. štedilnik in pečico</t>
  </si>
  <si>
    <t>Električni razdelilec Eg po opisu:</t>
  </si>
  <si>
    <t>6.</t>
  </si>
  <si>
    <t>7.</t>
  </si>
  <si>
    <t>- podometna razdelilna omara, ohišje kovinsko, dim. 590x640x100mm (š,v,g), 
enakovredno: 2U-12FL "SCHRACK"</t>
  </si>
  <si>
    <t>Kabel NHXH-O-E30 2x1,5 RE mm2 (ognjeodpornost E-30) položen v izolacijsko cev (rdeče barve - halogen free)</t>
  </si>
  <si>
    <t>Stikalni tablo ST-2; barva po izboru arhitekta,
enakovredno: Gewiss</t>
  </si>
  <si>
    <t>- fi-16 do 32 mm</t>
  </si>
  <si>
    <t>Vodnik položen p/o ali n/o v izol. ceveh. Dolbljenje sten, izdelava preboja in mavčenje za vodnike je zajeto v ceno po enoti mere:</t>
  </si>
  <si>
    <t>DDV (22%)</t>
  </si>
  <si>
    <t>Izdaja potrdila o brezhibnem delovanju sistema alarmne naprave za detekcijo požara od strani pooblaščene organizacije</t>
  </si>
  <si>
    <t>Programiranje centrale, montaža elementov, preverba delovanja izvršilnih elementov, nastavitev, priklop, preizkus in predaja uporabniku s poučitvijo zadolženega osebja o uporabi</t>
  </si>
  <si>
    <t>OPOMBA:
Izvajalec mora imeti potrdilo o strokovnem usposabljanju (Slovensko združenje za požarno varnost).
Pri izdelavi požarne zaščite prehodov obvezna prisotnost izdelovalca požarnega izkaza.</t>
  </si>
  <si>
    <t>- požarni zaščitni kit za tesnenje odprtin do 100 cm2</t>
  </si>
  <si>
    <t>REKAPITULACIJA - RAZSVETLJAVA</t>
  </si>
  <si>
    <t>- NYM-0 2x1,5 mm2</t>
  </si>
  <si>
    <t>- NYM-0 2x2,5 mm2</t>
  </si>
  <si>
    <t>- NYM-J 3x4 mm2</t>
  </si>
  <si>
    <t>- stikalo 20A/3p/1-0 
enakovredno: CG8-A202, VE21 "SCHRACK"</t>
  </si>
  <si>
    <t>- transformator 230/24V, 200VA
enakovredno: "SCHRACK"</t>
  </si>
  <si>
    <t xml:space="preserve">- inštalacijski kontaktor  20A, 2p, 24VAC 
enakovredno: R20-11/24DC "SCHRACK" </t>
  </si>
  <si>
    <t xml:space="preserve">- inštalacijski kontaktor  20A, 2p, 24VAC 
enakovredno: R20-20/24DC "SCHRACK" </t>
  </si>
  <si>
    <t>- instalacijski odklopnik B,C 10-16/3</t>
  </si>
  <si>
    <r>
      <rPr>
        <b/>
        <i/>
        <sz val="9"/>
        <rFont val="Courier New"/>
        <family val="3"/>
        <charset val="238"/>
      </rPr>
      <t xml:space="preserve">TEMELJNE OKOLJSKE ZAHTEVE ZA GRADNJO: </t>
    </r>
    <r>
      <rPr>
        <i/>
        <sz val="9"/>
        <rFont val="Courier New"/>
        <family val="3"/>
        <charset val="238"/>
      </rPr>
      <t xml:space="preserve">
Predmet javnega naročila je okoljsko manj obremenjujoča gradnja, 
pri kateri se morajo upoštevati temeljne okoljske zahteve iz 
Uredbe o zelenem javnem naročanju, </t>
    </r>
  </si>
  <si>
    <t>Priloga 7, 7.2 Temeljne okoljske zahteve za gradnjo, redno in investicijsko 
vzdrževanje ter nakup, vgradnja oziroma montaža naprav in proizvodov.</t>
  </si>
  <si>
    <r>
      <rPr>
        <b/>
        <i/>
        <sz val="9"/>
        <rFont val="Courier New"/>
        <family val="3"/>
        <charset val="238"/>
      </rPr>
      <t>Način dokazovanja:</t>
    </r>
    <r>
      <rPr>
        <i/>
        <sz val="9"/>
        <rFont val="Courier New"/>
        <family val="3"/>
        <charset val="238"/>
      </rPr>
      <t xml:space="preserve">
Ponudnik mora k ponudbi priložiti
</t>
    </r>
  </si>
  <si>
    <t xml:space="preserve">– tehnično dokumentacijo proizvajalca ali ustrezno dokazilo, iz katerega izhaja, 
da so izpolnjene zahteve, ali 
– izjavo, da bo pri gradnji zagotovil, da se izpolnijo zahteve.
</t>
  </si>
  <si>
    <t>7.2.3 Določila pogodbe o izvedbi naročila:</t>
  </si>
  <si>
    <t xml:space="preserve">1. Ponudnik mora k ponudbi priložiti program in način usposabljanja upravljalca 
stavbe. Po končanih gradbenih ali obnovitvenih delih ponudnik usposobi 
upravljalca stavbe za energijsko učinkovito uporabo 
</t>
  </si>
  <si>
    <t>stavbe, s čimer se najkasneje v dveh letih od začetka uporabe stavbe zagotovi 
doseganje načrtovane porabe energije in vode.</t>
  </si>
  <si>
    <t>2.  Ponudnik mora najkasneje pri primopredaji objekta naročniku posredovati 
tehnično dokumentacijo proizvajalca, iz katere izhaja, da uporabljeni gradbeni 
proizvodi izpolnjujejo naročnikove zahteve</t>
  </si>
  <si>
    <t xml:space="preserve">3. Ponudnik mora pred primopredajo objekta  izvesti preizkus zračne prepustnosti 
in na ta način zagotoviti, da so bili doseženi parametri zračne prepustnosti, 
predvideni s projektno dokumentacijo oziroma pravilnikom, </t>
  </si>
  <si>
    <t>ki ureja učinkovito rabo energije. Preizkus zračne prepustnosti se izvede v 
skladu s standardom SIST EN 13829.</t>
  </si>
  <si>
    <t>4. V primeru, da ponudnik ne izpolnjuje pogodbenih obveznosti na način, 
predviden v pogodbi o izvedbi javnega naročila, začne naročnik ustrezne 
postopke za njeno prekinitev.</t>
  </si>
  <si>
    <t>- na cirkulacijsko črpalko</t>
  </si>
  <si>
    <t>Električni razdelilec Eu po opisu:</t>
  </si>
  <si>
    <t>Električni razdelilec En1 po opisu:</t>
  </si>
  <si>
    <t>Stikalo za p/o montažo 10 A, 250 V, komplet z dozo, s priborom za montažo in napisno ploščico ter označitvijo tokokroga; barva po izboru arhitekta</t>
  </si>
  <si>
    <t>- podometno ohišje za 3 tipke</t>
  </si>
  <si>
    <t>- stikalo 16 A, 250 V, 3x navadno</t>
  </si>
  <si>
    <t>- podometno ohišje za 6 stikal</t>
  </si>
  <si>
    <t>Električni razdelilec Ekl po opisu:</t>
  </si>
  <si>
    <t>Električni razdelilec En2 po opisu:</t>
  </si>
  <si>
    <t>Krško, februar 2013</t>
  </si>
  <si>
    <t>Kabli položeni delno p/o in uvlečeni v izol. cevi, delno pa n/o v kabelskih policah, dolbljenje sten, izdelava preboja in mavčenje za vodnike je zajeto v ceno po enoti mere:</t>
  </si>
  <si>
    <t>- NYY-J 5x10 mm2</t>
  </si>
  <si>
    <t>- NYY-J 4x50 mm2</t>
  </si>
  <si>
    <t>- prenapetostni odvodnik razreda II 20kA, 1,5kV</t>
  </si>
  <si>
    <t>- tokovni transformator 80/5A</t>
  </si>
  <si>
    <t>- stikalo 40A/400V/3p/min.10kA 
enakovredno: IA40/3 "SCHRACK"</t>
  </si>
  <si>
    <t>- ohišje nadometno, kovinsko, dim. 400x400x210 mm, v zaščiti IP55,
enakovredno: "SCHRACK" WSM 4040210</t>
  </si>
  <si>
    <t>Enakovredno: 
Proizvajalec: ESSE-Ci
Tip: BRIGHT DPL 30W LED 2850lm 4000K BELA</t>
  </si>
  <si>
    <t>Enakovredno: 
Proizvajalec: ESSE-Ci
Tip: BRIGHT DPL 54W LED 5130lm 4000K BELA</t>
  </si>
  <si>
    <t>Enakovredno: 
Proizvajalec: DELTA LIGHT
Tip: TIGA LED 83024 1x7W LED 3000K GREY BROWN IP65</t>
  </si>
  <si>
    <t>za montažo in priklop(obešala in rozeta).</t>
  </si>
  <si>
    <t>in priklop (obešala in rozeta).
Enakovredno: 
Proizvajalec: ESSE-Ci
Tip: BRIGHT DPL 42W LED 3990lm 4000K BELA</t>
  </si>
  <si>
    <t>montažo in priklop (obešala in 
rozeta).</t>
  </si>
  <si>
    <t>in priklop (obešala in rozeta).</t>
  </si>
  <si>
    <t>El. meritve, preizkus funkcionalnosti, atesti, izjave, ter storitve pooblaščenega preglednika po 
Pravilniku o zahtevah za NN 
inštalacije v stavbah (opravljen izpit NPK) vključno s poročilom</t>
  </si>
  <si>
    <t>- podometna razdelilna omara, ohišje kovinsko, dim. 590x915x210mm (š,v,g), 
enakovredno: 2U-18 "SCHRACK"</t>
  </si>
  <si>
    <t>- na požarno centralo ter alarmno centralo</t>
  </si>
  <si>
    <t>- na SOS napravo v sanitarija</t>
  </si>
  <si>
    <t>UPS NAPRAVA</t>
  </si>
  <si>
    <t xml:space="preserve">način delovanja VFI - SS -111, dvojna pretvorba
navidezna moč naprave 10kVA
delovna moč naprave 10kW
faktor moči (PF) na vhodu naprave 0,98 </t>
  </si>
  <si>
    <t>ind
tokovno popačenje (THDI) na vhodu naprave &lt; 4%
vhodna napetost 3x380/400/415 +N
vhodna frekvenca 50Hz +/- 10%
območje delovanje usmernika 323-478V (medfazna)</t>
  </si>
  <si>
    <t xml:space="preserve">ločen dovod (usmernik in bajpas) standardno vgrajeno
tok polnjenja baterij (min.) 4,2 A
"MAX. toplotne izgube :
VFI način, 100 % obremenitev </t>
  </si>
  <si>
    <t>in polnjenje baterij" 0,78  kW
MAX. Izkoristek (ECO način ) 98,20%
izhodna napetost 3x380/400/415 +N
izhodna frekvenca 50Hz +/- 0,1% nesinhronizirano</t>
  </si>
  <si>
    <t>Zaščita proti povratnemu toku (elektromehanski kontaktorji za razsmernik in bajpas) obvezna po standardu EN 62040-1, vgrajena v 
napravi naprava naj omogoča  zagon 
brez prisotne omrežne napetosti 
vgrajeno v napravi</t>
  </si>
  <si>
    <t>stabilnost izhodne napetosti 
statično +/- 1%
dinamično (0-50-0) +/- 2%
dinamično (0-100-0) +/- 3%
popačenje izhodne napetosti (THDU) 
za linearna bremena &lt; 2 %</t>
  </si>
  <si>
    <t>za 100% nelinearna bremena &lt; 3 %
ročno servisno stikalo vgrajeno v napravi
možnost paralelnega povezovanja do 4 enot OPCIJA (vgrajeno v napravi)</t>
  </si>
  <si>
    <t>9.</t>
  </si>
  <si>
    <t>Dobava in montaža nosilcev (obešank) za ureditev trase kablov, ki so položeni n/o na stropu, horizontalna montaža v razmaku 0,33m, kompet s priborom za montažo.</t>
  </si>
  <si>
    <t>Instalacijski kanal NIK s pokrovom, priborom za montažo in montažo, različnih dimenzij.</t>
  </si>
  <si>
    <t>Izolacijska cev PN/T-16 mm položena n/o in pritrjena z OG distančniki.</t>
  </si>
  <si>
    <t>Konstrukcijsko železo raznih profilov za izdelavo nosilcev in držal za kabelske police, opremo in maske.</t>
  </si>
  <si>
    <t>Vtičnica "šuko" za p/o montažo, enojna 16A, 250V, komplet s priborom za montažo, napisno ploščico za vpis tokokroga ter označitvijo tokokroga.</t>
  </si>
  <si>
    <t>Vtičnica "šuko" 16A, 250V, IP44, n/o, komplet s priborom za montažo, napisno ploščico za vpis tokokroga in označitvijo tokokroga.</t>
  </si>
  <si>
    <t>Vtičnica trifazna 16 A, 400 V, IP55 za n/o montažo, komplet s priborom za montažo, napisno ploščico za vpis tokokroga in označitvijo tokokroga.</t>
  </si>
  <si>
    <t>Stikalo klecno z lučko, 16A, 250V, za p/o montažo, komplet z dozo in priborom za montažo.</t>
  </si>
  <si>
    <t>ozemlj. sponkami in priborom za montažo v opremo, montiran horizontalno ter vertikalno.
enakovredno: Elba</t>
  </si>
  <si>
    <t>Ključ za sistemsko cilindrično ključavnico, ki je nameščena v vseh razdelilcih.</t>
  </si>
  <si>
    <t>Za vsak el. razdelilec je potrebno pred montažo dostaviti certifikate in vsa dokazila o pregledu in preiskusu električnega razdelilca.</t>
  </si>
  <si>
    <t>Prenap. zaščita-vtičnica za priključitev Access point točke.</t>
  </si>
  <si>
    <t>Izvedba meritev jalove energije in višjih harmonskih komponent pri polnem obratovanju objekta, izdelava poročila.</t>
  </si>
  <si>
    <t>Sodelovanje el. inštalaterja z gradbeniki in strojniki, usklajevanje in priklopi.</t>
  </si>
  <si>
    <t>o vpisu preseka, tipa kabla in moči priklječene naprave, velja za vse el. inštalacije v celotnem objektu.</t>
  </si>
  <si>
    <t>Drobni material, doze, manipulativni in transportni stroški, skladiščenje materiala ter ureditev gradbišča.</t>
  </si>
  <si>
    <t>"Dimenzija naprave: (šxgxv)
naprava ne sme presegati širine 500 mm zaradi prostorskih omejitev" 500x780x1310mm</t>
  </si>
  <si>
    <t>Piktogrami z oznako "poti za umik" izdelani v skladi s standardom SIST1013 in ISO 6309 dim. 200x100 mm.</t>
  </si>
  <si>
    <t>Senzor gibanja za vklop razsvetljave, nastavitev časa in občutljivosti, 
doseg min. 10m, 16A, 250V, kot zaznavanja 360°.</t>
  </si>
  <si>
    <t>Senzor gibanja za vklop razsvetljave, nastavitev časa in občutljivosti, doseg min. 10m, 16A, 250V, kot zaznavanja 180°, IP45.</t>
  </si>
  <si>
    <t>Senzor gibanja za vklop razsvetljave, nastavitev časa in občutljivosti, doseg min. 10m, 16A, 250V, kot zaznavanja 180°, IP65.</t>
  </si>
  <si>
    <t>Konstrukcijsko železo raznih profilov
za izdelavo nosilcev in držal za kabelske police, svetilke, opremo in maske.</t>
  </si>
  <si>
    <t>Izolacijska cev PN/T-13,5 mm položena n/o in pritrjena z OG distančniki.</t>
  </si>
  <si>
    <t>Izdelava meritve osvetljenosti prostorov in izdaja poročila s strani pooblaščene organizacije.</t>
  </si>
  <si>
    <t>Izdaja potrdila o brezhibnem delovanju sistema zasilne razsvetljave od strani pooblaščene organizacije.</t>
  </si>
  <si>
    <t>Sodelovanje el. inštalaterja z gradbeniki in strojniki, usklajevanje
in priklop.</t>
  </si>
  <si>
    <t>Enakovredno: 
Proizvajalec: ARTEMIDE
Tip: TOLOMEO</t>
  </si>
  <si>
    <t>Računalniški kabel tip 
UTP 4x02/0.5 Cat6 položen na 
kabelske police in izol.cevi, komplet z instalacijskim priborom.</t>
  </si>
  <si>
    <t>Dobava in montaža nosilcev (obešank) za ureditev trase kablov, ki so položeni n/o na stropu, horizontalna montaža v razmaku 0,33m, komplet s priborom za montažo.</t>
  </si>
  <si>
    <t>Instalacijski kanal NIK s pokrovom in priborom za montažo, različnih dimenzij.</t>
  </si>
  <si>
    <t>- alarmno centralo</t>
  </si>
  <si>
    <t>- požarno centralo</t>
  </si>
  <si>
    <t>Električne meritve, atesti, izjave, komplet protokol.</t>
  </si>
  <si>
    <t>Meritev UTP razvoda cat 6; po mednarodnem ISO/IEC 11801 2nd edition: September 2002 (Class E _ Permanent Link) oziroma evropski EN50173-1;November 2002 (Class E-Permanent Link ) standard.</t>
  </si>
  <si>
    <t>Zaključevanje UTP kablov na Patch panelih.</t>
  </si>
  <si>
    <t>Zaključevanje UTP kablov na vtičnicah.</t>
  </si>
  <si>
    <t>Vtičnica enojna 1xRJ45 CAT6 (UTP), za podometno montažo, komplet z dozo, nalepko za oštevilčenje in priborom za montažo; barva po izboru arhitekta.</t>
  </si>
  <si>
    <t>Vtičnica dvojna 2xRJ45 CAT6 (UTP), za montažo v parapetni kanal - opremo, komplet z dozo, protiprašno zaščito, nalepkami za oštevilčenje in priborom za montažo; barva po izboru arhitekta.</t>
  </si>
  <si>
    <t>Razdelilec za lokalno izen. potencialov Rip za p/o montažo.</t>
  </si>
  <si>
    <t>Izolacijska cev PNT (ravna) fi-13,5 mm do 16 mm, položena nadometno, komplet z dozami in priborom za montažo.</t>
  </si>
  <si>
    <t>Izolacijska cev (samougasna) fi-13,5 mm do 16 mm, položena p/o ali n/o, komplet z instal. priborom.</t>
  </si>
  <si>
    <t>Izdelava stika na zaščitno zbiralko v el. omaricah s kabelskim čevljem in vijakom.</t>
  </si>
  <si>
    <t>Izdelava stika na zaščitno zbiralko v omarici KO in TO s kabelskim čevljem in vijakom.</t>
  </si>
  <si>
    <t>Ozemljitveni trak Fe/Zn 25x4mm položen v zemljo.</t>
  </si>
  <si>
    <t>Električne meritve, drobni montažni material in pribor.</t>
  </si>
  <si>
    <t>Izdelava stika na kabelske police, instal. parapetne kanale, vodovod, cevi centralnega ogrevanja, kovinski podboj vrat, prezračevalne kanale s kabel čevljem in vijakom ali pa z objemko in vijakom.</t>
  </si>
  <si>
    <t>- fi-50 mm</t>
  </si>
  <si>
    <t>Kabli položeni delno n/o položeni na kabelske police in uvlečeni v izolacijske cevi ter delno p/o uvlečeni v izol. cevi.
Dolbljenje sten, izdelava preboja in mavčenje za kable je zajeto v ceno po enoti mere:</t>
  </si>
  <si>
    <t>Dobava in montaža inštalacijskih cevi (samougasljive za montažo v montažne stene, stropove), položenih podometno, komplet z instalacijskim priborom.
Dolbljenje sten, izdelava preboja in mavčenje za cevi je zajeto v ceno po enoti mere:</t>
  </si>
  <si>
    <t>- PK 200 pc</t>
  </si>
  <si>
    <t>Vtičnica "šuko" 16A, 250V, IP44, podometna, komplet s priborom za montažo, napisno ploščico za vpis tokokroga in označitvijo tokokroga.</t>
  </si>
  <si>
    <t>Vtičnica "Šuko" 16 A, 250 V, trojna, UPS francosko kodirana, zelene barve, z dozo in priborom za montažo v opremo, parapetni kanal ali talno dozo, komplet z napisno ploščico za vpis tokokroga in označitvijo tokokroga; 
enakovredno: Elba(skladno opremo).</t>
  </si>
  <si>
    <t>- na UPS</t>
  </si>
  <si>
    <t>Električni razdelilec Em po opisu:</t>
  </si>
  <si>
    <t>Električni razdelilec Eu-n2 po opisu:</t>
  </si>
  <si>
    <t>Električni razdelilec Eu-n1 po opisu:</t>
  </si>
  <si>
    <t>- podometna razdelilna omara, ohišje kovinsko, dim. 345x575x95mm (š,v,g), 
enakovredno: WUS-3 "SCHRACK"</t>
  </si>
  <si>
    <t>- močnostni kontaktor 110A/AC1 230V
enakovredno: K3-50A00 230 "Schrack"</t>
  </si>
  <si>
    <t>- glavno stikalo 80A/3p/1-0</t>
  </si>
  <si>
    <t>Tipkalo z zaskočko za izklop v sili, vzidano do pokrova, v zaščiti IP55.</t>
  </si>
  <si>
    <t>- signalna svetilka 24V-rdeča</t>
  </si>
  <si>
    <t>- tipka zelena, montirana na letev</t>
  </si>
  <si>
    <t>- varovalčno stikalo TYTAN II, 3p, do 63A (komplet z varovalčnimi vložki 25-35A)</t>
  </si>
  <si>
    <t>- stikalo 40A/3p/1-0</t>
  </si>
  <si>
    <t>- instalacijski odklopnik B 2/1</t>
  </si>
  <si>
    <t>- zbiralka Cu  15x3mm</t>
  </si>
  <si>
    <t>- nadometna razdelilna omara, ohišje kovinsko, dim. 590x640x180mm (š,v,g), 
enakovredno: 2A-12 "SCHRACK"</t>
  </si>
  <si>
    <t xml:space="preserve">- stikalo 32A/400V/3p/min.10kA 
enakovredno: KG32 "SCHRACK" </t>
  </si>
  <si>
    <t xml:space="preserve">- stikalo izbirno 40A, 400V, 4p, 1-0-2
enakovredno: KG41B T904E "SCHRACK" </t>
  </si>
  <si>
    <t>- varovalčno stikalo TYTAN II, 3p, do 63A (komplet z varovalčnimi vložki 20-25A)</t>
  </si>
  <si>
    <t>- instalacijski odklopnik C 16/1</t>
  </si>
  <si>
    <t>- stikalo zbirno 10A/1p/1-0-2 
enakovredno: CG4-A210, FS2 "SCHRACK"</t>
  </si>
  <si>
    <t xml:space="preserve">- močnostni kontaktor  5,5kW 25A,AC1 3p, 230V 
enakovredno: K3-14A10 230 "SCHRACK" </t>
  </si>
  <si>
    <t>- svetlobno (temnilno) stikalo, 16A, 250V s fotocelico
enakovredno: V97/1 "SCHRACK"</t>
  </si>
  <si>
    <t>- izbirno stikalo 10A/1p/1-0-2 
enakovredno: CG4-A210, VE21 "SCHRACK"</t>
  </si>
  <si>
    <t>- podometna razdelilna omara, ohišje kovinsko, dim. 360x640x180mm (š,v,g), 
enakovredno: 1A-12 "SCHRACK"</t>
  </si>
  <si>
    <t xml:space="preserve">- stikalo 25A/1p/1-0 </t>
  </si>
  <si>
    <t>ozemlj. sponkami in priborom za montažo v opremo, enakovredno: Elba
OPOMBA: Vtičnice niso zajete v postavki</t>
  </si>
  <si>
    <t xml:space="preserve">Talna doza dim. 360x452x95mm, (9M) za montažo jakotočnih vtičnic (2xtrojna) in šibkotočnih vtičnic (2xRJ45) komplet s pokrovom, spojkami, moduli, </t>
  </si>
  <si>
    <t>Razvodne talne doze dim. 360x360x25mm, s pokrovom, spojkami ter priborom za montažo, skladna s tlakom, komplet</t>
  </si>
  <si>
    <t>enakovredno: Elba</t>
  </si>
  <si>
    <t>Talni kanal za montažo v estrih dim. 350x38mm, komplet z veznimi spojkami ter priborom za montažo, komplet</t>
  </si>
  <si>
    <t>Talni kanal za montažo v estrih dim. 250x38mm, komplet z veznimi spojkami ter priborom za montažo, komplet</t>
  </si>
  <si>
    <t>Tipkalo 16A, 250V za p/o montažo za vklop štedilnika, komplet z dozo in priborom za montažo</t>
  </si>
  <si>
    <t>- Časovni rele 16A/250V AC</t>
  </si>
  <si>
    <t>Izdelava shem (izvleček iz PID dokumentacije) za potrebe namestitve na objektu ali v opremo, elek. razdelilnike ipd. - v 1 izvodu.</t>
  </si>
  <si>
    <t>Enakovredno: 
Proizvajalec: ESSE-Ci
Tip: 2 x BRIGHT DPL 36W LED 3420lm 4000K BELA</t>
  </si>
  <si>
    <t>Telekomunikacijski kabel položen v izol. cev IY(St)Y 2x2x0,8 mm</t>
  </si>
  <si>
    <t>- 19" letev z 7-vtičnicami 230V</t>
  </si>
  <si>
    <t>- 19" stropni vent. sklop,1x34W, term.</t>
  </si>
  <si>
    <t>- PatchPanel ISDN Cat3 19" 50x RJ45</t>
  </si>
  <si>
    <t>- Organizator ožičenja, 1HE</t>
  </si>
  <si>
    <t>- UTP priključni kabel CAT6 RJ45 1,0m</t>
  </si>
  <si>
    <t>- UTP priključni kabel CAT6 RJ45 2,0m</t>
  </si>
  <si>
    <t>- drobni pritrdilni in mont. material</t>
  </si>
  <si>
    <t xml:space="preserve">- Montaža in zaključevanje </t>
  </si>
  <si>
    <t>- v omaro se namesti video nadzorni sistem, ki je zajet v ločenem načrtu</t>
  </si>
  <si>
    <t>- Pach panel 19" 48 priključkov UTP CAT6 RJ 45</t>
  </si>
  <si>
    <t xml:space="preserve">Optični delilnik LC/UPC 4/12 za vlaken z nameščenimi 4 dvojnimi spojniki, komplet s priborom </t>
  </si>
  <si>
    <t>Varjenje zaključnega kabla na optični kabel</t>
  </si>
  <si>
    <t>FO zaključni kabel (pigtail) LC/UPC l=2m SM</t>
  </si>
  <si>
    <t>Splice kaseta baza</t>
  </si>
  <si>
    <t>Management kit</t>
  </si>
  <si>
    <t xml:space="preserve">Meritev optične povezave - OTDR </t>
  </si>
  <si>
    <t>Optični pretvornik:</t>
  </si>
  <si>
    <t>Priključni kabel FO LC / SC 2m  SM</t>
  </si>
  <si>
    <t>10/100/1000T to 1000LX SM 
10Km - Int P.S</t>
  </si>
  <si>
    <t>- 8 relejnih vhodov in izhodov</t>
  </si>
  <si>
    <t>- modul za daljinski prenos alarma na dežurno mesto (24 ur, vse dni v letu)</t>
  </si>
  <si>
    <t>- avtomatski preklop zimski/letni čas</t>
  </si>
  <si>
    <t>- pomnilnik zadnjih dogodkov</t>
  </si>
  <si>
    <t>- teksti in meniji na prikazovalniku za upravljanje sistema v slovenskem jeziku</t>
  </si>
  <si>
    <t>- zvočna signalizacija in prikaz na LCD prikazovalniku o okvarjenem javljalniku samo na centrali (brez proženja notranjih siren)</t>
  </si>
  <si>
    <t>- plinotesna akumulatorska baterija 12V za rezervno napajanje centrale (za avtonomijo sistema 72 ur + 0,5 ure v alarmnem stanju)</t>
  </si>
  <si>
    <t>Optično termični adresabilni javljalnik požara, z možnostjo nastavitev stopenj občutljivosti, komplet s podnožjem in napisno ploščico
enakovredno: FAP-OT 420+ MS400+TP4</t>
  </si>
  <si>
    <t>Ročni adresabilni javljalnik požara, označevanje z oznakami po SIST 1013
enakovredno: FMC210 LSN</t>
  </si>
  <si>
    <t>Naslovljivi izhodni vmesnik z 1 izhodom, komplet z dodatnimi releji 230V/10A, 
enakovredno: FLM-420-RLV-E</t>
  </si>
  <si>
    <t>Naslovljivi vhodni vmesnik z 2 vhodoma,
enakovredno: FLM-420-I2-W</t>
  </si>
  <si>
    <t>Notranja adresabilna alarmna sirena z bliskavico za priključitev na centralo, označevanje z oznakami po SIST 1013
enakovredno: MSS401</t>
  </si>
  <si>
    <t>- 1 zanka po 127 elementov z možnostjo razširitve do 4 zank</t>
  </si>
  <si>
    <t>Optični adresabilni javljalnik požara, zmožnostjo nastavitev stopenj občutljivosti, komplet s podnožjem in napisno ploščico
enakovredno: FAP-O 420+ MS400+TP4</t>
  </si>
  <si>
    <t>Linijski (žarkovni) javljalnik požara, z oddajnikom/sprejemnikom in prizmo, doseg do 100m</t>
  </si>
  <si>
    <t>Izdelava popisa opreme, ki se demontira, pregleda in ponovno vgradi nazaj, predaja popisa nadzoru in investitorju</t>
  </si>
  <si>
    <t>ne bo potrebna. Zato se ob vgradnji naprav in opreme izvede zagon ter meritev kvalitete odjema električne energije, na podlagi česar se poda odločitev o nujnosti vgradnje kompenzacijske naprave.</t>
  </si>
  <si>
    <r>
      <t xml:space="preserve">Dobava in montaža avtomatske kompenzacijske naprave (ocenjeno), 15 kVAr (2*2,5+2*5),400V,22A, komplet s priborom za montažo na steno.
</t>
    </r>
    <r>
      <rPr>
        <sz val="9"/>
        <rFont val="Courier New"/>
        <family val="3"/>
        <charset val="238"/>
      </rPr>
      <t>OPOMBA: Zaradi narave porabnikov (pretežno ohmsko breme, visok 
cos fi) je pričakovati, da vgradnja kompenzacijske naprave mogoče</t>
    </r>
  </si>
  <si>
    <t xml:space="preserve">S2b - Stropno/viseče nadgradno 
linijsko svetilo, LED najmanj 42W, 3990 lumnov in vgrajenim napajalnikom. Dimenzije 38mm X 74mm X 1968mm. Mikroprizmatična optika proti bleščanju, faktor UGR &lt;19. Svetilki je priložena oprema za montažo </t>
  </si>
  <si>
    <t>S2c - Stropno/viseče nadgradno 
linijsko svetilo, LED najmanj 2 X 36W,
3420 + 3420 lumnov in vgrajenim napajalnikom. Dimenzije 
38mm X 74mm X 3376mm. Mikroprizmatična
optika proti bleščanju, faktor UGR&lt;19. Svetilki je priložena oprema za</t>
  </si>
  <si>
    <t>S2e - Stropno/viseče nadgradno 
linijsko svetilo, LED najmanj 30W, 2850 lumnov in vgrajenim napajalnikom. Dimenzije 38mm X 74mm X 1408mm. Mikroprizmatična optika proti bleščanju, faktor UGR &lt;19. Svetilki je priložena oprema za montažo</t>
  </si>
  <si>
    <t>S2f - Stropno/viseče nadgradno 
linijsko svetilo, LED najmanj 54W, 5130 lumnov in vgrajenim napajalnikom. Dimenzije 38mm X 74mm X 2528mm. Mikroprizmatična optika proti bleščanju, faktor UGR &lt;19. Svetilki je priložena oprema za montažo</t>
  </si>
  <si>
    <t>S8 - Stropno nadgradno linijsko 
svetilo, s fluorescentno sijalko 
3000K, dimenzij 1600mmx147mmx118mm, z 
elektronsko predstikalno napravo EVG. 
Komplet s pritrdilnim materialom. 
Zaščita svetila je IP65 po IEC 529, IK08.</t>
  </si>
  <si>
    <t>Z1 - Stensko nadgradno svetilo, LED
najmanj 7W, 760 lumnov z vgrajenim napajalnikom. Dimenzije 130mm X 105mm X 90mm, rjave barve. Svetilka je zaščitena IP65.</t>
  </si>
  <si>
    <t>- na pisoar</t>
  </si>
  <si>
    <t>- na interaktivno tablo</t>
  </si>
  <si>
    <t>Enakovredno: 
Proizvajalec: ESSE-Ci
Tip: 2 x BRIGHT DPL 36W LED 3420lm 4000K BELA + 1 x BRIGHT DPL 24W LED 2280lm 4000K BELA</t>
  </si>
  <si>
    <t>S2a - Stropno/viseče nadgradno 
linijsko svetilo, LED najmanj 2x36W+1x24W, 3420+2280 lumnov in vgrajenim napajalnikom. Dimenzije 
38mm X 74mm X 2816mm. Mikroprizmatična optika proti bleščanju, faktor 
UGR&lt;19. Svetilki je priložena oprema</t>
  </si>
  <si>
    <t>Računalniški kabel tip 
UTP 4x02/0.5 Cat6.</t>
  </si>
  <si>
    <t>Avdio kabel C118.</t>
  </si>
  <si>
    <t>Priključni avdio kabel za računalnik, 1,5m.</t>
  </si>
  <si>
    <t>Kabel VGA C258.</t>
  </si>
  <si>
    <t>Kabel HDMI M/M ( kvaliteten) 1,5m.</t>
  </si>
  <si>
    <t>Kabel HDMI M/M ( kvaliteten) 10m.</t>
  </si>
  <si>
    <t>Napajalni kabel PPL 3x1,5 mm2</t>
  </si>
  <si>
    <t>Kabel za zvočnike PPL 2x1,5 mm2</t>
  </si>
  <si>
    <t>Kabel RG59B/U</t>
  </si>
  <si>
    <t>Izdelava šibkotočne  instalacije v predpripravljene cevi, konektiranje kablov,  nastavitve in zagon.</t>
  </si>
  <si>
    <t>Talna priključna doza cca. 30x30cm, 
z vgrajenimi 3x vtičnicami 230V, 
3x vtičnicami RJ-45, z dobavo in vgradnjo.</t>
  </si>
  <si>
    <t>Talna prehodna doza cca. 30x30 cm, dobava in vgradnja.</t>
  </si>
  <si>
    <t>Dobava in montaža inštalacijskih cevi, položenih podometno, komplet z instalacijskim priborom.
Dolbljenje sten, izdelava preboja in mavčenje za cevi je zajeto v ceno po enoti mere:</t>
  </si>
  <si>
    <t>Tabla piši-briši-površina za pisanje s posebnimi flomastri in za videoprojekcijo, dim. 120x180 cm, komplet s setom pisal in brisalcem.</t>
  </si>
  <si>
    <t>Montaža videoprojektorja, zvočnikov, priključne doze in montažne table.</t>
  </si>
  <si>
    <t>MULTIMEDIJSKA OPREMA</t>
  </si>
  <si>
    <t>- fi-26mm</t>
  </si>
  <si>
    <t xml:space="preserve">- inštalacijski kontaktor  20A, 4p,
230V
enakovredno: R20-40/230 "SCHRACK" </t>
  </si>
  <si>
    <t>- elektronska stikalna ura 2-kanalna, 2TE 16A/250V AC
enakovredno: V97/2digi30 "SCHRACK"</t>
  </si>
  <si>
    <t xml:space="preserve">- inštalacijski kontaktor  20A, 2p, 230AC 
enakovredno: R20-11/230V "SCHRACK" </t>
  </si>
  <si>
    <t>- komunikacijska omara, 19", HE36, 1800x700x900 mm, s hladilnim elementom (ventilatorji), ventilacijska sprednja in zadnja vrata iz jeklene pločevine, bočni stranici, nosilnost do 400kg, ključavnica</t>
  </si>
  <si>
    <t>- 19" polica 1HE 550mm 45kg</t>
  </si>
  <si>
    <t xml:space="preserve">- inštalacijski kontaktor  20A, 2p, 
230V 
enakovredno: R20-20/230 "SCHRACK" </t>
  </si>
  <si>
    <t>- stikalo 20A/1p/1-0 
enakovredno: CG4-A202, VE21 "SCHRACK"</t>
  </si>
  <si>
    <t>Razna gradbena dela za izvedbo el. inštalacij, kot so izdelava preboja s kronskim vrtanjem do fi-50 mm, dolbljenje žlebov in izvedba odprtin v steni za vgradnjo opreme</t>
  </si>
  <si>
    <t>Skladiščenje opreme, ki se ponovno vgradi, stroški prevoza in skladiščenje.</t>
  </si>
  <si>
    <t>Demontaža električne opreme in el. inštalacij (moč, razsvetljava, strelovod)</t>
  </si>
  <si>
    <t xml:space="preserve">(moč, univerzalno ožičenje, strelovod ...), pregled in </t>
  </si>
  <si>
    <t>- NYY-0 2x1,5 mm2</t>
  </si>
  <si>
    <t>- LIYCY 7x0,75 mm2</t>
  </si>
  <si>
    <t>- PK 300 pc</t>
  </si>
  <si>
    <t>- na notranjo enoto klima napreve in krmilnik</t>
  </si>
  <si>
    <t>ter zametavanje inštalacij z malto, komplet z vsem potrebnim materialom za vgradnjo.</t>
  </si>
  <si>
    <t>Dobava in vgradnja materiala za tesnenje prehodov med požarnima sektorjema, komplet s potrebnim materialom in deli v skladu s ZPV in montažo obstojene nalepke izdelovalca.</t>
  </si>
  <si>
    <t>Priprava dokumentacije za potrebe izdelave PIDa vključno z vsemi vrisanimi shemami, spremembami…. Seznam z opisom sprememb ter predaja projektantskemu podjetju - načrt 4/1.</t>
  </si>
  <si>
    <t>Vsebino popisa posameznih postavk predračuna ni dovoljeno spreminjati.</t>
  </si>
  <si>
    <t>Razna nepredvidena dela, ki se 
pojavijo pri izvedbi (nepredvidena stanja obst. objekta in njihova sanacija,....)
- obračun po opravljenem delu, s potrditvijo s strani nadzora</t>
  </si>
  <si>
    <t>Dobava in montaža negorljivih inštalacijskih cevi, fi-16 do 50mm položenih v podstrešju, komplet z instalacijskim priborom.
Montaža je zajeta v ceno po enoti 
mere.</t>
  </si>
  <si>
    <t>Detektor za zemeljski plin, 2 izhoda za alarmiranje</t>
  </si>
  <si>
    <t>Enakovredno sistemu Klinokom (Promon):</t>
  </si>
  <si>
    <t>Dobava in montaža enote napajanja,
enakovredno: EN-24/1</t>
  </si>
  <si>
    <t>Dobava in montaža tabloja receptorja,
enakovredno: EP-03</t>
  </si>
  <si>
    <t>Dobava in montaža enote razrešitve, komplet,
enakovredno: ER-03</t>
  </si>
  <si>
    <t>Dobava in montaža signalne svetilke, komplet,
enakovredno: SS-01</t>
  </si>
  <si>
    <t>Dobava in montaža enote klica, komplet,
enakovredno: EK-10</t>
  </si>
  <si>
    <t>Dobava in polaganje kabla delno po kabelski polici, delno podometno v ustrezni zaščitni cevi fi 16 mm, komplet,
Dolbljenje sten, izdelava preboja in mavčenje za vodnike je zajeto v ceno po enoti mere:</t>
  </si>
  <si>
    <t>- LIYCY 5x1,5 mm2</t>
  </si>
  <si>
    <t>- IY(St)Y 1x2x0,8 mm2</t>
  </si>
  <si>
    <t>- IY(St)Y 2x2x0,8 mm2</t>
  </si>
  <si>
    <t>Izolacijska cev, položena p/o ali n/o, komplet z vdolbenjem zidov in instalacijskim priborom:</t>
  </si>
  <si>
    <t>- fi-13,5 mm</t>
  </si>
  <si>
    <t>Dobava in montaža vgradne doze fi 60 mm,  komplet</t>
  </si>
  <si>
    <t>Dobava in montaža samogasnih instalacijskih cevi, fi 16 mm (podomet ali kabelska polica), komplet</t>
  </si>
  <si>
    <t>Pregledi, meritve, certifikati, komplet</t>
  </si>
  <si>
    <t>Funkcionalni preizkus, spuščanje sistema v pogon, šolanje osebja, izdelava navodil, sodelovanje pri tehničnem pregledu in izdaje potrdila o brezhibnosti sistema</t>
  </si>
  <si>
    <t xml:space="preserve">Droben nespecificiran material ( doze, ...), manipulativni stroški in el. meritve  </t>
  </si>
  <si>
    <t>11.</t>
  </si>
  <si>
    <t>SOS INŠTALACIJA</t>
  </si>
  <si>
    <t>Telekomunikacijski kabel položen delno na kabelske police, delno v izol. cev, IY(St)Y 30x2x0,6mm2 za povezavo med tel..omaro in novo kom. omaro K.O.</t>
  </si>
  <si>
    <t>ozemlj. sponkami in priborom za montažo na steno, montiran horizontalno ter vertikalno.
enakovredno: Elba</t>
  </si>
  <si>
    <t>- močnostni kontaktor 32A/AC1 230V
enakovredno: K3-18A10 230V "Schrack"</t>
  </si>
  <si>
    <t>Vtičnica "Šuko" 16 A, 250 V, trojna, mreža, bele barve, z dozo in priborom za montažo v opremo, parapetni kanal ali talno dozo, stebriček, komplet z napisno ploščico za vpis tokokroga in označitvijo tokokroga; 
enakovredno: Elba(skladno opremo).</t>
  </si>
  <si>
    <t>S4 - Stensko nadgradno svetilo, LED najmanj 13W, 1600 lumnov, vgrajen napajalnik. Dimenzije 400mm X 170mm X 400mm. Svetilka je zaščitena IP40.</t>
  </si>
  <si>
    <t>Enakovredno: 
Proizvajalec: EXENIA
Tip: FLIK STENSKA 13W LED BEL IP40</t>
  </si>
  <si>
    <t>Žica iz nerjavečega jekla (Rf) fi-8 mm, položena delno na slemenske/strešne in zidne podpore
Enakovredno: Hermi tip RH3.</t>
  </si>
  <si>
    <t>Dobava in montaža veznega spoja žica-žica Rf
Enakovredno: Hermi KON04 Rf.</t>
  </si>
  <si>
    <t>Dobava in montaža strešnega nosilca na kritino
Enakovredno: Hermi SON14 Rf-K.</t>
  </si>
  <si>
    <t>Dobava in montaža slemenskega nosilca na kritino
Enakovredno: Hermi SON14 Rf-K.</t>
  </si>
  <si>
    <t>Dobava in montaža zidnega nosilca, izdelan iz nerjaveče pločevine z 
vijakom  50m in PVC vložkom fi-8mm, vodnik se na nosilec pritrdi z vijačenjem.
Enakovredno: Hermi ZON03 Rf-V.</t>
  </si>
  <si>
    <t>Žlebna sponka, material Rf
Enakomerno: HERMI KON11 A Rf-V.</t>
  </si>
  <si>
    <t>Merilna križna sponka Rf dim. 58x58mm, vijačeno s 4xM8 vijaki
Enakomerno: KON02 Rf.</t>
  </si>
  <si>
    <t>Pohodna merilna omarica dim. 225x125x100mm z litoželeznim pokrovom
Enakomerno: Hermi ZON07.</t>
  </si>
  <si>
    <t>Dobava in montaža vertikalne zaščite h=1,5m, skupaj z nosilcema, vijakoma 50mm in PVC vložkoma 8mm.
Enakovredno: Hermi VZ03.</t>
  </si>
  <si>
    <t>Dobava in montaža križnega spoja trak - trak, polaganje v zemlji, komplet z antikorozijsko zaščito
Enakovredno: Hermi KON01.</t>
  </si>
  <si>
    <t>Izdelava stika na glavno zbiralko za izenačevanje potencialov z vijačenjem (GIP).</t>
  </si>
  <si>
    <t>Izdelava stika na kovinsko 
konstrukcijo ter ostale kovinske mase (kolesarnica).</t>
  </si>
  <si>
    <t>Delno Strojni (80%), delno ročni (20%) izkop jarka dim 0,8x0,4m za polaganje tračnega ozemljila.</t>
  </si>
  <si>
    <t>Zasip jarka z izkopanim materialom in utrjevanje v plasteh.</t>
  </si>
  <si>
    <t>Povezava novega tračnega ozemljila na obstoječe temeljsko ozemljilo.</t>
  </si>
  <si>
    <t>Drobni material in pribor, meritve ozemljitvene upornosti in formiranje knjige strelovoda, komplet protokol ter storitve pooblaščenega preglednika po Pravilniku o zahtevah za NN inštalacije v stavbah.</t>
  </si>
  <si>
    <t>Izolacijska cev fi-29, ognjeodporna položena za uvod žice Rf fi-8mm v pohodno merilno omarico.</t>
  </si>
  <si>
    <t>- temnilno</t>
  </si>
  <si>
    <t>- stikalo 16 A, 250 V, 1x navadno, 2x temnilno stikalo</t>
  </si>
  <si>
    <t>S1 - Stensko nadgradno svetilo 4,2W LED, vgrajen napajalnik, bele barve, 2700K, IP20.</t>
  </si>
  <si>
    <t>Enakovredno: 
Proizvajalec: FLOS
Tip: LA Linea Alpha 4,5W</t>
  </si>
  <si>
    <t>S2d - Stropno/viseče nadgradno 
linijsko svetilo, LED najmanj 72W in vgrajenim napajalnikom, 6840 lumnov. Dimenzije 38mm X 74mm X 5064mm. Mikroprizmatična optika proti blešcanju, faktor UGR &lt;19. Svetilki je proložena oprema za montažo in priklop (obešala in rozeta).</t>
  </si>
  <si>
    <t>Enakovredno: 
Proizvajalec: ESSE-Ci
Tip: BRIGHT PG HP 72W 6840lm 4000K</t>
  </si>
  <si>
    <r>
      <rPr>
        <sz val="9"/>
        <rFont val="Courier New"/>
        <family val="3"/>
        <charset val="238"/>
      </rPr>
      <t xml:space="preserve">S3 </t>
    </r>
    <r>
      <rPr>
        <sz val="9"/>
        <color indexed="8"/>
        <rFont val="Courier New"/>
        <family val="3"/>
        <charset val="238"/>
      </rPr>
      <t>- Stensko nadgradno svetilo 42W, halogenski vir - G9 okov, 1600lm. Dimenzije 148mm X 148mm X 73mm. Svetilka je zašcitena IP40.</t>
    </r>
  </si>
  <si>
    <t>Enakovredno: 
Proizvajalec: DELTA LIGHT
Tip: VISA HP W 2x QT9 42W, 230V
Sijalka: HAL. BIPIN G9 42W/230V CLEAR ECO</t>
  </si>
  <si>
    <t>Enakovredno: 
Proizvajalec: DELTA LIGHT
Tip: RAND 311 T50 W AR111 3x50W
Sijalka: HAL. AR111 IRC 50W 24°</t>
  </si>
  <si>
    <t>S5 - Stropno nadgradno svetilo 3x50W, halogenski vir svetlobe in vgrajen elektronski transformator,
bele barve. Dimenzije 407mm X 45mm X 45mm. Svetilka je opremljena s tremi reflektorskimi žarnicami, G53 okov,
AR111.</t>
  </si>
  <si>
    <t>S6 - Talna svetilka 4X55W z direktno/indirektnim snopom svetlobe, opremljeno z elektronsko predstikalno napravo</t>
  </si>
  <si>
    <t>Enakovredno: 
Proizvajalec: iGUZZINI
Tip: Y LIGHT 4x55W D/I
Sijalka: DURALUX L/E 55W 3000K 2G11 4P</t>
  </si>
  <si>
    <t>S7 - Linijski ALU profil s sijalkami 4X28W + 2X21W T5 in okov G5, dim. 68mm X 90mm X 5700mm, vlečen aloksiran aluminij, opalni samougasni polikarbonatni pokrov. Opremljen z elektronsko regulacijsko DALI dušilko.</t>
  </si>
  <si>
    <t>Enakovredno: 
Proizvajalec: DELTA LIGHT
Tip: UNILINE WALL</t>
  </si>
  <si>
    <t>Enakovredno: 
Proizvajalec: THORN
Tip: AQUAFORCE2 1X49W T5 EVG IP65 L00
Sijalka: T5 49W/830</t>
  </si>
  <si>
    <t>S10 - Stropno nadgradno visece 
svetilo s fluo. sijalko 60W, 3100K, prereza 460mm in višine 110mm, ohišje 
iz aluminija, polikarbonatni pokrov za enakomerno razporeditev svetlobe. Svetilka je opremljena z elektronsko predstikalno napravo EVG in priborom 
za obešanje.</t>
  </si>
  <si>
    <t>Enakovredno: 
Proizvajalec: EXENIA
Tip: IO CEILING T5-R 55/60W 2GX13 
GLOSSY WHITE
Sijalka: FLUO OKROGLA T5 60W/830 
PHILIPS</t>
  </si>
  <si>
    <t>S10b - Stropno nadgradno svetilo s fluo. sijalko 60W, 3100K, prereza 
460mm in višine 110mm, ohišje iz aluminija,polikarbonatni pokrov za enakomerno razporeditev svetlobe. Svetilka je opremljena z elektronsko predstikalno napravo EVG in priborom za montažo.</t>
  </si>
  <si>
    <t>Enakovredno: 
Proizvajalec: EXENIA
Tip: IO CEILING T5-R 55/60W 2GX13 
GLOSSY WHITE
Sijalka:FLUO OKROGLA T5 60W/830 
PHILIPS</t>
  </si>
  <si>
    <t>S11 - Linijski ALU profil, LED trak 15,2W/m 24V, 3200K , dim. 30mm X 25mm X 6500mm + 1320mm + 910mm, vlečen aloksiran aluminij, opalni samougasni polikarbonatni pokrov. V zašciti IP20.</t>
  </si>
  <si>
    <t>Enakovredno: 
Proizvajalec: FM
Tip: BM 220-WW</t>
  </si>
  <si>
    <t>S11a - Linijski ALU profil, LED trak 15,2W/m 24V, 3200K , dim. 30mm X 25mm X 5390mm + 2620mm, vlečen aloksiran aluminij, opalni samougasni polikarbonatni pokrov. V zašciti IP20.</t>
  </si>
  <si>
    <t>S11b - Linijski ALU profil, LED trak 15,2W/m 24V, 3200K , dim. 30mm X 25mm X 5410mm + 2670mm, vlečen aloksiran aluminij, opalni samougasni polikarbonatni pokrov. V zašciti IP20.</t>
  </si>
  <si>
    <t>S12 - Linijski ALU profil, LED
trak 15,2W/m 24V, 3200K, dim. 17,5mm X 7,5mm X 1000mm, vlečen aloksiran aluminij, opalni samougasni polikarbonatni pokrov. V zašciti IP20.</t>
  </si>
  <si>
    <t>S10a - Stropno nadgradno viseče svetilo s fluo. sijalkami 2X24W 2G11 + 4X24W T5, 3100K, prereza 650mm in višine 110mm, ohišje iz aluminija, polikarbonatni pokrov za enakomerno razporeditev svetlobe. Svetilka je opremljena z elektronsko predstikalno napravo EVG in priborom za obešanje.</t>
  </si>
  <si>
    <t>Enakovredno: 
Proizvajalec: EXENIA
Tip: IO CEILING 2x24W TC-L + 4x14/24W 
T5 GLOSSY WHITE
Sijalke: 2x DURALUX L 2G11 24W 3000K +
4x T5 24W 3000K G5</t>
  </si>
  <si>
    <t>Enakovredno: 
Proizvajalec: DELTA LIGHT
Tip: NANOLINE WALL</t>
  </si>
  <si>
    <t>S12a - Linijski ALU profil, LED
trak 15,2W/m 24V, 3200K, dim. 17,5mm X 7,5mm X 1300mm, vlečen aloksiran aluminij, opalni samougasni polikarbonatni pokrov. V zašciti IP20.</t>
  </si>
  <si>
    <t>S13 - Stropno vgradno svetilo 5W LED, 450lumnov, 3000K, prereza 90mm in višine 57mm, ohišje iz aluminija, optika z 85° sevalnim kotom za enakomerno razporeditev svetlobe. Svetilka je opremljena z elektronskim napajalnikom in montažnim priborom.</t>
  </si>
  <si>
    <t>Enakovredno: 
Proizvajalec: WPL
Tip: Nemi</t>
  </si>
  <si>
    <t>S14 - Stropno vgradno svetilo 13W LED, 1100lumnov, 3000K, prereza 90mm in višine 95mm, ohišje iz aluminija, optika z 20° sevalnim kotom za usmerjeno razporeditev svetlobe. Svetilka je opremljena z elektronskim napajalnikom in montažnim priborom.</t>
  </si>
  <si>
    <t>Enakovredno: 
Proizvajalec: WPL
Tip: Elmas</t>
  </si>
  <si>
    <t>Z2 - Stropno nadgradno svetilo 8W LED,760 lumnov, vgrajen napajalnik, dim. 80mm X 80mm X 90mm. Svetilka je zašcitena IP53.</t>
  </si>
  <si>
    <t>Enakovredno: 
Proizvajalec: DELTA LIGHT
Tip: BOXY L + LED</t>
  </si>
  <si>
    <t>- varnostna svetilka 8W LED, iz samougasne plastične mase, dim. 350mm x 177mm x 52mm, pripravni spoj, opremljena z NiCd akumulatorjem in avtonomijo 3 ure. Svetilka primerna za
nadgradno in delno vgradno montažo. Zašcita je IP42. Svetilka je opremljena z priborom za montažo.</t>
  </si>
  <si>
    <t>Enakovredno:
Proizvajalec: LINERGY
Tip: Evolution LED 8W 3H</t>
  </si>
  <si>
    <t>- varnostna svetilka 8W LED, iz samougasne plastične mase, dim. 350mm x 177mm x 52mm, pripravni spoj, opremljena z NiCd akumulatorjem in avtonomijo 3 ure. Svetilka primerna za
nadgradno in delno vgradno montažo. Zašcita je IP65. Svetilka je opremljena z priborom za montažo.</t>
  </si>
  <si>
    <t>DOMOFON</t>
  </si>
  <si>
    <t>Kabli položeni delno p/o in uvlečeni v izol. cevi, delno v kabelsko kanalizacijo (cev fi-50, zajeta v popisu moči):</t>
  </si>
  <si>
    <t>- IY(St)Y 1x2x0.8 mm</t>
  </si>
  <si>
    <t>- IY(St)Y 2x2x0.8 mm</t>
  </si>
  <si>
    <t>Izolacijska cev, položena p/o, komplet z instalacijskim priborom:</t>
  </si>
  <si>
    <t>- fi-13,5 do 23 mm</t>
  </si>
  <si>
    <t>Dvodružinski kit za sistem 4+n (1133/302)ki vsebuje:</t>
  </si>
  <si>
    <t>- 2 domofona za montažo na zidu 1133/1</t>
  </si>
  <si>
    <t>- 1 zunanjo enoto 1145/500</t>
  </si>
  <si>
    <t>- 1 sinthesi modul z eno tipko 1145/22</t>
  </si>
  <si>
    <t>- 1 doza 1145/51</t>
  </si>
  <si>
    <t>- 1 okvir 1145/61</t>
  </si>
  <si>
    <t>- 1 napajalec 786/11, 230Vac-28VA, 7 DIN moduli</t>
  </si>
  <si>
    <t>Dodaten elektronski brencac - 9854/52</t>
  </si>
  <si>
    <t>(majhen modul ustreza v govorne enote in v Inercom sisteme)</t>
  </si>
  <si>
    <t>Napetost 12VAC, lastna raba 15mA.</t>
  </si>
  <si>
    <t>Tipkalo za montažo na steno</t>
  </si>
  <si>
    <t>12.</t>
  </si>
  <si>
    <t>S5a=S5 - Stropno nadgradno svetilo 3x50W, halogenski vir svetlobe in vgrajen elektronski transformator,
bele barve. Dimenzije 407mm X 45mm X 45mm. Svetilka je opremljena s tremi reflektorskimi žarnicami, G53 okov,
AR111.</t>
  </si>
  <si>
    <t>OPOMBA: Svetilke niso vrisane v tloris, predvidene so za osvetlitev naknadno odkritih fresk,  na zahtevo Zavoda za varstvo kulturne dediščine.</t>
  </si>
  <si>
    <t>S11c - Linijski ALU profil, LED trak 15,2W/m 24V, 3200K , dim. 30mm X 25mm X 2000+2000, vlečen aloksiran aluminij, opalni samougasni polikarbonatni pokrov. V zašciti IP20.</t>
  </si>
  <si>
    <t xml:space="preserve">- Vsi vidni elemnti in svetilke se pred dobavo potrdijo s strani Zavoda 
</t>
  </si>
  <si>
    <t xml:space="preserve">  za kulturno dediščino na podlagi vzorcev, ki jih dostavi izvajalec.</t>
  </si>
  <si>
    <t>Enakovredno: 
Proizvajalec: Flos
Tip: ZEPPELIN S1 1X205W E27</t>
  </si>
  <si>
    <t>S15 - Namizna pregibna svetilka s halogensko žarnico 54W, z okovom E27.</t>
  </si>
  <si>
    <r>
      <t xml:space="preserve">S16 - Namizna svetilka opremljena z 
LED virom svetlobe 10W v topli barvi 3200K. Svetilka je sestavljena iz podstavka in telesa v črni barvi, z nastavljivimi sklopi za usmerjanje svetlobe. </t>
    </r>
    <r>
      <rPr>
        <b/>
        <sz val="9"/>
        <color indexed="8"/>
        <rFont val="Courier New"/>
        <family val="3"/>
        <charset val="238"/>
      </rPr>
      <t>Na delavnih mestih v 
prostoru N103.</t>
    </r>
  </si>
  <si>
    <t>Enakovredno: 
Proizvajalec: ARTEMIDE
Tip: DEMETRA LED</t>
  </si>
  <si>
    <r>
      <t>S9 - Stropno dekorativno viseče svetilo/lestenec s halogensko žarnico 205W in E27 okovom, premera 1100mm. Jeklena konstrukcija svetilke je prekrita z pol-prozorno tkanino.</t>
    </r>
    <r>
      <rPr>
        <b/>
        <sz val="9"/>
        <color indexed="8"/>
        <rFont val="Courier New"/>
        <family val="3"/>
        <charset val="238"/>
      </rPr>
      <t xml:space="preserve"> V prostoru P04 in N103.</t>
    </r>
  </si>
  <si>
    <t xml:space="preserve"> - Vsa navedena komercialna imena so uporabljena zgolj zaradi določitve</t>
  </si>
  <si>
    <t xml:space="preserve">   zahtevane kvalitete, ki jo mora ponudnik izpolniti.</t>
  </si>
  <si>
    <t>Sistem za neprekinjeno napajanje UPS:
(kot npr. "MIDES" LP 10-33 ali enakovrednega drugega proizvajalca):</t>
  </si>
  <si>
    <r>
      <t xml:space="preserve">Komunikacijska omara K.O. po opisu, (oprema naj bo kot npr. </t>
    </r>
    <r>
      <rPr>
        <b/>
        <sz val="9"/>
        <color indexed="8"/>
        <rFont val="Courier New"/>
        <family val="3"/>
        <charset val="238"/>
      </rPr>
      <t>Brandrex ali enakovrednega drugega proizvajalca)</t>
    </r>
    <r>
      <rPr>
        <sz val="9"/>
        <color indexed="8"/>
        <rFont val="Courier New"/>
        <family val="3"/>
        <charset val="238"/>
      </rPr>
      <t>:</t>
    </r>
  </si>
  <si>
    <t>Interaktivni videoprojektor za kratke razdalje, 2500lumnov, komplet s posebnim stenskim nosilcem, kot npr. CP-AW2519NM ali enakovrednega drugega proizvajalca.</t>
  </si>
  <si>
    <t>Namizna vgradna  priključna multimedijska doza z VGA, avdio, HDMI, priključki, stikalo za centralni vklop sistema, s pokrovom, kot npr. PD-9 ali enakovrednega drugega proizvajalca</t>
  </si>
  <si>
    <t>Mikro avdio ojačevalnik 2x15W-230V kot npr. SMO2016 ali enakovrednega drugega proizvajalca</t>
  </si>
  <si>
    <t>Stenski  Hi-Fi zvočniki 20W/8 Ohm, bele barve s konzolo, kot npr. PB720W ali enakovrednega drugega proizvajalca</t>
  </si>
  <si>
    <t>- mikroprocesorsko krmiljena kot npr. tip BOSCH FPA5000 ali enakovrednega drugega proizvajalca, z vgrajeno posluževalno prikazovalno enoto</t>
  </si>
  <si>
    <t>Talni inštalacijski stebriček za dovod kablov med talno dozo in mizo, h=0,7m, kot npr. Elba AT-OK 160/110/660 ali enakovrednega drugega proizvajalca</t>
  </si>
  <si>
    <t>POPIS MATERIALA IN DEL</t>
  </si>
  <si>
    <t>(ocena - 10% predračunske vrednosti načrta 4/1)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</si>
</sst>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#,##0.0;[Red]#,##0.0"/>
    <numFmt numFmtId="167" formatCode="#,##0.00;[Red]#,##0.00"/>
    <numFmt numFmtId="168" formatCode="0;[Red]0"/>
    <numFmt numFmtId="169" formatCode="#,##0.00\ _S_I_T"/>
    <numFmt numFmtId="170" formatCode="#,##0;[Red]#,##0"/>
    <numFmt numFmtId="171" formatCode="_-* #,##0.00\ [$€-424]_-;\-* #,##0.00\ [$€-424]_-;_-* &quot;-&quot;??\ [$€-424]_-;_-@_-"/>
    <numFmt numFmtId="172" formatCode="_-* #,##0.00\ [$€-1]_-;\-* #,##0.00\ [$€-1]_-;_-* &quot;-&quot;??\ [$€-1]_-;_-@_-"/>
    <numFmt numFmtId="173" formatCode="_-* #,##0.00\ [$€-1]_-;\-* #,##0.00\ [$€-1]_-;_-* &quot;-&quot;??\ [$€-1]_-"/>
    <numFmt numFmtId="174" formatCode="_ [$€]\ * #,##0.00_ ;_ [$€]\ * \-#,##0.00_ ;_ [$€]\ * &quot;-&quot;??_ ;_ @_ "/>
    <numFmt numFmtId="175" formatCode="General_)"/>
  </numFmts>
  <fonts count="88">
    <font>
      <sz val="9"/>
      <name val="Courier New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b/>
      <i/>
      <sz val="9"/>
      <name val="Courier New"/>
      <family val="3"/>
      <charset val="238"/>
    </font>
    <font>
      <b/>
      <sz val="9"/>
      <name val="Courier New"/>
      <family val="3"/>
      <charset val="238"/>
    </font>
    <font>
      <sz val="8"/>
      <name val="Courier New CE"/>
      <charset val="238"/>
    </font>
    <font>
      <sz val="9"/>
      <name val="Arial"/>
      <family val="2"/>
      <charset val="238"/>
    </font>
    <font>
      <i/>
      <sz val="9"/>
      <name val="Courier New"/>
      <family val="3"/>
      <charset val="238"/>
    </font>
    <font>
      <b/>
      <i/>
      <sz val="12"/>
      <name val="Courier New"/>
      <family val="3"/>
      <charset val="238"/>
    </font>
    <font>
      <i/>
      <sz val="6"/>
      <name val="Arial"/>
      <family val="2"/>
      <charset val="238"/>
    </font>
    <font>
      <i/>
      <sz val="9"/>
      <color indexed="8"/>
      <name val="Courier New"/>
      <family val="3"/>
      <charset val="238"/>
    </font>
    <font>
      <sz val="9"/>
      <color indexed="8"/>
      <name val="Courier New"/>
      <family val="3"/>
      <charset val="238"/>
    </font>
    <font>
      <b/>
      <sz val="9"/>
      <color indexed="8"/>
      <name val="Courier New"/>
      <family val="3"/>
      <charset val="238"/>
    </font>
    <font>
      <sz val="10"/>
      <name val="Arial"/>
      <family val="2"/>
      <charset val="238"/>
    </font>
    <font>
      <sz val="10"/>
      <color indexed="8"/>
      <name val="Courier New"/>
      <family val="3"/>
      <charset val="238"/>
    </font>
    <font>
      <sz val="10"/>
      <name val="Courier New"/>
      <family val="3"/>
      <charset val="238"/>
    </font>
    <font>
      <i/>
      <sz val="10"/>
      <name val="Courier New"/>
      <family val="3"/>
      <charset val="238"/>
    </font>
    <font>
      <sz val="10"/>
      <color indexed="10"/>
      <name val="Courier New"/>
      <family val="3"/>
      <charset val="238"/>
    </font>
    <font>
      <b/>
      <sz val="10"/>
      <color indexed="8"/>
      <name val="Courier New"/>
      <family val="3"/>
      <charset val="238"/>
    </font>
    <font>
      <b/>
      <i/>
      <sz val="9"/>
      <color indexed="8"/>
      <name val="Courier New"/>
      <family val="3"/>
      <charset val="238"/>
    </font>
    <font>
      <i/>
      <sz val="10"/>
      <color indexed="8"/>
      <name val="Courier New"/>
      <family val="3"/>
      <charset val="238"/>
    </font>
    <font>
      <b/>
      <sz val="10"/>
      <color indexed="10"/>
      <name val="Courier New"/>
      <family val="3"/>
      <charset val="238"/>
    </font>
    <font>
      <sz val="10"/>
      <name val="Arial CE"/>
      <family val="2"/>
      <charset val="238"/>
    </font>
    <font>
      <sz val="11"/>
      <name val="Courier New"/>
      <family val="3"/>
      <charset val="238"/>
    </font>
    <font>
      <sz val="11"/>
      <color indexed="8"/>
      <name val="Courier New"/>
      <family val="3"/>
      <charset val="238"/>
    </font>
    <font>
      <i/>
      <sz val="11"/>
      <name val="Courier New"/>
      <family val="3"/>
      <charset val="238"/>
    </font>
    <font>
      <b/>
      <sz val="11"/>
      <name val="Courier New"/>
      <family val="3"/>
      <charset val="238"/>
    </font>
    <font>
      <b/>
      <sz val="10"/>
      <name val="Times New Roman CE"/>
      <charset val="238"/>
    </font>
    <font>
      <sz val="9"/>
      <name val="Arial CE"/>
      <family val="2"/>
      <charset val="238"/>
    </font>
    <font>
      <b/>
      <i/>
      <sz val="14"/>
      <name val="Courier New"/>
      <family val="3"/>
      <charset val="238"/>
    </font>
    <font>
      <b/>
      <sz val="14"/>
      <name val="Courier New"/>
      <family val="3"/>
      <charset val="238"/>
    </font>
    <font>
      <b/>
      <sz val="14"/>
      <color indexed="8"/>
      <name val="Courier New"/>
      <family val="3"/>
      <charset val="238"/>
    </font>
    <font>
      <sz val="9"/>
      <color indexed="9"/>
      <name val="Courier New"/>
      <family val="3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b/>
      <sz val="9"/>
      <color indexed="8"/>
      <name val="Times New Roman CE"/>
      <charset val="238"/>
    </font>
    <font>
      <sz val="9"/>
      <name val="Times New Roman CE"/>
      <charset val="238"/>
    </font>
    <font>
      <sz val="9"/>
      <color indexed="9"/>
      <name val="Arial"/>
      <family val="2"/>
      <charset val="238"/>
    </font>
    <font>
      <sz val="9"/>
      <color indexed="8"/>
      <name val="Times New Roman CE"/>
      <family val="1"/>
      <charset val="238"/>
    </font>
    <font>
      <sz val="12"/>
      <name val="Courier New"/>
      <family val="3"/>
      <charset val="238"/>
    </font>
    <font>
      <sz val="10"/>
      <name val="Times New Roman CE"/>
      <family val="1"/>
      <charset val="238"/>
    </font>
    <font>
      <sz val="9"/>
      <color rgb="FFFF0000"/>
      <name val="Courier New"/>
      <family val="3"/>
      <charset val="238"/>
    </font>
    <font>
      <sz val="10"/>
      <name val="Times New Roman"/>
      <family val="1"/>
      <charset val="238"/>
    </font>
    <font>
      <sz val="9"/>
      <name val="Courier New CE"/>
      <family val="3"/>
      <charset val="238"/>
    </font>
    <font>
      <u/>
      <sz val="10"/>
      <color indexed="12"/>
      <name val="Trebuchet MS"/>
      <family val="2"/>
    </font>
    <font>
      <b/>
      <sz val="9"/>
      <color indexed="10"/>
      <name val="Arial"/>
      <family val="2"/>
      <charset val="238"/>
    </font>
    <font>
      <b/>
      <i/>
      <sz val="9"/>
      <color indexed="10"/>
      <name val="Courier New"/>
      <family val="3"/>
      <charset val="238"/>
    </font>
    <font>
      <b/>
      <sz val="9"/>
      <color indexed="10"/>
      <name val="Courier New"/>
      <family val="3"/>
      <charset val="238"/>
    </font>
    <font>
      <b/>
      <sz val="4"/>
      <color indexed="10"/>
      <name val="Courier New"/>
      <family val="3"/>
      <charset val="238"/>
    </font>
    <font>
      <b/>
      <sz val="4"/>
      <name val="Courier New"/>
      <family val="3"/>
      <charset val="238"/>
    </font>
    <font>
      <b/>
      <sz val="4"/>
      <color indexed="8"/>
      <name val="Courier New"/>
      <family val="3"/>
      <charset val="238"/>
    </font>
    <font>
      <i/>
      <sz val="4"/>
      <name val="Courier New"/>
      <family val="3"/>
      <charset val="238"/>
    </font>
    <font>
      <sz val="4"/>
      <name val="Courier New"/>
      <family val="3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charset val="238"/>
    </font>
    <font>
      <b/>
      <sz val="10"/>
      <color indexed="10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i/>
      <sz val="9"/>
      <color rgb="FFFF0000"/>
      <name val="Courier New"/>
      <family val="3"/>
      <charset val="238"/>
    </font>
    <font>
      <b/>
      <sz val="10"/>
      <color rgb="FF0070C0"/>
      <name val="Courier New"/>
      <family val="3"/>
      <charset val="238"/>
    </font>
    <font>
      <b/>
      <sz val="9"/>
      <color rgb="FFFF0000"/>
      <name val="Courier New"/>
      <family val="3"/>
      <charset val="238"/>
    </font>
    <font>
      <b/>
      <sz val="10"/>
      <color rgb="FFFF0000"/>
      <name val="Courier New"/>
      <family val="3"/>
      <charset val="238"/>
    </font>
    <font>
      <sz val="9"/>
      <color theme="1"/>
      <name val="Courier New"/>
      <family val="3"/>
      <charset val="238"/>
    </font>
    <font>
      <sz val="8"/>
      <color rgb="FFFF0000"/>
      <name val="Albertus Medium"/>
      <family val="2"/>
      <charset val="238"/>
    </font>
    <font>
      <b/>
      <sz val="9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b/>
      <sz val="9"/>
      <color rgb="FFFF0000"/>
      <name val="Arial"/>
      <family val="2"/>
      <charset val="238"/>
    </font>
    <font>
      <b/>
      <sz val="9"/>
      <color rgb="FFFF000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Times New Roman CE"/>
      <family val="1"/>
      <charset val="238"/>
    </font>
    <font>
      <i/>
      <sz val="9"/>
      <color rgb="FFFF0000"/>
      <name val="Courier New"/>
      <family val="3"/>
      <charset val="238"/>
    </font>
    <font>
      <i/>
      <sz val="7.5"/>
      <name val="Arial"/>
      <family val="2"/>
      <charset val="238"/>
    </font>
    <font>
      <sz val="12"/>
      <color indexed="8"/>
      <name val="Courier New"/>
      <family val="3"/>
      <charset val="238"/>
    </font>
    <font>
      <b/>
      <sz val="16"/>
      <color rgb="FFFF0000"/>
      <name val="Courier New"/>
      <family val="3"/>
      <charset val="238"/>
    </font>
    <font>
      <sz val="9"/>
      <color rgb="FF0070C0"/>
      <name val="Courier New"/>
      <family val="3"/>
      <charset val="238"/>
    </font>
    <font>
      <i/>
      <sz val="8"/>
      <name val="Switzerland"/>
      <charset val="238"/>
    </font>
    <font>
      <u/>
      <sz val="10"/>
      <color indexed="12"/>
      <name val="Arial CE"/>
      <charset val="238"/>
    </font>
    <font>
      <sz val="11"/>
      <name val="Arial Narrow"/>
      <family val="2"/>
    </font>
    <font>
      <sz val="11"/>
      <color theme="1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10"/>
      <name val="Courier"/>
      <family val="1"/>
      <charset val="238"/>
    </font>
    <font>
      <b/>
      <i/>
      <sz val="10"/>
      <color indexed="8"/>
      <name val="Courier New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450666829432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50">
    <xf numFmtId="0" fontId="0" fillId="0" borderId="0"/>
    <xf numFmtId="4" fontId="6" fillId="0" borderId="0">
      <alignment horizontal="left" vertical="top"/>
      <protection locked="0"/>
    </xf>
    <xf numFmtId="0" fontId="4" fillId="0" borderId="0"/>
    <xf numFmtId="0" fontId="4" fillId="0" borderId="0"/>
    <xf numFmtId="0" fontId="18" fillId="0" borderId="0" applyFill="0" applyBorder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5" fillId="0" borderId="0">
      <alignment vertical="top"/>
      <protection hidden="1"/>
    </xf>
    <xf numFmtId="4" fontId="6" fillId="0" borderId="0" applyProtection="0">
      <alignment horizontal="left"/>
      <protection locked="0"/>
    </xf>
    <xf numFmtId="0" fontId="27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" fontId="7" fillId="3" borderId="0">
      <alignment horizontal="right" vertical="top"/>
      <protection locked="0"/>
    </xf>
    <xf numFmtId="0" fontId="27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80" fillId="0" borderId="0" applyFont="0" applyFill="0" applyBorder="0" applyAlignment="0" applyProtection="0">
      <alignment horizontal="right" vertical="top"/>
    </xf>
    <xf numFmtId="0" fontId="81" fillId="0" borderId="0" applyNumberFormat="0" applyFill="0" applyBorder="0" applyAlignment="0" applyProtection="0">
      <alignment vertical="top"/>
      <protection locked="0"/>
    </xf>
    <xf numFmtId="0" fontId="7" fillId="5" borderId="0">
      <protection locked="0"/>
    </xf>
    <xf numFmtId="0" fontId="82" fillId="0" borderId="0"/>
    <xf numFmtId="0" fontId="18" fillId="0" borderId="0"/>
    <xf numFmtId="0" fontId="83" fillId="0" borderId="0"/>
    <xf numFmtId="174" fontId="84" fillId="0" borderId="0"/>
    <xf numFmtId="174" fontId="85" fillId="0" borderId="0"/>
    <xf numFmtId="175" fontId="8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3" fillId="0" borderId="0" applyFont="0" applyFill="0" applyBorder="0" applyAlignment="0" applyProtection="0"/>
  </cellStyleXfs>
  <cellXfs count="598">
    <xf numFmtId="0" fontId="0" fillId="0" borderId="0" xfId="0"/>
    <xf numFmtId="0" fontId="7" fillId="0" borderId="0" xfId="0" applyNumberFormat="1" applyFont="1" applyFill="1" applyAlignment="1" applyProtection="1">
      <alignment horizontal="right"/>
    </xf>
    <xf numFmtId="166" fontId="7" fillId="0" borderId="0" xfId="0" applyNumberFormat="1" applyFont="1" applyFill="1" applyAlignment="1" applyProtection="1">
      <alignment horizontal="right" shrinkToFit="1"/>
    </xf>
    <xf numFmtId="167" fontId="7" fillId="0" borderId="0" xfId="0" applyNumberFormat="1" applyFont="1" applyFill="1" applyAlignment="1" applyProtection="1">
      <alignment horizontal="right" shrinkToFit="1"/>
    </xf>
    <xf numFmtId="0" fontId="7" fillId="0" borderId="0" xfId="2" applyNumberFormat="1" applyFont="1" applyFill="1" applyAlignment="1" applyProtection="1"/>
    <xf numFmtId="168" fontId="7" fillId="0" borderId="0" xfId="7" applyNumberFormat="1" applyFont="1" applyFill="1" applyAlignment="1" applyProtection="1">
      <alignment horizontal="right" vertical="top" shrinkToFit="1"/>
    </xf>
    <xf numFmtId="0" fontId="7" fillId="0" borderId="0" xfId="7" applyNumberFormat="1" applyFont="1" applyFill="1" applyAlignment="1" applyProtection="1">
      <alignment vertical="top" wrapText="1"/>
    </xf>
    <xf numFmtId="0" fontId="7" fillId="0" borderId="0" xfId="7" applyNumberFormat="1" applyFont="1" applyFill="1" applyAlignment="1" applyProtection="1">
      <alignment horizontal="right"/>
    </xf>
    <xf numFmtId="166" fontId="7" fillId="0" borderId="0" xfId="7" applyNumberFormat="1" applyFont="1" applyFill="1" applyAlignment="1" applyProtection="1">
      <alignment horizontal="right" shrinkToFit="1"/>
    </xf>
    <xf numFmtId="167" fontId="7" fillId="0" borderId="0" xfId="7" applyNumberFormat="1" applyFont="1" applyFill="1" applyAlignment="1" applyProtection="1">
      <alignment horizontal="right" shrinkToFit="1"/>
    </xf>
    <xf numFmtId="168" fontId="7" fillId="0" borderId="0" xfId="0" applyNumberFormat="1" applyFont="1" applyFill="1" applyAlignment="1" applyProtection="1">
      <alignment horizontal="right" vertical="top" shrinkToFit="1"/>
    </xf>
    <xf numFmtId="0" fontId="7" fillId="0" borderId="0" xfId="0" applyNumberFormat="1" applyFont="1" applyFill="1" applyAlignment="1" applyProtection="1">
      <alignment vertical="top" wrapText="1"/>
    </xf>
    <xf numFmtId="0" fontId="7" fillId="0" borderId="0" xfId="0" applyNumberFormat="1" applyFont="1" applyFill="1" applyAlignment="1" applyProtection="1">
      <alignment vertical="center"/>
    </xf>
    <xf numFmtId="168" fontId="14" fillId="0" borderId="1" xfId="0" applyNumberFormat="1" applyFont="1" applyFill="1" applyBorder="1" applyAlignment="1" applyProtection="1">
      <alignment horizontal="right" vertical="top" shrinkToFit="1"/>
    </xf>
    <xf numFmtId="0" fontId="14" fillId="0" borderId="1" xfId="0" applyNumberFormat="1" applyFont="1" applyFill="1" applyBorder="1" applyAlignment="1" applyProtection="1">
      <alignment horizontal="right"/>
    </xf>
    <xf numFmtId="166" fontId="14" fillId="0" borderId="1" xfId="0" applyNumberFormat="1" applyFont="1" applyFill="1" applyBorder="1" applyAlignment="1" applyProtection="1">
      <alignment horizontal="right" shrinkToFit="1"/>
    </xf>
    <xf numFmtId="0" fontId="14" fillId="0" borderId="0" xfId="0" applyNumberFormat="1" applyFont="1" applyFill="1" applyBorder="1" applyAlignment="1" applyProtection="1"/>
    <xf numFmtId="168" fontId="7" fillId="0" borderId="0" xfId="3" applyNumberFormat="1" applyFont="1" applyFill="1" applyAlignment="1" applyProtection="1">
      <alignment horizontal="right" vertical="center" shrinkToFit="1"/>
    </xf>
    <xf numFmtId="0" fontId="7" fillId="0" borderId="0" xfId="3" applyNumberFormat="1" applyFont="1" applyFill="1" applyAlignment="1" applyProtection="1">
      <alignment vertical="center" wrapText="1"/>
    </xf>
    <xf numFmtId="0" fontId="13" fillId="0" borderId="0" xfId="3" applyNumberFormat="1" applyFont="1" applyFill="1" applyAlignment="1" applyProtection="1">
      <alignment horizontal="center" vertical="center"/>
    </xf>
    <xf numFmtId="166" fontId="7" fillId="0" borderId="0" xfId="3" applyNumberFormat="1" applyFont="1" applyFill="1" applyAlignment="1" applyProtection="1">
      <alignment horizontal="right" vertical="center" shrinkToFit="1"/>
    </xf>
    <xf numFmtId="167" fontId="7" fillId="0" borderId="0" xfId="3" applyNumberFormat="1" applyFont="1" applyFill="1" applyAlignment="1" applyProtection="1">
      <alignment horizontal="right" vertical="center" shrinkToFit="1"/>
    </xf>
    <xf numFmtId="0" fontId="7" fillId="0" borderId="0" xfId="3" applyNumberFormat="1" applyFont="1" applyFill="1" applyAlignment="1" applyProtection="1">
      <alignment horizontal="right" vertical="center"/>
    </xf>
    <xf numFmtId="0" fontId="13" fillId="0" borderId="0" xfId="3" quotePrefix="1" applyNumberFormat="1" applyFont="1" applyFill="1" applyAlignment="1" applyProtection="1">
      <alignment horizontal="center" vertical="center"/>
    </xf>
    <xf numFmtId="0" fontId="7" fillId="0" borderId="3" xfId="3" applyNumberFormat="1" applyFont="1" applyFill="1" applyBorder="1" applyAlignment="1" applyProtection="1">
      <alignment horizontal="right" vertical="center"/>
    </xf>
    <xf numFmtId="0" fontId="7" fillId="0" borderId="1" xfId="3" applyNumberFormat="1" applyFont="1" applyFill="1" applyBorder="1" applyAlignment="1" applyProtection="1">
      <alignment horizontal="right" vertical="center"/>
    </xf>
    <xf numFmtId="168" fontId="7" fillId="0" borderId="0" xfId="3" applyNumberFormat="1" applyFont="1" applyFill="1" applyAlignment="1" applyProtection="1">
      <alignment horizontal="right" vertical="top" shrinkToFit="1"/>
    </xf>
    <xf numFmtId="0" fontId="7" fillId="0" borderId="0" xfId="3" applyNumberFormat="1" applyFont="1" applyFill="1" applyAlignment="1" applyProtection="1">
      <alignment vertical="top" wrapText="1"/>
    </xf>
    <xf numFmtId="0" fontId="7" fillId="0" borderId="0" xfId="3" applyNumberFormat="1" applyFont="1" applyFill="1" applyAlignment="1" applyProtection="1">
      <alignment horizontal="right"/>
    </xf>
    <xf numFmtId="166" fontId="7" fillId="0" borderId="0" xfId="3" applyNumberFormat="1" applyFont="1" applyFill="1" applyAlignment="1" applyProtection="1">
      <alignment horizontal="right" shrinkToFit="1"/>
    </xf>
    <xf numFmtId="167" fontId="7" fillId="0" borderId="0" xfId="3" applyNumberFormat="1" applyFont="1" applyFill="1" applyAlignment="1" applyProtection="1">
      <alignment horizontal="right" shrinkToFit="1"/>
    </xf>
    <xf numFmtId="1" fontId="28" fillId="0" borderId="0" xfId="0" applyNumberFormat="1" applyFont="1" applyFill="1" applyAlignment="1" applyProtection="1">
      <alignment horizontal="right" vertical="top"/>
    </xf>
    <xf numFmtId="1" fontId="30" fillId="0" borderId="0" xfId="0" applyNumberFormat="1" applyFont="1" applyFill="1" applyAlignment="1" applyProtection="1">
      <alignment horizontal="right" vertical="top"/>
    </xf>
    <xf numFmtId="49" fontId="28" fillId="0" borderId="0" xfId="0" applyNumberFormat="1" applyFont="1" applyFill="1" applyAlignment="1" applyProtection="1">
      <alignment horizontal="right" vertical="top"/>
    </xf>
    <xf numFmtId="49" fontId="16" fillId="0" borderId="0" xfId="0" applyNumberFormat="1" applyFont="1" applyFill="1" applyBorder="1" applyAlignment="1" applyProtection="1">
      <alignment horizontal="left" vertical="top" wrapText="1"/>
    </xf>
    <xf numFmtId="49" fontId="16" fillId="0" borderId="0" xfId="0" quotePrefix="1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horizontal="fill" vertical="center" wrapText="1"/>
    </xf>
    <xf numFmtId="3" fontId="7" fillId="0" borderId="0" xfId="5" applyNumberFormat="1" applyFont="1" applyFill="1" applyBorder="1" applyAlignment="1" applyProtection="1">
      <alignment horizontal="left" vertical="top" wrapText="1"/>
    </xf>
    <xf numFmtId="49" fontId="15" fillId="0" borderId="0" xfId="0" applyNumberFormat="1" applyFont="1" applyFill="1" applyAlignment="1" applyProtection="1">
      <alignment horizontal="right" vertical="top"/>
    </xf>
    <xf numFmtId="0" fontId="7" fillId="0" borderId="0" xfId="0" quotePrefix="1" applyNumberFormat="1" applyFont="1" applyFill="1" applyBorder="1" applyAlignment="1" applyProtection="1">
      <alignment horizontal="left" vertical="top" wrapText="1"/>
    </xf>
    <xf numFmtId="49" fontId="12" fillId="0" borderId="0" xfId="0" quotePrefix="1" applyNumberFormat="1" applyFont="1" applyFill="1" applyAlignment="1" applyProtection="1">
      <alignment horizontal="left" vertical="top"/>
    </xf>
    <xf numFmtId="0" fontId="17" fillId="0" borderId="0" xfId="0" applyNumberFormat="1" applyFont="1" applyFill="1" applyBorder="1" applyAlignment="1" applyProtection="1">
      <alignment horizontal="right" vertical="top" wrapText="1"/>
    </xf>
    <xf numFmtId="1" fontId="12" fillId="0" borderId="0" xfId="0" applyNumberFormat="1" applyFont="1" applyFill="1" applyAlignment="1" applyProtection="1">
      <alignment horizontal="right" vertical="top"/>
    </xf>
    <xf numFmtId="49" fontId="16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1" fontId="20" fillId="0" borderId="0" xfId="0" applyNumberFormat="1" applyFont="1" applyFill="1" applyAlignment="1" applyProtection="1">
      <alignment horizontal="right" vertical="top"/>
    </xf>
    <xf numFmtId="4" fontId="20" fillId="0" borderId="0" xfId="0" applyNumberFormat="1" applyFont="1" applyFill="1" applyBorder="1" applyAlignment="1" applyProtection="1">
      <alignment horizontal="right" vertical="top" wrapText="1"/>
    </xf>
    <xf numFmtId="49" fontId="20" fillId="0" borderId="0" xfId="0" applyNumberFormat="1" applyFont="1" applyFill="1" applyAlignment="1" applyProtection="1">
      <alignment horizontal="right" vertical="top"/>
    </xf>
    <xf numFmtId="49" fontId="16" fillId="0" borderId="0" xfId="0" quotePrefix="1" applyNumberFormat="1" applyFont="1" applyFill="1" applyBorder="1" applyAlignment="1" applyProtection="1">
      <alignment horizontal="right" vertical="top" wrapText="1"/>
    </xf>
    <xf numFmtId="3" fontId="7" fillId="0" borderId="0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vertical="top" wrapText="1"/>
    </xf>
    <xf numFmtId="0" fontId="34" fillId="0" borderId="0" xfId="0" applyNumberFormat="1" applyFont="1" applyFill="1" applyBorder="1" applyAlignment="1" applyProtection="1">
      <alignment horizontal="right" vertical="top" wrapText="1"/>
    </xf>
    <xf numFmtId="0" fontId="36" fillId="0" borderId="0" xfId="0" quotePrefix="1" applyNumberFormat="1" applyFont="1" applyFill="1" applyBorder="1" applyAlignment="1" applyProtection="1">
      <alignment horizontal="left" vertical="center" readingOrder="1"/>
    </xf>
    <xf numFmtId="0" fontId="35" fillId="0" borderId="0" xfId="0" applyNumberFormat="1" applyFont="1" applyFill="1" applyAlignment="1" applyProtection="1">
      <alignment horizontal="right" vertical="top"/>
    </xf>
    <xf numFmtId="0" fontId="17" fillId="0" borderId="0" xfId="0" quotePrefix="1" applyNumberFormat="1" applyFont="1" applyFill="1" applyBorder="1" applyAlignment="1" applyProtection="1">
      <alignment horizontal="left" vertical="center" readingOrder="1"/>
    </xf>
    <xf numFmtId="1" fontId="21" fillId="0" borderId="0" xfId="0" applyNumberFormat="1" applyFont="1" applyFill="1" applyAlignment="1" applyProtection="1">
      <alignment horizontal="right" vertical="top" wrapText="1"/>
    </xf>
    <xf numFmtId="1" fontId="7" fillId="0" borderId="0" xfId="0" applyNumberFormat="1" applyFont="1" applyFill="1" applyAlignment="1" applyProtection="1">
      <alignment vertical="center"/>
    </xf>
    <xf numFmtId="1" fontId="7" fillId="0" borderId="2" xfId="3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top" wrapText="1"/>
    </xf>
    <xf numFmtId="49" fontId="35" fillId="0" borderId="0" xfId="0" applyNumberFormat="1" applyFont="1" applyFill="1" applyAlignment="1" applyProtection="1">
      <alignment horizontal="right" vertical="top"/>
    </xf>
    <xf numFmtId="49" fontId="30" fillId="0" borderId="0" xfId="0" applyNumberFormat="1" applyFont="1" applyFill="1" applyAlignment="1" applyProtection="1">
      <alignment horizontal="right" vertical="top"/>
    </xf>
    <xf numFmtId="1" fontId="8" fillId="0" borderId="0" xfId="0" quotePrefix="1" applyNumberFormat="1" applyFont="1" applyFill="1" applyBorder="1" applyAlignment="1" applyProtection="1">
      <alignment horizontal="right" vertical="top" wrapText="1"/>
    </xf>
    <xf numFmtId="1" fontId="29" fillId="0" borderId="0" xfId="0" applyNumberFormat="1" applyFont="1" applyFill="1" applyBorder="1" applyAlignment="1" applyProtection="1">
      <alignment horizontal="right" vertical="top"/>
    </xf>
    <xf numFmtId="49" fontId="31" fillId="0" borderId="0" xfId="0" applyNumberFormat="1" applyFont="1" applyFill="1" applyAlignment="1" applyProtection="1">
      <alignment horizontal="right" vertical="top"/>
    </xf>
    <xf numFmtId="1" fontId="7" fillId="0" borderId="4" xfId="3" applyNumberFormat="1" applyFont="1" applyFill="1" applyBorder="1" applyAlignment="1" applyProtection="1">
      <alignment horizontal="right" vertical="center"/>
    </xf>
    <xf numFmtId="1" fontId="7" fillId="0" borderId="5" xfId="3" applyNumberFormat="1" applyFont="1" applyFill="1" applyBorder="1" applyAlignment="1" applyProtection="1">
      <alignment vertical="center"/>
    </xf>
    <xf numFmtId="0" fontId="7" fillId="0" borderId="6" xfId="3" applyNumberFormat="1" applyFont="1" applyFill="1" applyBorder="1" applyAlignment="1" applyProtection="1">
      <alignment vertical="center"/>
    </xf>
    <xf numFmtId="0" fontId="7" fillId="0" borderId="7" xfId="3" applyNumberFormat="1" applyFont="1" applyFill="1" applyBorder="1" applyAlignment="1" applyProtection="1">
      <alignment vertical="center"/>
    </xf>
    <xf numFmtId="0" fontId="7" fillId="0" borderId="8" xfId="3" applyNumberFormat="1" applyFont="1" applyFill="1" applyBorder="1" applyAlignment="1" applyProtection="1">
      <alignment vertical="center"/>
    </xf>
    <xf numFmtId="0" fontId="7" fillId="0" borderId="9" xfId="3" applyNumberFormat="1" applyFont="1" applyFill="1" applyBorder="1" applyAlignment="1" applyProtection="1">
      <alignment horizontal="right" vertical="center"/>
    </xf>
    <xf numFmtId="0" fontId="20" fillId="0" borderId="0" xfId="0" applyNumberFormat="1" applyFont="1" applyFill="1" applyBorder="1" applyAlignment="1" applyProtection="1"/>
    <xf numFmtId="0" fontId="23" fillId="0" borderId="0" xfId="0" quotePrefix="1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right" vertical="center" wrapText="1"/>
    </xf>
    <xf numFmtId="0" fontId="20" fillId="0" borderId="0" xfId="0" applyNumberFormat="1" applyFont="1" applyFill="1" applyAlignment="1" applyProtection="1"/>
    <xf numFmtId="1" fontId="8" fillId="0" borderId="0" xfId="0" quotePrefix="1" applyNumberFormat="1" applyFont="1" applyFill="1" applyBorder="1" applyAlignment="1" applyProtection="1">
      <alignment horizontal="left" vertical="top" wrapText="1"/>
    </xf>
    <xf numFmtId="0" fontId="33" fillId="0" borderId="0" xfId="0" applyFont="1" applyFill="1" applyProtection="1"/>
    <xf numFmtId="4" fontId="43" fillId="0" borderId="0" xfId="0" applyNumberFormat="1" applyFont="1" applyFill="1" applyBorder="1" applyAlignment="1" applyProtection="1">
      <alignment horizontal="right" vertical="top"/>
    </xf>
    <xf numFmtId="49" fontId="38" fillId="0" borderId="0" xfId="0" applyNumberFormat="1" applyFont="1" applyFill="1" applyAlignment="1" applyProtection="1">
      <alignment horizontal="right" vertical="top"/>
    </xf>
    <xf numFmtId="49" fontId="39" fillId="0" borderId="0" xfId="0" applyNumberFormat="1" applyFont="1" applyFill="1" applyAlignment="1" applyProtection="1">
      <alignment horizontal="right" vertical="top"/>
    </xf>
    <xf numFmtId="49" fontId="9" fillId="0" borderId="0" xfId="0" applyNumberFormat="1" applyFont="1" applyFill="1" applyAlignment="1" applyProtection="1">
      <alignment horizontal="right" vertical="center"/>
    </xf>
    <xf numFmtId="49" fontId="8" fillId="0" borderId="0" xfId="0" applyNumberFormat="1" applyFont="1" applyFill="1" applyAlignment="1" applyProtection="1">
      <alignment horizontal="right" vertical="center"/>
    </xf>
    <xf numFmtId="0" fontId="22" fillId="0" borderId="0" xfId="0" applyFont="1" applyFill="1" applyBorder="1" applyAlignment="1" applyProtection="1">
      <alignment horizontal="right" vertical="top" wrapText="1"/>
    </xf>
    <xf numFmtId="166" fontId="7" fillId="0" borderId="11" xfId="3" applyNumberFormat="1" applyFont="1" applyFill="1" applyBorder="1" applyAlignment="1" applyProtection="1">
      <alignment horizontal="right" vertical="top" shrinkToFit="1"/>
    </xf>
    <xf numFmtId="166" fontId="7" fillId="0" borderId="12" xfId="3" applyNumberFormat="1" applyFont="1" applyFill="1" applyBorder="1" applyAlignment="1" applyProtection="1">
      <alignment horizontal="right" vertical="top" shrinkToFit="1"/>
    </xf>
    <xf numFmtId="166" fontId="7" fillId="0" borderId="13" xfId="3" applyNumberFormat="1" applyFont="1" applyFill="1" applyBorder="1" applyAlignment="1" applyProtection="1">
      <alignment horizontal="right" vertical="top" shrinkToFit="1"/>
    </xf>
    <xf numFmtId="166" fontId="7" fillId="0" borderId="14" xfId="3" applyNumberFormat="1" applyFont="1" applyFill="1" applyBorder="1" applyAlignment="1" applyProtection="1">
      <alignment horizontal="right" vertical="top" shrinkToFit="1"/>
    </xf>
    <xf numFmtId="166" fontId="7" fillId="0" borderId="15" xfId="3" applyNumberFormat="1" applyFont="1" applyFill="1" applyBorder="1" applyAlignment="1" applyProtection="1">
      <alignment horizontal="right" vertical="top" shrinkToFit="1"/>
    </xf>
    <xf numFmtId="166" fontId="7" fillId="0" borderId="0" xfId="0" applyNumberFormat="1" applyFont="1" applyFill="1" applyAlignment="1" applyProtection="1">
      <alignment horizontal="right" vertical="top" shrinkToFit="1"/>
    </xf>
    <xf numFmtId="0" fontId="16" fillId="0" borderId="0" xfId="0" applyNumberFormat="1" applyFont="1" applyFill="1" applyAlignment="1" applyProtection="1">
      <alignment horizontal="left" wrapText="1"/>
    </xf>
    <xf numFmtId="0" fontId="7" fillId="0" borderId="16" xfId="3" applyNumberFormat="1" applyFont="1" applyFill="1" applyBorder="1" applyAlignment="1" applyProtection="1">
      <alignment vertical="center"/>
    </xf>
    <xf numFmtId="0" fontId="7" fillId="0" borderId="5" xfId="3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top"/>
    </xf>
    <xf numFmtId="0" fontId="38" fillId="0" borderId="0" xfId="0" applyFont="1" applyFill="1" applyProtection="1"/>
    <xf numFmtId="1" fontId="20" fillId="0" borderId="0" xfId="0" applyNumberFormat="1" applyFont="1" applyFill="1" applyAlignment="1" applyProtection="1">
      <alignment horizontal="right" vertical="top" wrapText="1"/>
    </xf>
    <xf numFmtId="0" fontId="20" fillId="0" borderId="0" xfId="0" applyFont="1" applyFill="1" applyAlignment="1" applyProtection="1">
      <alignment vertical="top" wrapText="1"/>
    </xf>
    <xf numFmtId="0" fontId="16" fillId="0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Fill="1" applyAlignment="1" applyProtection="1">
      <alignment horizontal="right" vertical="top"/>
    </xf>
    <xf numFmtId="0" fontId="26" fillId="0" borderId="0" xfId="0" applyFont="1" applyFill="1" applyAlignment="1" applyProtection="1">
      <alignment horizontal="right" vertical="top" wrapText="1"/>
    </xf>
    <xf numFmtId="0" fontId="20" fillId="0" borderId="0" xfId="0" quotePrefix="1" applyFont="1" applyFill="1" applyAlignment="1" applyProtection="1">
      <alignment horizontal="left" vertical="top"/>
    </xf>
    <xf numFmtId="0" fontId="20" fillId="0" borderId="0" xfId="0" applyFont="1" applyFill="1" applyAlignment="1" applyProtection="1">
      <alignment vertical="top"/>
    </xf>
    <xf numFmtId="0" fontId="23" fillId="0" borderId="0" xfId="0" quotePrefix="1" applyNumberFormat="1" applyFont="1" applyFill="1" applyBorder="1" applyAlignment="1" applyProtection="1">
      <alignment horizontal="left" vertical="top" wrapText="1"/>
    </xf>
    <xf numFmtId="3" fontId="20" fillId="0" borderId="0" xfId="0" applyNumberFormat="1" applyFont="1" applyFill="1" applyBorder="1" applyAlignment="1" applyProtection="1">
      <alignment horizontal="right" vertical="top" wrapText="1"/>
    </xf>
    <xf numFmtId="0" fontId="15" fillId="0" borderId="0" xfId="0" quotePrefix="1" applyNumberFormat="1" applyFont="1" applyFill="1" applyBorder="1" applyAlignment="1" applyProtection="1">
      <alignment horizontal="left" vertical="top"/>
    </xf>
    <xf numFmtId="49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vertical="top"/>
    </xf>
    <xf numFmtId="0" fontId="39" fillId="0" borderId="0" xfId="0" applyFont="1" applyFill="1" applyProtection="1"/>
    <xf numFmtId="4" fontId="41" fillId="0" borderId="0" xfId="0" applyNumberFormat="1" applyFont="1" applyFill="1" applyBorder="1" applyAlignment="1" applyProtection="1">
      <alignment horizontal="right" vertical="top"/>
    </xf>
    <xf numFmtId="49" fontId="43" fillId="0" borderId="0" xfId="0" applyNumberFormat="1" applyFont="1" applyFill="1" applyBorder="1" applyAlignment="1" applyProtection="1">
      <alignment vertical="top" wrapText="1"/>
    </xf>
    <xf numFmtId="49" fontId="7" fillId="0" borderId="0" xfId="0" quotePrefix="1" applyNumberFormat="1" applyFont="1" applyFill="1" applyAlignment="1" applyProtection="1">
      <alignment horizontal="left" vertical="top"/>
    </xf>
    <xf numFmtId="0" fontId="7" fillId="0" borderId="0" xfId="0" applyFont="1" applyFill="1" applyAlignment="1" applyProtection="1">
      <alignment horizontal="right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0" fontId="11" fillId="0" borderId="0" xfId="0" applyNumberFormat="1" applyFont="1" applyFill="1" applyAlignment="1" applyProtection="1">
      <alignment horizontal="justify" vertical="top"/>
    </xf>
    <xf numFmtId="49" fontId="9" fillId="0" borderId="0" xfId="0" applyNumberFormat="1" applyFont="1" applyFill="1" applyAlignment="1" applyProtection="1">
      <alignment horizontal="right" vertical="top"/>
    </xf>
    <xf numFmtId="3" fontId="7" fillId="0" borderId="0" xfId="5" applyNumberFormat="1" applyFont="1" applyFill="1" applyBorder="1" applyAlignment="1" applyProtection="1">
      <alignment horizontal="center" vertical="top" wrapText="1"/>
    </xf>
    <xf numFmtId="0" fontId="16" fillId="0" borderId="0" xfId="0" quotePrefix="1" applyFont="1" applyFill="1" applyBorder="1" applyAlignment="1" applyProtection="1">
      <alignment horizontal="left" vertical="top" wrapText="1"/>
    </xf>
    <xf numFmtId="0" fontId="24" fillId="0" borderId="0" xfId="0" applyNumberFormat="1" applyFont="1" applyFill="1" applyBorder="1" applyAlignment="1" applyProtection="1">
      <alignment horizontal="fill" vertical="center" wrapText="1"/>
    </xf>
    <xf numFmtId="0" fontId="9" fillId="0" borderId="0" xfId="0" applyFont="1" applyFill="1" applyProtection="1"/>
    <xf numFmtId="0" fontId="16" fillId="0" borderId="0" xfId="0" quotePrefix="1" applyNumberFormat="1" applyFont="1" applyFill="1" applyBorder="1" applyAlignment="1" applyProtection="1">
      <alignment horizontal="right" vertical="top" wrapText="1"/>
    </xf>
    <xf numFmtId="3" fontId="16" fillId="0" borderId="0" xfId="5" applyNumberFormat="1" applyFont="1" applyFill="1" applyBorder="1" applyAlignment="1" applyProtection="1">
      <alignment horizontal="right" vertical="center" wrapText="1"/>
    </xf>
    <xf numFmtId="0" fontId="7" fillId="0" borderId="0" xfId="0" applyNumberFormat="1" applyFont="1" applyFill="1" applyBorder="1" applyAlignment="1" applyProtection="1">
      <alignment vertical="top" wrapText="1"/>
    </xf>
    <xf numFmtId="0" fontId="32" fillId="0" borderId="0" xfId="0" applyFont="1" applyFill="1" applyProtection="1"/>
    <xf numFmtId="49" fontId="12" fillId="0" borderId="17" xfId="0" quotePrefix="1" applyNumberFormat="1" applyFont="1" applyFill="1" applyBorder="1" applyAlignment="1" applyProtection="1">
      <alignment horizontal="left" vertical="top"/>
    </xf>
    <xf numFmtId="0" fontId="16" fillId="0" borderId="17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Alignment="1" applyProtection="1">
      <alignment horizontal="right" vertical="center"/>
    </xf>
    <xf numFmtId="0" fontId="16" fillId="0" borderId="17" xfId="0" applyNumberFormat="1" applyFont="1" applyFill="1" applyBorder="1" applyAlignment="1" applyProtection="1">
      <alignment vertical="top" wrapText="1"/>
    </xf>
    <xf numFmtId="3" fontId="7" fillId="0" borderId="17" xfId="5" applyNumberFormat="1" applyFont="1" applyFill="1" applyBorder="1" applyAlignment="1" applyProtection="1">
      <alignment horizontal="right" vertical="top" wrapText="1"/>
    </xf>
    <xf numFmtId="0" fontId="7" fillId="0" borderId="0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right"/>
    </xf>
    <xf numFmtId="0" fontId="12" fillId="0" borderId="0" xfId="0" applyFont="1" applyFill="1" applyAlignment="1" applyProtection="1">
      <alignment horizontal="right" vertical="top"/>
    </xf>
    <xf numFmtId="1" fontId="8" fillId="0" borderId="0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Fill="1" applyBorder="1" applyAlignment="1" applyProtection="1">
      <alignment vertical="center" wrapText="1"/>
    </xf>
    <xf numFmtId="3" fontId="9" fillId="0" borderId="0" xfId="5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right" vertical="center"/>
    </xf>
    <xf numFmtId="0" fontId="38" fillId="0" borderId="0" xfId="0" applyFont="1" applyFill="1" applyBorder="1" applyProtection="1"/>
    <xf numFmtId="49" fontId="38" fillId="0" borderId="0" xfId="0" applyNumberFormat="1" applyFont="1" applyFill="1" applyBorder="1" applyAlignment="1" applyProtection="1">
      <alignment horizontal="right" vertical="top"/>
    </xf>
    <xf numFmtId="49" fontId="12" fillId="0" borderId="0" xfId="0" quotePrefix="1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horizontal="justify" vertical="top"/>
    </xf>
    <xf numFmtId="0" fontId="7" fillId="0" borderId="0" xfId="0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fill" vertical="center" wrapText="1"/>
    </xf>
    <xf numFmtId="0" fontId="7" fillId="0" borderId="0" xfId="0" quotePrefix="1" applyFont="1" applyFill="1" applyBorder="1" applyAlignment="1" applyProtection="1">
      <alignment horizontal="left" vertical="top" wrapText="1"/>
    </xf>
    <xf numFmtId="0" fontId="7" fillId="0" borderId="0" xfId="0" quotePrefix="1" applyFont="1" applyFill="1" applyBorder="1" applyAlignment="1" applyProtection="1">
      <alignment horizontal="right" vertical="top" wrapText="1"/>
    </xf>
    <xf numFmtId="1" fontId="7" fillId="0" borderId="0" xfId="0" applyNumberFormat="1" applyFont="1" applyFill="1" applyBorder="1" applyAlignment="1" applyProtection="1">
      <alignment horizontal="right" vertical="top" wrapText="1"/>
    </xf>
    <xf numFmtId="1" fontId="7" fillId="0" borderId="0" xfId="0" quotePrefix="1" applyNumberFormat="1" applyFont="1" applyFill="1" applyBorder="1" applyAlignment="1" applyProtection="1">
      <alignment horizontal="right" vertical="top" wrapText="1"/>
    </xf>
    <xf numFmtId="49" fontId="17" fillId="0" borderId="0" xfId="0" quotePrefix="1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fill" vertical="top" wrapText="1"/>
    </xf>
    <xf numFmtId="3" fontId="9" fillId="0" borderId="10" xfId="5" applyNumberFormat="1" applyFont="1" applyFill="1" applyBorder="1" applyAlignment="1" applyProtection="1">
      <alignment horizontal="right" vertical="center" wrapText="1"/>
    </xf>
    <xf numFmtId="166" fontId="7" fillId="0" borderId="2" xfId="3" applyNumberFormat="1" applyFont="1" applyFill="1" applyBorder="1" applyAlignment="1" applyProtection="1">
      <alignment horizontal="right" vertical="center" shrinkToFit="1"/>
    </xf>
    <xf numFmtId="167" fontId="7" fillId="0" borderId="5" xfId="3" applyNumberFormat="1" applyFont="1" applyFill="1" applyBorder="1" applyAlignment="1" applyProtection="1">
      <alignment horizontal="right" vertical="center" shrinkToFit="1"/>
    </xf>
    <xf numFmtId="1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169" fontId="7" fillId="0" borderId="0" xfId="0" applyNumberFormat="1" applyFont="1" applyFill="1" applyBorder="1" applyAlignment="1" applyProtection="1">
      <alignment horizontal="right" vertical="top" wrapText="1"/>
    </xf>
    <xf numFmtId="0" fontId="16" fillId="0" borderId="0" xfId="0" applyFont="1" applyFill="1" applyBorder="1" applyAlignment="1" applyProtection="1">
      <alignment horizontal="right" vertical="top" wrapText="1"/>
    </xf>
    <xf numFmtId="1" fontId="7" fillId="0" borderId="10" xfId="0" applyNumberFormat="1" applyFont="1" applyFill="1" applyBorder="1" applyAlignment="1" applyProtection="1">
      <alignment horizontal="right" vertical="center" wrapText="1"/>
    </xf>
    <xf numFmtId="0" fontId="16" fillId="0" borderId="10" xfId="0" applyNumberFormat="1" applyFont="1" applyFill="1" applyBorder="1" applyAlignment="1" applyProtection="1">
      <alignment vertical="center" wrapText="1"/>
    </xf>
    <xf numFmtId="0" fontId="16" fillId="0" borderId="10" xfId="0" applyNumberFormat="1" applyFont="1" applyFill="1" applyBorder="1" applyAlignment="1" applyProtection="1">
      <alignment horizontal="right" vertical="center" wrapText="1"/>
    </xf>
    <xf numFmtId="3" fontId="7" fillId="0" borderId="10" xfId="5" applyNumberFormat="1" applyFont="1" applyFill="1" applyBorder="1" applyAlignment="1" applyProtection="1">
      <alignment horizontal="right" vertical="center" wrapText="1"/>
    </xf>
    <xf numFmtId="1" fontId="9" fillId="0" borderId="10" xfId="0" applyNumberFormat="1" applyFont="1" applyFill="1" applyBorder="1" applyAlignment="1" applyProtection="1">
      <alignment horizontal="right" vertical="center" wrapText="1"/>
    </xf>
    <xf numFmtId="49" fontId="44" fillId="0" borderId="0" xfId="0" applyNumberFormat="1" applyFont="1" applyFill="1" applyAlignment="1" applyProtection="1">
      <alignment horizontal="right" vertical="top"/>
    </xf>
    <xf numFmtId="0" fontId="7" fillId="0" borderId="0" xfId="3" applyNumberFormat="1" applyFont="1" applyFill="1" applyBorder="1" applyAlignment="1" applyProtection="1">
      <alignment vertical="center" wrapText="1"/>
    </xf>
    <xf numFmtId="0" fontId="7" fillId="0" borderId="0" xfId="3" applyNumberFormat="1" applyFont="1" applyFill="1" applyBorder="1" applyAlignment="1" applyProtection="1">
      <alignment horizontal="right" vertical="center"/>
    </xf>
    <xf numFmtId="166" fontId="7" fillId="0" borderId="0" xfId="3" applyNumberFormat="1" applyFont="1" applyFill="1" applyBorder="1" applyAlignment="1" applyProtection="1">
      <alignment horizontal="right" vertical="center" shrinkToFit="1"/>
    </xf>
    <xf numFmtId="167" fontId="7" fillId="0" borderId="0" xfId="3" applyNumberFormat="1" applyFont="1" applyFill="1" applyBorder="1" applyAlignment="1" applyProtection="1">
      <alignment horizontal="right" vertical="center" shrinkToFit="1"/>
    </xf>
    <xf numFmtId="1" fontId="7" fillId="0" borderId="16" xfId="3" applyNumberFormat="1" applyFont="1" applyFill="1" applyBorder="1" applyAlignment="1" applyProtection="1">
      <alignment vertical="center"/>
    </xf>
    <xf numFmtId="166" fontId="7" fillId="0" borderId="4" xfId="3" applyNumberFormat="1" applyFont="1" applyFill="1" applyBorder="1" applyAlignment="1" applyProtection="1">
      <alignment horizontal="right" vertical="center" shrinkToFit="1"/>
    </xf>
    <xf numFmtId="167" fontId="7" fillId="0" borderId="16" xfId="3" applyNumberFormat="1" applyFont="1" applyFill="1" applyBorder="1" applyAlignment="1" applyProtection="1">
      <alignment horizontal="right" vertical="center" shrinkToFit="1"/>
    </xf>
    <xf numFmtId="166" fontId="9" fillId="0" borderId="17" xfId="3" applyNumberFormat="1" applyFont="1" applyFill="1" applyBorder="1" applyAlignment="1" applyProtection="1">
      <alignment horizontal="right" vertical="center" shrinkToFit="1"/>
    </xf>
    <xf numFmtId="167" fontId="9" fillId="0" borderId="23" xfId="3" applyNumberFormat="1" applyFont="1" applyFill="1" applyBorder="1" applyAlignment="1" applyProtection="1">
      <alignment horizontal="right" vertical="center" shrinkToFit="1"/>
    </xf>
    <xf numFmtId="0" fontId="9" fillId="0" borderId="24" xfId="3" applyNumberFormat="1" applyFont="1" applyFill="1" applyBorder="1" applyAlignment="1" applyProtection="1">
      <alignment vertical="center"/>
    </xf>
    <xf numFmtId="0" fontId="9" fillId="0" borderId="25" xfId="3" applyNumberFormat="1" applyFont="1" applyFill="1" applyBorder="1" applyAlignment="1" applyProtection="1">
      <alignment horizontal="right" vertical="center"/>
    </xf>
    <xf numFmtId="166" fontId="9" fillId="0" borderId="25" xfId="3" applyNumberFormat="1" applyFont="1" applyFill="1" applyBorder="1" applyAlignment="1" applyProtection="1">
      <alignment horizontal="right" vertical="center" shrinkToFit="1"/>
    </xf>
    <xf numFmtId="167" fontId="9" fillId="0" borderId="24" xfId="3" applyNumberFormat="1" applyFont="1" applyFill="1" applyBorder="1" applyAlignment="1" applyProtection="1">
      <alignment horizontal="right" vertical="center" shrinkToFit="1"/>
    </xf>
    <xf numFmtId="0" fontId="9" fillId="0" borderId="23" xfId="3" applyNumberFormat="1" applyFont="1" applyFill="1" applyBorder="1" applyAlignment="1" applyProtection="1">
      <alignment vertical="center"/>
    </xf>
    <xf numFmtId="0" fontId="9" fillId="0" borderId="17" xfId="3" applyNumberFormat="1" applyFont="1" applyFill="1" applyBorder="1" applyAlignment="1" applyProtection="1">
      <alignment horizontal="right" vertical="center"/>
    </xf>
    <xf numFmtId="1" fontId="9" fillId="0" borderId="6" xfId="3" applyNumberFormat="1" applyFont="1" applyFill="1" applyBorder="1" applyAlignment="1" applyProtection="1">
      <alignment vertical="center"/>
    </xf>
    <xf numFmtId="1" fontId="9" fillId="0" borderId="3" xfId="3" applyNumberFormat="1" applyFont="1" applyFill="1" applyBorder="1" applyAlignment="1" applyProtection="1">
      <alignment horizontal="right" vertical="center"/>
    </xf>
    <xf numFmtId="166" fontId="9" fillId="0" borderId="3" xfId="3" applyNumberFormat="1" applyFont="1" applyFill="1" applyBorder="1" applyAlignment="1" applyProtection="1">
      <alignment horizontal="right" vertical="center" shrinkToFit="1"/>
    </xf>
    <xf numFmtId="167" fontId="9" fillId="0" borderId="6" xfId="3" applyNumberFormat="1" applyFont="1" applyFill="1" applyBorder="1" applyAlignment="1" applyProtection="1">
      <alignment horizontal="right" vertical="center" shrinkToFit="1"/>
    </xf>
    <xf numFmtId="166" fontId="7" fillId="0" borderId="0" xfId="7" applyNumberFormat="1" applyFont="1" applyFill="1" applyBorder="1" applyAlignment="1" applyProtection="1">
      <alignment horizontal="right" shrinkToFit="1"/>
    </xf>
    <xf numFmtId="0" fontId="24" fillId="0" borderId="0" xfId="0" quotePrefix="1" applyNumberFormat="1" applyFont="1" applyFill="1" applyBorder="1" applyAlignment="1" applyProtection="1">
      <alignment horizontal="left" vertical="top"/>
    </xf>
    <xf numFmtId="0" fontId="28" fillId="0" borderId="0" xfId="3" applyNumberFormat="1" applyFont="1" applyFill="1" applyAlignment="1" applyProtection="1">
      <alignment horizontal="center" vertical="center"/>
    </xf>
    <xf numFmtId="1" fontId="12" fillId="0" borderId="0" xfId="0" applyNumberFormat="1" applyFont="1" applyFill="1" applyBorder="1" applyAlignment="1" applyProtection="1">
      <alignment horizontal="right" vertical="top"/>
    </xf>
    <xf numFmtId="3" fontId="7" fillId="0" borderId="0" xfId="6" applyNumberFormat="1" applyFont="1" applyFill="1" applyBorder="1" applyAlignment="1" applyProtection="1">
      <alignment horizontal="left" vertical="top" wrapText="1"/>
    </xf>
    <xf numFmtId="0" fontId="40" fillId="0" borderId="0" xfId="0" applyNumberFormat="1" applyFont="1" applyFill="1" applyBorder="1" applyAlignment="1" applyProtection="1">
      <alignment horizontal="fill" vertical="top" wrapText="1"/>
    </xf>
    <xf numFmtId="0" fontId="7" fillId="2" borderId="0" xfId="14" applyFont="1" applyFill="1" applyProtection="1"/>
    <xf numFmtId="0" fontId="12" fillId="2" borderId="0" xfId="14" applyFont="1" applyFill="1" applyProtection="1"/>
    <xf numFmtId="1" fontId="9" fillId="0" borderId="0" xfId="0" applyNumberFormat="1" applyFont="1" applyFill="1" applyBorder="1" applyAlignment="1" applyProtection="1">
      <alignment horizontal="right" vertical="top" wrapText="1"/>
    </xf>
    <xf numFmtId="0" fontId="27" fillId="0" borderId="0" xfId="0" applyFont="1" applyFill="1" applyBorder="1" applyProtection="1"/>
    <xf numFmtId="4" fontId="7" fillId="0" borderId="0" xfId="0" applyNumberFormat="1" applyFont="1" applyFill="1" applyBorder="1" applyAlignment="1" applyProtection="1">
      <alignment horizontal="left" vertical="top"/>
    </xf>
    <xf numFmtId="169" fontId="7" fillId="0" borderId="0" xfId="0" applyNumberFormat="1" applyFont="1" applyFill="1" applyBorder="1" applyAlignment="1" applyProtection="1">
      <alignment horizontal="left" vertical="top" wrapText="1"/>
    </xf>
    <xf numFmtId="49" fontId="16" fillId="0" borderId="0" xfId="0" applyNumberFormat="1" applyFont="1" applyFill="1" applyBorder="1" applyAlignment="1" applyProtection="1">
      <alignment vertical="top" wrapText="1"/>
    </xf>
    <xf numFmtId="0" fontId="7" fillId="0" borderId="0" xfId="9" applyFont="1" applyFill="1" applyProtection="1"/>
    <xf numFmtId="0" fontId="12" fillId="0" borderId="0" xfId="9" applyFont="1" applyFill="1" applyProtection="1"/>
    <xf numFmtId="4" fontId="7" fillId="0" borderId="0" xfId="9" applyNumberFormat="1" applyFont="1" applyFill="1" applyBorder="1" applyAlignment="1" applyProtection="1">
      <alignment horizontal="right" vertical="top"/>
    </xf>
    <xf numFmtId="0" fontId="7" fillId="2" borderId="0" xfId="9" applyFont="1" applyFill="1" applyProtection="1"/>
    <xf numFmtId="0" fontId="45" fillId="0" borderId="0" xfId="9" applyFont="1" applyFill="1" applyProtection="1"/>
    <xf numFmtId="168" fontId="21" fillId="0" borderId="0" xfId="0" applyNumberFormat="1" applyFont="1" applyFill="1" applyAlignment="1" applyProtection="1">
      <alignment horizontal="right" vertical="top" shrinkToFit="1"/>
    </xf>
    <xf numFmtId="49" fontId="7" fillId="0" borderId="0" xfId="7" quotePrefix="1" applyNumberFormat="1" applyFont="1" applyFill="1" applyAlignment="1" applyProtection="1">
      <alignment vertical="top" wrapText="1"/>
    </xf>
    <xf numFmtId="0" fontId="47" fillId="0" borderId="0" xfId="0" applyNumberFormat="1" applyFont="1" applyFill="1" applyAlignment="1" applyProtection="1">
      <alignment horizontal="right"/>
    </xf>
    <xf numFmtId="167" fontId="47" fillId="0" borderId="0" xfId="0" applyNumberFormat="1" applyFont="1" applyFill="1" applyAlignment="1" applyProtection="1">
      <alignment horizontal="right" shrinkToFit="1"/>
    </xf>
    <xf numFmtId="0" fontId="48" fillId="0" borderId="0" xfId="0" applyNumberFormat="1" applyFont="1" applyFill="1" applyAlignment="1" applyProtection="1"/>
    <xf numFmtId="49" fontId="7" fillId="0" borderId="0" xfId="9" quotePrefix="1" applyNumberFormat="1" applyFont="1" applyFill="1" applyBorder="1" applyAlignment="1" applyProtection="1">
      <alignment horizontal="left" vertical="top" wrapText="1"/>
    </xf>
    <xf numFmtId="0" fontId="16" fillId="0" borderId="0" xfId="0" quotePrefix="1" applyNumberFormat="1" applyFont="1" applyFill="1" applyAlignment="1" applyProtection="1">
      <alignment horizontal="left" vertical="top" wrapText="1"/>
    </xf>
    <xf numFmtId="0" fontId="7" fillId="0" borderId="0" xfId="0" applyNumberFormat="1" applyFont="1" applyFill="1" applyAlignment="1" applyProtection="1">
      <alignment horizontal="justify" vertical="top"/>
    </xf>
    <xf numFmtId="49" fontId="7" fillId="0" borderId="0" xfId="0" quotePrefix="1" applyNumberFormat="1" applyFont="1" applyFill="1" applyAlignment="1" applyProtection="1">
      <alignment horizontal="right" vertical="top"/>
    </xf>
    <xf numFmtId="0" fontId="33" fillId="0" borderId="0" xfId="0" applyNumberFormat="1" applyFont="1" applyFill="1" applyProtection="1"/>
    <xf numFmtId="0" fontId="12" fillId="0" borderId="0" xfId="14" applyFont="1" applyFill="1" applyProtection="1"/>
    <xf numFmtId="4" fontId="7" fillId="0" borderId="0" xfId="14" applyNumberFormat="1" applyFont="1" applyFill="1" applyBorder="1" applyAlignment="1" applyProtection="1">
      <alignment horizontal="right" vertical="top"/>
    </xf>
    <xf numFmtId="0" fontId="7" fillId="0" borderId="0" xfId="14" applyFont="1" applyFill="1" applyProtection="1"/>
    <xf numFmtId="0" fontId="7" fillId="0" borderId="0" xfId="9" applyNumberFormat="1" applyFont="1" applyFill="1" applyBorder="1" applyAlignment="1" applyProtection="1">
      <alignment horizontal="right" vertical="top" wrapText="1"/>
    </xf>
    <xf numFmtId="0" fontId="19" fillId="0" borderId="0" xfId="0" applyFont="1" applyFill="1" applyAlignment="1" applyProtection="1">
      <alignment horizontal="right" vertical="top"/>
    </xf>
    <xf numFmtId="0" fontId="7" fillId="0" borderId="0" xfId="9" quotePrefix="1" applyNumberFormat="1" applyFont="1" applyFill="1" applyBorder="1" applyAlignment="1" applyProtection="1">
      <alignment horizontal="left" vertical="top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 wrapText="1"/>
    </xf>
    <xf numFmtId="0" fontId="11" fillId="0" borderId="2" xfId="0" applyNumberFormat="1" applyFont="1" applyFill="1" applyBorder="1" applyAlignment="1" applyProtection="1">
      <alignment horizontal="center" vertical="center"/>
    </xf>
    <xf numFmtId="168" fontId="7" fillId="0" borderId="0" xfId="7" applyNumberFormat="1" applyFont="1" applyFill="1" applyBorder="1" applyAlignment="1" applyProtection="1">
      <alignment horizontal="right" vertical="top" shrinkToFit="1"/>
    </xf>
    <xf numFmtId="0" fontId="7" fillId="0" borderId="0" xfId="7" applyNumberFormat="1" applyFont="1" applyFill="1" applyBorder="1" applyAlignment="1" applyProtection="1">
      <alignment horizontal="right"/>
    </xf>
    <xf numFmtId="168" fontId="8" fillId="0" borderId="2" xfId="0" applyNumberFormat="1" applyFont="1" applyFill="1" applyBorder="1" applyAlignment="1" applyProtection="1">
      <alignment horizontal="right" vertical="top" shrinkToFit="1"/>
    </xf>
    <xf numFmtId="0" fontId="8" fillId="0" borderId="2" xfId="0" applyNumberFormat="1" applyFont="1" applyFill="1" applyBorder="1" applyAlignment="1" applyProtection="1">
      <alignment vertical="top" wrapText="1"/>
    </xf>
    <xf numFmtId="0" fontId="8" fillId="0" borderId="2" xfId="0" applyNumberFormat="1" applyFont="1" applyFill="1" applyBorder="1" applyAlignment="1" applyProtection="1">
      <alignment horizontal="right"/>
    </xf>
    <xf numFmtId="4" fontId="16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top" wrapText="1"/>
    </xf>
    <xf numFmtId="1" fontId="8" fillId="0" borderId="0" xfId="0" applyNumberFormat="1" applyFont="1" applyFill="1" applyBorder="1" applyAlignment="1" applyProtection="1">
      <alignment horizontal="right" vertical="top" wrapText="1"/>
    </xf>
    <xf numFmtId="3" fontId="9" fillId="0" borderId="10" xfId="5" applyNumberFormat="1" applyFont="1" applyFill="1" applyBorder="1" applyAlignment="1" applyProtection="1">
      <alignment horizontal="right" vertical="top" wrapText="1"/>
    </xf>
    <xf numFmtId="1" fontId="8" fillId="0" borderId="10" xfId="0" applyNumberFormat="1" applyFont="1" applyFill="1" applyBorder="1" applyAlignment="1" applyProtection="1">
      <alignment horizontal="right" vertical="center" wrapText="1"/>
    </xf>
    <xf numFmtId="0" fontId="17" fillId="0" borderId="10" xfId="0" applyNumberFormat="1" applyFont="1" applyFill="1" applyBorder="1" applyAlignment="1" applyProtection="1">
      <alignment vertical="center" wrapText="1"/>
    </xf>
    <xf numFmtId="0" fontId="17" fillId="0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11" fillId="0" borderId="2" xfId="0" applyNumberFormat="1" applyFont="1" applyFill="1" applyBorder="1" applyAlignment="1" applyProtection="1">
      <alignment horizontal="right" vertical="top"/>
    </xf>
    <xf numFmtId="166" fontId="8" fillId="0" borderId="2" xfId="0" applyNumberFormat="1" applyFont="1" applyFill="1" applyBorder="1" applyAlignment="1" applyProtection="1">
      <alignment horizontal="right" vertical="top" shrinkToFit="1"/>
    </xf>
    <xf numFmtId="166" fontId="7" fillId="0" borderId="0" xfId="7" applyNumberFormat="1" applyFont="1" applyFill="1" applyBorder="1" applyAlignment="1" applyProtection="1">
      <alignment horizontal="right" vertical="top" shrinkToFit="1"/>
    </xf>
    <xf numFmtId="0" fontId="8" fillId="0" borderId="0" xfId="0" quotePrefix="1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 wrapText="1"/>
    </xf>
    <xf numFmtId="0" fontId="17" fillId="0" borderId="0" xfId="0" applyNumberFormat="1" applyFont="1" applyFill="1" applyBorder="1" applyAlignment="1" applyProtection="1">
      <alignment horizontal="fill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4" fontId="11" fillId="0" borderId="2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Alignment="1" applyProtection="1"/>
    <xf numFmtId="1" fontId="12" fillId="0" borderId="0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horizontal="right" vertical="top" wrapText="1"/>
    </xf>
    <xf numFmtId="3" fontId="7" fillId="0" borderId="0" xfId="5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Alignment="1" applyProtection="1">
      <alignment horizontal="right" vertical="top"/>
    </xf>
    <xf numFmtId="49" fontId="12" fillId="0" borderId="0" xfId="0" applyNumberFormat="1" applyFont="1" applyFill="1" applyAlignment="1" applyProtection="1">
      <alignment horizontal="right" vertical="top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16" fillId="0" borderId="0" xfId="0" quotePrefix="1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7" fillId="0" borderId="0" xfId="0" quotePrefix="1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right" vertical="top"/>
    </xf>
    <xf numFmtId="0" fontId="12" fillId="0" borderId="0" xfId="0" applyFont="1" applyFill="1" applyProtection="1"/>
    <xf numFmtId="0" fontId="7" fillId="0" borderId="0" xfId="0" applyFont="1" applyFill="1" applyProtection="1"/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16" fillId="0" borderId="0" xfId="0" quotePrefix="1" applyNumberFormat="1" applyFont="1" applyFill="1" applyBorder="1" applyAlignment="1" applyProtection="1">
      <alignment vertical="top" wrapText="1"/>
    </xf>
    <xf numFmtId="0" fontId="7" fillId="0" borderId="0" xfId="7" quotePrefix="1" applyNumberFormat="1" applyFont="1" applyFill="1" applyAlignment="1" applyProtection="1">
      <alignment horizontal="left" vertical="top" wrapText="1"/>
    </xf>
    <xf numFmtId="49" fontId="7" fillId="0" borderId="0" xfId="7" applyNumberFormat="1" applyFont="1" applyFill="1" applyAlignment="1" applyProtection="1">
      <alignment horizontal="right" vertical="top"/>
    </xf>
    <xf numFmtId="170" fontId="7" fillId="0" borderId="0" xfId="7" applyNumberFormat="1" applyFont="1" applyFill="1" applyAlignment="1" applyProtection="1">
      <alignment horizontal="right" vertical="top" shrinkToFit="1"/>
    </xf>
    <xf numFmtId="4" fontId="7" fillId="0" borderId="0" xfId="0" applyNumberFormat="1" applyFont="1" applyFill="1" applyBorder="1" applyAlignment="1" applyProtection="1">
      <alignment horizontal="right" vertical="top"/>
    </xf>
    <xf numFmtId="0" fontId="16" fillId="0" borderId="0" xfId="0" applyFont="1" applyFill="1" applyAlignment="1" applyProtection="1">
      <alignment horizontal="right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Alignment="1" applyProtection="1">
      <alignment vertical="top"/>
    </xf>
    <xf numFmtId="0" fontId="38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top"/>
    </xf>
    <xf numFmtId="171" fontId="11" fillId="0" borderId="0" xfId="0" applyNumberFormat="1" applyFont="1" applyFill="1" applyBorder="1" applyAlignment="1" applyProtection="1">
      <alignment horizontal="right" vertical="top"/>
    </xf>
    <xf numFmtId="171" fontId="7" fillId="0" borderId="0" xfId="0" applyNumberFormat="1" applyFont="1" applyFill="1" applyBorder="1" applyAlignment="1" applyProtection="1">
      <alignment horizontal="right" vertical="top"/>
    </xf>
    <xf numFmtId="171" fontId="11" fillId="0" borderId="2" xfId="0" applyNumberFormat="1" applyFont="1" applyFill="1" applyBorder="1" applyAlignment="1" applyProtection="1">
      <alignment horizontal="right" vertical="top"/>
    </xf>
    <xf numFmtId="171" fontId="8" fillId="0" borderId="2" xfId="0" applyNumberFormat="1" applyFont="1" applyFill="1" applyBorder="1" applyAlignment="1" applyProtection="1">
      <alignment horizontal="right" vertical="top" shrinkToFit="1"/>
    </xf>
    <xf numFmtId="171" fontId="7" fillId="0" borderId="0" xfId="7" applyNumberFormat="1" applyFont="1" applyFill="1" applyBorder="1" applyAlignment="1" applyProtection="1">
      <alignment horizontal="right" vertical="top" shrinkToFit="1"/>
    </xf>
    <xf numFmtId="171" fontId="7" fillId="0" borderId="0" xfId="0" applyNumberFormat="1" applyFont="1" applyFill="1" applyBorder="1" applyAlignment="1" applyProtection="1">
      <alignment horizontal="right" vertical="top" wrapText="1"/>
    </xf>
    <xf numFmtId="171" fontId="7" fillId="0" borderId="0" xfId="0" applyNumberFormat="1" applyFont="1" applyFill="1" applyBorder="1" applyAlignment="1" applyProtection="1">
      <alignment vertical="top"/>
    </xf>
    <xf numFmtId="171" fontId="16" fillId="0" borderId="0" xfId="0" applyNumberFormat="1" applyFont="1" applyFill="1" applyBorder="1" applyAlignment="1" applyProtection="1">
      <alignment horizontal="right" vertical="top" wrapText="1"/>
    </xf>
    <xf numFmtId="171" fontId="7" fillId="0" borderId="0" xfId="0" applyNumberFormat="1" applyFont="1" applyFill="1" applyAlignment="1" applyProtection="1">
      <alignment horizontal="right" vertical="top" shrinkToFit="1"/>
    </xf>
    <xf numFmtId="171" fontId="38" fillId="0" borderId="0" xfId="0" applyNumberFormat="1" applyFont="1" applyFill="1" applyProtection="1"/>
    <xf numFmtId="0" fontId="50" fillId="0" borderId="0" xfId="0" applyNumberFormat="1" applyFont="1" applyFill="1" applyBorder="1" applyAlignment="1" applyProtection="1">
      <alignment horizontal="right" vertical="top"/>
    </xf>
    <xf numFmtId="0" fontId="50" fillId="0" borderId="0" xfId="0" applyNumberFormat="1" applyFont="1" applyFill="1" applyBorder="1" applyAlignment="1" applyProtection="1">
      <alignment horizontal="left" vertical="center"/>
    </xf>
    <xf numFmtId="3" fontId="11" fillId="0" borderId="0" xfId="0" applyNumberFormat="1" applyFont="1" applyFill="1" applyBorder="1" applyAlignment="1" applyProtection="1">
      <alignment horizontal="center" vertical="center"/>
    </xf>
    <xf numFmtId="166" fontId="8" fillId="0" borderId="2" xfId="0" applyNumberFormat="1" applyFont="1" applyFill="1" applyBorder="1" applyAlignment="1" applyProtection="1">
      <alignment horizontal="right" shrinkToFit="1"/>
    </xf>
    <xf numFmtId="0" fontId="51" fillId="0" borderId="0" xfId="0" applyNumberFormat="1" applyFont="1" applyFill="1" applyAlignment="1" applyProtection="1">
      <alignment horizontal="right" vertical="top"/>
    </xf>
    <xf numFmtId="0" fontId="51" fillId="0" borderId="0" xfId="0" applyNumberFormat="1" applyFont="1" applyFill="1" applyAlignment="1" applyProtection="1">
      <alignment horizontal="left"/>
    </xf>
    <xf numFmtId="0" fontId="52" fillId="0" borderId="0" xfId="0" applyNumberFormat="1" applyFont="1" applyFill="1" applyBorder="1" applyAlignment="1" applyProtection="1">
      <alignment horizontal="right" vertical="top"/>
    </xf>
    <xf numFmtId="0" fontId="52" fillId="0" borderId="0" xfId="0" applyNumberFormat="1" applyFont="1" applyFill="1" applyBorder="1" applyAlignment="1" applyProtection="1">
      <alignment horizontal="left"/>
    </xf>
    <xf numFmtId="0" fontId="52" fillId="0" borderId="0" xfId="32" applyNumberFormat="1" applyFont="1" applyFill="1" applyAlignment="1" applyProtection="1">
      <alignment horizontal="right" vertical="top"/>
    </xf>
    <xf numFmtId="0" fontId="52" fillId="0" borderId="0" xfId="32" applyNumberFormat="1" applyFont="1" applyFill="1" applyAlignment="1" applyProtection="1">
      <alignment horizontal="left"/>
    </xf>
    <xf numFmtId="0" fontId="7" fillId="0" borderId="0" xfId="32" applyNumberFormat="1" applyFont="1" applyFill="1" applyAlignment="1" applyProtection="1"/>
    <xf numFmtId="0" fontId="52" fillId="0" borderId="0" xfId="0" applyNumberFormat="1" applyFont="1" applyFill="1" applyAlignment="1" applyProtection="1">
      <alignment horizontal="left"/>
    </xf>
    <xf numFmtId="1" fontId="13" fillId="0" borderId="0" xfId="0" applyNumberFormat="1" applyFont="1" applyFill="1" applyBorder="1" applyAlignment="1" applyProtection="1">
      <alignment horizontal="right" vertical="top" wrapText="1"/>
    </xf>
    <xf numFmtId="0" fontId="52" fillId="0" borderId="0" xfId="14" applyFont="1" applyFill="1" applyAlignment="1" applyProtection="1">
      <alignment horizontal="left"/>
    </xf>
    <xf numFmtId="49" fontId="55" fillId="0" borderId="0" xfId="0" applyNumberFormat="1" applyFont="1" applyFill="1" applyBorder="1" applyAlignment="1" applyProtection="1">
      <alignment horizontal="fill" vertical="top" wrapText="1"/>
    </xf>
    <xf numFmtId="0" fontId="55" fillId="0" borderId="0" xfId="0" applyNumberFormat="1" applyFont="1" applyFill="1" applyBorder="1" applyAlignment="1" applyProtection="1">
      <alignment horizontal="right" vertical="center" wrapText="1"/>
    </xf>
    <xf numFmtId="3" fontId="16" fillId="0" borderId="0" xfId="6" applyNumberFormat="1" applyFont="1" applyFill="1" applyBorder="1" applyAlignment="1" applyProtection="1">
      <alignment horizontal="right" vertical="center" wrapText="1"/>
    </xf>
    <xf numFmtId="3" fontId="7" fillId="0" borderId="0" xfId="6" applyNumberFormat="1" applyFont="1" applyFill="1" applyBorder="1" applyAlignment="1" applyProtection="1">
      <alignment horizontal="right" vertical="top" wrapText="1"/>
    </xf>
    <xf numFmtId="0" fontId="52" fillId="0" borderId="0" xfId="14" applyFont="1" applyFill="1" applyAlignment="1" applyProtection="1">
      <alignment horizontal="right" vertical="top"/>
    </xf>
    <xf numFmtId="1" fontId="51" fillId="0" borderId="0" xfId="14" quotePrefix="1" applyNumberFormat="1" applyFont="1" applyFill="1" applyBorder="1" applyAlignment="1" applyProtection="1">
      <alignment horizontal="left" vertical="top"/>
    </xf>
    <xf numFmtId="0" fontId="16" fillId="0" borderId="0" xfId="14" applyFont="1" applyFill="1" applyBorder="1" applyAlignment="1" applyProtection="1">
      <alignment horizontal="left" vertical="top" wrapText="1"/>
    </xf>
    <xf numFmtId="0" fontId="16" fillId="0" borderId="0" xfId="14" applyNumberFormat="1" applyFont="1" applyFill="1" applyBorder="1" applyAlignment="1" applyProtection="1">
      <alignment horizontal="right" vertical="top" wrapText="1"/>
    </xf>
    <xf numFmtId="3" fontId="7" fillId="0" borderId="0" xfId="6" applyNumberFormat="1" applyFont="1" applyFill="1" applyBorder="1" applyAlignment="1" applyProtection="1">
      <alignment horizontal="center" vertical="top" wrapText="1"/>
    </xf>
    <xf numFmtId="4" fontId="16" fillId="0" borderId="0" xfId="14" applyNumberFormat="1" applyFont="1" applyFill="1" applyBorder="1" applyAlignment="1" applyProtection="1">
      <alignment horizontal="right" vertical="top"/>
    </xf>
    <xf numFmtId="1" fontId="51" fillId="0" borderId="0" xfId="14" applyNumberFormat="1" applyFont="1" applyFill="1" applyBorder="1" applyAlignment="1" applyProtection="1">
      <alignment horizontal="left" vertical="top"/>
    </xf>
    <xf numFmtId="4" fontId="52" fillId="0" borderId="0" xfId="14" applyNumberFormat="1" applyFont="1" applyFill="1" applyBorder="1" applyAlignment="1" applyProtection="1">
      <alignment horizontal="left" vertical="top"/>
    </xf>
    <xf numFmtId="4" fontId="52" fillId="0" borderId="0" xfId="14" applyNumberFormat="1" applyFont="1" applyFill="1" applyBorder="1" applyAlignment="1" applyProtection="1">
      <alignment horizontal="right" vertical="top"/>
    </xf>
    <xf numFmtId="0" fontId="7" fillId="0" borderId="0" xfId="14" applyFont="1" applyFill="1" applyAlignment="1" applyProtection="1">
      <alignment horizontal="right"/>
    </xf>
    <xf numFmtId="1" fontId="51" fillId="0" borderId="0" xfId="14" applyNumberFormat="1" applyFont="1" applyFill="1" applyBorder="1" applyAlignment="1" applyProtection="1">
      <alignment horizontal="right" vertical="top"/>
    </xf>
    <xf numFmtId="1" fontId="52" fillId="0" borderId="0" xfId="14" applyNumberFormat="1" applyFont="1" applyFill="1" applyAlignment="1" applyProtection="1">
      <alignment horizontal="left" vertical="top" wrapText="1"/>
    </xf>
    <xf numFmtId="1" fontId="52" fillId="0" borderId="0" xfId="14" applyNumberFormat="1" applyFont="1" applyFill="1" applyBorder="1" applyAlignment="1" applyProtection="1">
      <alignment horizontal="right" vertical="top"/>
    </xf>
    <xf numFmtId="1" fontId="52" fillId="0" borderId="0" xfId="14" quotePrefix="1" applyNumberFormat="1" applyFont="1" applyFill="1" applyBorder="1" applyAlignment="1" applyProtection="1">
      <alignment horizontal="left" vertical="top"/>
    </xf>
    <xf numFmtId="0" fontId="52" fillId="0" borderId="0" xfId="14" applyFont="1" applyFill="1" applyAlignment="1" applyProtection="1">
      <alignment horizontal="right"/>
    </xf>
    <xf numFmtId="0" fontId="51" fillId="0" borderId="0" xfId="14" applyFont="1" applyFill="1" applyAlignment="1" applyProtection="1">
      <alignment horizontal="left"/>
    </xf>
    <xf numFmtId="1" fontId="26" fillId="0" borderId="0" xfId="0" applyNumberFormat="1" applyFont="1" applyFill="1" applyBorder="1" applyAlignment="1" applyProtection="1">
      <alignment horizontal="right" vertical="top"/>
    </xf>
    <xf numFmtId="1" fontId="52" fillId="0" borderId="0" xfId="14" applyNumberFormat="1" applyFont="1" applyFill="1" applyAlignment="1" applyProtection="1">
      <alignment horizontal="right" vertical="top"/>
    </xf>
    <xf numFmtId="1" fontId="51" fillId="0" borderId="0" xfId="14" applyNumberFormat="1" applyFont="1" applyFill="1" applyAlignment="1" applyProtection="1">
      <alignment horizontal="left"/>
    </xf>
    <xf numFmtId="0" fontId="52" fillId="0" borderId="0" xfId="14" applyNumberFormat="1" applyFont="1" applyFill="1" applyBorder="1" applyAlignment="1" applyProtection="1">
      <alignment horizontal="right" vertical="top"/>
    </xf>
    <xf numFmtId="0" fontId="17" fillId="0" borderId="0" xfId="14" applyNumberFormat="1" applyFont="1" applyFill="1" applyBorder="1" applyAlignment="1" applyProtection="1">
      <alignment horizontal="fill" vertical="center" wrapText="1"/>
    </xf>
    <xf numFmtId="0" fontId="9" fillId="0" borderId="0" xfId="14" applyFont="1" applyFill="1" applyProtection="1"/>
    <xf numFmtId="1" fontId="52" fillId="0" borderId="0" xfId="14" applyNumberFormat="1" applyFont="1" applyFill="1" applyAlignment="1" applyProtection="1">
      <alignment horizontal="left" vertical="top"/>
    </xf>
    <xf numFmtId="1" fontId="7" fillId="0" borderId="0" xfId="14" applyNumberFormat="1" applyFont="1" applyFill="1" applyBorder="1" applyAlignment="1" applyProtection="1">
      <alignment horizontal="center" vertical="top" wrapText="1"/>
    </xf>
    <xf numFmtId="1" fontId="7" fillId="0" borderId="0" xfId="14" applyNumberFormat="1" applyFont="1" applyFill="1" applyAlignment="1" applyProtection="1">
      <alignment horizontal="center" vertical="top" wrapText="1"/>
    </xf>
    <xf numFmtId="1" fontId="7" fillId="0" borderId="0" xfId="0" applyNumberFormat="1" applyFont="1" applyFill="1" applyBorder="1" applyAlignment="1" applyProtection="1">
      <alignment horizontal="right" vertical="top"/>
    </xf>
    <xf numFmtId="1" fontId="7" fillId="0" borderId="0" xfId="0" applyNumberFormat="1" applyFont="1" applyFill="1" applyAlignment="1" applyProtection="1">
      <alignment horizontal="center" vertical="top"/>
    </xf>
    <xf numFmtId="1" fontId="7" fillId="0" borderId="0" xfId="0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Alignment="1" applyProtection="1">
      <alignment horizontal="center" vertical="top" wrapText="1"/>
    </xf>
    <xf numFmtId="1" fontId="12" fillId="0" borderId="0" xfId="14" applyNumberFormat="1" applyFont="1" applyFill="1" applyBorder="1" applyAlignment="1" applyProtection="1">
      <alignment horizontal="right" vertical="top" wrapText="1"/>
    </xf>
    <xf numFmtId="0" fontId="7" fillId="0" borderId="0" xfId="14" applyFont="1" applyFill="1" applyAlignment="1" applyProtection="1">
      <alignment vertical="top" wrapText="1"/>
    </xf>
    <xf numFmtId="49" fontId="16" fillId="0" borderId="0" xfId="14" applyNumberFormat="1" applyFont="1" applyFill="1" applyBorder="1" applyAlignment="1" applyProtection="1">
      <alignment horizontal="left" vertical="top" wrapText="1"/>
    </xf>
    <xf numFmtId="1" fontId="26" fillId="0" borderId="0" xfId="0" applyNumberFormat="1" applyFont="1" applyFill="1" applyBorder="1" applyAlignment="1" applyProtection="1">
      <alignment horizontal="right" vertical="center" wrapText="1"/>
    </xf>
    <xf numFmtId="1" fontId="63" fillId="0" borderId="0" xfId="14" applyNumberFormat="1" applyFont="1" applyFill="1" applyBorder="1" applyAlignment="1" applyProtection="1">
      <alignment horizontal="left" vertical="top"/>
    </xf>
    <xf numFmtId="1" fontId="64" fillId="0" borderId="0" xfId="14" applyNumberFormat="1" applyFont="1" applyFill="1" applyAlignment="1" applyProtection="1">
      <alignment vertical="top" wrapText="1"/>
    </xf>
    <xf numFmtId="0" fontId="7" fillId="0" borderId="0" xfId="14" applyFont="1" applyFill="1" applyBorder="1" applyAlignment="1" applyProtection="1">
      <alignment horizontal="left" vertical="top" wrapText="1"/>
    </xf>
    <xf numFmtId="0" fontId="7" fillId="0" borderId="0" xfId="14" applyNumberFormat="1" applyFont="1" applyFill="1" applyBorder="1" applyAlignment="1" applyProtection="1">
      <alignment horizontal="right" vertical="top" wrapText="1"/>
    </xf>
    <xf numFmtId="0" fontId="26" fillId="0" borderId="0" xfId="14" applyNumberFormat="1" applyFont="1" applyFill="1" applyBorder="1" applyAlignment="1" applyProtection="1">
      <alignment horizontal="right" vertical="top"/>
    </xf>
    <xf numFmtId="0" fontId="66" fillId="0" borderId="0" xfId="14" applyNumberFormat="1" applyFont="1" applyFill="1" applyBorder="1" applyAlignment="1" applyProtection="1">
      <alignment horizontal="left" vertical="top"/>
    </xf>
    <xf numFmtId="49" fontId="67" fillId="0" borderId="0" xfId="9" applyNumberFormat="1" applyFont="1" applyFill="1" applyBorder="1" applyAlignment="1" applyProtection="1">
      <alignment horizontal="left" vertical="top" wrapText="1"/>
    </xf>
    <xf numFmtId="1" fontId="66" fillId="0" borderId="0" xfId="9" applyNumberFormat="1" applyFont="1" applyFill="1" applyBorder="1" applyAlignment="1" applyProtection="1">
      <alignment horizontal="left" vertical="top"/>
    </xf>
    <xf numFmtId="0" fontId="9" fillId="0" borderId="0" xfId="9" applyFont="1" applyFill="1" applyProtection="1"/>
    <xf numFmtId="0" fontId="17" fillId="0" borderId="0" xfId="9" applyNumberFormat="1" applyFont="1" applyFill="1" applyBorder="1" applyAlignment="1" applyProtection="1">
      <alignment horizontal="fill" vertical="center" wrapText="1"/>
    </xf>
    <xf numFmtId="49" fontId="16" fillId="0" borderId="0" xfId="14" quotePrefix="1" applyNumberFormat="1" applyFont="1" applyFill="1" applyBorder="1" applyAlignment="1" applyProtection="1">
      <alignment horizontal="left" vertical="top" wrapText="1"/>
    </xf>
    <xf numFmtId="4" fontId="66" fillId="0" borderId="0" xfId="9" applyNumberFormat="1" applyFont="1" applyFill="1" applyBorder="1" applyAlignment="1" applyProtection="1">
      <alignment vertical="top"/>
    </xf>
    <xf numFmtId="1" fontId="7" fillId="0" borderId="0" xfId="9" applyNumberFormat="1" applyFont="1" applyFill="1" applyAlignment="1" applyProtection="1">
      <alignment horizontal="center" vertical="top"/>
    </xf>
    <xf numFmtId="1" fontId="7" fillId="0" borderId="0" xfId="9" applyNumberFormat="1" applyFont="1" applyFill="1" applyBorder="1" applyAlignment="1" applyProtection="1">
      <alignment horizontal="center" vertical="top" wrapText="1"/>
    </xf>
    <xf numFmtId="1" fontId="7" fillId="0" borderId="0" xfId="9" applyNumberFormat="1" applyFont="1" applyFill="1" applyAlignment="1" applyProtection="1">
      <alignment horizontal="center" vertical="top" wrapText="1"/>
    </xf>
    <xf numFmtId="0" fontId="16" fillId="0" borderId="0" xfId="9" applyFont="1" applyFill="1" applyBorder="1" applyAlignment="1" applyProtection="1">
      <alignment horizontal="left" vertical="top" wrapText="1"/>
    </xf>
    <xf numFmtId="0" fontId="16" fillId="0" borderId="0" xfId="9" applyNumberFormat="1" applyFont="1" applyFill="1" applyBorder="1" applyAlignment="1" applyProtection="1">
      <alignment horizontal="right" vertical="top" wrapText="1"/>
    </xf>
    <xf numFmtId="4" fontId="16" fillId="0" borderId="0" xfId="9" applyNumberFormat="1" applyFont="1" applyFill="1" applyBorder="1" applyAlignment="1" applyProtection="1">
      <alignment horizontal="right" vertical="top"/>
    </xf>
    <xf numFmtId="3" fontId="9" fillId="0" borderId="0" xfId="6" applyNumberFormat="1" applyFont="1" applyFill="1" applyBorder="1" applyAlignment="1" applyProtection="1">
      <alignment horizontal="right" vertical="top" wrapText="1"/>
    </xf>
    <xf numFmtId="168" fontId="7" fillId="0" borderId="0" xfId="0" quotePrefix="1" applyNumberFormat="1" applyFont="1" applyFill="1" applyAlignment="1" applyProtection="1">
      <alignment horizontal="left" vertical="top"/>
    </xf>
    <xf numFmtId="0" fontId="52" fillId="0" borderId="0" xfId="0" applyNumberFormat="1" applyFont="1" applyFill="1" applyAlignment="1" applyProtection="1">
      <alignment horizontal="right" vertical="top"/>
    </xf>
    <xf numFmtId="168" fontId="7" fillId="0" borderId="0" xfId="0" quotePrefix="1" applyNumberFormat="1" applyFont="1" applyFill="1" applyBorder="1" applyAlignment="1" applyProtection="1">
      <alignment horizontal="right" vertical="top"/>
    </xf>
    <xf numFmtId="168" fontId="7" fillId="0" borderId="0" xfId="0" applyNumberFormat="1" applyFont="1" applyFill="1" applyBorder="1" applyAlignment="1" applyProtection="1">
      <alignment horizontal="right" vertical="top" shrinkToFit="1"/>
    </xf>
    <xf numFmtId="0" fontId="7" fillId="0" borderId="0" xfId="0" applyNumberFormat="1" applyFont="1" applyFill="1" applyBorder="1" applyAlignment="1" applyProtection="1">
      <alignment horizontal="right"/>
    </xf>
    <xf numFmtId="166" fontId="7" fillId="0" borderId="0" xfId="0" applyNumberFormat="1" applyFont="1" applyFill="1" applyBorder="1" applyAlignment="1" applyProtection="1">
      <alignment horizontal="right" shrinkToFit="1"/>
    </xf>
    <xf numFmtId="168" fontId="7" fillId="0" borderId="0" xfId="0" quotePrefix="1" applyNumberFormat="1" applyFont="1" applyFill="1" applyBorder="1" applyAlignment="1" applyProtection="1">
      <alignment horizontal="left" vertical="top"/>
    </xf>
    <xf numFmtId="168" fontId="9" fillId="0" borderId="0" xfId="0" applyNumberFormat="1" applyFont="1" applyFill="1" applyBorder="1" applyAlignment="1" applyProtection="1">
      <alignment horizontal="left" vertical="top"/>
    </xf>
    <xf numFmtId="0" fontId="7" fillId="0" borderId="0" xfId="0" quotePrefix="1" applyNumberFormat="1" applyFont="1" applyFill="1" applyAlignment="1" applyProtection="1">
      <alignment vertical="top" wrapText="1"/>
    </xf>
    <xf numFmtId="3" fontId="7" fillId="0" borderId="0" xfId="0" applyNumberFormat="1" applyFont="1" applyFill="1" applyBorder="1" applyAlignment="1" applyProtection="1">
      <alignment horizontal="left" vertical="top" wrapText="1"/>
    </xf>
    <xf numFmtId="1" fontId="65" fillId="0" borderId="0" xfId="14" applyNumberFormat="1" applyFont="1" applyFill="1" applyBorder="1" applyAlignment="1" applyProtection="1">
      <alignment horizontal="left" vertical="top"/>
    </xf>
    <xf numFmtId="0" fontId="65" fillId="0" borderId="0" xfId="14" applyFont="1" applyFill="1" applyAlignment="1" applyProtection="1">
      <alignment horizontal="left" vertical="top"/>
    </xf>
    <xf numFmtId="4" fontId="66" fillId="0" borderId="0" xfId="9" applyNumberFormat="1" applyFont="1" applyFill="1" applyBorder="1" applyAlignment="1" applyProtection="1">
      <alignment horizontal="left" vertical="top"/>
    </xf>
    <xf numFmtId="1" fontId="52" fillId="2" borderId="0" xfId="14" applyNumberFormat="1" applyFont="1" applyFill="1" applyBorder="1" applyAlignment="1" applyProtection="1">
      <alignment horizontal="left" vertical="top"/>
    </xf>
    <xf numFmtId="1" fontId="51" fillId="2" borderId="0" xfId="14" applyNumberFormat="1" applyFont="1" applyFill="1" applyBorder="1" applyAlignment="1" applyProtection="1">
      <alignment vertical="top"/>
    </xf>
    <xf numFmtId="4" fontId="39" fillId="0" borderId="0" xfId="0" applyNumberFormat="1" applyFont="1" applyFill="1" applyAlignment="1" applyProtection="1">
      <alignment horizontal="right" vertical="top"/>
    </xf>
    <xf numFmtId="49" fontId="33" fillId="0" borderId="0" xfId="0" applyNumberFormat="1" applyFont="1" applyFill="1" applyAlignment="1" applyProtection="1">
      <alignment horizontal="right" vertical="top"/>
    </xf>
    <xf numFmtId="3" fontId="39" fillId="0" borderId="0" xfId="0" applyNumberFormat="1" applyFont="1" applyFill="1" applyAlignment="1" applyProtection="1">
      <alignment horizontal="right" vertical="top"/>
    </xf>
    <xf numFmtId="1" fontId="65" fillId="2" borderId="0" xfId="12" applyNumberFormat="1" applyFont="1" applyFill="1" applyBorder="1" applyAlignment="1" applyProtection="1">
      <alignment horizontal="left" vertical="top"/>
    </xf>
    <xf numFmtId="4" fontId="7" fillId="2" borderId="0" xfId="12" applyNumberFormat="1" applyFont="1" applyFill="1" applyBorder="1" applyAlignment="1" applyProtection="1">
      <alignment horizontal="right" vertical="top"/>
    </xf>
    <xf numFmtId="49" fontId="7" fillId="2" borderId="0" xfId="0" applyNumberFormat="1" applyFont="1" applyFill="1" applyAlignment="1" applyProtection="1">
      <alignment horizontal="right" vertical="top"/>
    </xf>
    <xf numFmtId="3" fontId="7" fillId="0" borderId="0" xfId="5" applyNumberFormat="1" applyFont="1" applyFill="1" applyBorder="1" applyAlignment="1" applyProtection="1">
      <alignment horizontal="right" vertical="center" wrapText="1"/>
    </xf>
    <xf numFmtId="1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left" vertical="top" wrapText="1"/>
    </xf>
    <xf numFmtId="49" fontId="7" fillId="0" borderId="0" xfId="0" applyNumberFormat="1" applyFont="1" applyFill="1" applyAlignment="1" applyProtection="1">
      <alignment horizontal="right" vertical="top" wrapText="1"/>
    </xf>
    <xf numFmtId="0" fontId="20" fillId="0" borderId="0" xfId="0" applyFont="1" applyFill="1" applyBorder="1" applyAlignment="1" applyProtection="1">
      <alignment horizontal="right" vertical="top" wrapText="1"/>
    </xf>
    <xf numFmtId="49" fontId="12" fillId="0" borderId="0" xfId="0" applyNumberFormat="1" applyFont="1" applyFill="1" applyBorder="1" applyAlignment="1" applyProtection="1">
      <alignment horizontal="right" vertical="top" wrapText="1"/>
    </xf>
    <xf numFmtId="0" fontId="63" fillId="0" borderId="0" xfId="0" applyNumberFormat="1" applyFont="1" applyFill="1" applyAlignment="1" applyProtection="1">
      <alignment horizontal="left" vertical="top"/>
    </xf>
    <xf numFmtId="0" fontId="69" fillId="0" borderId="0" xfId="0" applyFont="1" applyFill="1" applyAlignment="1" applyProtection="1">
      <alignment horizontal="left" vertical="top"/>
    </xf>
    <xf numFmtId="0" fontId="70" fillId="0" borderId="0" xfId="0" applyFont="1" applyFill="1" applyAlignment="1" applyProtection="1">
      <alignment horizontal="left" vertical="top"/>
    </xf>
    <xf numFmtId="49" fontId="65" fillId="0" borderId="0" xfId="0" applyNumberFormat="1" applyFont="1" applyFill="1" applyAlignment="1" applyProtection="1">
      <alignment horizontal="left" vertical="top"/>
    </xf>
    <xf numFmtId="0" fontId="71" fillId="0" borderId="0" xfId="0" applyNumberFormat="1" applyFont="1" applyFill="1" applyBorder="1" applyAlignment="1" applyProtection="1">
      <alignment horizontal="left" vertical="top"/>
    </xf>
    <xf numFmtId="0" fontId="65" fillId="0" borderId="0" xfId="0" applyNumberFormat="1" applyFont="1" applyFill="1" applyBorder="1" applyAlignment="1" applyProtection="1">
      <alignment horizontal="left" vertical="top"/>
    </xf>
    <xf numFmtId="4" fontId="65" fillId="0" borderId="0" xfId="0" applyNumberFormat="1" applyFont="1" applyFill="1" applyBorder="1" applyAlignment="1" applyProtection="1">
      <alignment horizontal="left" vertical="top"/>
    </xf>
    <xf numFmtId="169" fontId="65" fillId="0" borderId="0" xfId="0" applyNumberFormat="1" applyFont="1" applyFill="1" applyBorder="1" applyAlignment="1" applyProtection="1">
      <alignment horizontal="left" vertical="top" wrapText="1"/>
    </xf>
    <xf numFmtId="0" fontId="65" fillId="0" borderId="0" xfId="0" applyNumberFormat="1" applyFont="1" applyFill="1" applyAlignment="1" applyProtection="1">
      <alignment horizontal="left" vertical="top"/>
    </xf>
    <xf numFmtId="0" fontId="65" fillId="0" borderId="0" xfId="2" applyNumberFormat="1" applyFont="1" applyFill="1" applyAlignment="1" applyProtection="1">
      <alignment horizontal="left" vertical="top"/>
    </xf>
    <xf numFmtId="0" fontId="72" fillId="0" borderId="0" xfId="0" applyFont="1" applyFill="1" applyAlignment="1" applyProtection="1">
      <alignment horizontal="left" vertical="top"/>
    </xf>
    <xf numFmtId="0" fontId="65" fillId="2" borderId="0" xfId="9" applyFont="1" applyFill="1" applyAlignment="1" applyProtection="1">
      <alignment horizontal="left" vertical="top"/>
    </xf>
    <xf numFmtId="0" fontId="63" fillId="0" borderId="0" xfId="0" applyFont="1" applyFill="1" applyAlignment="1" applyProtection="1">
      <alignment horizontal="left" vertical="top"/>
    </xf>
    <xf numFmtId="4" fontId="65" fillId="0" borderId="0" xfId="14" applyNumberFormat="1" applyFont="1" applyFill="1" applyBorder="1" applyAlignment="1" applyProtection="1">
      <alignment horizontal="left" vertical="top"/>
    </xf>
    <xf numFmtId="4" fontId="65" fillId="0" borderId="0" xfId="12" applyNumberFormat="1" applyFont="1" applyFill="1" applyBorder="1" applyAlignment="1" applyProtection="1">
      <alignment horizontal="left" vertical="top"/>
    </xf>
    <xf numFmtId="0" fontId="65" fillId="0" borderId="0" xfId="14" applyFont="1" applyFill="1" applyBorder="1" applyAlignment="1" applyProtection="1">
      <alignment horizontal="left" vertical="top" wrapText="1"/>
    </xf>
    <xf numFmtId="0" fontId="63" fillId="0" borderId="0" xfId="14" applyFont="1" applyFill="1" applyAlignment="1" applyProtection="1">
      <alignment horizontal="left" vertical="top"/>
    </xf>
    <xf numFmtId="0" fontId="63" fillId="2" borderId="0" xfId="14" applyFont="1" applyFill="1" applyAlignment="1" applyProtection="1">
      <alignment horizontal="left" vertical="top"/>
    </xf>
    <xf numFmtId="0" fontId="65" fillId="0" borderId="0" xfId="0" applyFont="1" applyFill="1" applyAlignment="1" applyProtection="1">
      <alignment horizontal="left" vertical="top"/>
    </xf>
    <xf numFmtId="0" fontId="73" fillId="0" borderId="0" xfId="0" applyFont="1" applyFill="1" applyBorder="1" applyAlignment="1" applyProtection="1">
      <alignment horizontal="left" vertical="top"/>
    </xf>
    <xf numFmtId="0" fontId="74" fillId="0" borderId="0" xfId="9" applyFont="1" applyFill="1" applyAlignment="1" applyProtection="1">
      <alignment horizontal="left" vertical="top"/>
    </xf>
    <xf numFmtId="3" fontId="65" fillId="0" borderId="0" xfId="5" applyNumberFormat="1" applyFont="1" applyFill="1" applyBorder="1" applyAlignment="1" applyProtection="1">
      <alignment horizontal="left" vertical="top" wrapText="1"/>
    </xf>
    <xf numFmtId="1" fontId="65" fillId="0" borderId="0" xfId="9" applyNumberFormat="1" applyFont="1" applyFill="1" applyAlignment="1" applyProtection="1">
      <alignment horizontal="left" vertical="top"/>
    </xf>
    <xf numFmtId="0" fontId="65" fillId="0" borderId="0" xfId="9" applyFont="1" applyFill="1" applyAlignment="1" applyProtection="1">
      <alignment horizontal="left" vertical="top"/>
    </xf>
    <xf numFmtId="49" fontId="75" fillId="0" borderId="0" xfId="0" applyNumberFormat="1" applyFont="1" applyFill="1" applyAlignment="1" applyProtection="1">
      <alignment horizontal="right" vertical="top"/>
    </xf>
    <xf numFmtId="49" fontId="63" fillId="0" borderId="0" xfId="0" applyNumberFormat="1" applyFont="1" applyFill="1" applyBorder="1" applyAlignment="1" applyProtection="1">
      <alignment horizontal="right" vertical="center"/>
    </xf>
    <xf numFmtId="0" fontId="76" fillId="0" borderId="2" xfId="0" applyNumberFormat="1" applyFont="1" applyFill="1" applyBorder="1" applyAlignment="1" applyProtection="1"/>
    <xf numFmtId="172" fontId="11" fillId="0" borderId="0" xfId="0" applyNumberFormat="1" applyFont="1" applyFill="1" applyBorder="1" applyAlignment="1" applyProtection="1">
      <alignment horizontal="center" vertical="center"/>
    </xf>
    <xf numFmtId="172" fontId="14" fillId="0" borderId="0" xfId="0" applyNumberFormat="1" applyFont="1" applyFill="1" applyBorder="1" applyAlignment="1" applyProtection="1">
      <alignment horizontal="right" shrinkToFit="1"/>
    </xf>
    <xf numFmtId="172" fontId="7" fillId="0" borderId="0" xfId="7" applyNumberFormat="1" applyFont="1" applyFill="1" applyAlignment="1" applyProtection="1">
      <alignment horizontal="right" shrinkToFit="1"/>
    </xf>
    <xf numFmtId="172" fontId="7" fillId="0" borderId="0" xfId="3" applyNumberFormat="1" applyFont="1" applyFill="1" applyAlignment="1" applyProtection="1">
      <alignment horizontal="right" vertical="center" shrinkToFit="1"/>
    </xf>
    <xf numFmtId="172" fontId="7" fillId="0" borderId="0" xfId="3" applyNumberFormat="1" applyFont="1" applyFill="1" applyBorder="1" applyAlignment="1" applyProtection="1">
      <alignment horizontal="right" vertical="center" shrinkToFit="1"/>
    </xf>
    <xf numFmtId="172" fontId="9" fillId="0" borderId="18" xfId="3" applyNumberFormat="1" applyFont="1" applyFill="1" applyBorder="1" applyAlignment="1" applyProtection="1">
      <alignment vertical="center" shrinkToFit="1"/>
    </xf>
    <xf numFmtId="172" fontId="9" fillId="0" borderId="20" xfId="3" applyNumberFormat="1" applyFont="1" applyFill="1" applyBorder="1" applyAlignment="1" applyProtection="1">
      <alignment vertical="center" shrinkToFit="1"/>
    </xf>
    <xf numFmtId="172" fontId="9" fillId="0" borderId="19" xfId="3" applyNumberFormat="1" applyFont="1" applyFill="1" applyBorder="1" applyAlignment="1" applyProtection="1">
      <alignment vertical="center" shrinkToFit="1"/>
    </xf>
    <xf numFmtId="172" fontId="9" fillId="0" borderId="26" xfId="3" applyNumberFormat="1" applyFont="1" applyFill="1" applyBorder="1" applyAlignment="1" applyProtection="1">
      <alignment vertical="center" shrinkToFit="1"/>
    </xf>
    <xf numFmtId="172" fontId="9" fillId="0" borderId="21" xfId="3" applyNumberFormat="1" applyFont="1" applyFill="1" applyBorder="1" applyAlignment="1" applyProtection="1">
      <alignment vertical="center" shrinkToFit="1"/>
    </xf>
    <xf numFmtId="172" fontId="9" fillId="0" borderId="22" xfId="3" applyNumberFormat="1" applyFont="1" applyFill="1" applyBorder="1" applyAlignment="1" applyProtection="1">
      <alignment vertical="center" shrinkToFit="1"/>
    </xf>
    <xf numFmtId="172" fontId="7" fillId="0" borderId="0" xfId="3" applyNumberFormat="1" applyFont="1" applyFill="1" applyAlignment="1" applyProtection="1">
      <alignment horizontal="right" shrinkToFit="1"/>
    </xf>
    <xf numFmtId="172" fontId="26" fillId="0" borderId="0" xfId="0" applyNumberFormat="1" applyFont="1" applyFill="1" applyAlignment="1" applyProtection="1">
      <alignment horizontal="right" vertical="top" wrapText="1"/>
    </xf>
    <xf numFmtId="172" fontId="20" fillId="0" borderId="0" xfId="0" applyNumberFormat="1" applyFont="1" applyFill="1" applyAlignment="1" applyProtection="1">
      <alignment vertical="top"/>
    </xf>
    <xf numFmtId="172" fontId="7" fillId="0" borderId="0" xfId="0" applyNumberFormat="1" applyFont="1" applyFill="1" applyAlignment="1" applyProtection="1">
      <alignment horizontal="right" shrinkToFit="1"/>
    </xf>
    <xf numFmtId="172" fontId="8" fillId="0" borderId="2" xfId="0" applyNumberFormat="1" applyFont="1" applyFill="1" applyBorder="1" applyAlignment="1" applyProtection="1">
      <alignment horizontal="right" shrinkToFit="1"/>
    </xf>
    <xf numFmtId="172" fontId="14" fillId="0" borderId="0" xfId="0" applyNumberFormat="1" applyFont="1" applyFill="1" applyBorder="1" applyAlignment="1" applyProtection="1">
      <alignment vertical="top" wrapText="1"/>
    </xf>
    <xf numFmtId="172" fontId="7" fillId="0" borderId="0" xfId="0" applyNumberFormat="1" applyFont="1" applyFill="1" applyBorder="1" applyAlignment="1" applyProtection="1">
      <alignment horizontal="right" vertical="top"/>
    </xf>
    <xf numFmtId="172" fontId="7" fillId="0" borderId="0" xfId="0" applyNumberFormat="1" applyFont="1" applyFill="1" applyBorder="1" applyAlignment="1" applyProtection="1">
      <alignment vertical="top"/>
    </xf>
    <xf numFmtId="172" fontId="7" fillId="0" borderId="0" xfId="0" applyNumberFormat="1" applyFont="1" applyFill="1" applyBorder="1" applyAlignment="1" applyProtection="1">
      <alignment horizontal="right" vertical="top" wrapText="1"/>
    </xf>
    <xf numFmtId="172" fontId="16" fillId="0" borderId="0" xfId="0" applyNumberFormat="1" applyFont="1" applyFill="1" applyBorder="1" applyAlignment="1" applyProtection="1">
      <alignment horizontal="right" vertical="top" wrapText="1"/>
    </xf>
    <xf numFmtId="172" fontId="55" fillId="0" borderId="0" xfId="0" applyNumberFormat="1" applyFont="1" applyFill="1" applyBorder="1" applyAlignment="1" applyProtection="1">
      <alignment horizontal="fill" vertical="center" wrapText="1"/>
    </xf>
    <xf numFmtId="172" fontId="7" fillId="0" borderId="0" xfId="12" applyNumberFormat="1" applyFont="1" applyFill="1" applyBorder="1" applyAlignment="1" applyProtection="1">
      <alignment horizontal="right" vertical="top"/>
    </xf>
    <xf numFmtId="172" fontId="12" fillId="0" borderId="0" xfId="0" applyNumberFormat="1" applyFont="1" applyFill="1" applyBorder="1" applyAlignment="1" applyProtection="1">
      <alignment horizontal="right" vertical="top"/>
    </xf>
    <xf numFmtId="172" fontId="12" fillId="0" borderId="0" xfId="12" applyNumberFormat="1" applyFont="1" applyFill="1" applyBorder="1" applyAlignment="1" applyProtection="1">
      <alignment horizontal="right" vertical="top"/>
    </xf>
    <xf numFmtId="172" fontId="7" fillId="0" borderId="0" xfId="9" applyNumberFormat="1" applyFont="1" applyFill="1" applyBorder="1" applyAlignment="1" applyProtection="1">
      <alignment horizontal="right" vertical="top"/>
    </xf>
    <xf numFmtId="172" fontId="9" fillId="0" borderId="0" xfId="0" applyNumberFormat="1" applyFont="1" applyFill="1" applyBorder="1" applyAlignment="1" applyProtection="1">
      <alignment horizontal="right" vertical="top"/>
    </xf>
    <xf numFmtId="172" fontId="7" fillId="0" borderId="0" xfId="0" applyNumberFormat="1" applyFont="1" applyFill="1" applyBorder="1" applyAlignment="1" applyProtection="1">
      <alignment horizontal="right" shrinkToFit="1"/>
    </xf>
    <xf numFmtId="172" fontId="9" fillId="0" borderId="0" xfId="0" applyNumberFormat="1" applyFont="1" applyFill="1" applyBorder="1" applyAlignment="1" applyProtection="1">
      <alignment horizontal="right" shrinkToFit="1"/>
    </xf>
    <xf numFmtId="172" fontId="11" fillId="0" borderId="0" xfId="0" applyNumberFormat="1" applyFont="1" applyFill="1" applyBorder="1" applyAlignment="1" applyProtection="1">
      <alignment horizontal="right" vertical="top"/>
    </xf>
    <xf numFmtId="172" fontId="11" fillId="0" borderId="2" xfId="0" applyNumberFormat="1" applyFont="1" applyFill="1" applyBorder="1" applyAlignment="1" applyProtection="1">
      <alignment horizontal="right" vertical="top"/>
    </xf>
    <xf numFmtId="172" fontId="8" fillId="0" borderId="2" xfId="0" applyNumberFormat="1" applyFont="1" applyFill="1" applyBorder="1" applyAlignment="1" applyProtection="1">
      <alignment horizontal="right" vertical="top" shrinkToFit="1"/>
    </xf>
    <xf numFmtId="172" fontId="7" fillId="0" borderId="0" xfId="7" applyNumberFormat="1" applyFont="1" applyFill="1" applyBorder="1" applyAlignment="1" applyProtection="1">
      <alignment horizontal="right" vertical="top" shrinkToFit="1"/>
    </xf>
    <xf numFmtId="172" fontId="7" fillId="0" borderId="0" xfId="11" applyNumberFormat="1" applyFont="1" applyFill="1" applyBorder="1" applyAlignment="1" applyProtection="1">
      <alignment horizontal="right" vertical="top"/>
    </xf>
    <xf numFmtId="172" fontId="7" fillId="0" borderId="0" xfId="5" applyNumberFormat="1" applyFont="1" applyFill="1" applyBorder="1" applyAlignment="1" applyProtection="1">
      <alignment horizontal="right" vertical="top" wrapText="1"/>
    </xf>
    <xf numFmtId="172" fontId="7" fillId="0" borderId="0" xfId="0" applyNumberFormat="1" applyFont="1" applyFill="1" applyAlignment="1" applyProtection="1">
      <alignment horizontal="right" vertical="top"/>
    </xf>
    <xf numFmtId="172" fontId="12" fillId="0" borderId="0" xfId="11" applyNumberFormat="1" applyFont="1" applyFill="1" applyBorder="1" applyAlignment="1" applyProtection="1">
      <alignment horizontal="right" vertical="top"/>
    </xf>
    <xf numFmtId="172" fontId="46" fillId="0" borderId="0" xfId="0" quotePrefix="1" applyNumberFormat="1" applyFont="1" applyFill="1" applyBorder="1" applyAlignment="1" applyProtection="1">
      <alignment horizontal="left" vertical="top" wrapText="1"/>
    </xf>
    <xf numFmtId="172" fontId="16" fillId="0" borderId="0" xfId="0" applyNumberFormat="1" applyFont="1" applyFill="1" applyBorder="1" applyAlignment="1" applyProtection="1">
      <alignment horizontal="right" vertical="top"/>
    </xf>
    <xf numFmtId="172" fontId="7" fillId="0" borderId="0" xfId="9" applyNumberFormat="1" applyFont="1" applyFill="1" applyAlignment="1" applyProtection="1">
      <alignment horizontal="right" vertical="top" shrinkToFit="1"/>
    </xf>
    <xf numFmtId="172" fontId="7" fillId="0" borderId="17" xfId="0" applyNumberFormat="1" applyFont="1" applyFill="1" applyBorder="1" applyAlignment="1" applyProtection="1">
      <alignment horizontal="right" vertical="top"/>
    </xf>
    <xf numFmtId="172" fontId="7" fillId="0" borderId="10" xfId="0" applyNumberFormat="1" applyFont="1" applyFill="1" applyBorder="1" applyAlignment="1" applyProtection="1">
      <alignment horizontal="right" vertical="top"/>
    </xf>
    <xf numFmtId="172" fontId="9" fillId="0" borderId="10" xfId="0" applyNumberFormat="1" applyFont="1" applyFill="1" applyBorder="1" applyAlignment="1" applyProtection="1">
      <alignment horizontal="right" vertical="center"/>
    </xf>
    <xf numFmtId="172" fontId="7" fillId="0" borderId="0" xfId="0" applyNumberFormat="1" applyFont="1" applyFill="1" applyAlignment="1" applyProtection="1">
      <alignment horizontal="right" vertical="top" shrinkToFit="1"/>
    </xf>
    <xf numFmtId="172" fontId="7" fillId="0" borderId="0" xfId="7" applyNumberFormat="1" applyFont="1" applyFill="1" applyBorder="1" applyAlignment="1" applyProtection="1">
      <alignment horizontal="right" shrinkToFit="1"/>
    </xf>
    <xf numFmtId="172" fontId="37" fillId="0" borderId="0" xfId="0" applyNumberFormat="1" applyFont="1" applyFill="1" applyAlignment="1" applyProtection="1">
      <alignment horizontal="right" vertical="top"/>
    </xf>
    <xf numFmtId="172" fontId="42" fillId="0" borderId="0" xfId="0" applyNumberFormat="1" applyFont="1" applyFill="1" applyAlignment="1" applyProtection="1">
      <alignment horizontal="right" vertical="top"/>
    </xf>
    <xf numFmtId="172" fontId="7" fillId="0" borderId="4" xfId="3" applyNumberFormat="1" applyFont="1" applyFill="1" applyBorder="1" applyAlignment="1" applyProtection="1">
      <alignment horizontal="right" vertical="top" shrinkToFit="1"/>
    </xf>
    <xf numFmtId="172" fontId="7" fillId="0" borderId="2" xfId="3" applyNumberFormat="1" applyFont="1" applyFill="1" applyBorder="1" applyAlignment="1" applyProtection="1">
      <alignment horizontal="right" vertical="top" shrinkToFit="1"/>
    </xf>
    <xf numFmtId="172" fontId="7" fillId="0" borderId="3" xfId="3" applyNumberFormat="1" applyFont="1" applyFill="1" applyBorder="1" applyAlignment="1" applyProtection="1">
      <alignment horizontal="right" vertical="top" shrinkToFit="1"/>
    </xf>
    <xf numFmtId="172" fontId="7" fillId="0" borderId="1" xfId="3" applyNumberFormat="1" applyFont="1" applyFill="1" applyBorder="1" applyAlignment="1" applyProtection="1">
      <alignment horizontal="right" vertical="top" shrinkToFit="1"/>
    </xf>
    <xf numFmtId="172" fontId="7" fillId="0" borderId="9" xfId="3" applyNumberFormat="1" applyFont="1" applyFill="1" applyBorder="1" applyAlignment="1" applyProtection="1">
      <alignment horizontal="right" vertical="top" shrinkToFit="1"/>
    </xf>
    <xf numFmtId="171" fontId="7" fillId="0" borderId="0" xfId="7" applyNumberFormat="1" applyFont="1" applyFill="1" applyBorder="1" applyAlignment="1" applyProtection="1">
      <alignment horizontal="right" shrinkToFit="1"/>
    </xf>
    <xf numFmtId="171" fontId="14" fillId="0" borderId="0" xfId="0" applyNumberFormat="1" applyFont="1" applyFill="1" applyBorder="1" applyAlignment="1" applyProtection="1">
      <alignment vertical="top" wrapText="1"/>
    </xf>
    <xf numFmtId="171" fontId="7" fillId="0" borderId="0" xfId="11" applyNumberFormat="1" applyFont="1" applyFill="1" applyBorder="1" applyAlignment="1" applyProtection="1">
      <alignment horizontal="right" vertical="top"/>
    </xf>
    <xf numFmtId="171" fontId="42" fillId="0" borderId="0" xfId="0" applyNumberFormat="1" applyFont="1" applyFill="1" applyAlignment="1" applyProtection="1">
      <alignment horizontal="right" vertical="top"/>
    </xf>
    <xf numFmtId="171" fontId="7" fillId="0" borderId="10" xfId="0" applyNumberFormat="1" applyFont="1" applyFill="1" applyBorder="1" applyAlignment="1" applyProtection="1">
      <alignment horizontal="right" vertical="top"/>
    </xf>
    <xf numFmtId="171" fontId="9" fillId="0" borderId="10" xfId="0" applyNumberFormat="1" applyFont="1" applyFill="1" applyBorder="1" applyAlignment="1" applyProtection="1">
      <alignment horizontal="right" vertical="center"/>
    </xf>
    <xf numFmtId="171" fontId="7" fillId="0" borderId="4" xfId="3" applyNumberFormat="1" applyFont="1" applyFill="1" applyBorder="1" applyAlignment="1" applyProtection="1">
      <alignment horizontal="right" vertical="top" shrinkToFit="1"/>
    </xf>
    <xf numFmtId="171" fontId="7" fillId="0" borderId="2" xfId="3" applyNumberFormat="1" applyFont="1" applyFill="1" applyBorder="1" applyAlignment="1" applyProtection="1">
      <alignment horizontal="right" vertical="top" shrinkToFit="1"/>
    </xf>
    <xf numFmtId="171" fontId="7" fillId="0" borderId="3" xfId="3" applyNumberFormat="1" applyFont="1" applyFill="1" applyBorder="1" applyAlignment="1" applyProtection="1">
      <alignment horizontal="right" vertical="top" shrinkToFit="1"/>
    </xf>
    <xf numFmtId="171" fontId="7" fillId="0" borderId="1" xfId="3" applyNumberFormat="1" applyFont="1" applyFill="1" applyBorder="1" applyAlignment="1" applyProtection="1">
      <alignment horizontal="right" vertical="top" shrinkToFit="1"/>
    </xf>
    <xf numFmtId="171" fontId="7" fillId="0" borderId="9" xfId="3" applyNumberFormat="1" applyFont="1" applyFill="1" applyBorder="1" applyAlignment="1" applyProtection="1">
      <alignment horizontal="right" vertical="top" shrinkToFit="1"/>
    </xf>
    <xf numFmtId="172" fontId="12" fillId="0" borderId="0" xfId="11" applyNumberFormat="1" applyFont="1" applyFill="1" applyBorder="1" applyAlignment="1" applyProtection="1">
      <alignment vertical="top"/>
    </xf>
    <xf numFmtId="172" fontId="7" fillId="0" borderId="0" xfId="13" applyNumberFormat="1" applyFill="1" applyProtection="1">
      <alignment horizontal="right" vertical="top"/>
    </xf>
    <xf numFmtId="172" fontId="7" fillId="0" borderId="10" xfId="0" applyNumberFormat="1" applyFont="1" applyFill="1" applyBorder="1" applyAlignment="1" applyProtection="1">
      <alignment horizontal="right" vertical="center"/>
    </xf>
    <xf numFmtId="172" fontId="7" fillId="0" borderId="10" xfId="0" applyNumberFormat="1" applyFont="1" applyFill="1" applyBorder="1" applyAlignment="1" applyProtection="1">
      <alignment vertical="center"/>
    </xf>
    <xf numFmtId="172" fontId="7" fillId="0" borderId="10" xfId="0" applyNumberFormat="1" applyFont="1" applyFill="1" applyBorder="1" applyAlignment="1" applyProtection="1">
      <alignment vertical="top"/>
    </xf>
    <xf numFmtId="172" fontId="9" fillId="0" borderId="10" xfId="0" applyNumberFormat="1" applyFont="1" applyFill="1" applyBorder="1" applyAlignment="1" applyProtection="1">
      <alignment vertical="center"/>
    </xf>
    <xf numFmtId="172" fontId="47" fillId="0" borderId="0" xfId="0" applyNumberFormat="1" applyFont="1" applyFill="1" applyAlignment="1" applyProtection="1">
      <alignment horizontal="right" shrinkToFit="1"/>
    </xf>
    <xf numFmtId="172" fontId="9" fillId="0" borderId="10" xfId="0" applyNumberFormat="1" applyFont="1" applyFill="1" applyBorder="1" applyAlignment="1" applyProtection="1">
      <alignment horizontal="right" vertical="top"/>
    </xf>
    <xf numFmtId="0" fontId="7" fillId="0" borderId="0" xfId="9" quotePrefix="1" applyFont="1" applyFill="1" applyBorder="1" applyAlignment="1" applyProtection="1">
      <alignment horizontal="left" vertical="top" wrapText="1"/>
    </xf>
    <xf numFmtId="0" fontId="7" fillId="0" borderId="0" xfId="9" quotePrefix="1" applyFont="1" applyFill="1" applyBorder="1" applyAlignment="1" applyProtection="1">
      <alignment horizontal="right" vertical="top" wrapText="1"/>
    </xf>
    <xf numFmtId="1" fontId="7" fillId="0" borderId="0" xfId="9" applyNumberFormat="1" applyFont="1" applyFill="1" applyBorder="1" applyAlignment="1" applyProtection="1">
      <alignment horizontal="right" vertical="top" wrapText="1"/>
    </xf>
    <xf numFmtId="1" fontId="26" fillId="0" borderId="0" xfId="12" applyNumberFormat="1" applyFont="1" applyFill="1" applyBorder="1" applyAlignment="1" applyProtection="1">
      <alignment horizontal="left" vertical="top"/>
    </xf>
    <xf numFmtId="4" fontId="7" fillId="0" borderId="0" xfId="12" quotePrefix="1" applyNumberFormat="1" applyFont="1" applyFill="1" applyBorder="1" applyAlignment="1" applyProtection="1">
      <alignment horizontal="left" vertical="top"/>
    </xf>
    <xf numFmtId="1" fontId="7" fillId="0" borderId="0" xfId="9" quotePrefix="1" applyNumberFormat="1" applyFont="1" applyFill="1" applyBorder="1" applyAlignment="1" applyProtection="1">
      <alignment horizontal="right" vertical="top" wrapText="1"/>
    </xf>
    <xf numFmtId="0" fontId="71" fillId="0" borderId="0" xfId="0" applyNumberFormat="1" applyFont="1" applyFill="1" applyBorder="1" applyAlignment="1" applyProtection="1">
      <alignment horizontal="left" vertical="center"/>
    </xf>
    <xf numFmtId="167" fontId="8" fillId="0" borderId="2" xfId="0" applyNumberFormat="1" applyFont="1" applyFill="1" applyBorder="1" applyAlignment="1" applyProtection="1">
      <alignment horizontal="right" shrinkToFit="1"/>
    </xf>
    <xf numFmtId="0" fontId="63" fillId="0" borderId="0" xfId="0" applyNumberFormat="1" applyFont="1" applyFill="1" applyAlignment="1" applyProtection="1">
      <alignment horizontal="left"/>
    </xf>
    <xf numFmtId="0" fontId="65" fillId="0" borderId="0" xfId="0" applyNumberFormat="1" applyFont="1" applyFill="1" applyBorder="1" applyAlignment="1" applyProtection="1">
      <alignment horizontal="left"/>
    </xf>
    <xf numFmtId="0" fontId="65" fillId="0" borderId="0" xfId="0" applyNumberFormat="1" applyFont="1" applyFill="1" applyAlignment="1" applyProtection="1">
      <alignment horizontal="left"/>
    </xf>
    <xf numFmtId="0" fontId="77" fillId="0" borderId="0" xfId="0" applyNumberFormat="1" applyFont="1" applyFill="1" applyBorder="1" applyAlignment="1" applyProtection="1">
      <alignment horizontal="right" vertical="top"/>
    </xf>
    <xf numFmtId="3" fontId="7" fillId="0" borderId="0" xfId="5" applyNumberFormat="1" applyFont="1" applyFill="1" applyBorder="1" applyAlignment="1" applyProtection="1">
      <alignment horizontal="right" vertical="top"/>
    </xf>
    <xf numFmtId="1" fontId="78" fillId="0" borderId="0" xfId="12" applyNumberFormat="1" applyFont="1" applyFill="1" applyBorder="1" applyAlignment="1" applyProtection="1">
      <alignment horizontal="left" vertical="top"/>
    </xf>
    <xf numFmtId="4" fontId="44" fillId="0" borderId="0" xfId="12" applyNumberFormat="1" applyFont="1" applyFill="1" applyBorder="1" applyAlignment="1" applyProtection="1">
      <alignment horizontal="right" vertical="top"/>
    </xf>
    <xf numFmtId="1" fontId="65" fillId="0" borderId="0" xfId="12" applyNumberFormat="1" applyFont="1" applyFill="1" applyBorder="1" applyAlignment="1" applyProtection="1">
      <alignment horizontal="left" vertical="top"/>
    </xf>
    <xf numFmtId="4" fontId="7" fillId="0" borderId="0" xfId="12" applyNumberFormat="1" applyFont="1" applyFill="1" applyBorder="1" applyAlignment="1" applyProtection="1">
      <alignment horizontal="right" vertical="top"/>
    </xf>
    <xf numFmtId="49" fontId="9" fillId="0" borderId="0" xfId="0" quotePrefix="1" applyNumberFormat="1" applyFont="1" applyFill="1" applyBorder="1" applyAlignment="1" applyProtection="1">
      <alignment horizontal="left" vertical="top" wrapText="1"/>
    </xf>
    <xf numFmtId="1" fontId="26" fillId="4" borderId="0" xfId="12" applyNumberFormat="1" applyFont="1" applyFill="1" applyBorder="1" applyAlignment="1" applyProtection="1">
      <alignment horizontal="left" vertical="top"/>
    </xf>
    <xf numFmtId="3" fontId="9" fillId="0" borderId="0" xfId="6" applyNumberFormat="1" applyFont="1" applyFill="1" applyBorder="1" applyAlignment="1" applyProtection="1">
      <alignment horizontal="fill" vertical="center" wrapText="1"/>
    </xf>
    <xf numFmtId="49" fontId="7" fillId="0" borderId="0" xfId="0" quotePrefix="1" applyNumberFormat="1" applyFont="1" applyFill="1" applyBorder="1" applyAlignment="1" applyProtection="1">
      <alignment horizontal="right" vertical="top" wrapText="1"/>
    </xf>
    <xf numFmtId="1" fontId="8" fillId="0" borderId="10" xfId="0" applyNumberFormat="1" applyFont="1" applyFill="1" applyBorder="1" applyAlignment="1" applyProtection="1">
      <alignment horizontal="left" vertical="center" wrapText="1"/>
    </xf>
    <xf numFmtId="1" fontId="8" fillId="0" borderId="10" xfId="0" applyNumberFormat="1" applyFont="1" applyFill="1" applyBorder="1" applyAlignment="1" applyProtection="1">
      <alignment horizontal="left" vertical="center"/>
    </xf>
    <xf numFmtId="0" fontId="17" fillId="0" borderId="10" xfId="0" applyNumberFormat="1" applyFont="1" applyFill="1" applyBorder="1" applyAlignment="1" applyProtection="1">
      <alignment horizontal="left" vertical="center" wrapText="1"/>
    </xf>
    <xf numFmtId="3" fontId="9" fillId="0" borderId="10" xfId="5" applyNumberFormat="1" applyFont="1" applyFill="1" applyBorder="1" applyAlignment="1" applyProtection="1">
      <alignment horizontal="left" vertical="center" wrapText="1"/>
    </xf>
    <xf numFmtId="1" fontId="65" fillId="0" borderId="0" xfId="14" applyNumberFormat="1" applyFont="1" applyFill="1" applyAlignment="1" applyProtection="1">
      <alignment horizontal="left" vertical="top"/>
    </xf>
    <xf numFmtId="0" fontId="7" fillId="2" borderId="0" xfId="0" applyNumberFormat="1" applyFont="1" applyFill="1" applyAlignment="1" applyProtection="1">
      <alignment vertical="top" wrapText="1"/>
    </xf>
    <xf numFmtId="0" fontId="7" fillId="2" borderId="0" xfId="0" applyNumberFormat="1" applyFont="1" applyFill="1" applyAlignment="1" applyProtection="1">
      <alignment horizontal="right"/>
    </xf>
    <xf numFmtId="166" fontId="7" fillId="2" borderId="0" xfId="0" applyNumberFormat="1" applyFont="1" applyFill="1" applyAlignment="1" applyProtection="1">
      <alignment horizontal="right" shrinkToFit="1"/>
    </xf>
    <xf numFmtId="168" fontId="7" fillId="2" borderId="0" xfId="0" applyNumberFormat="1" applyFont="1" applyFill="1" applyAlignment="1" applyProtection="1">
      <alignment horizontal="right" vertical="top" shrinkToFit="1"/>
    </xf>
    <xf numFmtId="167" fontId="7" fillId="2" borderId="0" xfId="0" applyNumberFormat="1" applyFont="1" applyFill="1" applyAlignment="1" applyProtection="1">
      <alignment horizontal="right" shrinkToFit="1"/>
    </xf>
    <xf numFmtId="0" fontId="65" fillId="2" borderId="0" xfId="0" applyNumberFormat="1" applyFont="1" applyFill="1" applyAlignment="1" applyProtection="1">
      <alignment horizontal="left"/>
    </xf>
    <xf numFmtId="0" fontId="7" fillId="2" borderId="0" xfId="0" applyNumberFormat="1" applyFont="1" applyFill="1" applyAlignment="1" applyProtection="1"/>
    <xf numFmtId="1" fontId="7" fillId="0" borderId="5" xfId="3" quotePrefix="1" applyNumberFormat="1" applyFont="1" applyFill="1" applyBorder="1" applyAlignment="1" applyProtection="1">
      <alignment vertical="center"/>
    </xf>
    <xf numFmtId="0" fontId="8" fillId="0" borderId="0" xfId="0" quotePrefix="1" applyNumberFormat="1" applyFont="1" applyFill="1" applyBorder="1" applyAlignment="1" applyProtection="1">
      <alignment horizontal="right" vertical="top" wrapText="1"/>
    </xf>
    <xf numFmtId="0" fontId="33" fillId="0" borderId="0" xfId="0" applyFont="1" applyFill="1" applyAlignment="1" applyProtection="1">
      <alignment horizontal="center" vertical="top"/>
    </xf>
    <xf numFmtId="1" fontId="11" fillId="0" borderId="0" xfId="0" applyNumberFormat="1" applyFont="1" applyFill="1" applyAlignment="1" applyProtection="1">
      <alignment horizontal="center" vertical="top"/>
    </xf>
    <xf numFmtId="3" fontId="38" fillId="0" borderId="0" xfId="0" applyNumberFormat="1" applyFont="1" applyFill="1" applyAlignment="1" applyProtection="1">
      <alignment horizontal="right" vertical="top"/>
    </xf>
    <xf numFmtId="1" fontId="16" fillId="0" borderId="0" xfId="0" applyNumberFormat="1" applyFont="1" applyFill="1" applyBorder="1" applyAlignment="1" applyProtection="1">
      <alignment horizontal="right" vertical="top" wrapText="1"/>
    </xf>
    <xf numFmtId="3" fontId="17" fillId="0" borderId="0" xfId="5" applyNumberFormat="1" applyFont="1" applyFill="1" applyBorder="1" applyAlignment="1" applyProtection="1">
      <alignment horizontal="fill" vertical="center" wrapText="1"/>
    </xf>
    <xf numFmtId="1" fontId="11" fillId="0" borderId="0" xfId="0" applyNumberFormat="1" applyFont="1" applyFill="1" applyBorder="1" applyAlignment="1" applyProtection="1">
      <alignment horizontal="center" vertical="top"/>
    </xf>
    <xf numFmtId="3" fontId="38" fillId="0" borderId="0" xfId="0" applyNumberFormat="1" applyFont="1" applyFill="1" applyBorder="1" applyAlignment="1" applyProtection="1">
      <alignment horizontal="right" vertical="top"/>
    </xf>
    <xf numFmtId="0" fontId="17" fillId="0" borderId="0" xfId="0" quotePrefix="1" applyNumberFormat="1" applyFont="1" applyFill="1" applyBorder="1" applyAlignment="1" applyProtection="1">
      <alignment horizontal="left" vertical="top" wrapText="1"/>
    </xf>
    <xf numFmtId="0" fontId="87" fillId="0" borderId="0" xfId="0" quotePrefix="1" applyNumberFormat="1" applyFont="1" applyFill="1" applyBorder="1" applyAlignment="1" applyProtection="1">
      <alignment horizontal="left" vertical="top"/>
    </xf>
    <xf numFmtId="4" fontId="7" fillId="3" borderId="0" xfId="13" applyProtection="1">
      <alignment horizontal="right" vertical="top"/>
    </xf>
    <xf numFmtId="167" fontId="7" fillId="0" borderId="0" xfId="9" applyNumberFormat="1" applyFont="1" applyFill="1" applyAlignment="1" applyProtection="1">
      <alignment horizontal="right" vertical="top" shrinkToFit="1"/>
    </xf>
    <xf numFmtId="0" fontId="52" fillId="2" borderId="0" xfId="9" applyFont="1" applyFill="1" applyAlignment="1" applyProtection="1">
      <alignment horizontal="left"/>
    </xf>
    <xf numFmtId="0" fontId="52" fillId="2" borderId="0" xfId="9" applyFont="1" applyFill="1" applyProtection="1"/>
    <xf numFmtId="0" fontId="16" fillId="2" borderId="0" xfId="14" applyFont="1" applyFill="1" applyProtection="1"/>
    <xf numFmtId="0" fontId="52" fillId="2" borderId="0" xfId="9" applyNumberFormat="1" applyFont="1" applyFill="1" applyAlignment="1" applyProtection="1">
      <alignment horizontal="left"/>
    </xf>
    <xf numFmtId="0" fontId="52" fillId="2" borderId="0" xfId="9" applyNumberFormat="1" applyFont="1" applyFill="1" applyAlignment="1" applyProtection="1"/>
    <xf numFmtId="171" fontId="16" fillId="0" borderId="0" xfId="0" applyNumberFormat="1" applyFont="1" applyFill="1" applyBorder="1" applyAlignment="1" applyProtection="1">
      <alignment horizontal="right" vertical="top"/>
    </xf>
    <xf numFmtId="167" fontId="7" fillId="0" borderId="0" xfId="7" applyNumberFormat="1" applyFont="1" applyFill="1" applyBorder="1" applyAlignment="1" applyProtection="1">
      <alignment horizontal="right" shrinkToFit="1"/>
    </xf>
    <xf numFmtId="167" fontId="79" fillId="0" borderId="0" xfId="0" applyNumberFormat="1" applyFont="1" applyFill="1" applyAlignment="1" applyProtection="1">
      <alignment horizontal="right" vertical="top" shrinkToFit="1"/>
    </xf>
    <xf numFmtId="3" fontId="46" fillId="0" borderId="0" xfId="14" applyNumberFormat="1" applyFont="1" applyFill="1" applyAlignment="1" applyProtection="1">
      <alignment vertical="top"/>
    </xf>
    <xf numFmtId="0" fontId="74" fillId="2" borderId="0" xfId="0" applyFont="1" applyFill="1" applyAlignment="1" applyProtection="1">
      <alignment horizontal="left"/>
    </xf>
    <xf numFmtId="0" fontId="27" fillId="2" borderId="0" xfId="0" applyFont="1" applyFill="1" applyProtection="1"/>
    <xf numFmtId="0" fontId="45" fillId="2" borderId="0" xfId="0" applyFont="1" applyFill="1" applyProtection="1"/>
    <xf numFmtId="0" fontId="70" fillId="0" borderId="0" xfId="0" applyFont="1" applyFill="1" applyAlignment="1" applyProtection="1">
      <alignment horizontal="left"/>
    </xf>
    <xf numFmtId="0" fontId="27" fillId="0" borderId="0" xfId="0" applyFont="1" applyFill="1" applyProtection="1"/>
    <xf numFmtId="0" fontId="52" fillId="2" borderId="0" xfId="9" applyFont="1" applyFill="1" applyAlignment="1" applyProtection="1">
      <alignment horizontal="left" vertical="top"/>
    </xf>
    <xf numFmtId="0" fontId="52" fillId="2" borderId="0" xfId="9" applyFont="1" applyFill="1" applyAlignment="1" applyProtection="1">
      <alignment vertical="top"/>
    </xf>
    <xf numFmtId="0" fontId="7" fillId="0" borderId="0" xfId="9" applyNumberFormat="1" applyFont="1" applyFill="1" applyBorder="1" applyAlignment="1" applyProtection="1">
      <alignment horizontal="left" vertical="top" wrapText="1"/>
    </xf>
    <xf numFmtId="172" fontId="0" fillId="0" borderId="0" xfId="0" applyNumberFormat="1" applyProtection="1"/>
    <xf numFmtId="0" fontId="0" fillId="0" borderId="0" xfId="0" applyProtection="1"/>
    <xf numFmtId="0" fontId="7" fillId="0" borderId="0" xfId="7" applyNumberFormat="1" applyFont="1" applyFill="1" applyAlignment="1" applyProtection="1">
      <alignment horizontal="right" vertical="top" wrapText="1"/>
    </xf>
    <xf numFmtId="172" fontId="11" fillId="0" borderId="2" xfId="0" applyNumberFormat="1" applyFont="1" applyFill="1" applyBorder="1" applyAlignment="1" applyProtection="1">
      <alignment horizontal="center" vertical="center"/>
    </xf>
    <xf numFmtId="172" fontId="15" fillId="0" borderId="0" xfId="0" applyNumberFormat="1" applyFont="1" applyFill="1" applyBorder="1" applyAlignment="1" applyProtection="1">
      <alignment horizontal="right" vertical="top" wrapText="1"/>
    </xf>
    <xf numFmtId="172" fontId="12" fillId="0" borderId="0" xfId="0" applyNumberFormat="1" applyFont="1" applyFill="1" applyBorder="1" applyAlignment="1" applyProtection="1">
      <alignment horizontal="right" vertical="top" wrapText="1"/>
    </xf>
    <xf numFmtId="49" fontId="12" fillId="0" borderId="0" xfId="0" quotePrefix="1" applyNumberFormat="1" applyFont="1" applyFill="1" applyBorder="1" applyAlignment="1" applyProtection="1">
      <alignment horizontal="left" vertical="top" wrapText="1"/>
    </xf>
    <xf numFmtId="172" fontId="12" fillId="0" borderId="0" xfId="0" quotePrefix="1" applyNumberFormat="1" applyFont="1" applyFill="1" applyBorder="1" applyAlignment="1" applyProtection="1">
      <alignment horizontal="left" vertical="top" wrapText="1"/>
    </xf>
    <xf numFmtId="1" fontId="51" fillId="0" borderId="0" xfId="14" applyNumberFormat="1" applyFont="1" applyFill="1" applyAlignment="1" applyProtection="1">
      <alignment horizontal="left" vertical="top"/>
    </xf>
    <xf numFmtId="1" fontId="15" fillId="0" borderId="0" xfId="14" applyNumberFormat="1" applyFont="1" applyFill="1" applyAlignment="1" applyProtection="1">
      <alignment horizontal="right" vertical="top"/>
    </xf>
    <xf numFmtId="49" fontId="16" fillId="0" borderId="0" xfId="14" applyNumberFormat="1" applyFont="1" applyFill="1" applyAlignment="1" applyProtection="1">
      <alignment horizontal="right" vertical="top"/>
    </xf>
    <xf numFmtId="0" fontId="51" fillId="0" borderId="0" xfId="14" applyFont="1" applyFill="1" applyAlignment="1" applyProtection="1">
      <alignment horizontal="left" vertical="top"/>
    </xf>
    <xf numFmtId="49" fontId="15" fillId="0" borderId="0" xfId="14" applyNumberFormat="1" applyFont="1" applyFill="1" applyAlignment="1" applyProtection="1">
      <alignment horizontal="right" vertical="top"/>
    </xf>
    <xf numFmtId="1" fontId="26" fillId="0" borderId="0" xfId="9" quotePrefix="1" applyNumberFormat="1" applyFont="1" applyFill="1" applyBorder="1" applyAlignment="1" applyProtection="1">
      <alignment horizontal="right" vertical="top"/>
    </xf>
    <xf numFmtId="0" fontId="52" fillId="0" borderId="0" xfId="14" applyNumberFormat="1" applyFont="1" applyFill="1" applyBorder="1" applyAlignment="1" applyProtection="1">
      <alignment horizontal="left" vertical="center" wrapText="1"/>
    </xf>
    <xf numFmtId="0" fontId="16" fillId="0" borderId="0" xfId="14" applyFont="1" applyFill="1" applyProtection="1"/>
    <xf numFmtId="1" fontId="26" fillId="0" borderId="0" xfId="9" applyNumberFormat="1" applyFont="1" applyFill="1" applyBorder="1" applyAlignment="1" applyProtection="1">
      <alignment horizontal="right" vertical="top"/>
    </xf>
    <xf numFmtId="0" fontId="53" fillId="0" borderId="0" xfId="9" applyNumberFormat="1" applyFont="1" applyFill="1" applyBorder="1" applyAlignment="1" applyProtection="1">
      <alignment horizontal="left" vertical="center" wrapText="1"/>
    </xf>
    <xf numFmtId="0" fontId="54" fillId="0" borderId="0" xfId="9" applyFont="1" applyFill="1" applyProtection="1"/>
    <xf numFmtId="0" fontId="55" fillId="0" borderId="0" xfId="9" applyNumberFormat="1" applyFont="1" applyFill="1" applyBorder="1" applyAlignment="1" applyProtection="1">
      <alignment horizontal="fill" vertical="center" wrapText="1"/>
    </xf>
    <xf numFmtId="0" fontId="56" fillId="0" borderId="0" xfId="9" applyFont="1" applyFill="1" applyProtection="1"/>
    <xf numFmtId="0" fontId="57" fillId="0" borderId="0" xfId="9" applyFont="1" applyFill="1" applyProtection="1"/>
    <xf numFmtId="4" fontId="52" fillId="0" borderId="0" xfId="9" applyNumberFormat="1" applyFont="1" applyFill="1" applyBorder="1" applyAlignment="1" applyProtection="1">
      <alignment horizontal="left" vertical="top"/>
    </xf>
    <xf numFmtId="1" fontId="26" fillId="0" borderId="0" xfId="9" applyNumberFormat="1" applyFont="1" applyFill="1" applyBorder="1" applyAlignment="1" applyProtection="1">
      <alignment horizontal="left" vertical="top"/>
    </xf>
    <xf numFmtId="172" fontId="58" fillId="0" borderId="0" xfId="0" applyNumberFormat="1" applyFont="1" applyFill="1" applyBorder="1" applyAlignment="1" applyProtection="1">
      <alignment horizontal="right" vertical="top"/>
    </xf>
    <xf numFmtId="49" fontId="59" fillId="0" borderId="0" xfId="0" applyNumberFormat="1" applyFont="1" applyFill="1" applyBorder="1" applyAlignment="1" applyProtection="1">
      <alignment horizontal="fill" vertical="top" wrapText="1"/>
    </xf>
    <xf numFmtId="3" fontId="17" fillId="0" borderId="0" xfId="6" applyNumberFormat="1" applyFont="1" applyFill="1" applyBorder="1" applyAlignment="1" applyProtection="1">
      <alignment horizontal="fill" vertical="center" wrapText="1"/>
    </xf>
    <xf numFmtId="172" fontId="17" fillId="0" borderId="0" xfId="0" applyNumberFormat="1" applyFont="1" applyFill="1" applyBorder="1" applyAlignment="1" applyProtection="1">
      <alignment horizontal="fill" vertical="center" wrapText="1"/>
    </xf>
    <xf numFmtId="172" fontId="59" fillId="0" borderId="0" xfId="0" applyNumberFormat="1" applyFont="1" applyFill="1" applyBorder="1" applyAlignment="1" applyProtection="1">
      <alignment horizontal="fill" vertical="center" wrapText="1"/>
    </xf>
    <xf numFmtId="0" fontId="52" fillId="0" borderId="0" xfId="9" applyFont="1" applyFill="1" applyAlignment="1" applyProtection="1">
      <alignment horizontal="right" vertical="top"/>
    </xf>
    <xf numFmtId="0" fontId="16" fillId="0" borderId="0" xfId="0" quotePrefix="1" applyFont="1" applyFill="1" applyAlignment="1" applyProtection="1">
      <alignment horizontal="left" vertical="top" wrapText="1"/>
    </xf>
    <xf numFmtId="3" fontId="52" fillId="0" borderId="0" xfId="6" quotePrefix="1" applyNumberFormat="1" applyFont="1" applyFill="1" applyBorder="1" applyAlignment="1" applyProtection="1">
      <alignment horizontal="left" vertical="top"/>
    </xf>
    <xf numFmtId="3" fontId="52" fillId="0" borderId="0" xfId="6" applyNumberFormat="1" applyFont="1" applyFill="1" applyBorder="1" applyAlignment="1" applyProtection="1">
      <alignment horizontal="left" vertical="top"/>
    </xf>
    <xf numFmtId="49" fontId="7" fillId="0" borderId="0" xfId="9" applyNumberFormat="1" applyFont="1" applyFill="1" applyBorder="1" applyAlignment="1" applyProtection="1">
      <alignment horizontal="left" vertical="top" wrapText="1"/>
    </xf>
    <xf numFmtId="3" fontId="52" fillId="0" borderId="0" xfId="6" applyNumberFormat="1" applyFont="1" applyFill="1" applyBorder="1" applyAlignment="1" applyProtection="1">
      <alignment horizontal="right" vertical="top"/>
    </xf>
    <xf numFmtId="0" fontId="58" fillId="0" borderId="0" xfId="0" applyNumberFormat="1" applyFont="1" applyFill="1" applyBorder="1" applyAlignment="1" applyProtection="1">
      <alignment horizontal="right" vertical="top" wrapText="1"/>
    </xf>
    <xf numFmtId="0" fontId="59" fillId="0" borderId="0" xfId="0" applyNumberFormat="1" applyFont="1" applyFill="1" applyBorder="1" applyAlignment="1" applyProtection="1">
      <alignment horizontal="fill" vertical="center" wrapText="1"/>
    </xf>
    <xf numFmtId="3" fontId="45" fillId="0" borderId="0" xfId="6" applyNumberFormat="1" applyFont="1" applyFill="1" applyBorder="1" applyAlignment="1" applyProtection="1">
      <alignment horizontal="right" vertical="top" wrapText="1"/>
    </xf>
    <xf numFmtId="0" fontId="60" fillId="0" borderId="0" xfId="9" applyFont="1" applyFill="1" applyAlignment="1" applyProtection="1">
      <alignment horizontal="right" vertical="top"/>
    </xf>
    <xf numFmtId="0" fontId="61" fillId="0" borderId="0" xfId="9" applyFont="1" applyFill="1" applyAlignment="1" applyProtection="1">
      <alignment horizontal="left"/>
    </xf>
    <xf numFmtId="0" fontId="27" fillId="0" borderId="0" xfId="9" applyFill="1" applyProtection="1"/>
    <xf numFmtId="1" fontId="52" fillId="0" borderId="0" xfId="9" applyNumberFormat="1" applyFont="1" applyFill="1" applyBorder="1" applyAlignment="1" applyProtection="1">
      <alignment horizontal="right" vertical="top"/>
    </xf>
    <xf numFmtId="3" fontId="7" fillId="0" borderId="0" xfId="6" quotePrefix="1" applyNumberFormat="1" applyFont="1" applyFill="1" applyBorder="1" applyAlignment="1" applyProtection="1">
      <alignment horizontal="right" vertical="top" wrapText="1"/>
    </xf>
    <xf numFmtId="172" fontId="12" fillId="0" borderId="0" xfId="0" applyNumberFormat="1" applyFont="1" applyFill="1" applyAlignment="1" applyProtection="1">
      <alignment horizontal="right" vertical="top" shrinkToFit="1"/>
    </xf>
    <xf numFmtId="172" fontId="7" fillId="0" borderId="0" xfId="6" applyNumberFormat="1" applyFont="1" applyFill="1" applyBorder="1" applyAlignment="1" applyProtection="1">
      <alignment horizontal="right" vertical="top" wrapText="1"/>
    </xf>
    <xf numFmtId="3" fontId="26" fillId="0" borderId="0" xfId="6" applyNumberFormat="1" applyFont="1" applyFill="1" applyBorder="1" applyAlignment="1" applyProtection="1">
      <alignment horizontal="left" vertical="top" wrapText="1"/>
    </xf>
    <xf numFmtId="0" fontId="46" fillId="0" borderId="0" xfId="14" applyFont="1" applyFill="1" applyBorder="1" applyAlignment="1" applyProtection="1">
      <alignment horizontal="left" vertical="top" wrapText="1"/>
    </xf>
    <xf numFmtId="3" fontId="16" fillId="0" borderId="0" xfId="6" applyNumberFormat="1" applyFont="1" applyFill="1" applyBorder="1" applyAlignment="1" applyProtection="1">
      <alignment horizontal="center" vertical="top" wrapText="1"/>
    </xf>
    <xf numFmtId="1" fontId="62" fillId="0" borderId="0" xfId="9" applyNumberFormat="1" applyFont="1" applyFill="1" applyAlignment="1" applyProtection="1">
      <alignment horizontal="left" vertical="top" shrinkToFit="1"/>
    </xf>
    <xf numFmtId="4" fontId="64" fillId="0" borderId="0" xfId="14" applyNumberFormat="1" applyFont="1" applyFill="1" applyBorder="1" applyAlignment="1" applyProtection="1">
      <alignment vertical="top"/>
    </xf>
    <xf numFmtId="49" fontId="12" fillId="0" borderId="0" xfId="14" applyNumberFormat="1" applyFont="1" applyFill="1" applyAlignment="1" applyProtection="1">
      <alignment horizontal="right" vertical="top"/>
    </xf>
    <xf numFmtId="49" fontId="7" fillId="0" borderId="0" xfId="14" applyNumberFormat="1" applyFont="1" applyFill="1" applyAlignment="1" applyProtection="1">
      <alignment horizontal="right" vertical="top"/>
    </xf>
    <xf numFmtId="0" fontId="68" fillId="0" borderId="0" xfId="0" applyFont="1" applyFill="1" applyBorder="1" applyProtection="1"/>
    <xf numFmtId="172" fontId="7" fillId="3" borderId="0" xfId="13" applyNumberFormat="1" applyProtection="1">
      <alignment horizontal="right" vertical="top"/>
      <protection locked="0"/>
    </xf>
    <xf numFmtId="172" fontId="7" fillId="3" borderId="0" xfId="13" applyNumberFormat="1" applyFont="1" applyProtection="1">
      <alignment horizontal="right" vertical="top"/>
      <protection locked="0"/>
    </xf>
    <xf numFmtId="4" fontId="7" fillId="3" borderId="0" xfId="13" applyProtection="1">
      <alignment horizontal="right" vertical="top"/>
      <protection locked="0"/>
    </xf>
    <xf numFmtId="171" fontId="7" fillId="3" borderId="0" xfId="13" applyNumberFormat="1" applyProtection="1">
      <alignment horizontal="right" vertical="top"/>
      <protection locked="0"/>
    </xf>
    <xf numFmtId="172" fontId="7" fillId="2" borderId="0" xfId="0" applyNumberFormat="1" applyFont="1" applyFill="1" applyAlignment="1" applyProtection="1">
      <alignment horizontal="right" shrinkToFit="1"/>
    </xf>
    <xf numFmtId="49" fontId="12" fillId="0" borderId="0" xfId="0" quotePrefix="1" applyNumberFormat="1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vertical="top" wrapText="1"/>
    </xf>
    <xf numFmtId="49" fontId="8" fillId="0" borderId="0" xfId="0" quotePrefix="1" applyNumberFormat="1" applyFont="1" applyFill="1" applyBorder="1" applyAlignment="1" applyProtection="1">
      <alignment horizontal="left" vertical="top" wrapText="1"/>
    </xf>
  </cellXfs>
  <cellStyles count="50">
    <cellStyle name="Comma 3" xfId="33"/>
    <cellStyle name="Comma 3 2" xfId="15"/>
    <cellStyle name="Comma 3 3" xfId="16"/>
    <cellStyle name="Comma 3 4" xfId="17"/>
    <cellStyle name="Comma 4" xfId="34"/>
    <cellStyle name="Comma 4 2" xfId="18"/>
    <cellStyle name="Comma 4 3" xfId="19"/>
    <cellStyle name="Comma 4 4" xfId="20"/>
    <cellStyle name="Comma 5 2" xfId="21"/>
    <cellStyle name="Comma 6 2" xfId="22"/>
    <cellStyle name="Comma 7" xfId="35"/>
    <cellStyle name="Euro" xfId="36"/>
    <cellStyle name="Hiperpovezava 2" xfId="23"/>
    <cellStyle name="Hiperpovezava 3" xfId="37"/>
    <cellStyle name="KOMENTAR" xfId="38"/>
    <cellStyle name="Naslov" xfId="1" builtinId="15" customBuiltin="1"/>
    <cellStyle name="Navadno" xfId="0" builtinId="0"/>
    <cellStyle name="Navadno 2" xfId="24"/>
    <cellStyle name="Navadno 2 2" xfId="29"/>
    <cellStyle name="Navadno 2 2 2" xfId="31"/>
    <cellStyle name="Navadno 2 3" xfId="30"/>
    <cellStyle name="Navadno 3" xfId="39"/>
    <cellStyle name="Navadno 4" xfId="40"/>
    <cellStyle name="Navadno 5" xfId="41"/>
    <cellStyle name="Navadno 56" xfId="42"/>
    <cellStyle name="Navadno 59" xfId="43"/>
    <cellStyle name="Navadno_04164-00_pzr_5_p_1" xfId="2"/>
    <cellStyle name="Navadno_04164-00_pzr_5_p_1 2" xfId="32"/>
    <cellStyle name="Navadno_04165-20-PZR-41-MP_Bistricai_popis_obj" xfId="14"/>
    <cellStyle name="Navadno_08130-A0-PZR-5-GEN INKUBATOR_ver1_delovna (3)" xfId="3"/>
    <cellStyle name="Normal 11" xfId="44"/>
    <cellStyle name="Normal_1.3.2" xfId="4"/>
    <cellStyle name="Odstotek" xfId="5" builtinId="5"/>
    <cellStyle name="Odstotek 2" xfId="6"/>
    <cellStyle name="Odstotek 2 2" xfId="45"/>
    <cellStyle name="Percent 3" xfId="46"/>
    <cellStyle name="Percent 3 2" xfId="25"/>
    <cellStyle name="Percent 3 3" xfId="26"/>
    <cellStyle name="Percent 3 4" xfId="27"/>
    <cellStyle name="Percent 5 2" xfId="28"/>
    <cellStyle name="Pomoc" xfId="7"/>
    <cellStyle name="Rekapitulacija" xfId="8"/>
    <cellStyle name="Slog 1" xfId="9"/>
    <cellStyle name="STOLPEC_E" xfId="13"/>
    <cellStyle name="Valuta 2" xfId="10"/>
    <cellStyle name="Vejica" xfId="11" builtinId="3"/>
    <cellStyle name="Vejica 2" xfId="12"/>
    <cellStyle name="Vejica 2 2" xfId="47"/>
    <cellStyle name="Vejica 2 3" xfId="48"/>
    <cellStyle name="Vejica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5</xdr:col>
      <xdr:colOff>609600</xdr:colOff>
      <xdr:row>1</xdr:row>
      <xdr:rowOff>161925</xdr:rowOff>
    </xdr:to>
    <xdr:pic>
      <xdr:nvPicPr>
        <xdr:cNvPr id="1038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1905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2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5134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6158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9230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10254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2" name="Picture 3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3" name="Picture 4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2062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2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2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4110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2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2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3" name="Picture 2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561975</xdr:colOff>
      <xdr:row>1</xdr:row>
      <xdr:rowOff>142875</xdr:rowOff>
    </xdr:to>
    <xdr:pic>
      <xdr:nvPicPr>
        <xdr:cNvPr id="2" name="Picture 1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0"/>
          <a:ext cx="5619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IM34"/>
  <sheetViews>
    <sheetView tabSelected="1" view="pageBreakPreview" zoomScaleNormal="100" zoomScaleSheetLayoutView="100" workbookViewId="0">
      <selection activeCell="C7" sqref="C7"/>
    </sheetView>
  </sheetViews>
  <sheetFormatPr defaultColWidth="9" defaultRowHeight="12"/>
  <cols>
    <col min="1" max="1" width="4.28515625" style="10" customWidth="1"/>
    <col min="2" max="2" width="40.7109375" style="11" customWidth="1"/>
    <col min="3" max="3" width="4.7109375" style="1" customWidth="1"/>
    <col min="4" max="4" width="7.7109375" style="2" customWidth="1"/>
    <col min="5" max="5" width="15.7109375" style="3" customWidth="1"/>
    <col min="6" max="6" width="15.42578125" style="417" customWidth="1"/>
    <col min="7" max="16384" width="9" style="243"/>
  </cols>
  <sheetData>
    <row r="1" spans="1:247" s="215" customFormat="1" ht="14.1" customHeight="1">
      <c r="F1" s="403"/>
    </row>
    <row r="2" spans="1:247" s="215" customFormat="1" ht="14.1" customHeight="1">
      <c r="A2" s="219"/>
      <c r="B2" s="402" t="s">
        <v>385</v>
      </c>
      <c r="C2" s="219"/>
      <c r="D2" s="219"/>
      <c r="E2" s="219"/>
      <c r="F2" s="403"/>
    </row>
    <row r="3" spans="1:247" s="16" customFormat="1" ht="9">
      <c r="A3" s="13"/>
      <c r="B3" s="218" t="s">
        <v>7</v>
      </c>
      <c r="C3" s="14"/>
      <c r="D3" s="14"/>
      <c r="E3" s="15"/>
      <c r="F3" s="404"/>
    </row>
    <row r="4" spans="1:247">
      <c r="A4" s="5"/>
      <c r="B4" s="6"/>
      <c r="C4" s="7"/>
      <c r="D4" s="8"/>
      <c r="E4" s="9"/>
      <c r="F4" s="405"/>
    </row>
    <row r="6" spans="1:247" s="12" customFormat="1" ht="20.100000000000001" customHeight="1">
      <c r="A6" s="17" t="s">
        <v>14</v>
      </c>
      <c r="B6" s="18"/>
      <c r="C6" s="19" t="s">
        <v>506</v>
      </c>
      <c r="D6" s="20"/>
      <c r="E6" s="21"/>
      <c r="F6" s="406"/>
    </row>
    <row r="7" spans="1:247" s="12" customFormat="1" ht="20.100000000000001" customHeight="1">
      <c r="A7" s="17" t="s">
        <v>14</v>
      </c>
      <c r="B7" s="18"/>
      <c r="C7" s="22"/>
      <c r="D7" s="20"/>
      <c r="E7" s="21"/>
      <c r="F7" s="406"/>
    </row>
    <row r="8" spans="1:247" s="12" customFormat="1" ht="20.100000000000001" customHeight="1">
      <c r="A8" s="17"/>
      <c r="B8" s="18"/>
      <c r="C8" s="19" t="s">
        <v>40</v>
      </c>
      <c r="D8" s="20"/>
      <c r="E8" s="21"/>
      <c r="F8" s="406"/>
    </row>
    <row r="9" spans="1:247" s="12" customFormat="1" ht="20.100000000000001" customHeight="1">
      <c r="A9" s="17"/>
      <c r="B9" s="18"/>
      <c r="D9" s="20"/>
      <c r="E9" s="21"/>
      <c r="F9" s="406"/>
    </row>
    <row r="10" spans="1:247" s="12" customFormat="1" ht="20.100000000000001" customHeight="1">
      <c r="A10" s="17"/>
      <c r="B10" s="18"/>
      <c r="C10" s="23" t="s">
        <v>137</v>
      </c>
      <c r="D10" s="20"/>
      <c r="E10" s="21"/>
      <c r="F10" s="406"/>
    </row>
    <row r="11" spans="1:247" s="12" customFormat="1" ht="20.100000000000001" customHeight="1">
      <c r="A11" s="17"/>
      <c r="B11" s="162"/>
      <c r="C11" s="183"/>
      <c r="D11" s="164"/>
      <c r="E11" s="165"/>
      <c r="F11" s="407"/>
    </row>
    <row r="12" spans="1:247" s="12" customFormat="1" ht="20.100000000000001" customHeight="1">
      <c r="A12" s="17"/>
      <c r="B12" s="162"/>
      <c r="C12" s="163"/>
      <c r="D12" s="164"/>
      <c r="E12" s="165"/>
      <c r="F12" s="407"/>
    </row>
    <row r="13" spans="1:247" s="12" customFormat="1" ht="20.100000000000001" customHeight="1" thickBot="1">
      <c r="A13" s="17"/>
      <c r="B13" s="162"/>
      <c r="C13" s="163"/>
      <c r="D13" s="164"/>
      <c r="E13" s="165"/>
      <c r="F13" s="407"/>
    </row>
    <row r="14" spans="1:247" s="153" customFormat="1" ht="18" customHeight="1">
      <c r="A14" s="17" t="s">
        <v>44</v>
      </c>
      <c r="B14" s="166" t="str">
        <f>MOČ!B42</f>
        <v>MOČ</v>
      </c>
      <c r="C14" s="64"/>
      <c r="D14" s="167"/>
      <c r="E14" s="168"/>
      <c r="F14" s="408">
        <f>MOČ!$F$347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152"/>
      <c r="BK14" s="152"/>
      <c r="BL14" s="152"/>
      <c r="BM14" s="152"/>
      <c r="BN14" s="152"/>
      <c r="BO14" s="152"/>
      <c r="BP14" s="152"/>
      <c r="BQ14" s="152"/>
      <c r="BR14" s="152"/>
      <c r="BS14" s="152"/>
      <c r="BT14" s="152"/>
      <c r="BU14" s="152"/>
      <c r="BV14" s="152"/>
      <c r="BW14" s="152"/>
      <c r="BX14" s="152"/>
      <c r="BY14" s="152"/>
      <c r="BZ14" s="152"/>
      <c r="CA14" s="152"/>
      <c r="CB14" s="152"/>
      <c r="CC14" s="152"/>
      <c r="CD14" s="152"/>
      <c r="CE14" s="152"/>
      <c r="CF14" s="152"/>
      <c r="CG14" s="152"/>
      <c r="CH14" s="152"/>
      <c r="CI14" s="152"/>
      <c r="CJ14" s="152"/>
      <c r="CK14" s="152"/>
      <c r="CL14" s="152"/>
      <c r="CM14" s="152"/>
      <c r="CN14" s="152"/>
      <c r="CO14" s="152"/>
      <c r="CP14" s="152"/>
      <c r="CQ14" s="152"/>
      <c r="CR14" s="152"/>
      <c r="CS14" s="152"/>
      <c r="CT14" s="152"/>
      <c r="CU14" s="152"/>
      <c r="CV14" s="152"/>
      <c r="CW14" s="152"/>
      <c r="CX14" s="152"/>
      <c r="CY14" s="152"/>
      <c r="CZ14" s="152"/>
      <c r="DA14" s="152"/>
      <c r="DB14" s="152"/>
      <c r="DC14" s="152"/>
      <c r="DD14" s="152"/>
      <c r="DE14" s="152"/>
      <c r="DF14" s="152"/>
      <c r="DG14" s="152"/>
      <c r="DH14" s="152"/>
      <c r="DI14" s="152"/>
      <c r="DJ14" s="152"/>
      <c r="DK14" s="152"/>
      <c r="DL14" s="152"/>
      <c r="DM14" s="152"/>
      <c r="DN14" s="152"/>
      <c r="DO14" s="152"/>
      <c r="DP14" s="152"/>
      <c r="DQ14" s="152"/>
      <c r="DR14" s="152"/>
      <c r="DS14" s="152"/>
      <c r="DT14" s="152"/>
      <c r="DU14" s="152"/>
      <c r="DV14" s="152"/>
      <c r="DW14" s="152"/>
      <c r="DX14" s="152"/>
      <c r="DY14" s="152"/>
      <c r="DZ14" s="152"/>
      <c r="EA14" s="152"/>
      <c r="EB14" s="152"/>
      <c r="EC14" s="152"/>
      <c r="ED14" s="152"/>
      <c r="EE14" s="152"/>
      <c r="EF14" s="152"/>
      <c r="EG14" s="152"/>
      <c r="EH14" s="152"/>
      <c r="EI14" s="152"/>
      <c r="EJ14" s="152"/>
      <c r="EK14" s="152"/>
      <c r="EL14" s="152"/>
      <c r="EM14" s="152"/>
      <c r="EN14" s="152"/>
      <c r="EO14" s="152"/>
      <c r="EP14" s="152"/>
      <c r="EQ14" s="152"/>
      <c r="ER14" s="152"/>
      <c r="ES14" s="152"/>
      <c r="ET14" s="152"/>
      <c r="EU14" s="152"/>
      <c r="EV14" s="152"/>
      <c r="EW14" s="152"/>
      <c r="EX14" s="152"/>
      <c r="EY14" s="152"/>
      <c r="EZ14" s="152"/>
      <c r="FA14" s="152"/>
      <c r="FB14" s="152"/>
      <c r="FC14" s="152"/>
      <c r="FD14" s="152"/>
      <c r="FE14" s="152"/>
      <c r="FF14" s="152"/>
      <c r="FG14" s="152"/>
      <c r="FH14" s="152"/>
      <c r="FI14" s="152"/>
      <c r="FJ14" s="152"/>
      <c r="FK14" s="152"/>
      <c r="FL14" s="152"/>
      <c r="FM14" s="152"/>
      <c r="FN14" s="152"/>
      <c r="FO14" s="152"/>
      <c r="FP14" s="152"/>
      <c r="FQ14" s="152"/>
      <c r="FR14" s="152"/>
      <c r="FS14" s="152"/>
      <c r="FT14" s="152"/>
      <c r="FU14" s="152"/>
      <c r="FV14" s="152"/>
      <c r="FW14" s="152"/>
      <c r="FX14" s="152"/>
      <c r="FY14" s="152"/>
      <c r="FZ14" s="152"/>
      <c r="GA14" s="152"/>
      <c r="GB14" s="152"/>
      <c r="GC14" s="152"/>
      <c r="GD14" s="152"/>
      <c r="GE14" s="152"/>
      <c r="GF14" s="152"/>
      <c r="GG14" s="152"/>
      <c r="GH14" s="152"/>
      <c r="GI14" s="152"/>
      <c r="GJ14" s="152"/>
      <c r="GK14" s="152"/>
      <c r="GL14" s="152"/>
      <c r="GM14" s="152"/>
      <c r="GN14" s="152"/>
      <c r="GO14" s="152"/>
      <c r="GP14" s="152"/>
      <c r="GQ14" s="152"/>
      <c r="GR14" s="152"/>
      <c r="GS14" s="152"/>
      <c r="GT14" s="152"/>
      <c r="GU14" s="152"/>
      <c r="GV14" s="152"/>
      <c r="GW14" s="152"/>
      <c r="GX14" s="152"/>
      <c r="GY14" s="152"/>
      <c r="GZ14" s="152"/>
      <c r="HA14" s="152"/>
      <c r="HB14" s="152"/>
      <c r="HC14" s="152"/>
      <c r="HD14" s="152"/>
      <c r="HE14" s="152"/>
      <c r="HF14" s="152"/>
      <c r="HG14" s="152"/>
      <c r="HH14" s="152"/>
      <c r="HI14" s="152"/>
      <c r="HJ14" s="152"/>
      <c r="HK14" s="152"/>
      <c r="HL14" s="152"/>
      <c r="HM14" s="152"/>
      <c r="HN14" s="152"/>
      <c r="HO14" s="152"/>
      <c r="HP14" s="152"/>
      <c r="HQ14" s="152"/>
      <c r="HR14" s="152"/>
      <c r="HS14" s="152"/>
      <c r="HT14" s="152"/>
      <c r="HU14" s="152"/>
      <c r="HV14" s="152"/>
      <c r="HW14" s="152"/>
      <c r="HX14" s="152"/>
      <c r="HY14" s="152"/>
      <c r="HZ14" s="152"/>
      <c r="IA14" s="152"/>
      <c r="IB14" s="152"/>
      <c r="IC14" s="152"/>
      <c r="ID14" s="152"/>
      <c r="IE14" s="152"/>
      <c r="IF14" s="152"/>
      <c r="IG14" s="152"/>
      <c r="IH14" s="152"/>
      <c r="II14" s="152"/>
      <c r="IJ14" s="152"/>
      <c r="IK14" s="152"/>
      <c r="IL14" s="152"/>
      <c r="IM14" s="152"/>
    </row>
    <row r="15" spans="1:247" s="153" customFormat="1" ht="18" customHeight="1">
      <c r="A15" s="17" t="s">
        <v>92</v>
      </c>
      <c r="B15" s="65" t="str">
        <f>UPS!B7</f>
        <v>UPS NAPRAVA</v>
      </c>
      <c r="C15" s="57"/>
      <c r="D15" s="150"/>
      <c r="E15" s="151"/>
      <c r="F15" s="409">
        <f>UPS!F20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  <c r="BI15" s="152"/>
      <c r="BJ15" s="152"/>
      <c r="BK15" s="152"/>
      <c r="BL15" s="152"/>
      <c r="BM15" s="152"/>
      <c r="BN15" s="152"/>
      <c r="BO15" s="152"/>
      <c r="BP15" s="152"/>
      <c r="BQ15" s="152"/>
      <c r="BR15" s="152"/>
      <c r="BS15" s="152"/>
      <c r="BT15" s="152"/>
      <c r="BU15" s="152"/>
      <c r="BV15" s="152"/>
      <c r="BW15" s="152"/>
      <c r="BX15" s="152"/>
      <c r="BY15" s="152"/>
      <c r="BZ15" s="152"/>
      <c r="CA15" s="152"/>
      <c r="CB15" s="152"/>
      <c r="CC15" s="152"/>
      <c r="CD15" s="152"/>
      <c r="CE15" s="152"/>
      <c r="CF15" s="152"/>
      <c r="CG15" s="152"/>
      <c r="CH15" s="152"/>
      <c r="CI15" s="152"/>
      <c r="CJ15" s="152"/>
      <c r="CK15" s="152"/>
      <c r="CL15" s="152"/>
      <c r="CM15" s="152"/>
      <c r="CN15" s="152"/>
      <c r="CO15" s="152"/>
      <c r="CP15" s="152"/>
      <c r="CQ15" s="152"/>
      <c r="CR15" s="152"/>
      <c r="CS15" s="152"/>
      <c r="CT15" s="152"/>
      <c r="CU15" s="152"/>
      <c r="CV15" s="152"/>
      <c r="CW15" s="152"/>
      <c r="CX15" s="152"/>
      <c r="CY15" s="152"/>
      <c r="CZ15" s="152"/>
      <c r="DA15" s="152"/>
      <c r="DB15" s="152"/>
      <c r="DC15" s="152"/>
      <c r="DD15" s="152"/>
      <c r="DE15" s="152"/>
      <c r="DF15" s="152"/>
      <c r="DG15" s="152"/>
      <c r="DH15" s="152"/>
      <c r="DI15" s="152"/>
      <c r="DJ15" s="152"/>
      <c r="DK15" s="152"/>
      <c r="DL15" s="152"/>
      <c r="DM15" s="152"/>
      <c r="DN15" s="152"/>
      <c r="DO15" s="152"/>
      <c r="DP15" s="152"/>
      <c r="DQ15" s="152"/>
      <c r="DR15" s="152"/>
      <c r="DS15" s="152"/>
      <c r="DT15" s="152"/>
      <c r="DU15" s="152"/>
      <c r="DV15" s="152"/>
      <c r="DW15" s="152"/>
      <c r="DX15" s="152"/>
      <c r="DY15" s="152"/>
      <c r="DZ15" s="152"/>
      <c r="EA15" s="152"/>
      <c r="EB15" s="152"/>
      <c r="EC15" s="152"/>
      <c r="ED15" s="152"/>
      <c r="EE15" s="152"/>
      <c r="EF15" s="152"/>
      <c r="EG15" s="152"/>
      <c r="EH15" s="152"/>
      <c r="EI15" s="152"/>
      <c r="EJ15" s="152"/>
      <c r="EK15" s="152"/>
      <c r="EL15" s="152"/>
      <c r="EM15" s="152"/>
      <c r="EN15" s="152"/>
      <c r="EO15" s="152"/>
      <c r="EP15" s="152"/>
      <c r="EQ15" s="152"/>
      <c r="ER15" s="152"/>
      <c r="ES15" s="152"/>
      <c r="ET15" s="152"/>
      <c r="EU15" s="152"/>
      <c r="EV15" s="152"/>
      <c r="EW15" s="152"/>
      <c r="EX15" s="152"/>
      <c r="EY15" s="152"/>
      <c r="EZ15" s="152"/>
      <c r="FA15" s="152"/>
      <c r="FB15" s="152"/>
      <c r="FC15" s="152"/>
      <c r="FD15" s="152"/>
      <c r="FE15" s="152"/>
      <c r="FF15" s="152"/>
      <c r="FG15" s="152"/>
      <c r="FH15" s="152"/>
      <c r="FI15" s="152"/>
      <c r="FJ15" s="152"/>
      <c r="FK15" s="152"/>
      <c r="FL15" s="152"/>
      <c r="FM15" s="152"/>
      <c r="FN15" s="152"/>
      <c r="FO15" s="152"/>
      <c r="FP15" s="152"/>
      <c r="FQ15" s="152"/>
      <c r="FR15" s="152"/>
      <c r="FS15" s="152"/>
      <c r="FT15" s="152"/>
      <c r="FU15" s="152"/>
      <c r="FV15" s="152"/>
      <c r="FW15" s="152"/>
      <c r="FX15" s="152"/>
      <c r="FY15" s="152"/>
      <c r="FZ15" s="152"/>
      <c r="GA15" s="152"/>
      <c r="GB15" s="152"/>
      <c r="GC15" s="152"/>
      <c r="GD15" s="152"/>
      <c r="GE15" s="152"/>
      <c r="GF15" s="152"/>
      <c r="GG15" s="152"/>
      <c r="GH15" s="152"/>
      <c r="GI15" s="152"/>
      <c r="GJ15" s="152"/>
      <c r="GK15" s="152"/>
      <c r="GL15" s="152"/>
      <c r="GM15" s="152"/>
      <c r="GN15" s="152"/>
      <c r="GO15" s="152"/>
      <c r="GP15" s="152"/>
      <c r="GQ15" s="152"/>
      <c r="GR15" s="152"/>
      <c r="GS15" s="152"/>
      <c r="GT15" s="152"/>
      <c r="GU15" s="152"/>
      <c r="GV15" s="152"/>
      <c r="GW15" s="152"/>
      <c r="GX15" s="152"/>
      <c r="GY15" s="152"/>
      <c r="GZ15" s="152"/>
      <c r="HA15" s="152"/>
      <c r="HB15" s="152"/>
      <c r="HC15" s="152"/>
      <c r="HD15" s="152"/>
      <c r="HE15" s="152"/>
      <c r="HF15" s="152"/>
      <c r="HG15" s="152"/>
      <c r="HH15" s="152"/>
      <c r="HI15" s="152"/>
      <c r="HJ15" s="152"/>
      <c r="HK15" s="152"/>
      <c r="HL15" s="152"/>
      <c r="HM15" s="152"/>
      <c r="HN15" s="152"/>
      <c r="HO15" s="152"/>
      <c r="HP15" s="152"/>
      <c r="HQ15" s="152"/>
      <c r="HR15" s="152"/>
      <c r="HS15" s="152"/>
      <c r="HT15" s="152"/>
      <c r="HU15" s="152"/>
      <c r="HV15" s="152"/>
      <c r="HW15" s="152"/>
      <c r="HX15" s="152"/>
      <c r="HY15" s="152"/>
      <c r="HZ15" s="152"/>
      <c r="IA15" s="152"/>
      <c r="IB15" s="152"/>
      <c r="IC15" s="152"/>
      <c r="ID15" s="152"/>
      <c r="IE15" s="152"/>
      <c r="IF15" s="152"/>
      <c r="IG15" s="152"/>
      <c r="IH15" s="152"/>
      <c r="II15" s="152"/>
      <c r="IJ15" s="152"/>
      <c r="IK15" s="152"/>
      <c r="IL15" s="152"/>
      <c r="IM15" s="152"/>
    </row>
    <row r="16" spans="1:247" s="12" customFormat="1" ht="18" customHeight="1">
      <c r="A16" s="17" t="s">
        <v>66</v>
      </c>
      <c r="B16" s="65" t="str">
        <f>RAZSVETLJAVA!B7</f>
        <v>RAZSVETLJAVA</v>
      </c>
      <c r="C16" s="57"/>
      <c r="D16" s="150"/>
      <c r="E16" s="151"/>
      <c r="F16" s="410">
        <f>RAZSVETLJAVA!F186</f>
        <v>0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</row>
    <row r="17" spans="1:247" s="153" customFormat="1" ht="18" customHeight="1">
      <c r="A17" s="17" t="s">
        <v>3</v>
      </c>
      <c r="B17" s="65" t="str">
        <f>UNIV_OŽIČENJE!B7</f>
        <v>UNIVERZALNO OŽIČENJE</v>
      </c>
      <c r="C17" s="57"/>
      <c r="D17" s="150"/>
      <c r="E17" s="151"/>
      <c r="F17" s="410">
        <f>UNIV_OŽIČENJE!$F$81</f>
        <v>0</v>
      </c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  <c r="BI17" s="152"/>
      <c r="BJ17" s="152"/>
      <c r="BK17" s="152"/>
      <c r="BL17" s="152"/>
      <c r="BM17" s="152"/>
      <c r="BN17" s="152"/>
      <c r="BO17" s="152"/>
      <c r="BP17" s="152"/>
      <c r="BQ17" s="152"/>
      <c r="BR17" s="152"/>
      <c r="BS17" s="152"/>
      <c r="BT17" s="152"/>
      <c r="BU17" s="152"/>
      <c r="BV17" s="152"/>
      <c r="BW17" s="152"/>
      <c r="BX17" s="152"/>
      <c r="BY17" s="152"/>
      <c r="BZ17" s="152"/>
      <c r="CA17" s="152"/>
      <c r="CB17" s="152"/>
      <c r="CC17" s="152"/>
      <c r="CD17" s="152"/>
      <c r="CE17" s="152"/>
      <c r="CF17" s="152"/>
      <c r="CG17" s="152"/>
      <c r="CH17" s="152"/>
      <c r="CI17" s="152"/>
      <c r="CJ17" s="152"/>
      <c r="CK17" s="152"/>
      <c r="CL17" s="152"/>
      <c r="CM17" s="152"/>
      <c r="CN17" s="152"/>
      <c r="CO17" s="152"/>
      <c r="CP17" s="152"/>
      <c r="CQ17" s="152"/>
      <c r="CR17" s="152"/>
      <c r="CS17" s="152"/>
      <c r="CT17" s="152"/>
      <c r="CU17" s="152"/>
      <c r="CV17" s="152"/>
      <c r="CW17" s="152"/>
      <c r="CX17" s="152"/>
      <c r="CY17" s="152"/>
      <c r="CZ17" s="152"/>
      <c r="DA17" s="152"/>
      <c r="DB17" s="152"/>
      <c r="DC17" s="152"/>
      <c r="DD17" s="152"/>
      <c r="DE17" s="152"/>
      <c r="DF17" s="152"/>
      <c r="DG17" s="152"/>
      <c r="DH17" s="152"/>
      <c r="DI17" s="152"/>
      <c r="DJ17" s="152"/>
      <c r="DK17" s="152"/>
      <c r="DL17" s="152"/>
      <c r="DM17" s="152"/>
      <c r="DN17" s="152"/>
      <c r="DO17" s="152"/>
      <c r="DP17" s="152"/>
      <c r="DQ17" s="152"/>
      <c r="DR17" s="152"/>
      <c r="DS17" s="152"/>
      <c r="DT17" s="152"/>
      <c r="DU17" s="152"/>
      <c r="DV17" s="152"/>
      <c r="DW17" s="152"/>
      <c r="DX17" s="152"/>
      <c r="DY17" s="152"/>
      <c r="DZ17" s="152"/>
      <c r="EA17" s="152"/>
      <c r="EB17" s="152"/>
      <c r="EC17" s="152"/>
      <c r="ED17" s="152"/>
      <c r="EE17" s="152"/>
      <c r="EF17" s="152"/>
      <c r="EG17" s="152"/>
      <c r="EH17" s="152"/>
      <c r="EI17" s="152"/>
      <c r="EJ17" s="152"/>
      <c r="EK17" s="152"/>
      <c r="EL17" s="152"/>
      <c r="EM17" s="152"/>
      <c r="EN17" s="152"/>
      <c r="EO17" s="152"/>
      <c r="EP17" s="152"/>
      <c r="EQ17" s="152"/>
      <c r="ER17" s="152"/>
      <c r="ES17" s="152"/>
      <c r="ET17" s="152"/>
      <c r="EU17" s="152"/>
      <c r="EV17" s="152"/>
      <c r="EW17" s="152"/>
      <c r="EX17" s="152"/>
      <c r="EY17" s="152"/>
      <c r="EZ17" s="152"/>
      <c r="FA17" s="152"/>
      <c r="FB17" s="152"/>
      <c r="FC17" s="152"/>
      <c r="FD17" s="152"/>
      <c r="FE17" s="152"/>
      <c r="FF17" s="152"/>
      <c r="FG17" s="152"/>
      <c r="FH17" s="152"/>
      <c r="FI17" s="152"/>
      <c r="FJ17" s="152"/>
      <c r="FK17" s="152"/>
      <c r="FL17" s="152"/>
      <c r="FM17" s="152"/>
      <c r="FN17" s="152"/>
      <c r="FO17" s="152"/>
      <c r="FP17" s="152"/>
      <c r="FQ17" s="152"/>
      <c r="FR17" s="152"/>
      <c r="FS17" s="152"/>
      <c r="FT17" s="152"/>
      <c r="FU17" s="152"/>
      <c r="FV17" s="152"/>
      <c r="FW17" s="152"/>
      <c r="FX17" s="152"/>
      <c r="FY17" s="152"/>
      <c r="FZ17" s="152"/>
      <c r="GA17" s="152"/>
      <c r="GB17" s="152"/>
      <c r="GC17" s="152"/>
      <c r="GD17" s="152"/>
      <c r="GE17" s="152"/>
      <c r="GF17" s="152"/>
      <c r="GG17" s="152"/>
      <c r="GH17" s="152"/>
      <c r="GI17" s="152"/>
      <c r="GJ17" s="152"/>
      <c r="GK17" s="152"/>
      <c r="GL17" s="152"/>
      <c r="GM17" s="152"/>
      <c r="GN17" s="152"/>
      <c r="GO17" s="152"/>
      <c r="GP17" s="152"/>
      <c r="GQ17" s="152"/>
      <c r="GR17" s="152"/>
      <c r="GS17" s="152"/>
      <c r="GT17" s="152"/>
      <c r="GU17" s="152"/>
      <c r="GV17" s="152"/>
      <c r="GW17" s="152"/>
      <c r="GX17" s="152"/>
      <c r="GY17" s="152"/>
      <c r="GZ17" s="152"/>
      <c r="HA17" s="152"/>
      <c r="HB17" s="152"/>
      <c r="HC17" s="152"/>
      <c r="HD17" s="152"/>
      <c r="HE17" s="152"/>
      <c r="HF17" s="152"/>
      <c r="HG17" s="152"/>
      <c r="HH17" s="152"/>
      <c r="HI17" s="152"/>
      <c r="HJ17" s="152"/>
      <c r="HK17" s="152"/>
      <c r="HL17" s="152"/>
      <c r="HM17" s="152"/>
      <c r="HN17" s="152"/>
      <c r="HO17" s="152"/>
      <c r="HP17" s="152"/>
      <c r="HQ17" s="152"/>
      <c r="HR17" s="152"/>
      <c r="HS17" s="152"/>
      <c r="HT17" s="152"/>
      <c r="HU17" s="152"/>
      <c r="HV17" s="152"/>
      <c r="HW17" s="152"/>
      <c r="HX17" s="152"/>
      <c r="HY17" s="152"/>
      <c r="HZ17" s="152"/>
      <c r="IA17" s="152"/>
      <c r="IB17" s="152"/>
      <c r="IC17" s="152"/>
      <c r="ID17" s="152"/>
      <c r="IE17" s="152"/>
      <c r="IF17" s="152"/>
      <c r="IG17" s="152"/>
      <c r="IH17" s="152"/>
      <c r="II17" s="152"/>
      <c r="IJ17" s="152"/>
      <c r="IK17" s="152"/>
      <c r="IL17" s="152"/>
      <c r="IM17" s="152"/>
    </row>
    <row r="18" spans="1:247" s="153" customFormat="1" ht="18" customHeight="1">
      <c r="A18" s="17" t="s">
        <v>5</v>
      </c>
      <c r="B18" s="507" t="s">
        <v>468</v>
      </c>
      <c r="C18" s="57"/>
      <c r="D18" s="150"/>
      <c r="E18" s="151"/>
      <c r="F18" s="409">
        <f>DOMOFON!F34</f>
        <v>0</v>
      </c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152"/>
      <c r="BM18" s="152"/>
      <c r="BN18" s="152"/>
      <c r="BO18" s="152"/>
      <c r="BP18" s="152"/>
      <c r="BQ18" s="152"/>
      <c r="BR18" s="152"/>
      <c r="BS18" s="152"/>
      <c r="BT18" s="152"/>
      <c r="BU18" s="152"/>
      <c r="BV18" s="152"/>
      <c r="BW18" s="152"/>
      <c r="BX18" s="152"/>
      <c r="BY18" s="152"/>
      <c r="BZ18" s="152"/>
      <c r="CA18" s="152"/>
      <c r="CB18" s="152"/>
      <c r="CC18" s="152"/>
      <c r="CD18" s="152"/>
      <c r="CE18" s="152"/>
      <c r="CF18" s="152"/>
      <c r="CG18" s="152"/>
      <c r="CH18" s="152"/>
      <c r="CI18" s="152"/>
      <c r="CJ18" s="152"/>
      <c r="CK18" s="152"/>
      <c r="CL18" s="152"/>
      <c r="CM18" s="152"/>
      <c r="CN18" s="152"/>
      <c r="CO18" s="152"/>
      <c r="CP18" s="152"/>
      <c r="CQ18" s="152"/>
      <c r="CR18" s="152"/>
      <c r="CS18" s="152"/>
      <c r="CT18" s="152"/>
      <c r="CU18" s="152"/>
      <c r="CV18" s="152"/>
      <c r="CW18" s="152"/>
      <c r="CX18" s="152"/>
      <c r="CY18" s="152"/>
      <c r="CZ18" s="152"/>
      <c r="DA18" s="152"/>
      <c r="DB18" s="152"/>
      <c r="DC18" s="152"/>
      <c r="DD18" s="152"/>
      <c r="DE18" s="152"/>
      <c r="DF18" s="152"/>
      <c r="DG18" s="152"/>
      <c r="DH18" s="152"/>
      <c r="DI18" s="152"/>
      <c r="DJ18" s="152"/>
      <c r="DK18" s="152"/>
      <c r="DL18" s="152"/>
      <c r="DM18" s="152"/>
      <c r="DN18" s="152"/>
      <c r="DO18" s="152"/>
      <c r="DP18" s="152"/>
      <c r="DQ18" s="152"/>
      <c r="DR18" s="152"/>
      <c r="DS18" s="152"/>
      <c r="DT18" s="152"/>
      <c r="DU18" s="152"/>
      <c r="DV18" s="152"/>
      <c r="DW18" s="152"/>
      <c r="DX18" s="152"/>
      <c r="DY18" s="152"/>
      <c r="DZ18" s="152"/>
      <c r="EA18" s="152"/>
      <c r="EB18" s="152"/>
      <c r="EC18" s="152"/>
      <c r="ED18" s="152"/>
      <c r="EE18" s="152"/>
      <c r="EF18" s="152"/>
      <c r="EG18" s="152"/>
      <c r="EH18" s="152"/>
      <c r="EI18" s="152"/>
      <c r="EJ18" s="152"/>
      <c r="EK18" s="152"/>
      <c r="EL18" s="152"/>
      <c r="EM18" s="152"/>
      <c r="EN18" s="152"/>
      <c r="EO18" s="152"/>
      <c r="EP18" s="152"/>
      <c r="EQ18" s="152"/>
      <c r="ER18" s="152"/>
      <c r="ES18" s="152"/>
      <c r="ET18" s="152"/>
      <c r="EU18" s="152"/>
      <c r="EV18" s="152"/>
      <c r="EW18" s="152"/>
      <c r="EX18" s="152"/>
      <c r="EY18" s="152"/>
      <c r="EZ18" s="152"/>
      <c r="FA18" s="152"/>
      <c r="FB18" s="152"/>
      <c r="FC18" s="152"/>
      <c r="FD18" s="152"/>
      <c r="FE18" s="152"/>
      <c r="FF18" s="152"/>
      <c r="FG18" s="152"/>
      <c r="FH18" s="152"/>
      <c r="FI18" s="152"/>
      <c r="FJ18" s="152"/>
      <c r="FK18" s="152"/>
      <c r="FL18" s="152"/>
      <c r="FM18" s="152"/>
      <c r="FN18" s="152"/>
      <c r="FO18" s="152"/>
      <c r="FP18" s="152"/>
      <c r="FQ18" s="152"/>
      <c r="FR18" s="152"/>
      <c r="FS18" s="152"/>
      <c r="FT18" s="152"/>
      <c r="FU18" s="152"/>
      <c r="FV18" s="152"/>
      <c r="FW18" s="152"/>
      <c r="FX18" s="152"/>
      <c r="FY18" s="152"/>
      <c r="FZ18" s="152"/>
      <c r="GA18" s="152"/>
      <c r="GB18" s="152"/>
      <c r="GC18" s="152"/>
      <c r="GD18" s="152"/>
      <c r="GE18" s="152"/>
      <c r="GF18" s="152"/>
      <c r="GG18" s="152"/>
      <c r="GH18" s="152"/>
      <c r="GI18" s="152"/>
      <c r="GJ18" s="152"/>
      <c r="GK18" s="152"/>
      <c r="GL18" s="152"/>
      <c r="GM18" s="152"/>
      <c r="GN18" s="152"/>
      <c r="GO18" s="152"/>
      <c r="GP18" s="152"/>
      <c r="GQ18" s="152"/>
      <c r="GR18" s="152"/>
      <c r="GS18" s="152"/>
      <c r="GT18" s="152"/>
      <c r="GU18" s="152"/>
      <c r="GV18" s="152"/>
      <c r="GW18" s="152"/>
      <c r="GX18" s="152"/>
      <c r="GY18" s="152"/>
      <c r="GZ18" s="152"/>
      <c r="HA18" s="152"/>
      <c r="HB18" s="152"/>
      <c r="HC18" s="152"/>
      <c r="HD18" s="152"/>
      <c r="HE18" s="152"/>
      <c r="HF18" s="152"/>
      <c r="HG18" s="152"/>
      <c r="HH18" s="152"/>
      <c r="HI18" s="152"/>
      <c r="HJ18" s="152"/>
      <c r="HK18" s="152"/>
      <c r="HL18" s="152"/>
      <c r="HM18" s="152"/>
      <c r="HN18" s="152"/>
      <c r="HO18" s="152"/>
      <c r="HP18" s="152"/>
      <c r="HQ18" s="152"/>
      <c r="HR18" s="152"/>
      <c r="HS18" s="152"/>
      <c r="HT18" s="152"/>
      <c r="HU18" s="152"/>
      <c r="HV18" s="152"/>
      <c r="HW18" s="152"/>
      <c r="HX18" s="152"/>
      <c r="HY18" s="152"/>
      <c r="HZ18" s="152"/>
      <c r="IA18" s="152"/>
      <c r="IB18" s="152"/>
      <c r="IC18" s="152"/>
      <c r="ID18" s="152"/>
      <c r="IE18" s="152"/>
      <c r="IF18" s="152"/>
      <c r="IG18" s="152"/>
      <c r="IH18" s="152"/>
      <c r="II18" s="152"/>
      <c r="IJ18" s="152"/>
      <c r="IK18" s="152"/>
      <c r="IL18" s="152"/>
      <c r="IM18" s="152"/>
    </row>
    <row r="19" spans="1:247" s="153" customFormat="1" ht="18" customHeight="1">
      <c r="A19" s="17" t="s">
        <v>146</v>
      </c>
      <c r="B19" s="507" t="s">
        <v>407</v>
      </c>
      <c r="C19" s="57"/>
      <c r="D19" s="150"/>
      <c r="E19" s="151"/>
      <c r="F19" s="409">
        <f>SOS!F43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  <c r="BI19" s="152"/>
      <c r="BJ19" s="152"/>
      <c r="BK19" s="152"/>
      <c r="BL19" s="152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2"/>
      <c r="BX19" s="152"/>
      <c r="BY19" s="152"/>
      <c r="BZ19" s="152"/>
      <c r="CA19" s="152"/>
      <c r="CB19" s="152"/>
      <c r="CC19" s="152"/>
      <c r="CD19" s="152"/>
      <c r="CE19" s="152"/>
      <c r="CF19" s="152"/>
      <c r="CG19" s="152"/>
      <c r="CH19" s="152"/>
      <c r="CI19" s="152"/>
      <c r="CJ19" s="152"/>
      <c r="CK19" s="152"/>
      <c r="CL19" s="152"/>
      <c r="CM19" s="152"/>
      <c r="CN19" s="152"/>
      <c r="CO19" s="152"/>
      <c r="CP19" s="152"/>
      <c r="CQ19" s="152"/>
      <c r="CR19" s="152"/>
      <c r="CS19" s="152"/>
      <c r="CT19" s="152"/>
      <c r="CU19" s="152"/>
      <c r="CV19" s="152"/>
      <c r="CW19" s="152"/>
      <c r="CX19" s="152"/>
      <c r="CY19" s="152"/>
      <c r="CZ19" s="152"/>
      <c r="DA19" s="152"/>
      <c r="DB19" s="152"/>
      <c r="DC19" s="152"/>
      <c r="DD19" s="152"/>
      <c r="DE19" s="152"/>
      <c r="DF19" s="152"/>
      <c r="DG19" s="152"/>
      <c r="DH19" s="152"/>
      <c r="DI19" s="152"/>
      <c r="DJ19" s="152"/>
      <c r="DK19" s="152"/>
      <c r="DL19" s="152"/>
      <c r="DM19" s="152"/>
      <c r="DN19" s="152"/>
      <c r="DO19" s="152"/>
      <c r="DP19" s="152"/>
      <c r="DQ19" s="152"/>
      <c r="DR19" s="152"/>
      <c r="DS19" s="152"/>
      <c r="DT19" s="152"/>
      <c r="DU19" s="152"/>
      <c r="DV19" s="152"/>
      <c r="DW19" s="152"/>
      <c r="DX19" s="152"/>
      <c r="DY19" s="152"/>
      <c r="DZ19" s="152"/>
      <c r="EA19" s="152"/>
      <c r="EB19" s="152"/>
      <c r="EC19" s="152"/>
      <c r="ED19" s="152"/>
      <c r="EE19" s="152"/>
      <c r="EF19" s="152"/>
      <c r="EG19" s="152"/>
      <c r="EH19" s="152"/>
      <c r="EI19" s="152"/>
      <c r="EJ19" s="152"/>
      <c r="EK19" s="152"/>
      <c r="EL19" s="152"/>
      <c r="EM19" s="152"/>
      <c r="EN19" s="152"/>
      <c r="EO19" s="152"/>
      <c r="EP19" s="152"/>
      <c r="EQ19" s="152"/>
      <c r="ER19" s="152"/>
      <c r="ES19" s="152"/>
      <c r="ET19" s="152"/>
      <c r="EU19" s="152"/>
      <c r="EV19" s="152"/>
      <c r="EW19" s="152"/>
      <c r="EX19" s="152"/>
      <c r="EY19" s="152"/>
      <c r="EZ19" s="152"/>
      <c r="FA19" s="152"/>
      <c r="FB19" s="152"/>
      <c r="FC19" s="152"/>
      <c r="FD19" s="152"/>
      <c r="FE19" s="152"/>
      <c r="FF19" s="152"/>
      <c r="FG19" s="152"/>
      <c r="FH19" s="152"/>
      <c r="FI19" s="152"/>
      <c r="FJ19" s="152"/>
      <c r="FK19" s="152"/>
      <c r="FL19" s="152"/>
      <c r="FM19" s="152"/>
      <c r="FN19" s="152"/>
      <c r="FO19" s="152"/>
      <c r="FP19" s="152"/>
      <c r="FQ19" s="152"/>
      <c r="FR19" s="152"/>
      <c r="FS19" s="152"/>
      <c r="FT19" s="152"/>
      <c r="FU19" s="152"/>
      <c r="FV19" s="152"/>
      <c r="FW19" s="152"/>
      <c r="FX19" s="152"/>
      <c r="FY19" s="152"/>
      <c r="FZ19" s="152"/>
      <c r="GA19" s="152"/>
      <c r="GB19" s="152"/>
      <c r="GC19" s="152"/>
      <c r="GD19" s="152"/>
      <c r="GE19" s="152"/>
      <c r="GF19" s="152"/>
      <c r="GG19" s="152"/>
      <c r="GH19" s="152"/>
      <c r="GI19" s="152"/>
      <c r="GJ19" s="152"/>
      <c r="GK19" s="152"/>
      <c r="GL19" s="152"/>
      <c r="GM19" s="152"/>
      <c r="GN19" s="152"/>
      <c r="GO19" s="152"/>
      <c r="GP19" s="152"/>
      <c r="GQ19" s="152"/>
      <c r="GR19" s="152"/>
      <c r="GS19" s="152"/>
      <c r="GT19" s="152"/>
      <c r="GU19" s="152"/>
      <c r="GV19" s="152"/>
      <c r="GW19" s="152"/>
      <c r="GX19" s="152"/>
      <c r="GY19" s="152"/>
      <c r="GZ19" s="152"/>
      <c r="HA19" s="152"/>
      <c r="HB19" s="152"/>
      <c r="HC19" s="152"/>
      <c r="HD19" s="152"/>
      <c r="HE19" s="152"/>
      <c r="HF19" s="152"/>
      <c r="HG19" s="152"/>
      <c r="HH19" s="152"/>
      <c r="HI19" s="152"/>
      <c r="HJ19" s="152"/>
      <c r="HK19" s="152"/>
      <c r="HL19" s="152"/>
      <c r="HM19" s="152"/>
      <c r="HN19" s="152"/>
      <c r="HO19" s="152"/>
      <c r="HP19" s="152"/>
      <c r="HQ19" s="152"/>
      <c r="HR19" s="152"/>
      <c r="HS19" s="152"/>
      <c r="HT19" s="152"/>
      <c r="HU19" s="152"/>
      <c r="HV19" s="152"/>
      <c r="HW19" s="152"/>
      <c r="HX19" s="152"/>
      <c r="HY19" s="152"/>
      <c r="HZ19" s="152"/>
      <c r="IA19" s="152"/>
      <c r="IB19" s="152"/>
      <c r="IC19" s="152"/>
      <c r="ID19" s="152"/>
      <c r="IE19" s="152"/>
      <c r="IF19" s="152"/>
      <c r="IG19" s="152"/>
      <c r="IH19" s="152"/>
      <c r="II19" s="152"/>
      <c r="IJ19" s="152"/>
      <c r="IK19" s="152"/>
      <c r="IL19" s="152"/>
      <c r="IM19" s="152"/>
    </row>
    <row r="20" spans="1:247" s="153" customFormat="1" ht="18" customHeight="1">
      <c r="A20" s="17" t="s">
        <v>147</v>
      </c>
      <c r="B20" s="65" t="str">
        <f>'MULT. OPREMA'!B7</f>
        <v>MULTIMEDIJSKA OPREMA</v>
      </c>
      <c r="C20" s="57"/>
      <c r="D20" s="150"/>
      <c r="E20" s="151"/>
      <c r="F20" s="409">
        <f>'MULT. OPREMA'!F53</f>
        <v>0</v>
      </c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  <c r="BI20" s="152"/>
      <c r="BJ20" s="152"/>
      <c r="BK20" s="152"/>
      <c r="BL20" s="152"/>
      <c r="BM20" s="152"/>
      <c r="BN20" s="152"/>
      <c r="BO20" s="152"/>
      <c r="BP20" s="152"/>
      <c r="BQ20" s="152"/>
      <c r="BR20" s="152"/>
      <c r="BS20" s="152"/>
      <c r="BT20" s="152"/>
      <c r="BU20" s="152"/>
      <c r="BV20" s="152"/>
      <c r="BW20" s="152"/>
      <c r="BX20" s="152"/>
      <c r="BY20" s="152"/>
      <c r="BZ20" s="152"/>
      <c r="CA20" s="152"/>
      <c r="CB20" s="152"/>
      <c r="CC20" s="152"/>
      <c r="CD20" s="152"/>
      <c r="CE20" s="152"/>
      <c r="CF20" s="152"/>
      <c r="CG20" s="152"/>
      <c r="CH20" s="152"/>
      <c r="CI20" s="152"/>
      <c r="CJ20" s="152"/>
      <c r="CK20" s="152"/>
      <c r="CL20" s="152"/>
      <c r="CM20" s="152"/>
      <c r="CN20" s="152"/>
      <c r="CO20" s="152"/>
      <c r="CP20" s="152"/>
      <c r="CQ20" s="152"/>
      <c r="CR20" s="152"/>
      <c r="CS20" s="152"/>
      <c r="CT20" s="152"/>
      <c r="CU20" s="152"/>
      <c r="CV20" s="152"/>
      <c r="CW20" s="152"/>
      <c r="CX20" s="152"/>
      <c r="CY20" s="152"/>
      <c r="CZ20" s="152"/>
      <c r="DA20" s="152"/>
      <c r="DB20" s="152"/>
      <c r="DC20" s="152"/>
      <c r="DD20" s="152"/>
      <c r="DE20" s="152"/>
      <c r="DF20" s="152"/>
      <c r="DG20" s="152"/>
      <c r="DH20" s="152"/>
      <c r="DI20" s="152"/>
      <c r="DJ20" s="152"/>
      <c r="DK20" s="152"/>
      <c r="DL20" s="152"/>
      <c r="DM20" s="152"/>
      <c r="DN20" s="152"/>
      <c r="DO20" s="152"/>
      <c r="DP20" s="152"/>
      <c r="DQ20" s="152"/>
      <c r="DR20" s="152"/>
      <c r="DS20" s="152"/>
      <c r="DT20" s="152"/>
      <c r="DU20" s="152"/>
      <c r="DV20" s="152"/>
      <c r="DW20" s="152"/>
      <c r="DX20" s="152"/>
      <c r="DY20" s="152"/>
      <c r="DZ20" s="152"/>
      <c r="EA20" s="152"/>
      <c r="EB20" s="152"/>
      <c r="EC20" s="152"/>
      <c r="ED20" s="152"/>
      <c r="EE20" s="152"/>
      <c r="EF20" s="152"/>
      <c r="EG20" s="152"/>
      <c r="EH20" s="152"/>
      <c r="EI20" s="152"/>
      <c r="EJ20" s="152"/>
      <c r="EK20" s="152"/>
      <c r="EL20" s="152"/>
      <c r="EM20" s="152"/>
      <c r="EN20" s="152"/>
      <c r="EO20" s="152"/>
      <c r="EP20" s="152"/>
      <c r="EQ20" s="152"/>
      <c r="ER20" s="152"/>
      <c r="ES20" s="152"/>
      <c r="ET20" s="152"/>
      <c r="EU20" s="152"/>
      <c r="EV20" s="152"/>
      <c r="EW20" s="152"/>
      <c r="EX20" s="152"/>
      <c r="EY20" s="152"/>
      <c r="EZ20" s="152"/>
      <c r="FA20" s="152"/>
      <c r="FB20" s="152"/>
      <c r="FC20" s="152"/>
      <c r="FD20" s="152"/>
      <c r="FE20" s="152"/>
      <c r="FF20" s="152"/>
      <c r="FG20" s="152"/>
      <c r="FH20" s="152"/>
      <c r="FI20" s="152"/>
      <c r="FJ20" s="152"/>
      <c r="FK20" s="152"/>
      <c r="FL20" s="152"/>
      <c r="FM20" s="152"/>
      <c r="FN20" s="152"/>
      <c r="FO20" s="152"/>
      <c r="FP20" s="152"/>
      <c r="FQ20" s="152"/>
      <c r="FR20" s="152"/>
      <c r="FS20" s="152"/>
      <c r="FT20" s="152"/>
      <c r="FU20" s="152"/>
      <c r="FV20" s="152"/>
      <c r="FW20" s="152"/>
      <c r="FX20" s="152"/>
      <c r="FY20" s="152"/>
      <c r="FZ20" s="152"/>
      <c r="GA20" s="152"/>
      <c r="GB20" s="152"/>
      <c r="GC20" s="152"/>
      <c r="GD20" s="152"/>
      <c r="GE20" s="152"/>
      <c r="GF20" s="152"/>
      <c r="GG20" s="152"/>
      <c r="GH20" s="152"/>
      <c r="GI20" s="152"/>
      <c r="GJ20" s="152"/>
      <c r="GK20" s="152"/>
      <c r="GL20" s="152"/>
      <c r="GM20" s="152"/>
      <c r="GN20" s="152"/>
      <c r="GO20" s="152"/>
      <c r="GP20" s="152"/>
      <c r="GQ20" s="152"/>
      <c r="GR20" s="152"/>
      <c r="GS20" s="152"/>
      <c r="GT20" s="152"/>
      <c r="GU20" s="152"/>
      <c r="GV20" s="152"/>
      <c r="GW20" s="152"/>
      <c r="GX20" s="152"/>
      <c r="GY20" s="152"/>
      <c r="GZ20" s="152"/>
      <c r="HA20" s="152"/>
      <c r="HB20" s="152"/>
      <c r="HC20" s="152"/>
      <c r="HD20" s="152"/>
      <c r="HE20" s="152"/>
      <c r="HF20" s="152"/>
      <c r="HG20" s="152"/>
      <c r="HH20" s="152"/>
      <c r="HI20" s="152"/>
      <c r="HJ20" s="152"/>
      <c r="HK20" s="152"/>
      <c r="HL20" s="152"/>
      <c r="HM20" s="152"/>
      <c r="HN20" s="152"/>
      <c r="HO20" s="152"/>
      <c r="HP20" s="152"/>
      <c r="HQ20" s="152"/>
      <c r="HR20" s="152"/>
      <c r="HS20" s="152"/>
      <c r="HT20" s="152"/>
      <c r="HU20" s="152"/>
      <c r="HV20" s="152"/>
      <c r="HW20" s="152"/>
      <c r="HX20" s="152"/>
      <c r="HY20" s="152"/>
      <c r="HZ20" s="152"/>
      <c r="IA20" s="152"/>
      <c r="IB20" s="152"/>
      <c r="IC20" s="152"/>
      <c r="ID20" s="152"/>
      <c r="IE20" s="152"/>
      <c r="IF20" s="152"/>
      <c r="IG20" s="152"/>
      <c r="IH20" s="152"/>
      <c r="II20" s="152"/>
      <c r="IJ20" s="152"/>
      <c r="IK20" s="152"/>
      <c r="IL20" s="152"/>
      <c r="IM20" s="152"/>
    </row>
    <row r="21" spans="1:247" s="12" customFormat="1" ht="18" customHeight="1">
      <c r="A21" s="17" t="s">
        <v>74</v>
      </c>
      <c r="B21" s="65" t="str">
        <f>IZEN.POT.!B7</f>
        <v>INŠTALACIJA ZA IZENAČEVANJE POTENCIALOV</v>
      </c>
      <c r="C21" s="57"/>
      <c r="D21" s="150"/>
      <c r="E21" s="151"/>
      <c r="F21" s="409">
        <f>IZEN.POT.!F39</f>
        <v>0</v>
      </c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</row>
    <row r="22" spans="1:247" s="12" customFormat="1" ht="18" customHeight="1">
      <c r="A22" s="17" t="s">
        <v>214</v>
      </c>
      <c r="B22" s="65" t="str">
        <f>STRELOVOD!B7</f>
        <v>STRELOVODNA INŠTALACIJA</v>
      </c>
      <c r="C22" s="57"/>
      <c r="D22" s="150"/>
      <c r="E22" s="151"/>
      <c r="F22" s="410">
        <f>STRELOVOD!$F$45</f>
        <v>0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</row>
    <row r="23" spans="1:247" s="153" customFormat="1" ht="18" customHeight="1">
      <c r="A23" s="17" t="s">
        <v>78</v>
      </c>
      <c r="B23" s="65" t="str">
        <f>POŽAR!B7</f>
        <v>INSTALACIJA PROTIPOŽARNEGA VAROVANJA</v>
      </c>
      <c r="C23" s="57"/>
      <c r="D23" s="150"/>
      <c r="E23" s="151"/>
      <c r="F23" s="410">
        <f>POŽAR!$F$59</f>
        <v>0</v>
      </c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  <c r="BI23" s="152"/>
      <c r="BJ23" s="152"/>
      <c r="BK23" s="152"/>
      <c r="BL23" s="152"/>
      <c r="BM23" s="152"/>
      <c r="BN23" s="152"/>
      <c r="BO23" s="152"/>
      <c r="BP23" s="152"/>
      <c r="BQ23" s="152"/>
      <c r="BR23" s="152"/>
      <c r="BS23" s="152"/>
      <c r="BT23" s="152"/>
      <c r="BU23" s="152"/>
      <c r="BV23" s="152"/>
      <c r="BW23" s="152"/>
      <c r="BX23" s="152"/>
      <c r="BY23" s="152"/>
      <c r="BZ23" s="152"/>
      <c r="CA23" s="152"/>
      <c r="CB23" s="152"/>
      <c r="CC23" s="152"/>
      <c r="CD23" s="152"/>
      <c r="CE23" s="152"/>
      <c r="CF23" s="152"/>
      <c r="CG23" s="152"/>
      <c r="CH23" s="152"/>
      <c r="CI23" s="152"/>
      <c r="CJ23" s="152"/>
      <c r="CK23" s="152"/>
      <c r="CL23" s="152"/>
      <c r="CM23" s="152"/>
      <c r="CN23" s="152"/>
      <c r="CO23" s="152"/>
      <c r="CP23" s="152"/>
      <c r="CQ23" s="152"/>
      <c r="CR23" s="152"/>
      <c r="CS23" s="152"/>
      <c r="CT23" s="152"/>
      <c r="CU23" s="152"/>
      <c r="CV23" s="152"/>
      <c r="CW23" s="152"/>
      <c r="CX23" s="152"/>
      <c r="CY23" s="152"/>
      <c r="CZ23" s="152"/>
      <c r="DA23" s="152"/>
      <c r="DB23" s="152"/>
      <c r="DC23" s="152"/>
      <c r="DD23" s="152"/>
      <c r="DE23" s="152"/>
      <c r="DF23" s="152"/>
      <c r="DG23" s="152"/>
      <c r="DH23" s="152"/>
      <c r="DI23" s="152"/>
      <c r="DJ23" s="152"/>
      <c r="DK23" s="152"/>
      <c r="DL23" s="152"/>
      <c r="DM23" s="152"/>
      <c r="DN23" s="152"/>
      <c r="DO23" s="152"/>
      <c r="DP23" s="152"/>
      <c r="DQ23" s="152"/>
      <c r="DR23" s="152"/>
      <c r="DS23" s="152"/>
      <c r="DT23" s="152"/>
      <c r="DU23" s="152"/>
      <c r="DV23" s="152"/>
      <c r="DW23" s="152"/>
      <c r="DX23" s="152"/>
      <c r="DY23" s="152"/>
      <c r="DZ23" s="152"/>
      <c r="EA23" s="152"/>
      <c r="EB23" s="152"/>
      <c r="EC23" s="152"/>
      <c r="ED23" s="152"/>
      <c r="EE23" s="152"/>
      <c r="EF23" s="152"/>
      <c r="EG23" s="152"/>
      <c r="EH23" s="152"/>
      <c r="EI23" s="152"/>
      <c r="EJ23" s="152"/>
      <c r="EK23" s="152"/>
      <c r="EL23" s="152"/>
      <c r="EM23" s="152"/>
      <c r="EN23" s="152"/>
      <c r="EO23" s="152"/>
      <c r="EP23" s="152"/>
      <c r="EQ23" s="152"/>
      <c r="ER23" s="152"/>
      <c r="ES23" s="152"/>
      <c r="ET23" s="152"/>
      <c r="EU23" s="152"/>
      <c r="EV23" s="152"/>
      <c r="EW23" s="152"/>
      <c r="EX23" s="152"/>
      <c r="EY23" s="152"/>
      <c r="EZ23" s="152"/>
      <c r="FA23" s="152"/>
      <c r="FB23" s="152"/>
      <c r="FC23" s="152"/>
      <c r="FD23" s="152"/>
      <c r="FE23" s="152"/>
      <c r="FF23" s="152"/>
      <c r="FG23" s="152"/>
      <c r="FH23" s="152"/>
      <c r="FI23" s="152"/>
      <c r="FJ23" s="152"/>
      <c r="FK23" s="152"/>
      <c r="FL23" s="152"/>
      <c r="FM23" s="152"/>
      <c r="FN23" s="152"/>
      <c r="FO23" s="152"/>
      <c r="FP23" s="152"/>
      <c r="FQ23" s="152"/>
      <c r="FR23" s="152"/>
      <c r="FS23" s="152"/>
      <c r="FT23" s="152"/>
      <c r="FU23" s="152"/>
      <c r="FV23" s="152"/>
      <c r="FW23" s="152"/>
      <c r="FX23" s="152"/>
      <c r="FY23" s="152"/>
      <c r="FZ23" s="152"/>
      <c r="GA23" s="152"/>
      <c r="GB23" s="152"/>
      <c r="GC23" s="152"/>
      <c r="GD23" s="152"/>
      <c r="GE23" s="152"/>
      <c r="GF23" s="152"/>
      <c r="GG23" s="152"/>
      <c r="GH23" s="152"/>
      <c r="GI23" s="152"/>
      <c r="GJ23" s="152"/>
      <c r="GK23" s="152"/>
      <c r="GL23" s="152"/>
      <c r="GM23" s="152"/>
      <c r="GN23" s="152"/>
      <c r="GO23" s="152"/>
      <c r="GP23" s="152"/>
      <c r="GQ23" s="152"/>
      <c r="GR23" s="152"/>
      <c r="GS23" s="152"/>
      <c r="GT23" s="152"/>
      <c r="GU23" s="152"/>
      <c r="GV23" s="152"/>
      <c r="GW23" s="152"/>
      <c r="GX23" s="152"/>
      <c r="GY23" s="152"/>
      <c r="GZ23" s="152"/>
      <c r="HA23" s="152"/>
      <c r="HB23" s="152"/>
      <c r="HC23" s="152"/>
      <c r="HD23" s="152"/>
      <c r="HE23" s="152"/>
      <c r="HF23" s="152"/>
      <c r="HG23" s="152"/>
      <c r="HH23" s="152"/>
      <c r="HI23" s="152"/>
      <c r="HJ23" s="152"/>
      <c r="HK23" s="152"/>
      <c r="HL23" s="152"/>
      <c r="HM23" s="152"/>
      <c r="HN23" s="152"/>
      <c r="HO23" s="152"/>
      <c r="HP23" s="152"/>
      <c r="HQ23" s="152"/>
      <c r="HR23" s="152"/>
      <c r="HS23" s="152"/>
      <c r="HT23" s="152"/>
      <c r="HU23" s="152"/>
      <c r="HV23" s="152"/>
      <c r="HW23" s="152"/>
      <c r="HX23" s="152"/>
      <c r="HY23" s="152"/>
      <c r="HZ23" s="152"/>
      <c r="IA23" s="152"/>
      <c r="IB23" s="152"/>
      <c r="IC23" s="152"/>
      <c r="ID23" s="152"/>
      <c r="IE23" s="152"/>
      <c r="IF23" s="152"/>
      <c r="IG23" s="152"/>
      <c r="IH23" s="152"/>
      <c r="II23" s="152"/>
      <c r="IJ23" s="152"/>
      <c r="IK23" s="152"/>
      <c r="IL23" s="152"/>
      <c r="IM23" s="152"/>
    </row>
    <row r="24" spans="1:247" s="153" customFormat="1" ht="18" customHeight="1">
      <c r="A24" s="17" t="s">
        <v>406</v>
      </c>
      <c r="B24" s="65" t="str">
        <f>DEMONTAŽA!B7</f>
        <v>DEMONTAŽA OBSTOJEČIH EL.INŠTALACIJ IN OPREME</v>
      </c>
      <c r="C24" s="57"/>
      <c r="D24" s="150"/>
      <c r="E24" s="151"/>
      <c r="F24" s="410">
        <f>DEMONTAŽA!F26</f>
        <v>0</v>
      </c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  <c r="BI24" s="152"/>
      <c r="BJ24" s="152"/>
      <c r="BK24" s="152"/>
      <c r="BL24" s="152"/>
      <c r="BM24" s="152"/>
      <c r="BN24" s="152"/>
      <c r="BO24" s="152"/>
      <c r="BP24" s="152"/>
      <c r="BQ24" s="152"/>
      <c r="BR24" s="152"/>
      <c r="BS24" s="152"/>
      <c r="BT24" s="152"/>
      <c r="BU24" s="152"/>
      <c r="BV24" s="152"/>
      <c r="BW24" s="152"/>
      <c r="BX24" s="152"/>
      <c r="BY24" s="152"/>
      <c r="BZ24" s="152"/>
      <c r="CA24" s="152"/>
      <c r="CB24" s="152"/>
      <c r="CC24" s="152"/>
      <c r="CD24" s="152"/>
      <c r="CE24" s="152"/>
      <c r="CF24" s="152"/>
      <c r="CG24" s="152"/>
      <c r="CH24" s="152"/>
      <c r="CI24" s="152"/>
      <c r="CJ24" s="152"/>
      <c r="CK24" s="152"/>
      <c r="CL24" s="152"/>
      <c r="CM24" s="152"/>
      <c r="CN24" s="152"/>
      <c r="CO24" s="152"/>
      <c r="CP24" s="152"/>
      <c r="CQ24" s="152"/>
      <c r="CR24" s="152"/>
      <c r="CS24" s="152"/>
      <c r="CT24" s="152"/>
      <c r="CU24" s="152"/>
      <c r="CV24" s="152"/>
      <c r="CW24" s="152"/>
      <c r="CX24" s="152"/>
      <c r="CY24" s="152"/>
      <c r="CZ24" s="152"/>
      <c r="DA24" s="152"/>
      <c r="DB24" s="152"/>
      <c r="DC24" s="152"/>
      <c r="DD24" s="152"/>
      <c r="DE24" s="152"/>
      <c r="DF24" s="152"/>
      <c r="DG24" s="152"/>
      <c r="DH24" s="152"/>
      <c r="DI24" s="152"/>
      <c r="DJ24" s="152"/>
      <c r="DK24" s="152"/>
      <c r="DL24" s="152"/>
      <c r="DM24" s="152"/>
      <c r="DN24" s="152"/>
      <c r="DO24" s="152"/>
      <c r="DP24" s="152"/>
      <c r="DQ24" s="152"/>
      <c r="DR24" s="152"/>
      <c r="DS24" s="152"/>
      <c r="DT24" s="152"/>
      <c r="DU24" s="152"/>
      <c r="DV24" s="152"/>
      <c r="DW24" s="152"/>
      <c r="DX24" s="152"/>
      <c r="DY24" s="152"/>
      <c r="DZ24" s="152"/>
      <c r="EA24" s="152"/>
      <c r="EB24" s="152"/>
      <c r="EC24" s="152"/>
      <c r="ED24" s="152"/>
      <c r="EE24" s="152"/>
      <c r="EF24" s="152"/>
      <c r="EG24" s="152"/>
      <c r="EH24" s="152"/>
      <c r="EI24" s="152"/>
      <c r="EJ24" s="152"/>
      <c r="EK24" s="152"/>
      <c r="EL24" s="152"/>
      <c r="EM24" s="152"/>
      <c r="EN24" s="152"/>
      <c r="EO24" s="152"/>
      <c r="EP24" s="152"/>
      <c r="EQ24" s="152"/>
      <c r="ER24" s="152"/>
      <c r="ES24" s="152"/>
      <c r="ET24" s="152"/>
      <c r="EU24" s="152"/>
      <c r="EV24" s="152"/>
      <c r="EW24" s="152"/>
      <c r="EX24" s="152"/>
      <c r="EY24" s="152"/>
      <c r="EZ24" s="152"/>
      <c r="FA24" s="152"/>
      <c r="FB24" s="152"/>
      <c r="FC24" s="152"/>
      <c r="FD24" s="152"/>
      <c r="FE24" s="152"/>
      <c r="FF24" s="152"/>
      <c r="FG24" s="152"/>
      <c r="FH24" s="152"/>
      <c r="FI24" s="152"/>
      <c r="FJ24" s="152"/>
      <c r="FK24" s="152"/>
      <c r="FL24" s="152"/>
      <c r="FM24" s="152"/>
      <c r="FN24" s="152"/>
      <c r="FO24" s="152"/>
      <c r="FP24" s="152"/>
      <c r="FQ24" s="152"/>
      <c r="FR24" s="152"/>
      <c r="FS24" s="152"/>
      <c r="FT24" s="152"/>
      <c r="FU24" s="152"/>
      <c r="FV24" s="152"/>
      <c r="FW24" s="152"/>
      <c r="FX24" s="152"/>
      <c r="FY24" s="152"/>
      <c r="FZ24" s="152"/>
      <c r="GA24" s="152"/>
      <c r="GB24" s="152"/>
      <c r="GC24" s="152"/>
      <c r="GD24" s="152"/>
      <c r="GE24" s="152"/>
      <c r="GF24" s="152"/>
      <c r="GG24" s="152"/>
      <c r="GH24" s="152"/>
      <c r="GI24" s="152"/>
      <c r="GJ24" s="152"/>
      <c r="GK24" s="152"/>
      <c r="GL24" s="152"/>
      <c r="GM24" s="152"/>
      <c r="GN24" s="152"/>
      <c r="GO24" s="152"/>
      <c r="GP24" s="152"/>
      <c r="GQ24" s="152"/>
      <c r="GR24" s="152"/>
      <c r="GS24" s="152"/>
      <c r="GT24" s="152"/>
      <c r="GU24" s="152"/>
      <c r="GV24" s="152"/>
      <c r="GW24" s="152"/>
      <c r="GX24" s="152"/>
      <c r="GY24" s="152"/>
      <c r="GZ24" s="152"/>
      <c r="HA24" s="152"/>
      <c r="HB24" s="152"/>
      <c r="HC24" s="152"/>
      <c r="HD24" s="152"/>
      <c r="HE24" s="152"/>
      <c r="HF24" s="152"/>
      <c r="HG24" s="152"/>
      <c r="HH24" s="152"/>
      <c r="HI24" s="152"/>
      <c r="HJ24" s="152"/>
      <c r="HK24" s="152"/>
      <c r="HL24" s="152"/>
      <c r="HM24" s="152"/>
      <c r="HN24" s="152"/>
      <c r="HO24" s="152"/>
      <c r="HP24" s="152"/>
      <c r="HQ24" s="152"/>
      <c r="HR24" s="152"/>
      <c r="HS24" s="152"/>
      <c r="HT24" s="152"/>
      <c r="HU24" s="152"/>
      <c r="HV24" s="152"/>
      <c r="HW24" s="152"/>
      <c r="HX24" s="152"/>
      <c r="HY24" s="152"/>
      <c r="HZ24" s="152"/>
      <c r="IA24" s="152"/>
      <c r="IB24" s="152"/>
      <c r="IC24" s="152"/>
      <c r="ID24" s="152"/>
      <c r="IE24" s="152"/>
      <c r="IF24" s="152"/>
      <c r="IG24" s="152"/>
      <c r="IH24" s="152"/>
      <c r="II24" s="152"/>
      <c r="IJ24" s="152"/>
      <c r="IK24" s="152"/>
      <c r="IL24" s="152"/>
      <c r="IM24" s="152"/>
    </row>
    <row r="25" spans="1:247" s="153" customFormat="1" ht="18" customHeight="1" thickBot="1">
      <c r="A25" s="17" t="s">
        <v>485</v>
      </c>
      <c r="B25" s="65" t="str">
        <f>SPLOŠNO!B7</f>
        <v>SPLOŠNO</v>
      </c>
      <c r="C25" s="57"/>
      <c r="D25" s="150"/>
      <c r="E25" s="151"/>
      <c r="F25" s="410">
        <f>SPLOŠNO!F21</f>
        <v>0</v>
      </c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  <c r="BI25" s="152"/>
      <c r="BJ25" s="152"/>
      <c r="BK25" s="152"/>
      <c r="BL25" s="152"/>
      <c r="BM25" s="152"/>
      <c r="BN25" s="152"/>
      <c r="BO25" s="152"/>
      <c r="BP25" s="152"/>
      <c r="BQ25" s="152"/>
      <c r="BR25" s="152"/>
      <c r="BS25" s="152"/>
      <c r="BT25" s="152"/>
      <c r="BU25" s="152"/>
      <c r="BV25" s="152"/>
      <c r="BW25" s="152"/>
      <c r="BX25" s="152"/>
      <c r="BY25" s="152"/>
      <c r="BZ25" s="152"/>
      <c r="CA25" s="152"/>
      <c r="CB25" s="152"/>
      <c r="CC25" s="152"/>
      <c r="CD25" s="152"/>
      <c r="CE25" s="152"/>
      <c r="CF25" s="152"/>
      <c r="CG25" s="152"/>
      <c r="CH25" s="152"/>
      <c r="CI25" s="152"/>
      <c r="CJ25" s="152"/>
      <c r="CK25" s="152"/>
      <c r="CL25" s="152"/>
      <c r="CM25" s="152"/>
      <c r="CN25" s="152"/>
      <c r="CO25" s="152"/>
      <c r="CP25" s="152"/>
      <c r="CQ25" s="152"/>
      <c r="CR25" s="152"/>
      <c r="CS25" s="152"/>
      <c r="CT25" s="152"/>
      <c r="CU25" s="152"/>
      <c r="CV25" s="152"/>
      <c r="CW25" s="152"/>
      <c r="CX25" s="152"/>
      <c r="CY25" s="152"/>
      <c r="CZ25" s="152"/>
      <c r="DA25" s="152"/>
      <c r="DB25" s="152"/>
      <c r="DC25" s="152"/>
      <c r="DD25" s="152"/>
      <c r="DE25" s="152"/>
      <c r="DF25" s="152"/>
      <c r="DG25" s="152"/>
      <c r="DH25" s="152"/>
      <c r="DI25" s="152"/>
      <c r="DJ25" s="152"/>
      <c r="DK25" s="152"/>
      <c r="DL25" s="152"/>
      <c r="DM25" s="152"/>
      <c r="DN25" s="152"/>
      <c r="DO25" s="152"/>
      <c r="DP25" s="152"/>
      <c r="DQ25" s="152"/>
      <c r="DR25" s="152"/>
      <c r="DS25" s="152"/>
      <c r="DT25" s="152"/>
      <c r="DU25" s="152"/>
      <c r="DV25" s="152"/>
      <c r="DW25" s="152"/>
      <c r="DX25" s="152"/>
      <c r="DY25" s="152"/>
      <c r="DZ25" s="152"/>
      <c r="EA25" s="152"/>
      <c r="EB25" s="152"/>
      <c r="EC25" s="152"/>
      <c r="ED25" s="152"/>
      <c r="EE25" s="152"/>
      <c r="EF25" s="152"/>
      <c r="EG25" s="152"/>
      <c r="EH25" s="152"/>
      <c r="EI25" s="152"/>
      <c r="EJ25" s="152"/>
      <c r="EK25" s="152"/>
      <c r="EL25" s="152"/>
      <c r="EM25" s="152"/>
      <c r="EN25" s="152"/>
      <c r="EO25" s="152"/>
      <c r="EP25" s="152"/>
      <c r="EQ25" s="152"/>
      <c r="ER25" s="152"/>
      <c r="ES25" s="152"/>
      <c r="ET25" s="152"/>
      <c r="EU25" s="152"/>
      <c r="EV25" s="152"/>
      <c r="EW25" s="152"/>
      <c r="EX25" s="152"/>
      <c r="EY25" s="152"/>
      <c r="EZ25" s="152"/>
      <c r="FA25" s="152"/>
      <c r="FB25" s="152"/>
      <c r="FC25" s="152"/>
      <c r="FD25" s="152"/>
      <c r="FE25" s="152"/>
      <c r="FF25" s="152"/>
      <c r="FG25" s="152"/>
      <c r="FH25" s="152"/>
      <c r="FI25" s="152"/>
      <c r="FJ25" s="152"/>
      <c r="FK25" s="152"/>
      <c r="FL25" s="152"/>
      <c r="FM25" s="152"/>
      <c r="FN25" s="152"/>
      <c r="FO25" s="152"/>
      <c r="FP25" s="152"/>
      <c r="FQ25" s="152"/>
      <c r="FR25" s="152"/>
      <c r="FS25" s="152"/>
      <c r="FT25" s="152"/>
      <c r="FU25" s="152"/>
      <c r="FV25" s="152"/>
      <c r="FW25" s="152"/>
      <c r="FX25" s="152"/>
      <c r="FY25" s="152"/>
      <c r="FZ25" s="152"/>
      <c r="GA25" s="152"/>
      <c r="GB25" s="152"/>
      <c r="GC25" s="152"/>
      <c r="GD25" s="152"/>
      <c r="GE25" s="152"/>
      <c r="GF25" s="152"/>
      <c r="GG25" s="152"/>
      <c r="GH25" s="152"/>
      <c r="GI25" s="152"/>
      <c r="GJ25" s="152"/>
      <c r="GK25" s="152"/>
      <c r="GL25" s="152"/>
      <c r="GM25" s="152"/>
      <c r="GN25" s="152"/>
      <c r="GO25" s="152"/>
      <c r="GP25" s="152"/>
      <c r="GQ25" s="152"/>
      <c r="GR25" s="152"/>
      <c r="GS25" s="152"/>
      <c r="GT25" s="152"/>
      <c r="GU25" s="152"/>
      <c r="GV25" s="152"/>
      <c r="GW25" s="152"/>
      <c r="GX25" s="152"/>
      <c r="GY25" s="152"/>
      <c r="GZ25" s="152"/>
      <c r="HA25" s="152"/>
      <c r="HB25" s="152"/>
      <c r="HC25" s="152"/>
      <c r="HD25" s="152"/>
      <c r="HE25" s="152"/>
      <c r="HF25" s="152"/>
      <c r="HG25" s="152"/>
      <c r="HH25" s="152"/>
      <c r="HI25" s="152"/>
      <c r="HJ25" s="152"/>
      <c r="HK25" s="152"/>
      <c r="HL25" s="152"/>
      <c r="HM25" s="152"/>
      <c r="HN25" s="152"/>
      <c r="HO25" s="152"/>
      <c r="HP25" s="152"/>
      <c r="HQ25" s="152"/>
      <c r="HR25" s="152"/>
      <c r="HS25" s="152"/>
      <c r="HT25" s="152"/>
      <c r="HU25" s="152"/>
      <c r="HV25" s="152"/>
      <c r="HW25" s="152"/>
      <c r="HX25" s="152"/>
      <c r="HY25" s="152"/>
      <c r="HZ25" s="152"/>
      <c r="IA25" s="152"/>
      <c r="IB25" s="152"/>
      <c r="IC25" s="152"/>
      <c r="ID25" s="152"/>
      <c r="IE25" s="152"/>
      <c r="IF25" s="152"/>
      <c r="IG25" s="152"/>
      <c r="IH25" s="152"/>
      <c r="II25" s="152"/>
      <c r="IJ25" s="152"/>
      <c r="IK25" s="152"/>
      <c r="IL25" s="152"/>
      <c r="IM25" s="152"/>
    </row>
    <row r="26" spans="1:247" s="12" customFormat="1" ht="18" customHeight="1" thickTop="1">
      <c r="A26" s="17"/>
      <c r="B26" s="177" t="s">
        <v>21</v>
      </c>
      <c r="C26" s="178"/>
      <c r="D26" s="179"/>
      <c r="E26" s="180"/>
      <c r="F26" s="411">
        <f>SUM(F14:F25)</f>
        <v>0</v>
      </c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</row>
    <row r="27" spans="1:247" s="12" customFormat="1" ht="18" customHeight="1" thickBot="1">
      <c r="A27" s="17"/>
      <c r="B27" s="175" t="s">
        <v>153</v>
      </c>
      <c r="C27" s="176"/>
      <c r="D27" s="169"/>
      <c r="E27" s="170"/>
      <c r="F27" s="412">
        <f>F26*0.22</f>
        <v>0</v>
      </c>
    </row>
    <row r="28" spans="1:247" s="12" customFormat="1" ht="18" customHeight="1" thickTop="1" thickBot="1">
      <c r="A28" s="17"/>
      <c r="B28" s="171" t="s">
        <v>42</v>
      </c>
      <c r="C28" s="172"/>
      <c r="D28" s="173"/>
      <c r="E28" s="174"/>
      <c r="F28" s="413">
        <f>F26+F27</f>
        <v>0</v>
      </c>
    </row>
    <row r="29" spans="1:247" s="12" customFormat="1" ht="20.100000000000001" customHeight="1">
      <c r="A29" s="26"/>
      <c r="B29" s="27"/>
      <c r="C29" s="28"/>
      <c r="D29" s="29"/>
      <c r="E29" s="30"/>
      <c r="F29" s="414"/>
    </row>
    <row r="30" spans="1:247" s="12" customFormat="1" ht="20.100000000000001" customHeight="1">
      <c r="A30" s="26"/>
      <c r="B30" s="27"/>
      <c r="C30" s="28"/>
      <c r="D30" s="29"/>
      <c r="E30" s="30"/>
      <c r="F30" s="414"/>
    </row>
    <row r="31" spans="1:247" s="12" customFormat="1" ht="20.100000000000001" customHeight="1">
      <c r="A31" s="26"/>
      <c r="B31" s="27"/>
      <c r="C31" s="28"/>
      <c r="D31" s="29"/>
      <c r="E31" s="30"/>
      <c r="F31" s="414"/>
    </row>
    <row r="32" spans="1:247" ht="13.5">
      <c r="A32" s="93"/>
      <c r="B32" s="94"/>
      <c r="C32" s="95"/>
      <c r="D32" s="96"/>
      <c r="E32" s="97"/>
      <c r="F32" s="415"/>
    </row>
    <row r="33" spans="1:6" ht="13.5">
      <c r="A33" s="93"/>
      <c r="B33" s="98" t="s">
        <v>187</v>
      </c>
      <c r="C33" s="95"/>
      <c r="D33" s="99" t="s">
        <v>43</v>
      </c>
      <c r="E33" s="99"/>
      <c r="F33" s="416"/>
    </row>
    <row r="34" spans="1:6" ht="13.5">
      <c r="A34" s="93"/>
      <c r="B34" s="94"/>
      <c r="C34" s="95"/>
      <c r="D34" s="99" t="s">
        <v>142</v>
      </c>
      <c r="E34" s="99"/>
      <c r="F34" s="416"/>
    </row>
  </sheetData>
  <sheetProtection password="8960" sheet="1" objects="1" scenarios="1" selectLockedCells="1"/>
  <phoneticPr fontId="10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1"/>
  <sheetViews>
    <sheetView view="pageBreakPreview" zoomScaleNormal="100" zoomScaleSheetLayoutView="100" workbookViewId="0">
      <selection activeCell="E9" sqref="E9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16384" width="9" style="243"/>
  </cols>
  <sheetData>
    <row r="1" spans="1:6" s="215" customFormat="1" ht="14.1" customHeight="1">
      <c r="D1" s="233"/>
      <c r="E1" s="432"/>
      <c r="F1" s="420"/>
    </row>
    <row r="2" spans="1:6" s="215" customFormat="1" ht="14.1" customHeight="1">
      <c r="A2" s="219"/>
      <c r="B2" s="402" t="s">
        <v>385</v>
      </c>
      <c r="C2" s="219"/>
      <c r="D2" s="234"/>
      <c r="E2" s="433"/>
      <c r="F2" s="420"/>
    </row>
    <row r="3" spans="1:6" s="215" customFormat="1">
      <c r="D3" s="233"/>
      <c r="E3" s="432"/>
      <c r="F3" s="420"/>
    </row>
    <row r="4" spans="1:6" s="216" customFormat="1" ht="12.75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</row>
    <row r="5" spans="1:6" s="217" customFormat="1">
      <c r="A5" s="220"/>
      <c r="B5" s="218" t="s">
        <v>7</v>
      </c>
      <c r="C5" s="221"/>
      <c r="D5" s="236"/>
      <c r="E5" s="435"/>
      <c r="F5" s="420"/>
    </row>
    <row r="6" spans="1:6" s="217" customFormat="1">
      <c r="A6" s="220"/>
      <c r="B6" s="218"/>
      <c r="C6" s="221"/>
      <c r="D6" s="236"/>
      <c r="E6" s="435"/>
      <c r="F6" s="420"/>
    </row>
    <row r="7" spans="1:6" s="247" customFormat="1" ht="25.5">
      <c r="A7" s="61" t="s">
        <v>74</v>
      </c>
      <c r="B7" s="237" t="s">
        <v>75</v>
      </c>
      <c r="C7" s="245"/>
      <c r="D7" s="246"/>
      <c r="E7" s="420"/>
      <c r="F7" s="420"/>
    </row>
    <row r="8" spans="1:6" s="77" customFormat="1" ht="12.75">
      <c r="A8" s="244"/>
      <c r="B8" s="249"/>
      <c r="C8" s="43"/>
      <c r="D8" s="246"/>
      <c r="E8" s="420"/>
      <c r="F8" s="420"/>
    </row>
    <row r="9" spans="1:6" s="77" customFormat="1" ht="36">
      <c r="A9" s="253">
        <f>IF(B8="",MAX($A$8:A8)+1,"")</f>
        <v>1</v>
      </c>
      <c r="B9" s="250" t="s">
        <v>101</v>
      </c>
      <c r="C9" s="43" t="s">
        <v>22</v>
      </c>
      <c r="D9" s="246">
        <v>5</v>
      </c>
      <c r="E9" s="590"/>
      <c r="F9" s="420">
        <f>D9*E9</f>
        <v>0</v>
      </c>
    </row>
    <row r="10" spans="1:6" s="77" customFormat="1" ht="12.75">
      <c r="A10" s="244"/>
      <c r="B10" s="250" t="s">
        <v>76</v>
      </c>
      <c r="C10" s="34" t="s">
        <v>25</v>
      </c>
      <c r="D10" s="37">
        <v>1</v>
      </c>
      <c r="E10" s="420"/>
      <c r="F10" s="420"/>
    </row>
    <row r="11" spans="1:6" s="135" customFormat="1" ht="12.75">
      <c r="A11" s="244"/>
      <c r="B11" s="250" t="s">
        <v>77</v>
      </c>
      <c r="C11" s="35" t="s">
        <v>25</v>
      </c>
      <c r="D11" s="371">
        <v>1</v>
      </c>
      <c r="E11" s="420"/>
      <c r="F11" s="420"/>
    </row>
    <row r="12" spans="1:6" s="136" customFormat="1" ht="12.75">
      <c r="A12" s="244"/>
      <c r="B12" s="250" t="s">
        <v>57</v>
      </c>
      <c r="C12" s="34" t="s">
        <v>25</v>
      </c>
      <c r="D12" s="37">
        <v>1</v>
      </c>
      <c r="E12" s="420"/>
      <c r="F12" s="420"/>
    </row>
    <row r="13" spans="1:6" s="136" customFormat="1" ht="12.75">
      <c r="A13" s="244"/>
      <c r="B13" s="250"/>
      <c r="C13" s="34"/>
      <c r="D13" s="37"/>
      <c r="E13" s="420"/>
      <c r="F13" s="420"/>
    </row>
    <row r="14" spans="1:6" s="136" customFormat="1" ht="24">
      <c r="A14" s="253">
        <f>IF(B13="",MAX($A$8:A13)+1,"")</f>
        <v>2</v>
      </c>
      <c r="B14" s="250" t="s">
        <v>253</v>
      </c>
      <c r="C14" s="43" t="s">
        <v>25</v>
      </c>
      <c r="D14" s="246">
        <v>8</v>
      </c>
      <c r="E14" s="590"/>
      <c r="F14" s="420">
        <f>D14*E14</f>
        <v>0</v>
      </c>
    </row>
    <row r="15" spans="1:6" s="141" customFormat="1" ht="12.75">
      <c r="A15" s="137"/>
      <c r="B15" s="138"/>
      <c r="C15" s="139"/>
      <c r="D15" s="140"/>
      <c r="E15" s="420"/>
      <c r="F15" s="420"/>
    </row>
    <row r="16" spans="1:6" s="136" customFormat="1" ht="48">
      <c r="A16" s="253">
        <f>IF(B15="",MAX($A$8:A15)+1,"")</f>
        <v>3</v>
      </c>
      <c r="B16" s="35" t="s">
        <v>152</v>
      </c>
      <c r="C16" s="43"/>
      <c r="D16" s="246"/>
      <c r="E16" s="420"/>
      <c r="F16" s="420"/>
    </row>
    <row r="17" spans="1:6" s="77" customFormat="1" ht="12.75">
      <c r="A17" s="244"/>
      <c r="B17" s="250"/>
      <c r="C17" s="43"/>
      <c r="D17" s="246"/>
      <c r="E17" s="420"/>
      <c r="F17" s="420"/>
    </row>
    <row r="18" spans="1:6" s="77" customFormat="1" ht="12.75">
      <c r="A18" s="244"/>
      <c r="B18" s="250" t="s">
        <v>118</v>
      </c>
      <c r="C18" s="43" t="s">
        <v>26</v>
      </c>
      <c r="D18" s="246">
        <v>18</v>
      </c>
      <c r="E18" s="590"/>
      <c r="F18" s="420">
        <f>D18*E18</f>
        <v>0</v>
      </c>
    </row>
    <row r="19" spans="1:6" s="141" customFormat="1" ht="12.75">
      <c r="A19" s="137"/>
      <c r="B19" s="138"/>
      <c r="C19" s="139"/>
      <c r="D19" s="140"/>
      <c r="E19" s="420"/>
      <c r="F19" s="420"/>
    </row>
    <row r="20" spans="1:6" s="77" customFormat="1" ht="12.75">
      <c r="A20" s="244"/>
      <c r="B20" s="250" t="s">
        <v>119</v>
      </c>
      <c r="C20" s="43" t="s">
        <v>26</v>
      </c>
      <c r="D20" s="246">
        <v>181</v>
      </c>
      <c r="E20" s="590"/>
      <c r="F20" s="420">
        <f>D20*E20</f>
        <v>0</v>
      </c>
    </row>
    <row r="21" spans="1:6" s="141" customFormat="1" ht="12.75">
      <c r="A21" s="137"/>
      <c r="B21" s="138"/>
      <c r="C21" s="139"/>
      <c r="D21" s="140"/>
      <c r="E21" s="420"/>
      <c r="F21" s="420"/>
    </row>
    <row r="22" spans="1:6" s="77" customFormat="1" ht="12.75">
      <c r="A22" s="244"/>
      <c r="B22" s="250" t="s">
        <v>120</v>
      </c>
      <c r="C22" s="43" t="s">
        <v>26</v>
      </c>
      <c r="D22" s="246">
        <v>304</v>
      </c>
      <c r="E22" s="590"/>
      <c r="F22" s="420">
        <f>D22*E22</f>
        <v>0</v>
      </c>
    </row>
    <row r="23" spans="1:6" s="247" customFormat="1" ht="11.25" customHeight="1">
      <c r="A23" s="244" t="s">
        <v>14</v>
      </c>
      <c r="B23" s="39"/>
      <c r="C23" s="111"/>
      <c r="D23" s="246"/>
      <c r="E23" s="420"/>
      <c r="F23" s="420"/>
    </row>
    <row r="24" spans="1:6" s="136" customFormat="1" ht="36">
      <c r="A24" s="253">
        <f>IF(B23="",MAX($A$8:A23)+1,"")</f>
        <v>4</v>
      </c>
      <c r="B24" s="250" t="s">
        <v>254</v>
      </c>
      <c r="C24" s="43" t="s">
        <v>26</v>
      </c>
      <c r="D24" s="246">
        <v>15</v>
      </c>
      <c r="E24" s="590"/>
      <c r="F24" s="420">
        <f>D24*E24</f>
        <v>0</v>
      </c>
    </row>
    <row r="25" spans="1:6" s="247" customFormat="1" ht="11.25" customHeight="1">
      <c r="A25" s="244" t="s">
        <v>14</v>
      </c>
      <c r="B25" s="39"/>
      <c r="C25" s="111"/>
      <c r="D25" s="246"/>
      <c r="E25" s="420"/>
      <c r="F25" s="420"/>
    </row>
    <row r="26" spans="1:6" s="136" customFormat="1" ht="36">
      <c r="A26" s="253">
        <f>IF(B25="",MAX($A$8:A25)+1,"")</f>
        <v>5</v>
      </c>
      <c r="B26" s="250" t="s">
        <v>255</v>
      </c>
      <c r="C26" s="43" t="s">
        <v>26</v>
      </c>
      <c r="D26" s="246">
        <v>310</v>
      </c>
      <c r="E26" s="590"/>
      <c r="F26" s="420">
        <f>D26*E26</f>
        <v>0</v>
      </c>
    </row>
    <row r="27" spans="1:6" s="247" customFormat="1" ht="11.25" customHeight="1">
      <c r="A27" s="244" t="s">
        <v>14</v>
      </c>
      <c r="B27" s="39"/>
      <c r="C27" s="111"/>
      <c r="D27" s="246"/>
      <c r="E27" s="420"/>
      <c r="F27" s="420"/>
    </row>
    <row r="28" spans="1:6" s="136" customFormat="1" ht="36">
      <c r="A28" s="253">
        <f>IF(B27="",MAX($A$8:A27)+1,"")</f>
        <v>6</v>
      </c>
      <c r="B28" s="250" t="s">
        <v>256</v>
      </c>
      <c r="C28" s="43" t="s">
        <v>25</v>
      </c>
      <c r="D28" s="246">
        <v>9</v>
      </c>
      <c r="E28" s="590"/>
      <c r="F28" s="420">
        <f>D28*E28</f>
        <v>0</v>
      </c>
    </row>
    <row r="29" spans="1:6" s="247" customFormat="1" ht="11.25" customHeight="1">
      <c r="A29" s="244"/>
      <c r="B29" s="39"/>
      <c r="C29" s="111"/>
      <c r="D29" s="246"/>
      <c r="E29" s="420"/>
      <c r="F29" s="420"/>
    </row>
    <row r="30" spans="1:6" s="136" customFormat="1" ht="36">
      <c r="A30" s="253">
        <f>IF(B29="",MAX($A$8:A29)+1,"")</f>
        <v>7</v>
      </c>
      <c r="B30" s="250" t="s">
        <v>257</v>
      </c>
      <c r="C30" s="43" t="s">
        <v>25</v>
      </c>
      <c r="D30" s="246">
        <v>3</v>
      </c>
      <c r="E30" s="590"/>
      <c r="F30" s="420">
        <f>D30*E30</f>
        <v>0</v>
      </c>
    </row>
    <row r="31" spans="1:6" s="247" customFormat="1" ht="11.25" customHeight="1">
      <c r="A31" s="244"/>
      <c r="B31" s="39"/>
      <c r="C31" s="111"/>
      <c r="D31" s="246"/>
      <c r="E31" s="420"/>
      <c r="F31" s="420"/>
    </row>
    <row r="32" spans="1:6" s="136" customFormat="1" ht="72">
      <c r="A32" s="253">
        <f>IF(B31="",MAX($A$8:A31)+1,"")</f>
        <v>8</v>
      </c>
      <c r="B32" s="250" t="s">
        <v>260</v>
      </c>
      <c r="C32" s="43" t="s">
        <v>25</v>
      </c>
      <c r="D32" s="246">
        <v>35</v>
      </c>
      <c r="E32" s="590"/>
      <c r="F32" s="420">
        <f>D32*E32</f>
        <v>0</v>
      </c>
    </row>
    <row r="33" spans="1:10" s="247" customFormat="1" ht="11.25" customHeight="1">
      <c r="A33" s="244"/>
      <c r="B33" s="39"/>
      <c r="C33" s="111"/>
      <c r="D33" s="246"/>
      <c r="E33" s="420"/>
      <c r="F33" s="420"/>
    </row>
    <row r="34" spans="1:10" s="211" customFormat="1" ht="60">
      <c r="A34" s="253">
        <f>IF(B33="",MAX($A$8:A33)+1,"")</f>
        <v>9</v>
      </c>
      <c r="B34" s="214" t="s">
        <v>374</v>
      </c>
      <c r="C34" s="212" t="s">
        <v>28</v>
      </c>
      <c r="D34" s="246">
        <v>15</v>
      </c>
      <c r="E34" s="590"/>
      <c r="F34" s="436">
        <f>D34*E34</f>
        <v>0</v>
      </c>
      <c r="G34" s="210"/>
      <c r="H34" s="209"/>
      <c r="I34" s="209"/>
      <c r="J34" s="209"/>
    </row>
    <row r="35" spans="1:10" s="211" customFormat="1" ht="36">
      <c r="A35" s="253" t="str">
        <f>IF(B34="",MAX($A$8:A34)+1,"")</f>
        <v/>
      </c>
      <c r="B35" s="214" t="s">
        <v>382</v>
      </c>
      <c r="C35" s="212"/>
      <c r="D35" s="246"/>
      <c r="E35" s="442"/>
      <c r="F35" s="436"/>
      <c r="G35" s="210"/>
      <c r="H35" s="209"/>
      <c r="I35" s="209"/>
      <c r="J35" s="209"/>
    </row>
    <row r="36" spans="1:10" s="247" customFormat="1">
      <c r="A36" s="253" t="str">
        <f>IF(B35="",MAX($A$8:A35)+1,"")</f>
        <v/>
      </c>
      <c r="B36" s="35"/>
      <c r="C36" s="245"/>
      <c r="D36" s="246"/>
      <c r="E36" s="420"/>
      <c r="F36" s="420"/>
      <c r="G36" s="225"/>
    </row>
    <row r="37" spans="1:10" s="136" customFormat="1" ht="24">
      <c r="A37" s="253">
        <f>IF(B36="",MAX($A$8:A36)+1,"")</f>
        <v>10</v>
      </c>
      <c r="B37" s="250" t="s">
        <v>259</v>
      </c>
      <c r="C37" s="43" t="s">
        <v>22</v>
      </c>
      <c r="D37" s="246">
        <v>1</v>
      </c>
      <c r="E37" s="590"/>
      <c r="F37" s="420">
        <f>D37*E37</f>
        <v>0</v>
      </c>
    </row>
    <row r="38" spans="1:10" s="247" customFormat="1" ht="11.25" customHeight="1" thickBot="1">
      <c r="A38" s="244"/>
      <c r="B38" s="39"/>
      <c r="C38" s="111"/>
      <c r="D38" s="246"/>
      <c r="E38" s="420"/>
      <c r="F38" s="420"/>
    </row>
    <row r="39" spans="1:10" s="79" customFormat="1" ht="30" customHeight="1" thickTop="1" thickBot="1">
      <c r="A39" s="230"/>
      <c r="B39" s="231" t="str">
        <f>+CONCATENATE("REKAPITULACIJA - ",B7)</f>
        <v>REKAPITULACIJA - INŠTALACIJA ZA IZENAČEVANJE POTENCIALOV</v>
      </c>
      <c r="C39" s="232"/>
      <c r="D39" s="229"/>
      <c r="E39" s="444"/>
      <c r="F39" s="445">
        <f>SUM(F8:F38)</f>
        <v>0</v>
      </c>
    </row>
    <row r="40" spans="1:10" s="106" customFormat="1" ht="13.5" thickTop="1">
      <c r="A40" s="142"/>
      <c r="B40" s="39"/>
      <c r="C40" s="142"/>
      <c r="D40" s="132"/>
      <c r="E40" s="420"/>
      <c r="F40" s="420"/>
    </row>
    <row r="41" spans="1:10" s="92" customFormat="1" ht="12.75">
      <c r="A41" s="244"/>
      <c r="B41" s="250"/>
      <c r="C41" s="48"/>
      <c r="D41" s="145"/>
      <c r="E41" s="420"/>
      <c r="F41" s="420"/>
    </row>
  </sheetData>
  <sheetProtection password="8960" sheet="1" objects="1" scenarios="1" selectLockedCells="1"/>
  <protectedRanges>
    <protectedRange sqref="E38" name="Obseg1_3_1"/>
  </protectedRanges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6"/>
  <sheetViews>
    <sheetView view="pageBreakPreview" zoomScaleNormal="100" zoomScaleSheetLayoutView="100" workbookViewId="0">
      <selection activeCell="E9" sqref="E9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16384" width="9" style="243"/>
  </cols>
  <sheetData>
    <row r="1" spans="1:7" s="215" customFormat="1" ht="14.1" customHeight="1">
      <c r="D1" s="233"/>
      <c r="E1" s="432"/>
      <c r="F1" s="420"/>
    </row>
    <row r="2" spans="1:7" s="215" customFormat="1" ht="14.1" customHeight="1">
      <c r="A2" s="219"/>
      <c r="B2" s="402" t="s">
        <v>385</v>
      </c>
      <c r="C2" s="219"/>
      <c r="D2" s="234"/>
      <c r="E2" s="433"/>
      <c r="F2" s="420"/>
    </row>
    <row r="3" spans="1:7" s="215" customFormat="1">
      <c r="D3" s="233"/>
      <c r="E3" s="432"/>
      <c r="F3" s="420"/>
    </row>
    <row r="4" spans="1:7" s="216" customFormat="1" ht="12.75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</row>
    <row r="5" spans="1:7" s="217" customFormat="1">
      <c r="A5" s="220"/>
      <c r="B5" s="218" t="s">
        <v>7</v>
      </c>
      <c r="C5" s="221"/>
      <c r="D5" s="236"/>
      <c r="E5" s="435"/>
      <c r="F5" s="420"/>
    </row>
    <row r="6" spans="1:7" s="217" customFormat="1">
      <c r="A6" s="220"/>
      <c r="B6" s="218"/>
      <c r="C6" s="221"/>
      <c r="D6" s="236"/>
      <c r="E6" s="435"/>
      <c r="F6" s="420"/>
    </row>
    <row r="7" spans="1:7" s="247" customFormat="1" ht="12.75">
      <c r="A7" s="61" t="s">
        <v>214</v>
      </c>
      <c r="B7" s="237" t="s">
        <v>72</v>
      </c>
      <c r="C7" s="245" t="s">
        <v>9</v>
      </c>
      <c r="D7" s="246"/>
      <c r="E7" s="420"/>
      <c r="F7" s="420"/>
      <c r="G7" s="225"/>
    </row>
    <row r="8" spans="1:7" s="92" customFormat="1" ht="12.75">
      <c r="A8" s="244"/>
      <c r="B8" s="250"/>
      <c r="C8" s="245"/>
      <c r="D8" s="251"/>
      <c r="E8" s="420"/>
      <c r="F8" s="420"/>
    </row>
    <row r="9" spans="1:7" s="247" customFormat="1" ht="48">
      <c r="A9" s="253">
        <f>IF(B8="",MAX($A$8:A8)+1,"")</f>
        <v>1</v>
      </c>
      <c r="B9" s="250" t="s">
        <v>414</v>
      </c>
      <c r="C9" s="118" t="s">
        <v>26</v>
      </c>
      <c r="D9" s="246">
        <v>188</v>
      </c>
      <c r="E9" s="590"/>
      <c r="F9" s="420">
        <f>D9*E9</f>
        <v>0</v>
      </c>
    </row>
    <row r="10" spans="1:7" s="247" customFormat="1" ht="12.75">
      <c r="A10" s="244"/>
      <c r="B10" s="257"/>
      <c r="C10" s="118"/>
      <c r="D10" s="246"/>
      <c r="E10" s="420"/>
      <c r="F10" s="420"/>
    </row>
    <row r="11" spans="1:7" s="255" customFormat="1" ht="24">
      <c r="A11" s="253">
        <f>IF(B10="",MAX($A$8:A10)+1,"")</f>
        <v>2</v>
      </c>
      <c r="B11" s="250" t="s">
        <v>258</v>
      </c>
      <c r="C11" s="245" t="s">
        <v>26</v>
      </c>
      <c r="D11" s="49">
        <v>129</v>
      </c>
      <c r="E11" s="590"/>
      <c r="F11" s="420">
        <f>D11*E11</f>
        <v>0</v>
      </c>
    </row>
    <row r="12" spans="1:7" s="255" customFormat="1">
      <c r="A12" s="253"/>
      <c r="B12" s="250"/>
      <c r="C12" s="245"/>
      <c r="D12" s="49"/>
      <c r="E12" s="467"/>
      <c r="F12" s="420"/>
    </row>
    <row r="13" spans="1:7" s="247" customFormat="1" ht="36">
      <c r="A13" s="253">
        <f>IF(B12="",MAX($A$8:A12)+1,"")</f>
        <v>3</v>
      </c>
      <c r="B13" s="250" t="s">
        <v>415</v>
      </c>
      <c r="C13" s="118" t="s">
        <v>25</v>
      </c>
      <c r="D13" s="246">
        <v>15</v>
      </c>
      <c r="E13" s="590"/>
      <c r="F13" s="420">
        <f>D13*E13</f>
        <v>0</v>
      </c>
    </row>
    <row r="14" spans="1:7" s="247" customFormat="1" ht="12.75">
      <c r="A14" s="244"/>
      <c r="B14" s="250"/>
      <c r="C14" s="118"/>
      <c r="D14" s="246"/>
      <c r="E14" s="420"/>
      <c r="F14" s="420"/>
    </row>
    <row r="15" spans="1:7" s="247" customFormat="1" ht="36">
      <c r="A15" s="253">
        <f>IF(B14="",MAX($A$8:A14)+1,"")</f>
        <v>4</v>
      </c>
      <c r="B15" s="250" t="s">
        <v>416</v>
      </c>
      <c r="C15" s="118" t="s">
        <v>25</v>
      </c>
      <c r="D15" s="246">
        <v>41</v>
      </c>
      <c r="E15" s="590"/>
      <c r="F15" s="420">
        <f>D15*E15</f>
        <v>0</v>
      </c>
    </row>
    <row r="16" spans="1:7" s="247" customFormat="1" ht="12.75">
      <c r="A16" s="244"/>
      <c r="B16" s="250"/>
      <c r="C16" s="118"/>
      <c r="D16" s="246"/>
      <c r="E16" s="420"/>
      <c r="F16" s="420"/>
    </row>
    <row r="17" spans="1:6" s="247" customFormat="1" ht="36">
      <c r="A17" s="253">
        <f>IF(B16="",MAX($A$8:A16)+1,"")</f>
        <v>5</v>
      </c>
      <c r="B17" s="250" t="s">
        <v>417</v>
      </c>
      <c r="C17" s="118" t="s">
        <v>25</v>
      </c>
      <c r="D17" s="246">
        <v>16</v>
      </c>
      <c r="E17" s="590"/>
      <c r="F17" s="420">
        <f>D17*E17</f>
        <v>0</v>
      </c>
    </row>
    <row r="18" spans="1:6" s="161" customFormat="1" ht="15.75">
      <c r="A18" s="244"/>
      <c r="B18" s="257"/>
      <c r="C18" s="118"/>
      <c r="D18" s="246"/>
      <c r="E18" s="420"/>
      <c r="F18" s="466"/>
    </row>
    <row r="19" spans="1:6" s="247" customFormat="1" ht="72">
      <c r="A19" s="253">
        <f>IF(B18="",MAX($A$8:A18)+1,"")</f>
        <v>6</v>
      </c>
      <c r="B19" s="250" t="s">
        <v>418</v>
      </c>
      <c r="C19" s="118" t="s">
        <v>25</v>
      </c>
      <c r="D19" s="246">
        <v>70</v>
      </c>
      <c r="E19" s="590"/>
      <c r="F19" s="420">
        <f>D19*E19</f>
        <v>0</v>
      </c>
    </row>
    <row r="20" spans="1:6" s="247" customFormat="1" ht="12.75">
      <c r="A20" s="244"/>
      <c r="B20" s="250"/>
      <c r="C20" s="118"/>
      <c r="D20" s="246"/>
      <c r="E20" s="420"/>
      <c r="F20" s="420"/>
    </row>
    <row r="21" spans="1:6" s="161" customFormat="1" ht="24">
      <c r="A21" s="253">
        <f>IF(B20="",MAX($A$8:A20)+1,"")</f>
        <v>7</v>
      </c>
      <c r="B21" s="250" t="s">
        <v>419</v>
      </c>
      <c r="C21" s="118" t="s">
        <v>25</v>
      </c>
      <c r="D21" s="246">
        <v>10</v>
      </c>
      <c r="E21" s="590"/>
      <c r="F21" s="420">
        <f>D21*E21</f>
        <v>0</v>
      </c>
    </row>
    <row r="22" spans="1:6" s="161" customFormat="1" ht="15.75">
      <c r="A22" s="253" t="str">
        <f>IF(B21="",MAX($A$8:A21)+1,"")</f>
        <v/>
      </c>
      <c r="B22" s="250"/>
      <c r="C22" s="118"/>
      <c r="D22" s="246"/>
      <c r="E22" s="420"/>
      <c r="F22" s="466"/>
    </row>
    <row r="23" spans="1:6" s="161" customFormat="1" ht="36">
      <c r="A23" s="253">
        <f>IF(B22="",MAX($A$8:A22)+1,"")</f>
        <v>8</v>
      </c>
      <c r="B23" s="250" t="s">
        <v>420</v>
      </c>
      <c r="C23" s="245" t="s">
        <v>25</v>
      </c>
      <c r="D23" s="246">
        <v>8</v>
      </c>
      <c r="E23" s="590"/>
      <c r="F23" s="420">
        <f>D23*E23</f>
        <v>0</v>
      </c>
    </row>
    <row r="24" spans="1:6" s="247" customFormat="1" ht="12.75">
      <c r="A24" s="244"/>
      <c r="B24" s="250"/>
      <c r="C24" s="118"/>
      <c r="D24" s="246"/>
      <c r="E24" s="420"/>
      <c r="F24" s="420"/>
    </row>
    <row r="25" spans="1:6" s="161" customFormat="1" ht="36">
      <c r="A25" s="253">
        <f>IF(B24="",MAX($A$8:A24)+1,"")</f>
        <v>9</v>
      </c>
      <c r="B25" s="250" t="s">
        <v>421</v>
      </c>
      <c r="C25" s="245" t="s">
        <v>25</v>
      </c>
      <c r="D25" s="246">
        <v>8</v>
      </c>
      <c r="E25" s="590"/>
      <c r="F25" s="420">
        <f>D25*E25</f>
        <v>0</v>
      </c>
    </row>
    <row r="26" spans="1:6" s="247" customFormat="1" ht="12.75">
      <c r="A26" s="244"/>
      <c r="B26" s="250"/>
      <c r="C26" s="118"/>
      <c r="D26" s="246"/>
      <c r="E26" s="420"/>
      <c r="F26" s="420"/>
    </row>
    <row r="27" spans="1:6" s="161" customFormat="1" ht="48">
      <c r="A27" s="253">
        <f>IF(B26="",MAX($A$8:A26)+1,"")</f>
        <v>10</v>
      </c>
      <c r="B27" s="250" t="s">
        <v>422</v>
      </c>
      <c r="C27" s="118" t="s">
        <v>25</v>
      </c>
      <c r="D27" s="246">
        <v>7</v>
      </c>
      <c r="E27" s="590"/>
      <c r="F27" s="420">
        <f>D27*E27</f>
        <v>0</v>
      </c>
    </row>
    <row r="28" spans="1:6" s="161" customFormat="1" ht="15.75">
      <c r="A28" s="253" t="str">
        <f>IF(B27="",MAX($A$8:A27)+1,"")</f>
        <v/>
      </c>
      <c r="B28" s="250"/>
      <c r="C28" s="118"/>
      <c r="D28" s="246"/>
      <c r="E28" s="420"/>
      <c r="F28" s="466"/>
    </row>
    <row r="29" spans="1:6" s="161" customFormat="1" ht="36">
      <c r="A29" s="253">
        <f>IF(B28="",MAX($A$8:A28)+1,"")</f>
        <v>11</v>
      </c>
      <c r="B29" s="250" t="s">
        <v>430</v>
      </c>
      <c r="C29" s="245" t="s">
        <v>26</v>
      </c>
      <c r="D29" s="246">
        <v>25</v>
      </c>
      <c r="E29" s="590"/>
      <c r="F29" s="420">
        <f>D29*E29</f>
        <v>0</v>
      </c>
    </row>
    <row r="30" spans="1:6" s="247" customFormat="1" ht="12.75">
      <c r="A30" s="244"/>
      <c r="B30" s="250"/>
      <c r="C30" s="118"/>
      <c r="D30" s="246"/>
      <c r="E30" s="420"/>
      <c r="F30" s="420"/>
    </row>
    <row r="31" spans="1:6" s="247" customFormat="1" ht="48">
      <c r="A31" s="253">
        <f>IF(B30="",MAX($A$8:A30)+1,"")</f>
        <v>12</v>
      </c>
      <c r="B31" s="250" t="s">
        <v>423</v>
      </c>
      <c r="C31" s="118" t="s">
        <v>25</v>
      </c>
      <c r="D31" s="246">
        <v>22</v>
      </c>
      <c r="E31" s="590"/>
      <c r="F31" s="420">
        <f>D31*E31</f>
        <v>0</v>
      </c>
    </row>
    <row r="32" spans="1:6" s="247" customFormat="1" ht="12.75">
      <c r="A32" s="244"/>
      <c r="B32" s="257"/>
      <c r="C32" s="118"/>
      <c r="D32" s="246"/>
      <c r="E32" s="420"/>
      <c r="F32" s="420"/>
    </row>
    <row r="33" spans="1:6" s="247" customFormat="1" ht="36">
      <c r="A33" s="253">
        <f>IF(B32="",MAX($A$8:A32)+1,"")</f>
        <v>13</v>
      </c>
      <c r="B33" s="250" t="s">
        <v>424</v>
      </c>
      <c r="C33" s="118" t="s">
        <v>25</v>
      </c>
      <c r="D33" s="246">
        <v>1</v>
      </c>
      <c r="E33" s="590"/>
      <c r="F33" s="420">
        <f>D33*E33</f>
        <v>0</v>
      </c>
    </row>
    <row r="34" spans="1:6" s="247" customFormat="1" ht="12.75">
      <c r="A34" s="244"/>
      <c r="B34" s="250"/>
      <c r="C34" s="118"/>
      <c r="D34" s="246"/>
      <c r="E34" s="420"/>
      <c r="F34" s="420"/>
    </row>
    <row r="35" spans="1:6" s="247" customFormat="1" ht="36">
      <c r="A35" s="253">
        <f>IF(B34="",MAX($A$8:A34)+1,"")</f>
        <v>14</v>
      </c>
      <c r="B35" s="250" t="s">
        <v>425</v>
      </c>
      <c r="C35" s="118" t="s">
        <v>25</v>
      </c>
      <c r="D35" s="246">
        <v>12</v>
      </c>
      <c r="E35" s="590"/>
      <c r="F35" s="420">
        <f>D35*E35</f>
        <v>0</v>
      </c>
    </row>
    <row r="36" spans="1:6" s="117" customFormat="1" ht="12.75">
      <c r="A36" s="244"/>
      <c r="B36" s="35"/>
      <c r="C36" s="245"/>
      <c r="D36" s="246"/>
      <c r="E36" s="437"/>
      <c r="F36" s="420"/>
    </row>
    <row r="37" spans="1:6" s="117" customFormat="1" ht="36">
      <c r="A37" s="253">
        <f>IF(B36="",MAX($A$8:A36)+1,"")</f>
        <v>15</v>
      </c>
      <c r="B37" s="35" t="s">
        <v>426</v>
      </c>
      <c r="C37" s="245" t="s">
        <v>27</v>
      </c>
      <c r="D37" s="246">
        <v>35</v>
      </c>
      <c r="E37" s="590"/>
      <c r="F37" s="420">
        <f>D37*E37</f>
        <v>0</v>
      </c>
    </row>
    <row r="38" spans="1:6" s="117" customFormat="1" ht="12.75">
      <c r="A38" s="244"/>
      <c r="B38" s="35"/>
      <c r="C38" s="245"/>
      <c r="D38" s="246"/>
      <c r="E38" s="437"/>
      <c r="F38" s="420"/>
    </row>
    <row r="39" spans="1:6" s="117" customFormat="1" ht="24">
      <c r="A39" s="253">
        <f>IF(B38="",MAX($A$8:A38)+1,"")</f>
        <v>16</v>
      </c>
      <c r="B39" s="35" t="s">
        <v>427</v>
      </c>
      <c r="C39" s="245" t="s">
        <v>27</v>
      </c>
      <c r="D39" s="246">
        <v>35</v>
      </c>
      <c r="E39" s="590"/>
      <c r="F39" s="420">
        <f>D39*E39</f>
        <v>0</v>
      </c>
    </row>
    <row r="40" spans="1:6" s="247" customFormat="1" ht="12.75">
      <c r="A40" s="244"/>
      <c r="B40" s="250"/>
      <c r="C40" s="118"/>
      <c r="D40" s="246"/>
      <c r="E40" s="467"/>
      <c r="F40" s="420"/>
    </row>
    <row r="41" spans="1:6" s="117" customFormat="1" ht="24">
      <c r="A41" s="253">
        <f>IF(B40="",MAX($A$8:A40)+1,"")</f>
        <v>17</v>
      </c>
      <c r="B41" s="35" t="s">
        <v>428</v>
      </c>
      <c r="C41" s="245" t="s">
        <v>22</v>
      </c>
      <c r="D41" s="246">
        <v>1</v>
      </c>
      <c r="E41" s="590"/>
      <c r="F41" s="420">
        <f>D41*E41</f>
        <v>0</v>
      </c>
    </row>
    <row r="42" spans="1:6" s="247" customFormat="1">
      <c r="A42" s="253" t="str">
        <f>IF(B41="",MAX($A$8:A41)+1,"")</f>
        <v/>
      </c>
      <c r="B42" s="250"/>
      <c r="C42" s="118"/>
      <c r="D42" s="246"/>
      <c r="E42" s="467"/>
      <c r="F42" s="420"/>
    </row>
    <row r="43" spans="1:6" s="77" customFormat="1" ht="72">
      <c r="A43" s="253">
        <f>IF(B42="",MAX($A$8:A42)+1,"")</f>
        <v>18</v>
      </c>
      <c r="B43" s="250" t="s">
        <v>429</v>
      </c>
      <c r="C43" s="43" t="s">
        <v>22</v>
      </c>
      <c r="D43" s="246">
        <v>1</v>
      </c>
      <c r="E43" s="590"/>
      <c r="F43" s="420">
        <f>D43*E43</f>
        <v>0</v>
      </c>
    </row>
    <row r="44" spans="1:6" s="106" customFormat="1" ht="13.5" thickBot="1">
      <c r="A44" s="244"/>
      <c r="B44" s="250"/>
      <c r="C44" s="48"/>
      <c r="D44" s="145"/>
      <c r="E44" s="420"/>
      <c r="F44" s="420"/>
    </row>
    <row r="45" spans="1:6" s="79" customFormat="1" ht="30" customHeight="1" thickTop="1" thickBot="1">
      <c r="A45" s="230"/>
      <c r="B45" s="231" t="str">
        <f>+CONCATENATE("REKAPITULACIJA - ",B7)</f>
        <v>REKAPITULACIJA - STRELOVODNA INŠTALACIJA</v>
      </c>
      <c r="C45" s="232"/>
      <c r="D45" s="229"/>
      <c r="E45" s="444"/>
      <c r="F45" s="445">
        <f>SUM(F9:F44)</f>
        <v>0</v>
      </c>
    </row>
    <row r="46" spans="1:6" s="92" customFormat="1" ht="13.5" thickTop="1">
      <c r="A46" s="244"/>
      <c r="B46" s="250"/>
      <c r="C46" s="48"/>
      <c r="D46" s="145"/>
      <c r="E46" s="420"/>
      <c r="F46" s="420"/>
    </row>
  </sheetData>
  <sheetProtection password="8960" sheet="1" objects="1" scenarios="1" selectLockedCells="1"/>
  <protectedRanges>
    <protectedRange sqref="E43" name="Obseg1_3_1_1"/>
    <protectedRange sqref="E36:E39 E41" name="Obseg1_1_1_1_1"/>
  </protectedRanges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3"/>
  <sheetViews>
    <sheetView view="pageBreakPreview" zoomScaleNormal="100" zoomScaleSheetLayoutView="100" workbookViewId="0">
      <selection activeCell="E10" sqref="E10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16384" width="9" style="243"/>
  </cols>
  <sheetData>
    <row r="1" spans="1:9" s="215" customFormat="1" ht="14.1" customHeight="1">
      <c r="D1" s="233"/>
      <c r="E1" s="432"/>
      <c r="F1" s="420"/>
    </row>
    <row r="2" spans="1:9" s="215" customFormat="1" ht="14.1" customHeight="1">
      <c r="A2" s="219"/>
      <c r="B2" s="402" t="s">
        <v>385</v>
      </c>
      <c r="C2" s="219"/>
      <c r="D2" s="234"/>
      <c r="E2" s="433"/>
      <c r="F2" s="420"/>
    </row>
    <row r="3" spans="1:9" s="215" customFormat="1">
      <c r="D3" s="233"/>
      <c r="E3" s="432"/>
      <c r="F3" s="420"/>
    </row>
    <row r="4" spans="1:9" s="216" customFormat="1" ht="12.75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</row>
    <row r="5" spans="1:9" s="217" customFormat="1">
      <c r="A5" s="220"/>
      <c r="B5" s="218" t="s">
        <v>7</v>
      </c>
      <c r="C5" s="221"/>
      <c r="D5" s="236"/>
      <c r="E5" s="435"/>
      <c r="F5" s="420"/>
    </row>
    <row r="6" spans="1:9" s="217" customFormat="1">
      <c r="A6" s="220"/>
      <c r="B6" s="218"/>
      <c r="C6" s="221"/>
      <c r="D6" s="236"/>
      <c r="E6" s="435"/>
      <c r="F6" s="420"/>
    </row>
    <row r="7" spans="1:9" s="247" customFormat="1" ht="12.75">
      <c r="A7" s="61" t="s">
        <v>78</v>
      </c>
      <c r="B7" s="74" t="s">
        <v>16</v>
      </c>
      <c r="C7" s="245" t="s">
        <v>9</v>
      </c>
      <c r="D7" s="246"/>
      <c r="E7" s="420"/>
      <c r="F7" s="420"/>
      <c r="G7" s="227"/>
      <c r="H7" s="261"/>
      <c r="I7" s="225"/>
    </row>
    <row r="8" spans="1:9" s="247" customFormat="1" ht="12.75">
      <c r="A8" s="244"/>
      <c r="B8" s="147" t="s">
        <v>17</v>
      </c>
      <c r="C8" s="245" t="s">
        <v>9</v>
      </c>
      <c r="D8" s="246"/>
      <c r="E8" s="420"/>
      <c r="F8" s="420"/>
      <c r="G8" s="248"/>
      <c r="H8" s="248"/>
    </row>
    <row r="9" spans="1:9" s="247" customFormat="1" ht="12.75">
      <c r="A9" s="116"/>
      <c r="B9" s="148"/>
      <c r="C9" s="226"/>
      <c r="D9" s="370"/>
      <c r="E9" s="423"/>
      <c r="F9" s="421"/>
    </row>
    <row r="10" spans="1:9" s="247" customFormat="1" ht="48">
      <c r="A10" s="253">
        <f>IF(B9="",MAX($A$8:A9)+1,"")</f>
        <v>1</v>
      </c>
      <c r="B10" s="35" t="s">
        <v>99</v>
      </c>
      <c r="C10" s="245" t="s">
        <v>26</v>
      </c>
      <c r="D10" s="246">
        <v>391</v>
      </c>
      <c r="E10" s="590"/>
      <c r="F10" s="421">
        <f>D10*E10</f>
        <v>0</v>
      </c>
    </row>
    <row r="11" spans="1:9" s="247" customFormat="1" ht="12.75">
      <c r="A11" s="116"/>
      <c r="B11" s="148"/>
      <c r="C11" s="226"/>
      <c r="D11" s="370"/>
      <c r="E11" s="423"/>
      <c r="F11" s="421"/>
    </row>
    <row r="12" spans="1:9" s="247" customFormat="1" ht="48">
      <c r="A12" s="253">
        <f>IF(B11="",MAX($A$8:A11)+1,"")</f>
        <v>2</v>
      </c>
      <c r="B12" s="35" t="s">
        <v>149</v>
      </c>
      <c r="C12" s="245" t="s">
        <v>26</v>
      </c>
      <c r="D12" s="246">
        <v>105</v>
      </c>
      <c r="E12" s="590"/>
      <c r="F12" s="421">
        <f>D12*E12</f>
        <v>0</v>
      </c>
    </row>
    <row r="13" spans="1:9" s="247" customFormat="1" ht="12.75">
      <c r="A13" s="116"/>
      <c r="B13" s="148"/>
      <c r="C13" s="226"/>
      <c r="D13" s="370"/>
      <c r="E13" s="423"/>
      <c r="F13" s="421"/>
    </row>
    <row r="14" spans="1:9" s="247" customFormat="1" ht="36">
      <c r="A14" s="253">
        <f>IF(B13="",MAX($A$8:A13)+1,"")</f>
        <v>3</v>
      </c>
      <c r="B14" s="35" t="s">
        <v>18</v>
      </c>
      <c r="C14" s="245" t="s">
        <v>26</v>
      </c>
      <c r="D14" s="246">
        <v>321</v>
      </c>
      <c r="E14" s="590"/>
      <c r="F14" s="421">
        <f>D14*E14</f>
        <v>0</v>
      </c>
    </row>
    <row r="15" spans="1:9" s="247" customFormat="1" ht="12.75">
      <c r="A15" s="116"/>
      <c r="B15" s="148"/>
      <c r="C15" s="226"/>
      <c r="D15" s="370"/>
      <c r="E15" s="423"/>
      <c r="F15" s="421"/>
    </row>
    <row r="16" spans="1:9" s="247" customFormat="1" ht="60">
      <c r="A16" s="253">
        <f>IF(B15="",MAX($A$8:A15)+1,"")</f>
        <v>4</v>
      </c>
      <c r="B16" s="35" t="s">
        <v>97</v>
      </c>
      <c r="C16" s="245" t="s">
        <v>22</v>
      </c>
      <c r="D16" s="246">
        <v>1</v>
      </c>
      <c r="E16" s="590"/>
      <c r="F16" s="421">
        <f>D16*E16</f>
        <v>0</v>
      </c>
    </row>
    <row r="17" spans="1:8" s="247" customFormat="1" ht="12.75">
      <c r="A17" s="244"/>
      <c r="B17" s="35"/>
      <c r="C17" s="245"/>
      <c r="D17" s="246"/>
      <c r="E17" s="420"/>
      <c r="F17" s="421"/>
    </row>
    <row r="18" spans="1:8" s="247" customFormat="1" ht="72">
      <c r="A18" s="253">
        <f>IF(B17="",MAX($A$8:A17)+1,"")</f>
        <v>5</v>
      </c>
      <c r="B18" s="35" t="s">
        <v>107</v>
      </c>
      <c r="C18" s="245" t="s">
        <v>22</v>
      </c>
      <c r="D18" s="246">
        <v>4</v>
      </c>
      <c r="E18" s="590"/>
      <c r="F18" s="421">
        <f>D18*E18</f>
        <v>0</v>
      </c>
    </row>
    <row r="19" spans="1:8" s="247" customFormat="1" ht="12.75">
      <c r="A19" s="244"/>
      <c r="B19" s="35"/>
      <c r="C19" s="245"/>
      <c r="D19" s="246"/>
      <c r="E19" s="420"/>
      <c r="F19" s="421"/>
    </row>
    <row r="20" spans="1:8" s="247" customFormat="1" ht="12.75">
      <c r="A20" s="116"/>
      <c r="B20" s="148" t="s">
        <v>19</v>
      </c>
      <c r="C20" s="226" t="s">
        <v>9</v>
      </c>
      <c r="D20" s="370"/>
      <c r="E20" s="423"/>
      <c r="F20" s="421"/>
    </row>
    <row r="21" spans="1:8" s="247" customFormat="1" ht="12.75">
      <c r="A21" s="116"/>
      <c r="B21" s="148"/>
      <c r="C21" s="226"/>
      <c r="D21" s="370"/>
      <c r="E21" s="423"/>
      <c r="F21" s="420"/>
    </row>
    <row r="22" spans="1:8" s="369" customFormat="1" ht="12.75">
      <c r="A22" s="253">
        <f>IF(B21="",MAX($A$8:A21)+1,"")</f>
        <v>6</v>
      </c>
      <c r="B22" s="143" t="s">
        <v>69</v>
      </c>
      <c r="C22" s="144" t="s">
        <v>25</v>
      </c>
      <c r="D22" s="145">
        <v>1</v>
      </c>
      <c r="E22" s="590"/>
      <c r="F22" s="436">
        <f>D22*E22</f>
        <v>0</v>
      </c>
      <c r="G22" s="367"/>
      <c r="H22" s="368"/>
    </row>
    <row r="23" spans="1:8" s="369" customFormat="1" ht="48">
      <c r="A23" s="262" t="str">
        <f>IF(B22="",MAX($A22:A$28)+1,"")</f>
        <v/>
      </c>
      <c r="B23" s="143" t="s">
        <v>504</v>
      </c>
      <c r="C23" s="143"/>
      <c r="D23" s="146"/>
      <c r="E23" s="420"/>
      <c r="F23" s="436"/>
      <c r="G23" s="367"/>
      <c r="H23" s="368"/>
    </row>
    <row r="24" spans="1:8" s="369" customFormat="1" ht="24">
      <c r="A24" s="262" t="str">
        <f>IF(B23="",MAX($A23:A$28)+1,"")</f>
        <v/>
      </c>
      <c r="B24" s="143" t="s">
        <v>334</v>
      </c>
      <c r="C24" s="143"/>
      <c r="D24" s="146"/>
      <c r="E24" s="420"/>
      <c r="F24" s="436"/>
      <c r="G24" s="367"/>
      <c r="H24" s="368"/>
    </row>
    <row r="25" spans="1:8" s="369" customFormat="1" ht="12.75">
      <c r="A25" s="262" t="str">
        <f>IF(B24="",MAX($A24:A$28)+1,"")</f>
        <v/>
      </c>
      <c r="B25" s="143" t="s">
        <v>322</v>
      </c>
      <c r="C25" s="143"/>
      <c r="D25" s="146"/>
      <c r="E25" s="420"/>
      <c r="F25" s="436"/>
      <c r="G25" s="367"/>
      <c r="H25" s="368"/>
    </row>
    <row r="26" spans="1:8" s="369" customFormat="1" ht="24">
      <c r="A26" s="262" t="str">
        <f>IF(B25="",MAX($A25:A$28)+1,"")</f>
        <v/>
      </c>
      <c r="B26" s="143" t="s">
        <v>323</v>
      </c>
      <c r="C26" s="143"/>
      <c r="D26" s="146"/>
      <c r="E26" s="420"/>
      <c r="F26" s="436"/>
      <c r="G26" s="367"/>
      <c r="H26" s="368"/>
    </row>
    <row r="27" spans="1:8" s="369" customFormat="1" ht="12.75">
      <c r="A27" s="262" t="str">
        <f>IF(B26="",MAX($A26:A$28)+1,"")</f>
        <v/>
      </c>
      <c r="B27" s="143" t="s">
        <v>324</v>
      </c>
      <c r="C27" s="143"/>
      <c r="D27" s="146"/>
      <c r="E27" s="420"/>
      <c r="F27" s="436"/>
      <c r="G27" s="367"/>
      <c r="H27" s="368"/>
    </row>
    <row r="28" spans="1:8" s="369" customFormat="1" ht="12.75">
      <c r="A28" s="262" t="str">
        <f>IF(B27="",MAX($A27:A$28)+1,"")</f>
        <v/>
      </c>
      <c r="B28" s="143" t="s">
        <v>325</v>
      </c>
      <c r="C28" s="143"/>
      <c r="D28" s="146"/>
      <c r="E28" s="420"/>
      <c r="F28" s="436"/>
      <c r="G28" s="367"/>
      <c r="H28" s="368"/>
    </row>
    <row r="29" spans="1:8" s="369" customFormat="1" ht="36">
      <c r="A29" s="262" t="str">
        <f>IF(B28="",MAX($A$28:A28)+1,"")</f>
        <v/>
      </c>
      <c r="B29" s="143" t="s">
        <v>326</v>
      </c>
      <c r="C29" s="143"/>
      <c r="D29" s="146"/>
      <c r="E29" s="420"/>
      <c r="F29" s="436"/>
      <c r="G29" s="367"/>
      <c r="H29" s="368"/>
    </row>
    <row r="30" spans="1:8" s="369" customFormat="1" ht="48">
      <c r="A30" s="262" t="str">
        <f>IF(B29="",MAX($A$28:A29)+1,"")</f>
        <v/>
      </c>
      <c r="B30" s="143" t="s">
        <v>327</v>
      </c>
      <c r="C30" s="143"/>
      <c r="D30" s="146"/>
      <c r="E30" s="420"/>
      <c r="F30" s="436"/>
      <c r="G30" s="367"/>
      <c r="H30" s="368"/>
    </row>
    <row r="31" spans="1:8" s="369" customFormat="1" ht="48">
      <c r="A31" s="262" t="str">
        <f>IF(B30="",MAX($A$28:A30)+1,"")</f>
        <v/>
      </c>
      <c r="B31" s="143" t="s">
        <v>328</v>
      </c>
      <c r="C31" s="143"/>
      <c r="D31" s="146"/>
      <c r="E31" s="420"/>
      <c r="F31" s="436"/>
      <c r="G31" s="367"/>
      <c r="H31" s="368"/>
    </row>
    <row r="32" spans="1:8" s="369" customFormat="1" ht="12.75">
      <c r="A32" s="262" t="str">
        <f>IF(B31="",MAX($A$28:A31)+1,"")</f>
        <v/>
      </c>
      <c r="B32" s="143" t="s">
        <v>70</v>
      </c>
      <c r="C32" s="143"/>
      <c r="D32" s="146"/>
      <c r="E32" s="420"/>
      <c r="F32" s="436"/>
      <c r="G32" s="367"/>
      <c r="H32" s="368"/>
    </row>
    <row r="33" spans="1:8" s="369" customFormat="1" ht="12.75">
      <c r="A33" s="262" t="str">
        <f>IF(B32="",MAX($A$28:A32)+1,"")</f>
        <v/>
      </c>
      <c r="B33" s="143"/>
      <c r="C33" s="143"/>
      <c r="D33" s="146"/>
      <c r="E33" s="420"/>
      <c r="F33" s="436"/>
      <c r="G33" s="367"/>
      <c r="H33" s="368"/>
    </row>
    <row r="34" spans="1:8" s="255" customFormat="1" ht="60">
      <c r="A34" s="253">
        <f>IF(B33="",MAX($A$8:A33)+1,"")</f>
        <v>7</v>
      </c>
      <c r="B34" s="143" t="s">
        <v>335</v>
      </c>
      <c r="C34" s="144" t="s">
        <v>25</v>
      </c>
      <c r="D34" s="145">
        <v>27</v>
      </c>
      <c r="E34" s="590"/>
      <c r="F34" s="421">
        <f>D34*E34</f>
        <v>0</v>
      </c>
    </row>
    <row r="35" spans="1:8" s="255" customFormat="1" ht="12.75">
      <c r="A35" s="244"/>
      <c r="B35" s="115"/>
      <c r="C35" s="155"/>
      <c r="D35" s="145"/>
      <c r="E35" s="420"/>
      <c r="F35" s="420"/>
    </row>
    <row r="36" spans="1:8" s="255" customFormat="1" ht="72">
      <c r="A36" s="253">
        <f>IF(B35="",MAX($A$8:A35)+1,"")</f>
        <v>8</v>
      </c>
      <c r="B36" s="143" t="s">
        <v>329</v>
      </c>
      <c r="C36" s="144" t="s">
        <v>25</v>
      </c>
      <c r="D36" s="145">
        <v>4</v>
      </c>
      <c r="E36" s="590"/>
      <c r="F36" s="421">
        <f>D36*E36</f>
        <v>0</v>
      </c>
    </row>
    <row r="37" spans="1:8" s="255" customFormat="1">
      <c r="A37" s="144"/>
      <c r="B37" s="143"/>
      <c r="C37" s="144"/>
      <c r="D37" s="146"/>
      <c r="E37" s="420"/>
      <c r="F37" s="436"/>
    </row>
    <row r="38" spans="1:8" s="255" customFormat="1" ht="36">
      <c r="A38" s="253">
        <f>IF(B37="",MAX($A$8:A37)+1,"")</f>
        <v>9</v>
      </c>
      <c r="B38" s="143" t="s">
        <v>336</v>
      </c>
      <c r="C38" s="144" t="s">
        <v>25</v>
      </c>
      <c r="D38" s="146">
        <v>3</v>
      </c>
      <c r="E38" s="590"/>
      <c r="F38" s="421">
        <f>D38*E38</f>
        <v>0</v>
      </c>
    </row>
    <row r="39" spans="1:8" s="255" customFormat="1">
      <c r="A39" s="253" t="str">
        <f>IF(B38="",MAX($A$8:A38)+1,"")</f>
        <v/>
      </c>
      <c r="B39" s="143"/>
      <c r="C39" s="144"/>
      <c r="D39" s="146"/>
      <c r="E39" s="420"/>
      <c r="F39" s="436"/>
    </row>
    <row r="40" spans="1:8" s="255" customFormat="1" ht="36">
      <c r="A40" s="253">
        <f>IF(B39="",MAX($A$8:A39)+1,"")</f>
        <v>10</v>
      </c>
      <c r="B40" s="143" t="s">
        <v>330</v>
      </c>
      <c r="C40" s="144" t="s">
        <v>25</v>
      </c>
      <c r="D40" s="145">
        <v>3</v>
      </c>
      <c r="E40" s="590"/>
      <c r="F40" s="421">
        <f>D40*E40</f>
        <v>0</v>
      </c>
    </row>
    <row r="41" spans="1:8" s="255" customFormat="1">
      <c r="A41" s="144"/>
      <c r="B41" s="143"/>
      <c r="C41" s="144"/>
      <c r="D41" s="146"/>
      <c r="E41" s="420"/>
      <c r="F41" s="436"/>
    </row>
    <row r="42" spans="1:8" s="255" customFormat="1" ht="48">
      <c r="A42" s="253">
        <f>IF(B41="",MAX($A$8:A41)+1,"")</f>
        <v>11</v>
      </c>
      <c r="B42" s="143" t="s">
        <v>331</v>
      </c>
      <c r="C42" s="144" t="s">
        <v>25</v>
      </c>
      <c r="D42" s="146">
        <v>2</v>
      </c>
      <c r="E42" s="590"/>
      <c r="F42" s="421">
        <f>D42*E42</f>
        <v>0</v>
      </c>
    </row>
    <row r="43" spans="1:8" s="255" customFormat="1">
      <c r="A43" s="144"/>
      <c r="B43" s="143"/>
      <c r="C43" s="144"/>
      <c r="D43" s="146"/>
      <c r="E43" s="420"/>
      <c r="F43" s="436"/>
    </row>
    <row r="44" spans="1:8" s="255" customFormat="1" ht="36">
      <c r="A44" s="253">
        <f>IF(B43="",MAX($A$8:A43)+1,"")</f>
        <v>12</v>
      </c>
      <c r="B44" s="143" t="s">
        <v>332</v>
      </c>
      <c r="C44" s="144" t="s">
        <v>25</v>
      </c>
      <c r="D44" s="146">
        <v>3</v>
      </c>
      <c r="E44" s="590"/>
      <c r="F44" s="421">
        <f>D44*E44</f>
        <v>0</v>
      </c>
    </row>
    <row r="45" spans="1:8" s="255" customFormat="1">
      <c r="A45" s="144"/>
      <c r="B45" s="143"/>
      <c r="C45" s="144"/>
      <c r="D45" s="146"/>
      <c r="E45" s="420"/>
      <c r="F45" s="436"/>
    </row>
    <row r="46" spans="1:8" s="255" customFormat="1" ht="60">
      <c r="A46" s="253">
        <f>IF(B45="",MAX($A$8:A45)+1,"")</f>
        <v>13</v>
      </c>
      <c r="B46" s="143" t="s">
        <v>333</v>
      </c>
      <c r="C46" s="144" t="s">
        <v>25</v>
      </c>
      <c r="D46" s="145">
        <v>4</v>
      </c>
      <c r="E46" s="590"/>
      <c r="F46" s="421">
        <f>D46*E46</f>
        <v>0</v>
      </c>
    </row>
    <row r="47" spans="1:8" s="255" customFormat="1">
      <c r="A47" s="144"/>
      <c r="B47" s="143"/>
      <c r="C47" s="144"/>
      <c r="D47" s="146"/>
      <c r="E47" s="420"/>
      <c r="F47" s="436"/>
    </row>
    <row r="48" spans="1:8" s="194" customFormat="1" ht="24">
      <c r="A48" s="262">
        <f>IF(B47="",MAX($A$28:A47)+1,"")</f>
        <v>14</v>
      </c>
      <c r="B48" s="474" t="s">
        <v>388</v>
      </c>
      <c r="C48" s="475" t="s">
        <v>25</v>
      </c>
      <c r="D48" s="476">
        <v>1</v>
      </c>
      <c r="E48" s="592"/>
      <c r="F48" s="421">
        <f>D48*E48</f>
        <v>0</v>
      </c>
      <c r="G48" s="477"/>
      <c r="H48" s="478"/>
    </row>
    <row r="49" spans="1:12" s="194" customFormat="1" ht="13.5">
      <c r="A49" s="262" t="str">
        <f>IF(B48="",MAX($A$28:A48)+1,"")</f>
        <v/>
      </c>
      <c r="B49" s="474"/>
      <c r="C49" s="475"/>
      <c r="D49" s="479"/>
      <c r="E49" s="196"/>
      <c r="F49" s="519"/>
      <c r="G49" s="477"/>
      <c r="H49" s="478"/>
    </row>
    <row r="50" spans="1:12" s="255" customFormat="1" ht="24">
      <c r="A50" s="262">
        <f>IF(B49="",MAX($A$28:A49)+1,"")</f>
        <v>15</v>
      </c>
      <c r="B50" s="143" t="s">
        <v>15</v>
      </c>
      <c r="C50" s="144" t="s">
        <v>25</v>
      </c>
      <c r="D50" s="145">
        <v>1</v>
      </c>
      <c r="E50" s="590"/>
      <c r="F50" s="421">
        <f>D50*E50</f>
        <v>0</v>
      </c>
    </row>
    <row r="51" spans="1:12" s="255" customFormat="1">
      <c r="A51" s="144"/>
      <c r="B51" s="143"/>
      <c r="C51" s="144"/>
      <c r="D51" s="146"/>
      <c r="E51" s="420"/>
      <c r="F51" s="436"/>
    </row>
    <row r="52" spans="1:12" s="255" customFormat="1" ht="72">
      <c r="A52" s="253">
        <f>IF(B51="",MAX($A$8:A51)+1,"")</f>
        <v>16</v>
      </c>
      <c r="B52" s="143" t="s">
        <v>155</v>
      </c>
      <c r="C52" s="144" t="s">
        <v>22</v>
      </c>
      <c r="D52" s="145">
        <v>1</v>
      </c>
      <c r="E52" s="590"/>
      <c r="F52" s="421">
        <f>D52*E52</f>
        <v>0</v>
      </c>
    </row>
    <row r="53" spans="1:12" s="255" customFormat="1" ht="12.75">
      <c r="A53" s="244"/>
      <c r="B53" s="115"/>
      <c r="C53" s="245"/>
      <c r="D53" s="114"/>
      <c r="E53" s="437"/>
      <c r="F53" s="421"/>
      <c r="G53" s="225"/>
      <c r="I53" s="261"/>
      <c r="J53" s="254"/>
      <c r="K53" s="254"/>
      <c r="L53" s="254"/>
    </row>
    <row r="54" spans="1:12" s="255" customFormat="1" ht="48">
      <c r="A54" s="253">
        <f>IF(B53="",MAX($A$8:A53)+1,"")</f>
        <v>17</v>
      </c>
      <c r="B54" s="250" t="s">
        <v>154</v>
      </c>
      <c r="C54" s="245" t="s">
        <v>22</v>
      </c>
      <c r="D54" s="49">
        <v>1</v>
      </c>
      <c r="E54" s="590"/>
      <c r="F54" s="421">
        <f>D54*E54</f>
        <v>0</v>
      </c>
    </row>
    <row r="55" spans="1:12" s="247" customFormat="1" ht="13.5" thickBot="1">
      <c r="A55" s="116"/>
      <c r="B55" s="148"/>
      <c r="C55" s="226"/>
      <c r="D55" s="370"/>
      <c r="E55" s="423"/>
      <c r="F55" s="421"/>
    </row>
    <row r="56" spans="1:12" s="124" customFormat="1" ht="30" customHeight="1" thickTop="1" thickBot="1">
      <c r="A56" s="156"/>
      <c r="B56" s="157" t="str">
        <f>+CONCATENATE("REKAPITULACIJA - ",B8)</f>
        <v>REKAPITULACIJA - A. INSTALACIJA</v>
      </c>
      <c r="C56" s="158"/>
      <c r="D56" s="159"/>
      <c r="E56" s="468"/>
      <c r="F56" s="469">
        <f>SUM(F9:F18)</f>
        <v>0</v>
      </c>
    </row>
    <row r="57" spans="1:12" s="124" customFormat="1" ht="30" customHeight="1" thickTop="1" thickBot="1">
      <c r="A57" s="156"/>
      <c r="B57" s="157" t="str">
        <f>+CONCATENATE("REKAPITULACIJA - ",B20)</f>
        <v>REKAPITULACIJA - B. OPREMA IN MATERIAL</v>
      </c>
      <c r="C57" s="158"/>
      <c r="D57" s="159"/>
      <c r="E57" s="468"/>
      <c r="F57" s="469">
        <f>SUM(F21:F54)</f>
        <v>0</v>
      </c>
    </row>
    <row r="58" spans="1:12" s="247" customFormat="1" ht="6" customHeight="1" thickTop="1" thickBot="1">
      <c r="A58" s="244"/>
      <c r="B58" s="35"/>
      <c r="C58" s="245"/>
      <c r="D58" s="246"/>
      <c r="E58" s="420"/>
      <c r="F58" s="470"/>
    </row>
    <row r="59" spans="1:12" s="79" customFormat="1" ht="30" customHeight="1" thickTop="1" thickBot="1">
      <c r="A59" s="160"/>
      <c r="B59" s="231" t="str">
        <f>+CONCATENATE("REKAPITULACIJA - ",B7)</f>
        <v>REKAPITULACIJA - INSTALACIJA PROTIPOŽARNEGA VAROVANJA</v>
      </c>
      <c r="C59" s="232"/>
      <c r="D59" s="149"/>
      <c r="E59" s="445"/>
      <c r="F59" s="471">
        <f>SUM(F56:F57)</f>
        <v>0</v>
      </c>
    </row>
    <row r="60" spans="1:12" s="247" customFormat="1" ht="13.5" thickTop="1">
      <c r="A60" s="116"/>
      <c r="B60" s="148"/>
      <c r="C60" s="226"/>
      <c r="D60" s="370"/>
      <c r="E60" s="423"/>
      <c r="F60" s="421"/>
      <c r="G60" s="248"/>
      <c r="H60" s="248"/>
    </row>
    <row r="61" spans="1:12" s="247" customFormat="1" ht="12.75">
      <c r="A61" s="40"/>
      <c r="B61" s="50"/>
      <c r="C61" s="245"/>
      <c r="D61" s="246"/>
      <c r="E61" s="436"/>
      <c r="F61" s="420"/>
    </row>
    <row r="62" spans="1:12" s="53" customFormat="1" ht="19.5">
      <c r="A62" s="51"/>
      <c r="B62" s="52"/>
      <c r="C62" s="41"/>
      <c r="D62" s="251"/>
      <c r="E62" s="422"/>
      <c r="F62" s="420"/>
    </row>
    <row r="63" spans="1:12" s="53" customFormat="1" ht="19.5">
      <c r="A63" s="51"/>
      <c r="B63" s="52"/>
      <c r="C63" s="41"/>
      <c r="D63" s="251"/>
      <c r="E63" s="422"/>
      <c r="F63" s="420"/>
    </row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rowBreaks count="1" manualBreakCount="1">
    <brk id="33" max="5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1"/>
  <sheetViews>
    <sheetView view="pageBreakPreview" zoomScaleNormal="100" zoomScaleSheetLayoutView="100" workbookViewId="0">
      <selection activeCell="E20" sqref="E20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16384" width="9" style="243"/>
  </cols>
  <sheetData>
    <row r="1" spans="1:6" s="215" customFormat="1" ht="14.1" customHeight="1">
      <c r="D1" s="233"/>
      <c r="E1" s="432"/>
      <c r="F1" s="420"/>
    </row>
    <row r="2" spans="1:6" s="215" customFormat="1" ht="14.1" customHeight="1">
      <c r="A2" s="219"/>
      <c r="B2" s="402" t="s">
        <v>385</v>
      </c>
      <c r="C2" s="219"/>
      <c r="D2" s="234"/>
      <c r="E2" s="433"/>
      <c r="F2" s="420"/>
    </row>
    <row r="3" spans="1:6" s="215" customFormat="1">
      <c r="D3" s="233"/>
      <c r="E3" s="432"/>
      <c r="F3" s="420"/>
    </row>
    <row r="4" spans="1:6" s="216" customFormat="1" ht="12.75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</row>
    <row r="5" spans="1:6" s="217" customFormat="1">
      <c r="A5" s="220"/>
      <c r="B5" s="218" t="s">
        <v>7</v>
      </c>
      <c r="C5" s="221"/>
      <c r="D5" s="236"/>
      <c r="E5" s="435"/>
      <c r="F5" s="420"/>
    </row>
    <row r="6" spans="1:6" s="217" customFormat="1">
      <c r="A6" s="220"/>
      <c r="B6" s="218"/>
      <c r="C6" s="221"/>
      <c r="D6" s="236"/>
      <c r="E6" s="435"/>
      <c r="F6" s="420"/>
    </row>
    <row r="7" spans="1:6" s="247" customFormat="1" ht="25.5">
      <c r="A7" s="61" t="s">
        <v>406</v>
      </c>
      <c r="B7" s="74" t="s">
        <v>141</v>
      </c>
      <c r="C7" s="245" t="s">
        <v>9</v>
      </c>
      <c r="D7" s="246"/>
      <c r="E7" s="420"/>
      <c r="F7" s="421"/>
    </row>
    <row r="8" spans="1:6" s="247" customFormat="1" ht="12.75">
      <c r="A8" s="116"/>
      <c r="B8" s="148"/>
      <c r="C8" s="226"/>
      <c r="D8" s="119"/>
      <c r="E8" s="423"/>
      <c r="F8" s="421"/>
    </row>
    <row r="9" spans="1:6" s="247" customFormat="1" ht="12.75">
      <c r="A9" s="116"/>
      <c r="B9" s="182" t="s">
        <v>108</v>
      </c>
      <c r="C9" s="226"/>
      <c r="D9" s="119"/>
      <c r="E9" s="423"/>
      <c r="F9" s="420"/>
    </row>
    <row r="10" spans="1:6" s="247" customFormat="1" ht="12.75">
      <c r="A10" s="116"/>
      <c r="B10" s="102" t="s">
        <v>109</v>
      </c>
      <c r="C10" s="226"/>
      <c r="D10" s="119"/>
      <c r="E10" s="423"/>
      <c r="F10" s="420"/>
    </row>
    <row r="11" spans="1:6" s="247" customFormat="1" ht="12.75">
      <c r="A11" s="116"/>
      <c r="B11" s="102" t="s">
        <v>110</v>
      </c>
      <c r="C11" s="226"/>
      <c r="D11" s="119"/>
      <c r="E11" s="423"/>
      <c r="F11" s="420"/>
    </row>
    <row r="12" spans="1:6" s="247" customFormat="1" ht="12.75">
      <c r="A12" s="116"/>
      <c r="B12" s="102" t="s">
        <v>111</v>
      </c>
      <c r="C12" s="226"/>
      <c r="D12" s="119"/>
      <c r="E12" s="423"/>
      <c r="F12" s="420"/>
    </row>
    <row r="13" spans="1:6" s="247" customFormat="1" ht="12.75">
      <c r="A13" s="116"/>
      <c r="B13" s="102" t="s">
        <v>112</v>
      </c>
      <c r="C13" s="226"/>
      <c r="D13" s="119"/>
      <c r="E13" s="423"/>
      <c r="F13" s="420"/>
    </row>
    <row r="14" spans="1:6" s="247" customFormat="1" ht="12.75">
      <c r="A14" s="116"/>
      <c r="B14" s="102"/>
      <c r="C14" s="226"/>
      <c r="D14" s="119"/>
      <c r="E14" s="423"/>
      <c r="F14" s="420"/>
    </row>
    <row r="15" spans="1:6" s="247" customFormat="1" ht="12.75">
      <c r="A15" s="116"/>
      <c r="B15" s="102" t="s">
        <v>113</v>
      </c>
      <c r="C15" s="226"/>
      <c r="D15" s="119"/>
      <c r="E15" s="423"/>
      <c r="F15" s="420"/>
    </row>
    <row r="16" spans="1:6" s="247" customFormat="1" ht="12.75">
      <c r="A16" s="116"/>
      <c r="B16" s="102" t="s">
        <v>377</v>
      </c>
      <c r="C16" s="226"/>
      <c r="D16" s="119"/>
      <c r="E16" s="423"/>
      <c r="F16" s="420"/>
    </row>
    <row r="17" spans="1:6" s="247" customFormat="1" ht="12.75">
      <c r="A17" s="116"/>
      <c r="B17" s="102" t="s">
        <v>114</v>
      </c>
      <c r="C17" s="226"/>
      <c r="D17" s="119"/>
      <c r="E17" s="423"/>
      <c r="F17" s="420"/>
    </row>
    <row r="18" spans="1:6" s="247" customFormat="1" ht="12.75">
      <c r="A18" s="116"/>
      <c r="B18" s="102" t="s">
        <v>115</v>
      </c>
      <c r="C18" s="226"/>
      <c r="D18" s="119"/>
      <c r="E18" s="423"/>
      <c r="F18" s="420"/>
    </row>
    <row r="19" spans="1:6" s="203" customFormat="1" ht="13.5">
      <c r="A19" s="199"/>
      <c r="B19" s="200"/>
      <c r="C19" s="201"/>
      <c r="D19" s="202"/>
      <c r="E19" s="472"/>
      <c r="F19" s="472"/>
    </row>
    <row r="20" spans="1:6" ht="36">
      <c r="A20" s="253">
        <f>IF(B19="",MAX($A$8:A19)+1,"")</f>
        <v>1</v>
      </c>
      <c r="B20" s="35" t="s">
        <v>376</v>
      </c>
      <c r="C20" s="245" t="s">
        <v>116</v>
      </c>
      <c r="D20" s="246">
        <v>444</v>
      </c>
      <c r="E20" s="590"/>
      <c r="F20" s="436">
        <f>D20*E20</f>
        <v>0</v>
      </c>
    </row>
    <row r="21" spans="1:6" ht="13.5">
      <c r="A21" s="213"/>
      <c r="B21" s="35"/>
      <c r="C21" s="245"/>
      <c r="D21" s="246"/>
      <c r="E21" s="420"/>
      <c r="F21" s="436"/>
    </row>
    <row r="22" spans="1:6" ht="48">
      <c r="A22" s="253">
        <f>IF(B21="",MAX($A$8:A21)+1,"")</f>
        <v>2</v>
      </c>
      <c r="B22" s="35" t="s">
        <v>337</v>
      </c>
      <c r="C22" s="245" t="s">
        <v>22</v>
      </c>
      <c r="D22" s="246">
        <v>1</v>
      </c>
      <c r="E22" s="590"/>
      <c r="F22" s="436">
        <f>D22*E22</f>
        <v>0</v>
      </c>
    </row>
    <row r="23" spans="1:6" s="92" customFormat="1" ht="12" customHeight="1">
      <c r="A23" s="109"/>
      <c r="B23" s="108"/>
      <c r="C23" s="245"/>
      <c r="D23" s="246"/>
      <c r="E23" s="420"/>
      <c r="F23" s="421"/>
    </row>
    <row r="24" spans="1:6" ht="36">
      <c r="A24" s="253">
        <f>IF(B23="",MAX($A$8:A23)+1,"")</f>
        <v>3</v>
      </c>
      <c r="B24" s="35" t="s">
        <v>375</v>
      </c>
      <c r="C24" s="245" t="s">
        <v>22</v>
      </c>
      <c r="D24" s="246">
        <v>1</v>
      </c>
      <c r="E24" s="590"/>
      <c r="F24" s="436">
        <f>D24*E24</f>
        <v>0</v>
      </c>
    </row>
    <row r="25" spans="1:6" s="92" customFormat="1" ht="12" customHeight="1" thickBot="1">
      <c r="A25" s="109"/>
      <c r="B25" s="108"/>
      <c r="C25" s="245"/>
      <c r="D25" s="246"/>
      <c r="E25" s="420"/>
      <c r="F25" s="421"/>
    </row>
    <row r="26" spans="1:6" s="79" customFormat="1" ht="30" customHeight="1" thickTop="1" thickBot="1">
      <c r="A26" s="230"/>
      <c r="B26" s="231" t="str">
        <f>+CONCATENATE("REKAPITULACIJA - ",B7)</f>
        <v>REKAPITULACIJA - DEMONTAŽA OBSTOJEČIH EL.INŠTALACIJ IN OPREME</v>
      </c>
      <c r="C26" s="232"/>
      <c r="D26" s="229"/>
      <c r="E26" s="473"/>
      <c r="F26" s="471">
        <f>SUM(F19:F24)</f>
        <v>0</v>
      </c>
    </row>
    <row r="27" spans="1:6" s="247" customFormat="1" ht="13.5" thickTop="1">
      <c r="A27" s="40"/>
      <c r="B27" s="120"/>
      <c r="C27" s="251"/>
      <c r="D27" s="246"/>
      <c r="E27" s="420"/>
      <c r="F27" s="420"/>
    </row>
    <row r="28" spans="1:6" s="247" customFormat="1" ht="12.75">
      <c r="A28" s="40"/>
      <c r="B28" s="112"/>
      <c r="C28" s="110"/>
      <c r="D28" s="253"/>
      <c r="E28" s="420"/>
      <c r="F28" s="420"/>
    </row>
    <row r="29" spans="1:6" s="247" customFormat="1" ht="12.75">
      <c r="A29" s="40"/>
      <c r="B29" s="50"/>
      <c r="C29" s="245"/>
      <c r="D29" s="246"/>
      <c r="E29" s="436"/>
      <c r="F29" s="420"/>
    </row>
    <row r="30" spans="1:6" s="53" customFormat="1" ht="19.5">
      <c r="A30" s="51"/>
      <c r="B30" s="52"/>
      <c r="C30" s="41"/>
      <c r="D30" s="251"/>
      <c r="E30" s="422"/>
      <c r="F30" s="420"/>
    </row>
    <row r="31" spans="1:6" s="53" customFormat="1" ht="19.5">
      <c r="A31" s="51"/>
      <c r="B31" s="52"/>
      <c r="C31" s="41"/>
      <c r="D31" s="251"/>
      <c r="E31" s="422"/>
      <c r="F31" s="420"/>
    </row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7"/>
  <sheetViews>
    <sheetView view="pageBreakPreview" zoomScaleNormal="100" zoomScaleSheetLayoutView="100" workbookViewId="0">
      <selection activeCell="E16" sqref="E16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16384" width="9" style="243"/>
  </cols>
  <sheetData>
    <row r="1" spans="1:10" s="215" customFormat="1" ht="14.1" customHeight="1">
      <c r="D1" s="233"/>
      <c r="E1" s="432"/>
      <c r="F1" s="420"/>
    </row>
    <row r="2" spans="1:10" s="215" customFormat="1" ht="14.1" customHeight="1">
      <c r="A2" s="219"/>
      <c r="B2" s="402" t="s">
        <v>385</v>
      </c>
      <c r="C2" s="219"/>
      <c r="D2" s="234"/>
      <c r="E2" s="433"/>
      <c r="F2" s="420"/>
    </row>
    <row r="3" spans="1:10" s="215" customFormat="1">
      <c r="D3" s="233"/>
      <c r="E3" s="432"/>
      <c r="F3" s="420"/>
    </row>
    <row r="4" spans="1:10" s="216" customFormat="1" ht="12.75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</row>
    <row r="5" spans="1:10" s="217" customFormat="1">
      <c r="A5" s="220"/>
      <c r="B5" s="218" t="s">
        <v>7</v>
      </c>
      <c r="C5" s="221"/>
      <c r="D5" s="236"/>
      <c r="E5" s="435"/>
      <c r="F5" s="420"/>
    </row>
    <row r="6" spans="1:10" s="217" customFormat="1">
      <c r="A6" s="220"/>
      <c r="B6" s="218"/>
      <c r="C6" s="221"/>
      <c r="D6" s="236"/>
      <c r="E6" s="435"/>
      <c r="F6" s="420"/>
    </row>
    <row r="7" spans="1:10" s="247" customFormat="1" ht="12.75">
      <c r="A7" s="228" t="s">
        <v>485</v>
      </c>
      <c r="B7" s="237" t="s">
        <v>4</v>
      </c>
      <c r="C7" s="245"/>
      <c r="D7" s="246"/>
      <c r="E7" s="420"/>
      <c r="F7" s="420"/>
      <c r="G7" s="225"/>
    </row>
    <row r="8" spans="1:10" s="247" customFormat="1" ht="12.75">
      <c r="A8" s="228"/>
      <c r="B8" s="237"/>
      <c r="C8" s="245"/>
      <c r="D8" s="246"/>
      <c r="E8" s="420"/>
      <c r="F8" s="420"/>
      <c r="G8" s="225"/>
    </row>
    <row r="9" spans="1:10" s="247" customFormat="1" ht="60">
      <c r="A9" s="253">
        <f>IF(B8="",MAX($A$8:A8)+1,"")</f>
        <v>1</v>
      </c>
      <c r="B9" s="35" t="s">
        <v>384</v>
      </c>
      <c r="C9" s="245" t="s">
        <v>28</v>
      </c>
      <c r="D9" s="246">
        <v>16</v>
      </c>
      <c r="E9" s="590"/>
      <c r="F9" s="420">
        <f>D9*E9</f>
        <v>0</v>
      </c>
      <c r="G9" s="225"/>
    </row>
    <row r="10" spans="1:10" s="247" customFormat="1" ht="12.75">
      <c r="A10" s="228"/>
      <c r="B10" s="237"/>
      <c r="C10" s="245"/>
      <c r="D10" s="246"/>
      <c r="E10" s="420"/>
      <c r="F10" s="420"/>
      <c r="G10" s="225"/>
    </row>
    <row r="11" spans="1:10" s="211" customFormat="1" ht="60">
      <c r="A11" s="253">
        <f>IF(B10="",MAX($A$8:A10)+1,"")</f>
        <v>2</v>
      </c>
      <c r="B11" s="214" t="s">
        <v>138</v>
      </c>
      <c r="C11" s="212" t="s">
        <v>28</v>
      </c>
      <c r="D11" s="246">
        <v>24</v>
      </c>
      <c r="E11" s="590"/>
      <c r="F11" s="436">
        <f>D11*E11</f>
        <v>0</v>
      </c>
      <c r="G11" s="210"/>
      <c r="H11" s="209"/>
      <c r="I11" s="209"/>
      <c r="J11" s="209"/>
    </row>
    <row r="12" spans="1:10" s="211" customFormat="1" ht="36">
      <c r="A12" s="213"/>
      <c r="B12" s="214" t="s">
        <v>139</v>
      </c>
      <c r="C12" s="212"/>
      <c r="D12" s="246"/>
      <c r="E12" s="442"/>
      <c r="F12" s="436"/>
      <c r="G12" s="210"/>
      <c r="H12" s="209"/>
      <c r="I12" s="209"/>
      <c r="J12" s="209"/>
    </row>
    <row r="13" spans="1:10" s="247" customFormat="1">
      <c r="A13" s="253"/>
      <c r="B13" s="35"/>
      <c r="C13" s="245"/>
      <c r="D13" s="246"/>
      <c r="E13" s="420"/>
      <c r="F13" s="420"/>
      <c r="G13" s="225"/>
    </row>
    <row r="14" spans="1:10" s="211" customFormat="1" ht="60">
      <c r="A14" s="253">
        <f>IF(B13="",MAX($A$8:A13)+1,"")</f>
        <v>3</v>
      </c>
      <c r="B14" s="214" t="s">
        <v>383</v>
      </c>
      <c r="C14" s="212"/>
      <c r="D14" s="246"/>
      <c r="E14" s="442"/>
      <c r="F14" s="436"/>
      <c r="G14" s="210"/>
      <c r="H14" s="209"/>
      <c r="I14" s="209"/>
      <c r="J14" s="209"/>
    </row>
    <row r="15" spans="1:10" s="211" customFormat="1" ht="84">
      <c r="A15" s="213"/>
      <c r="B15" s="214" t="s">
        <v>156</v>
      </c>
      <c r="C15" s="212"/>
      <c r="D15" s="246"/>
      <c r="E15" s="442"/>
      <c r="F15" s="436"/>
      <c r="G15" s="210"/>
      <c r="H15" s="209"/>
      <c r="I15" s="209"/>
      <c r="J15" s="209"/>
    </row>
    <row r="16" spans="1:10" s="211" customFormat="1" ht="24">
      <c r="A16" s="213"/>
      <c r="B16" s="214" t="s">
        <v>157</v>
      </c>
      <c r="C16" s="212" t="s">
        <v>25</v>
      </c>
      <c r="D16" s="246">
        <v>5</v>
      </c>
      <c r="E16" s="590"/>
      <c r="F16" s="436">
        <f>D16*E16</f>
        <v>0</v>
      </c>
      <c r="G16" s="210"/>
      <c r="H16" s="209"/>
      <c r="I16" s="209"/>
      <c r="J16" s="209"/>
    </row>
    <row r="17" spans="1:12" s="255" customFormat="1" ht="12.75">
      <c r="A17" s="244"/>
      <c r="B17" s="250"/>
      <c r="C17" s="245"/>
      <c r="D17" s="114"/>
      <c r="E17" s="437"/>
      <c r="F17" s="420"/>
      <c r="G17" s="225"/>
      <c r="I17" s="261"/>
      <c r="J17" s="254"/>
      <c r="K17" s="254"/>
      <c r="L17" s="254"/>
    </row>
    <row r="18" spans="1:12" s="247" customFormat="1" ht="72">
      <c r="A18" s="253">
        <f>IF(B17="",MAX($A$8:A17)+1,"")</f>
        <v>4</v>
      </c>
      <c r="B18" s="35" t="s">
        <v>386</v>
      </c>
      <c r="C18" s="245" t="s">
        <v>22</v>
      </c>
      <c r="D18" s="246">
        <v>1</v>
      </c>
      <c r="E18" s="420"/>
      <c r="F18" s="420">
        <f>SUM(REKAPITULACIJA!F14:F24)*0.1</f>
        <v>0</v>
      </c>
    </row>
    <row r="19" spans="1:12" s="247" customFormat="1" ht="24">
      <c r="A19" s="253"/>
      <c r="B19" s="35" t="s">
        <v>507</v>
      </c>
      <c r="C19" s="245"/>
      <c r="D19" s="246"/>
      <c r="E19" s="420"/>
      <c r="F19" s="420"/>
    </row>
    <row r="20" spans="1:12" s="247" customFormat="1" ht="13.5" thickBot="1">
      <c r="A20" s="244"/>
      <c r="B20" s="39"/>
      <c r="C20" s="252"/>
      <c r="D20" s="146"/>
      <c r="E20" s="420"/>
      <c r="F20" s="420"/>
    </row>
    <row r="21" spans="1:12" s="79" customFormat="1" ht="30" customHeight="1" thickTop="1" thickBot="1">
      <c r="A21" s="230"/>
      <c r="B21" s="231" t="str">
        <f>+CONCATENATE("REKAPITULACIJA - ",B7)</f>
        <v>REKAPITULACIJA - SPLOŠNO</v>
      </c>
      <c r="C21" s="232"/>
      <c r="D21" s="229"/>
      <c r="E21" s="444"/>
      <c r="F21" s="445">
        <f>SUM(F8:F20)</f>
        <v>0</v>
      </c>
    </row>
    <row r="22" spans="1:12" s="247" customFormat="1" ht="13.5" thickTop="1">
      <c r="A22" s="40"/>
      <c r="B22" s="120"/>
      <c r="C22" s="251"/>
      <c r="D22" s="246"/>
      <c r="E22" s="420"/>
      <c r="F22" s="420"/>
    </row>
    <row r="23" spans="1:12" s="247" customFormat="1" ht="12.75">
      <c r="A23" s="40"/>
      <c r="B23" s="112"/>
      <c r="C23" s="110"/>
      <c r="D23" s="253"/>
      <c r="E23" s="420"/>
      <c r="F23" s="420"/>
    </row>
    <row r="24" spans="1:12" s="247" customFormat="1" ht="12.75">
      <c r="A24" s="40"/>
      <c r="B24" s="50"/>
      <c r="C24" s="245"/>
      <c r="D24" s="246"/>
      <c r="E24" s="436"/>
      <c r="F24" s="420"/>
    </row>
    <row r="25" spans="1:12" s="53" customFormat="1" ht="19.5">
      <c r="A25" s="51"/>
      <c r="B25" s="52"/>
      <c r="C25" s="41"/>
      <c r="D25" s="251"/>
      <c r="E25" s="422"/>
      <c r="F25" s="420"/>
    </row>
    <row r="26" spans="1:12" s="53" customFormat="1" ht="19.5">
      <c r="A26" s="51"/>
      <c r="B26" s="52"/>
      <c r="C26" s="41"/>
      <c r="D26" s="251"/>
      <c r="E26" s="422"/>
      <c r="F26" s="420"/>
    </row>
    <row r="27" spans="1:12" ht="12" customHeight="1"/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442"/>
  <sheetViews>
    <sheetView view="pageBreakPreview" zoomScaleNormal="100" zoomScaleSheetLayoutView="100" workbookViewId="0">
      <pane ySplit="5" topLeftCell="A6" activePane="bottomLeft" state="frozen"/>
      <selection activeCell="I11" sqref="I11"/>
      <selection pane="bottomLeft" activeCell="B8" sqref="B8"/>
    </sheetView>
  </sheetViews>
  <sheetFormatPr defaultColWidth="9" defaultRowHeight="12.75"/>
  <cols>
    <col min="1" max="1" width="4.28515625" style="10" customWidth="1"/>
    <col min="2" max="2" width="40.7109375" style="11" customWidth="1"/>
    <col min="3" max="3" width="4.7109375" style="1" customWidth="1"/>
    <col min="4" max="4" width="7.7109375" style="2" customWidth="1"/>
    <col min="5" max="6" width="15.7109375" style="417" customWidth="1"/>
    <col min="7" max="7" width="20" style="350" customWidth="1"/>
    <col min="8" max="8" width="54.42578125" style="290" customWidth="1"/>
    <col min="9" max="9" width="38.42578125" style="243" customWidth="1"/>
    <col min="10" max="16384" width="9" style="243"/>
  </cols>
  <sheetData>
    <row r="1" spans="1:10" s="215" customFormat="1" ht="12" customHeight="1">
      <c r="E1" s="403"/>
      <c r="F1" s="403"/>
      <c r="G1" s="279"/>
      <c r="H1" s="280"/>
      <c r="I1" s="281"/>
    </row>
    <row r="2" spans="1:10" s="215" customFormat="1" ht="12" customHeight="1">
      <c r="A2" s="219"/>
      <c r="B2" s="402" t="s">
        <v>385</v>
      </c>
      <c r="C2" s="219"/>
      <c r="D2" s="219"/>
      <c r="E2" s="540"/>
      <c r="F2" s="403"/>
      <c r="G2" s="279"/>
      <c r="H2" s="280"/>
      <c r="I2" s="281"/>
    </row>
    <row r="3" spans="1:10" s="215" customFormat="1" ht="12" customHeight="1">
      <c r="E3" s="403"/>
      <c r="F3" s="403"/>
      <c r="G3" s="279"/>
      <c r="H3" s="280"/>
      <c r="I3" s="281"/>
    </row>
    <row r="4" spans="1:10" s="216" customFormat="1">
      <c r="A4" s="222"/>
      <c r="B4" s="223" t="s">
        <v>23</v>
      </c>
      <c r="C4" s="224" t="s">
        <v>10</v>
      </c>
      <c r="D4" s="282" t="s">
        <v>11</v>
      </c>
      <c r="E4" s="418" t="s">
        <v>12</v>
      </c>
      <c r="F4" s="418" t="s">
        <v>13</v>
      </c>
      <c r="G4" s="283"/>
      <c r="H4" s="284"/>
    </row>
    <row r="5" spans="1:10" s="217" customFormat="1">
      <c r="A5" s="220"/>
      <c r="B5" s="218" t="s">
        <v>7</v>
      </c>
      <c r="C5" s="221"/>
      <c r="D5" s="181"/>
      <c r="E5" s="447"/>
      <c r="F5" s="419"/>
      <c r="G5" s="285"/>
      <c r="H5" s="286"/>
    </row>
    <row r="6" spans="1:10" s="217" customFormat="1">
      <c r="A6" s="220"/>
      <c r="B6" s="218"/>
      <c r="C6" s="221"/>
      <c r="D6" s="181"/>
      <c r="E6" s="447"/>
      <c r="F6" s="419"/>
      <c r="G6" s="285"/>
      <c r="H6" s="286"/>
    </row>
    <row r="7" spans="1:10" s="70" customFormat="1" ht="13.5">
      <c r="A7" s="189"/>
      <c r="B7" s="71" t="s">
        <v>506</v>
      </c>
      <c r="C7" s="44"/>
      <c r="D7" s="46"/>
      <c r="E7" s="420"/>
      <c r="F7" s="421"/>
      <c r="G7" s="91"/>
      <c r="H7" s="191"/>
      <c r="I7" s="261"/>
      <c r="J7" s="91"/>
    </row>
    <row r="8" spans="1:10" s="70" customFormat="1" ht="13.5">
      <c r="A8" s="189"/>
      <c r="B8" s="71"/>
      <c r="C8" s="44"/>
      <c r="D8" s="46"/>
      <c r="E8" s="420"/>
      <c r="F8" s="420"/>
      <c r="G8" s="261"/>
      <c r="H8" s="191"/>
      <c r="I8" s="261"/>
      <c r="J8" s="261"/>
    </row>
    <row r="9" spans="1:10" s="73" customFormat="1" ht="13.5">
      <c r="A9" s="184"/>
      <c r="B9" s="71" t="s">
        <v>137</v>
      </c>
      <c r="C9" s="72"/>
      <c r="D9" s="81"/>
      <c r="E9" s="422"/>
      <c r="F9" s="420"/>
      <c r="G9" s="261"/>
      <c r="H9" s="192"/>
      <c r="I9" s="154"/>
      <c r="J9" s="261"/>
    </row>
    <row r="10" spans="1:10">
      <c r="A10" s="244"/>
      <c r="B10" s="137"/>
      <c r="C10" s="375"/>
      <c r="D10" s="375"/>
      <c r="E10" s="541"/>
      <c r="F10" s="542"/>
      <c r="G10" s="287"/>
      <c r="H10" s="288"/>
    </row>
    <row r="11" spans="1:10" s="289" customFormat="1" ht="54" customHeight="1">
      <c r="A11" s="244"/>
      <c r="B11" s="595" t="s">
        <v>167</v>
      </c>
      <c r="C11" s="595"/>
      <c r="D11" s="595"/>
      <c r="E11" s="595"/>
      <c r="F11" s="595"/>
      <c r="G11" s="287"/>
      <c r="H11" s="288"/>
    </row>
    <row r="12" spans="1:10" s="289" customFormat="1" ht="12.75" customHeight="1">
      <c r="A12" s="244"/>
      <c r="B12" s="543"/>
      <c r="C12" s="543"/>
      <c r="D12" s="543"/>
      <c r="E12" s="544"/>
      <c r="F12" s="544"/>
      <c r="G12" s="287"/>
      <c r="H12" s="288"/>
    </row>
    <row r="13" spans="1:10" s="289" customFormat="1" ht="33.75" customHeight="1">
      <c r="A13" s="244"/>
      <c r="B13" s="595" t="s">
        <v>168</v>
      </c>
      <c r="C13" s="595"/>
      <c r="D13" s="595"/>
      <c r="E13" s="595"/>
      <c r="F13" s="595"/>
      <c r="G13" s="287"/>
      <c r="H13" s="288"/>
    </row>
    <row r="14" spans="1:10" s="289" customFormat="1" ht="12.75" customHeight="1">
      <c r="A14" s="244"/>
      <c r="B14" s="595"/>
      <c r="C14" s="595"/>
      <c r="D14" s="595"/>
      <c r="E14" s="595"/>
      <c r="F14" s="595"/>
      <c r="G14" s="287"/>
      <c r="H14" s="288"/>
    </row>
    <row r="15" spans="1:10" s="289" customFormat="1" ht="31.5" customHeight="1">
      <c r="A15" s="244"/>
      <c r="B15" s="595" t="s">
        <v>169</v>
      </c>
      <c r="C15" s="595"/>
      <c r="D15" s="595"/>
      <c r="E15" s="595"/>
      <c r="F15" s="595"/>
      <c r="G15" s="287"/>
      <c r="H15" s="288"/>
    </row>
    <row r="16" spans="1:10" s="289" customFormat="1" ht="51" customHeight="1">
      <c r="A16" s="244"/>
      <c r="B16" s="595" t="s">
        <v>170</v>
      </c>
      <c r="C16" s="595"/>
      <c r="D16" s="595"/>
      <c r="E16" s="595"/>
      <c r="F16" s="595"/>
      <c r="G16" s="287"/>
      <c r="H16" s="288"/>
    </row>
    <row r="17" spans="1:11" s="289" customFormat="1" ht="12.75" customHeight="1">
      <c r="A17" s="244"/>
      <c r="B17" s="543"/>
      <c r="C17" s="543"/>
      <c r="D17" s="543"/>
      <c r="E17" s="544"/>
      <c r="F17" s="544"/>
      <c r="G17" s="287"/>
      <c r="H17" s="288"/>
    </row>
    <row r="18" spans="1:11">
      <c r="B18" s="597" t="s">
        <v>171</v>
      </c>
      <c r="C18" s="597"/>
      <c r="D18" s="597"/>
      <c r="E18" s="597"/>
      <c r="F18" s="597"/>
      <c r="G18" s="287"/>
    </row>
    <row r="19" spans="1:11" s="289" customFormat="1" ht="47.25" customHeight="1">
      <c r="A19" s="244"/>
      <c r="B19" s="595" t="s">
        <v>172</v>
      </c>
      <c r="C19" s="595"/>
      <c r="D19" s="595"/>
      <c r="E19" s="595"/>
      <c r="F19" s="595"/>
      <c r="G19" s="287"/>
      <c r="H19" s="288"/>
    </row>
    <row r="20" spans="1:11" s="289" customFormat="1" ht="30.75" customHeight="1">
      <c r="A20" s="244"/>
      <c r="B20" s="595" t="s">
        <v>173</v>
      </c>
      <c r="C20" s="595"/>
      <c r="D20" s="595"/>
      <c r="E20" s="595"/>
      <c r="F20" s="595"/>
      <c r="G20" s="287"/>
      <c r="H20" s="288"/>
    </row>
    <row r="21" spans="1:11" s="289" customFormat="1" ht="46.5" customHeight="1">
      <c r="A21" s="244"/>
      <c r="B21" s="595" t="s">
        <v>174</v>
      </c>
      <c r="C21" s="595"/>
      <c r="D21" s="595"/>
      <c r="E21" s="595"/>
      <c r="F21" s="595"/>
      <c r="G21" s="287"/>
      <c r="H21" s="288"/>
    </row>
    <row r="22" spans="1:11" s="289" customFormat="1" ht="45" customHeight="1">
      <c r="A22" s="244"/>
      <c r="B22" s="595" t="s">
        <v>175</v>
      </c>
      <c r="C22" s="595"/>
      <c r="D22" s="595"/>
      <c r="E22" s="595"/>
      <c r="F22" s="595"/>
      <c r="G22" s="287"/>
      <c r="H22" s="288"/>
    </row>
    <row r="23" spans="1:11" s="289" customFormat="1" ht="33" customHeight="1">
      <c r="A23" s="244"/>
      <c r="B23" s="595" t="s">
        <v>176</v>
      </c>
      <c r="C23" s="595"/>
      <c r="D23" s="595"/>
      <c r="E23" s="595"/>
      <c r="F23" s="595"/>
      <c r="G23" s="287"/>
      <c r="H23" s="288"/>
    </row>
    <row r="24" spans="1:11" s="289" customFormat="1" ht="51" customHeight="1">
      <c r="A24" s="244"/>
      <c r="B24" s="595" t="s">
        <v>177</v>
      </c>
      <c r="C24" s="595"/>
      <c r="D24" s="595"/>
      <c r="E24" s="595"/>
      <c r="F24" s="595"/>
      <c r="G24" s="287"/>
      <c r="H24" s="288"/>
    </row>
    <row r="25" spans="1:11" s="289" customFormat="1" ht="51" customHeight="1">
      <c r="A25" s="244"/>
      <c r="B25" s="595"/>
      <c r="C25" s="595"/>
      <c r="D25" s="595"/>
      <c r="E25" s="595"/>
      <c r="F25" s="595"/>
      <c r="G25" s="287"/>
      <c r="H25" s="288"/>
    </row>
    <row r="26" spans="1:11" s="289" customFormat="1">
      <c r="A26" s="244"/>
      <c r="B26" s="595"/>
      <c r="C26" s="595"/>
      <c r="D26" s="595"/>
      <c r="E26" s="595"/>
      <c r="F26" s="595"/>
      <c r="G26" s="287"/>
      <c r="H26" s="288"/>
    </row>
    <row r="27" spans="1:11" s="289" customFormat="1">
      <c r="A27" s="244"/>
      <c r="B27" s="595"/>
      <c r="C27" s="596"/>
      <c r="D27" s="596"/>
      <c r="E27" s="596"/>
      <c r="F27" s="596"/>
      <c r="G27" s="287"/>
      <c r="H27" s="288"/>
    </row>
    <row r="28" spans="1:11" s="289" customFormat="1">
      <c r="A28" s="244"/>
      <c r="B28" s="595"/>
      <c r="C28" s="596"/>
      <c r="D28" s="596"/>
      <c r="E28" s="596"/>
      <c r="F28" s="596"/>
      <c r="G28" s="287"/>
      <c r="H28" s="288"/>
    </row>
    <row r="29" spans="1:11" s="289" customFormat="1">
      <c r="A29" s="244"/>
      <c r="B29" s="595"/>
      <c r="C29" s="596"/>
      <c r="D29" s="596"/>
      <c r="E29" s="596"/>
      <c r="F29" s="596"/>
      <c r="G29" s="287"/>
      <c r="H29" s="288"/>
    </row>
    <row r="30" spans="1:11" s="289" customFormat="1">
      <c r="A30" s="244"/>
      <c r="B30" s="595"/>
      <c r="C30" s="596"/>
      <c r="D30" s="596"/>
      <c r="E30" s="596"/>
      <c r="F30" s="596"/>
      <c r="G30" s="287"/>
      <c r="H30" s="288"/>
    </row>
    <row r="31" spans="1:11" s="547" customFormat="1" ht="16.5">
      <c r="A31" s="291"/>
      <c r="B31" s="595"/>
      <c r="C31" s="596"/>
      <c r="D31" s="596"/>
      <c r="E31" s="596"/>
      <c r="F31" s="596"/>
      <c r="G31" s="305"/>
      <c r="H31" s="545"/>
      <c r="I31" s="546"/>
    </row>
    <row r="32" spans="1:11" s="547" customFormat="1">
      <c r="A32" s="244"/>
      <c r="B32" s="595"/>
      <c r="C32" s="596"/>
      <c r="D32" s="596"/>
      <c r="E32" s="596"/>
      <c r="F32" s="596"/>
      <c r="G32" s="305"/>
      <c r="H32" s="548"/>
      <c r="I32" s="549"/>
      <c r="J32" s="549"/>
      <c r="K32" s="549"/>
    </row>
    <row r="33" spans="1:13" s="211" customFormat="1" ht="13.5">
      <c r="A33" s="213"/>
      <c r="B33" s="595"/>
      <c r="C33" s="596"/>
      <c r="D33" s="596"/>
      <c r="E33" s="596"/>
      <c r="F33" s="596"/>
      <c r="G33" s="550"/>
      <c r="H33" s="292"/>
      <c r="I33" s="210"/>
      <c r="J33" s="209"/>
      <c r="K33" s="209"/>
      <c r="L33" s="209"/>
    </row>
    <row r="34" spans="1:13" s="552" customFormat="1" ht="13.5">
      <c r="A34" s="213"/>
      <c r="B34" s="595"/>
      <c r="C34" s="596"/>
      <c r="D34" s="596"/>
      <c r="E34" s="596"/>
      <c r="F34" s="596"/>
      <c r="G34" s="551"/>
      <c r="H34" s="551"/>
    </row>
    <row r="35" spans="1:13" s="558" customFormat="1" ht="13.5">
      <c r="A35" s="213"/>
      <c r="B35" s="595"/>
      <c r="C35" s="596"/>
      <c r="D35" s="596"/>
      <c r="E35" s="596"/>
      <c r="F35" s="596"/>
      <c r="G35" s="553"/>
      <c r="H35" s="554"/>
      <c r="I35" s="555"/>
      <c r="J35" s="556"/>
      <c r="K35" s="557"/>
      <c r="L35" s="557"/>
      <c r="M35" s="557"/>
    </row>
    <row r="36" spans="1:13" s="194" customFormat="1" ht="13.5">
      <c r="A36" s="213"/>
      <c r="B36" s="595"/>
      <c r="C36" s="596"/>
      <c r="D36" s="596"/>
      <c r="E36" s="596"/>
      <c r="F36" s="596"/>
      <c r="G36" s="553"/>
      <c r="H36" s="559"/>
      <c r="J36" s="196"/>
      <c r="K36" s="195"/>
      <c r="L36" s="195"/>
      <c r="M36" s="195"/>
    </row>
    <row r="37" spans="1:13" s="558" customFormat="1" ht="13.5">
      <c r="A37" s="213"/>
      <c r="B37" s="595"/>
      <c r="C37" s="596"/>
      <c r="D37" s="596"/>
      <c r="E37" s="596"/>
      <c r="F37" s="596"/>
      <c r="G37" s="553"/>
      <c r="H37" s="554"/>
      <c r="I37" s="555"/>
      <c r="J37" s="556"/>
      <c r="K37" s="557"/>
      <c r="L37" s="557"/>
      <c r="M37" s="557"/>
    </row>
    <row r="38" spans="1:13" s="194" customFormat="1" ht="13.5">
      <c r="A38" s="213"/>
      <c r="B38" s="595"/>
      <c r="C38" s="596"/>
      <c r="D38" s="596"/>
      <c r="E38" s="596"/>
      <c r="F38" s="596"/>
      <c r="G38" s="553"/>
      <c r="H38" s="559"/>
      <c r="J38" s="196"/>
      <c r="K38" s="195"/>
      <c r="L38" s="195"/>
      <c r="M38" s="195"/>
    </row>
    <row r="39" spans="1:13" s="558" customFormat="1" ht="13.5">
      <c r="A39" s="213"/>
      <c r="B39" s="595"/>
      <c r="C39" s="596"/>
      <c r="D39" s="596"/>
      <c r="E39" s="596"/>
      <c r="F39" s="596"/>
      <c r="G39" s="553"/>
      <c r="H39" s="554"/>
      <c r="I39" s="555"/>
      <c r="J39" s="556"/>
      <c r="K39" s="557"/>
      <c r="L39" s="557"/>
      <c r="M39" s="557"/>
    </row>
    <row r="40" spans="1:13" s="194" customFormat="1" ht="13.5">
      <c r="A40" s="213"/>
      <c r="B40" s="595"/>
      <c r="C40" s="596"/>
      <c r="D40" s="596"/>
      <c r="E40" s="596"/>
      <c r="F40" s="596"/>
      <c r="G40" s="553"/>
      <c r="H40" s="559"/>
      <c r="J40" s="196"/>
      <c r="K40" s="195"/>
      <c r="L40" s="195"/>
      <c r="M40" s="195"/>
    </row>
    <row r="41" spans="1:13" s="558" customFormat="1" ht="13.5">
      <c r="A41" s="213"/>
      <c r="B41" s="595"/>
      <c r="C41" s="596"/>
      <c r="D41" s="596"/>
      <c r="E41" s="596"/>
      <c r="F41" s="596"/>
      <c r="G41" s="553"/>
      <c r="H41" s="554"/>
      <c r="I41" s="555"/>
      <c r="J41" s="556"/>
      <c r="K41" s="557"/>
      <c r="L41" s="557"/>
      <c r="M41" s="557"/>
    </row>
    <row r="42" spans="1:13" s="194" customFormat="1" ht="13.5">
      <c r="A42" s="213"/>
      <c r="B42" s="595"/>
      <c r="C42" s="596"/>
      <c r="D42" s="596"/>
      <c r="E42" s="596"/>
      <c r="F42" s="596"/>
      <c r="G42" s="553"/>
      <c r="H42" s="559"/>
      <c r="J42" s="196"/>
      <c r="K42" s="195"/>
      <c r="L42" s="195"/>
      <c r="M42" s="195"/>
    </row>
    <row r="43" spans="1:13" s="558" customFormat="1" ht="13.5">
      <c r="A43" s="213"/>
      <c r="B43" s="293"/>
      <c r="C43" s="294"/>
      <c r="D43" s="295"/>
      <c r="E43" s="423"/>
      <c r="F43" s="424"/>
      <c r="G43" s="553"/>
      <c r="H43" s="554"/>
      <c r="I43" s="555"/>
      <c r="J43" s="556"/>
      <c r="K43" s="557"/>
      <c r="L43" s="557"/>
      <c r="M43" s="557"/>
    </row>
    <row r="44" spans="1:13" s="194" customFormat="1" ht="13.5">
      <c r="A44" s="213"/>
      <c r="B44" s="35"/>
      <c r="C44" s="245"/>
      <c r="D44" s="296"/>
      <c r="E44" s="420"/>
      <c r="F44" s="425"/>
      <c r="G44" s="553"/>
      <c r="H44" s="559"/>
      <c r="J44" s="196"/>
      <c r="K44" s="195"/>
      <c r="L44" s="195"/>
      <c r="M44" s="195"/>
    </row>
    <row r="45" spans="1:13" s="558" customFormat="1" ht="13.5">
      <c r="A45" s="213"/>
      <c r="B45" s="293"/>
      <c r="C45" s="294"/>
      <c r="D45" s="295"/>
      <c r="E45" s="423"/>
      <c r="F45" s="424"/>
      <c r="G45" s="553"/>
      <c r="H45" s="554"/>
      <c r="I45" s="555"/>
      <c r="J45" s="556"/>
      <c r="K45" s="557"/>
      <c r="L45" s="557"/>
      <c r="M45" s="557"/>
    </row>
    <row r="46" spans="1:13" s="194" customFormat="1" ht="13.5">
      <c r="A46" s="213"/>
      <c r="B46" s="35"/>
      <c r="C46" s="245"/>
      <c r="D46" s="296"/>
      <c r="E46" s="420"/>
      <c r="F46" s="425"/>
      <c r="G46" s="553"/>
      <c r="H46" s="559"/>
      <c r="J46" s="196"/>
      <c r="K46" s="195"/>
      <c r="L46" s="195"/>
      <c r="M46" s="195"/>
    </row>
    <row r="47" spans="1:13" s="558" customFormat="1" ht="13.5">
      <c r="A47" s="213"/>
      <c r="B47" s="293"/>
      <c r="C47" s="294"/>
      <c r="D47" s="295"/>
      <c r="E47" s="423"/>
      <c r="F47" s="424"/>
      <c r="G47" s="553"/>
      <c r="H47" s="554"/>
      <c r="I47" s="555"/>
      <c r="J47" s="556"/>
      <c r="K47" s="557"/>
      <c r="L47" s="557"/>
      <c r="M47" s="557"/>
    </row>
    <row r="48" spans="1:13" s="194" customFormat="1" ht="13.5">
      <c r="A48" s="213"/>
      <c r="B48" s="35"/>
      <c r="C48" s="245"/>
      <c r="D48" s="296"/>
      <c r="E48" s="420"/>
      <c r="F48" s="425"/>
      <c r="G48" s="553"/>
      <c r="H48" s="559"/>
      <c r="J48" s="196"/>
      <c r="K48" s="195"/>
      <c r="L48" s="195"/>
      <c r="M48" s="195"/>
    </row>
    <row r="49" spans="1:13" s="558" customFormat="1" ht="13.5">
      <c r="A49" s="213"/>
      <c r="B49" s="293"/>
      <c r="C49" s="212"/>
      <c r="D49" s="295"/>
      <c r="E49" s="423"/>
      <c r="F49" s="424"/>
      <c r="G49" s="553"/>
      <c r="H49" s="554"/>
      <c r="I49" s="555"/>
      <c r="J49" s="556"/>
      <c r="K49" s="557"/>
      <c r="L49" s="557"/>
      <c r="M49" s="557"/>
    </row>
    <row r="50" spans="1:13" s="194" customFormat="1" ht="13.5">
      <c r="A50" s="213"/>
      <c r="B50" s="35"/>
      <c r="C50" s="212"/>
      <c r="D50" s="296"/>
      <c r="E50" s="420"/>
      <c r="F50" s="425"/>
      <c r="G50" s="553"/>
      <c r="H50" s="559"/>
      <c r="J50" s="196"/>
      <c r="K50" s="195"/>
      <c r="L50" s="195"/>
      <c r="M50" s="195"/>
    </row>
    <row r="51" spans="1:13" s="558" customFormat="1" ht="13.5">
      <c r="A51" s="213"/>
      <c r="B51" s="293"/>
      <c r="C51" s="212"/>
      <c r="D51" s="295"/>
      <c r="E51" s="423"/>
      <c r="F51" s="424"/>
      <c r="G51" s="553"/>
      <c r="H51" s="554"/>
      <c r="I51" s="555"/>
      <c r="J51" s="556"/>
      <c r="K51" s="557"/>
      <c r="L51" s="557"/>
      <c r="M51" s="557"/>
    </row>
    <row r="52" spans="1:13" s="194" customFormat="1" ht="13.5">
      <c r="A52" s="213"/>
      <c r="B52" s="35"/>
      <c r="C52" s="212"/>
      <c r="D52" s="296"/>
      <c r="E52" s="420"/>
      <c r="F52" s="425"/>
      <c r="G52" s="553"/>
      <c r="H52" s="559"/>
      <c r="J52" s="196"/>
      <c r="K52" s="195"/>
      <c r="L52" s="195"/>
      <c r="M52" s="195"/>
    </row>
    <row r="53" spans="1:13" s="558" customFormat="1" ht="13.5">
      <c r="A53" s="213"/>
      <c r="B53" s="293"/>
      <c r="C53" s="212"/>
      <c r="D53" s="295"/>
      <c r="E53" s="423"/>
      <c r="F53" s="424"/>
      <c r="G53" s="553"/>
      <c r="H53" s="554"/>
      <c r="I53" s="555"/>
      <c r="J53" s="556"/>
      <c r="K53" s="557"/>
      <c r="L53" s="557"/>
      <c r="M53" s="557"/>
    </row>
    <row r="54" spans="1:13" s="194" customFormat="1" ht="13.5">
      <c r="A54" s="213"/>
      <c r="B54" s="35"/>
      <c r="C54" s="212"/>
      <c r="D54" s="296"/>
      <c r="E54" s="420"/>
      <c r="F54" s="425"/>
      <c r="G54" s="553"/>
      <c r="H54" s="559"/>
      <c r="J54" s="196"/>
      <c r="K54" s="195"/>
      <c r="L54" s="195"/>
      <c r="M54" s="195"/>
    </row>
    <row r="55" spans="1:13" s="558" customFormat="1" ht="13.5">
      <c r="A55" s="213"/>
      <c r="B55" s="293"/>
      <c r="C55" s="212"/>
      <c r="D55" s="295"/>
      <c r="E55" s="423"/>
      <c r="F55" s="424"/>
      <c r="G55" s="553"/>
      <c r="H55" s="554"/>
      <c r="I55" s="555"/>
      <c r="J55" s="556"/>
      <c r="K55" s="557"/>
      <c r="L55" s="557"/>
      <c r="M55" s="557"/>
    </row>
    <row r="56" spans="1:13" s="194" customFormat="1" ht="13.5">
      <c r="A56" s="213"/>
      <c r="B56" s="35"/>
      <c r="C56" s="212"/>
      <c r="D56" s="296"/>
      <c r="E56" s="420"/>
      <c r="F56" s="425"/>
      <c r="G56" s="553"/>
      <c r="H56" s="559"/>
      <c r="J56" s="196"/>
      <c r="K56" s="195"/>
      <c r="L56" s="195"/>
      <c r="M56" s="195"/>
    </row>
    <row r="57" spans="1:13" s="558" customFormat="1" ht="13.5">
      <c r="A57" s="213"/>
      <c r="B57" s="293"/>
      <c r="C57" s="212"/>
      <c r="D57" s="295"/>
      <c r="E57" s="423"/>
      <c r="F57" s="424"/>
      <c r="G57" s="553"/>
      <c r="H57" s="554"/>
      <c r="I57" s="555"/>
      <c r="J57" s="556"/>
      <c r="K57" s="557"/>
      <c r="L57" s="557"/>
      <c r="M57" s="557"/>
    </row>
    <row r="58" spans="1:13" s="194" customFormat="1" ht="13.5">
      <c r="A58" s="213"/>
      <c r="B58" s="35"/>
      <c r="C58" s="212"/>
      <c r="D58" s="296"/>
      <c r="E58" s="420"/>
      <c r="F58" s="425"/>
      <c r="G58" s="553"/>
      <c r="H58" s="559"/>
      <c r="J58" s="196"/>
      <c r="K58" s="195"/>
      <c r="L58" s="195"/>
      <c r="M58" s="195"/>
    </row>
    <row r="59" spans="1:13" s="558" customFormat="1" ht="13.5">
      <c r="A59" s="213"/>
      <c r="B59" s="293"/>
      <c r="C59" s="212"/>
      <c r="D59" s="295"/>
      <c r="E59" s="423"/>
      <c r="F59" s="424"/>
      <c r="G59" s="553"/>
      <c r="H59" s="554"/>
      <c r="I59" s="555"/>
      <c r="J59" s="556"/>
      <c r="K59" s="557"/>
      <c r="L59" s="557"/>
      <c r="M59" s="557"/>
    </row>
    <row r="60" spans="1:13" s="194" customFormat="1" ht="13.5">
      <c r="A60" s="213"/>
      <c r="B60" s="35"/>
      <c r="C60" s="212"/>
      <c r="D60" s="296"/>
      <c r="E60" s="420"/>
      <c r="F60" s="425"/>
      <c r="G60" s="553"/>
      <c r="H60" s="559"/>
      <c r="J60" s="196"/>
      <c r="K60" s="195"/>
      <c r="L60" s="195"/>
      <c r="M60" s="195"/>
    </row>
    <row r="61" spans="1:13" s="558" customFormat="1" ht="13.5">
      <c r="A61" s="213"/>
      <c r="B61" s="293"/>
      <c r="C61" s="212"/>
      <c r="D61" s="295"/>
      <c r="E61" s="423"/>
      <c r="F61" s="424"/>
      <c r="G61" s="553"/>
      <c r="H61" s="554"/>
      <c r="I61" s="555"/>
      <c r="J61" s="556"/>
      <c r="K61" s="557"/>
      <c r="L61" s="557"/>
      <c r="M61" s="557"/>
    </row>
    <row r="62" spans="1:13" s="194" customFormat="1" ht="13.5">
      <c r="A62" s="213"/>
      <c r="B62" s="35"/>
      <c r="C62" s="212"/>
      <c r="D62" s="296"/>
      <c r="E62" s="420"/>
      <c r="F62" s="425"/>
      <c r="G62" s="553"/>
      <c r="H62" s="559"/>
      <c r="J62" s="196"/>
      <c r="K62" s="195"/>
      <c r="L62" s="195"/>
      <c r="M62" s="195"/>
    </row>
    <row r="63" spans="1:13" s="558" customFormat="1" ht="13.5">
      <c r="A63" s="213"/>
      <c r="B63" s="293"/>
      <c r="C63" s="212"/>
      <c r="D63" s="295"/>
      <c r="E63" s="423"/>
      <c r="F63" s="424"/>
      <c r="G63" s="553"/>
      <c r="H63" s="554"/>
      <c r="I63" s="555"/>
      <c r="J63" s="556"/>
      <c r="K63" s="557"/>
      <c r="L63" s="557"/>
      <c r="M63" s="557"/>
    </row>
    <row r="64" spans="1:13" s="194" customFormat="1" ht="13.5">
      <c r="A64" s="213"/>
      <c r="B64" s="35"/>
      <c r="C64" s="212"/>
      <c r="D64" s="296"/>
      <c r="E64" s="420"/>
      <c r="F64" s="425"/>
      <c r="G64" s="553"/>
      <c r="H64" s="559"/>
      <c r="J64" s="196"/>
      <c r="K64" s="195"/>
      <c r="L64" s="195"/>
      <c r="M64" s="195"/>
    </row>
    <row r="65" spans="1:13" s="558" customFormat="1" ht="13.5">
      <c r="A65" s="213"/>
      <c r="B65" s="293"/>
      <c r="C65" s="212"/>
      <c r="D65" s="295"/>
      <c r="E65" s="423"/>
      <c r="F65" s="424"/>
      <c r="G65" s="553"/>
      <c r="H65" s="554"/>
      <c r="I65" s="555"/>
      <c r="J65" s="556"/>
      <c r="K65" s="557"/>
      <c r="L65" s="557"/>
      <c r="M65" s="557"/>
    </row>
    <row r="66" spans="1:13" s="194" customFormat="1" ht="13.5">
      <c r="A66" s="213"/>
      <c r="B66" s="35"/>
      <c r="C66" s="212"/>
      <c r="D66" s="296"/>
      <c r="E66" s="420"/>
      <c r="F66" s="425"/>
      <c r="G66" s="553"/>
      <c r="H66" s="559"/>
      <c r="J66" s="196"/>
      <c r="K66" s="195"/>
      <c r="L66" s="195"/>
      <c r="M66" s="195"/>
    </row>
    <row r="67" spans="1:13" s="558" customFormat="1" ht="13.5">
      <c r="A67" s="213"/>
      <c r="B67" s="293"/>
      <c r="C67" s="212"/>
      <c r="D67" s="295"/>
      <c r="E67" s="423"/>
      <c r="F67" s="424"/>
      <c r="G67" s="553"/>
      <c r="H67" s="554"/>
      <c r="I67" s="555"/>
      <c r="J67" s="556"/>
      <c r="K67" s="557"/>
      <c r="L67" s="557"/>
      <c r="M67" s="557"/>
    </row>
    <row r="68" spans="1:13" s="194" customFormat="1" ht="13.5">
      <c r="A68" s="213"/>
      <c r="B68" s="35"/>
      <c r="C68" s="212"/>
      <c r="D68" s="296"/>
      <c r="E68" s="420"/>
      <c r="F68" s="425"/>
      <c r="G68" s="550"/>
      <c r="H68" s="559"/>
      <c r="J68" s="196"/>
      <c r="K68" s="195"/>
      <c r="L68" s="195"/>
      <c r="M68" s="195"/>
    </row>
    <row r="69" spans="1:13" s="558" customFormat="1" ht="13.5">
      <c r="A69" s="213"/>
      <c r="B69" s="293"/>
      <c r="C69" s="212"/>
      <c r="D69" s="295"/>
      <c r="E69" s="423"/>
      <c r="F69" s="424"/>
      <c r="G69" s="553"/>
      <c r="H69" s="554"/>
      <c r="I69" s="555"/>
      <c r="J69" s="556"/>
      <c r="K69" s="557"/>
      <c r="L69" s="557"/>
      <c r="M69" s="557"/>
    </row>
    <row r="70" spans="1:13" s="194" customFormat="1" ht="13.5">
      <c r="A70" s="213"/>
      <c r="B70" s="35"/>
      <c r="C70" s="212"/>
      <c r="D70" s="296"/>
      <c r="E70" s="420"/>
      <c r="F70" s="425"/>
      <c r="G70" s="553"/>
      <c r="H70" s="559"/>
      <c r="J70" s="196"/>
      <c r="K70" s="195"/>
      <c r="L70" s="195"/>
      <c r="M70" s="195"/>
    </row>
    <row r="71" spans="1:13" s="558" customFormat="1" ht="13.5">
      <c r="A71" s="213"/>
      <c r="B71" s="293"/>
      <c r="C71" s="212"/>
      <c r="D71" s="295"/>
      <c r="E71" s="423"/>
      <c r="F71" s="424"/>
      <c r="G71" s="553"/>
      <c r="H71" s="554"/>
      <c r="I71" s="555"/>
      <c r="J71" s="556"/>
      <c r="K71" s="557"/>
      <c r="L71" s="557"/>
      <c r="M71" s="557"/>
    </row>
    <row r="72" spans="1:13" s="194" customFormat="1" ht="13.5">
      <c r="A72" s="213"/>
      <c r="B72" s="35"/>
      <c r="C72" s="212"/>
      <c r="D72" s="296"/>
      <c r="E72" s="420"/>
      <c r="F72" s="425"/>
      <c r="G72" s="553"/>
      <c r="H72" s="559"/>
      <c r="J72" s="196"/>
      <c r="K72" s="195"/>
      <c r="L72" s="195"/>
      <c r="M72" s="195"/>
    </row>
    <row r="73" spans="1:13" s="558" customFormat="1" ht="13.5">
      <c r="A73" s="213"/>
      <c r="B73" s="293"/>
      <c r="C73" s="212"/>
      <c r="D73" s="295"/>
      <c r="E73" s="423"/>
      <c r="F73" s="424"/>
      <c r="G73" s="553"/>
      <c r="H73" s="554"/>
      <c r="I73" s="555"/>
      <c r="J73" s="556"/>
      <c r="K73" s="557"/>
      <c r="L73" s="557"/>
      <c r="M73" s="557"/>
    </row>
    <row r="74" spans="1:13" s="194" customFormat="1" ht="13.5">
      <c r="A74" s="213"/>
      <c r="B74" s="35"/>
      <c r="C74" s="212"/>
      <c r="D74" s="296"/>
      <c r="E74" s="420"/>
      <c r="F74" s="425"/>
      <c r="G74" s="560"/>
      <c r="H74" s="559"/>
      <c r="J74" s="196"/>
      <c r="K74" s="195"/>
      <c r="L74" s="195"/>
      <c r="M74" s="195"/>
    </row>
    <row r="75" spans="1:13" s="558" customFormat="1" ht="13.5">
      <c r="A75" s="213"/>
      <c r="B75" s="293"/>
      <c r="C75" s="212"/>
      <c r="D75" s="295"/>
      <c r="E75" s="423"/>
      <c r="F75" s="424"/>
      <c r="G75" s="553"/>
      <c r="H75" s="554"/>
      <c r="I75" s="555"/>
      <c r="J75" s="556"/>
      <c r="K75" s="557"/>
      <c r="L75" s="557"/>
      <c r="M75" s="557"/>
    </row>
    <row r="76" spans="1:13" s="194" customFormat="1" ht="13.5">
      <c r="A76" s="213"/>
      <c r="B76" s="34"/>
      <c r="C76" s="212"/>
      <c r="D76" s="296"/>
      <c r="E76" s="420"/>
      <c r="F76" s="425"/>
      <c r="G76" s="550"/>
      <c r="H76" s="559"/>
      <c r="J76" s="196"/>
      <c r="K76" s="195"/>
      <c r="L76" s="195"/>
      <c r="M76" s="195"/>
    </row>
    <row r="77" spans="1:13" s="558" customFormat="1" ht="13.5">
      <c r="A77" s="213"/>
      <c r="B77" s="293"/>
      <c r="C77" s="212"/>
      <c r="D77" s="295"/>
      <c r="E77" s="423"/>
      <c r="F77" s="424"/>
      <c r="G77" s="553"/>
      <c r="H77" s="554"/>
      <c r="I77" s="555"/>
      <c r="J77" s="556"/>
      <c r="K77" s="557"/>
      <c r="L77" s="557"/>
      <c r="M77" s="557"/>
    </row>
    <row r="78" spans="1:13" s="194" customFormat="1" ht="13.5">
      <c r="A78" s="213"/>
      <c r="B78" s="35"/>
      <c r="C78" s="212"/>
      <c r="D78" s="296"/>
      <c r="E78" s="420"/>
      <c r="F78" s="425"/>
      <c r="G78" s="550"/>
      <c r="H78" s="559"/>
      <c r="J78" s="196"/>
      <c r="K78" s="195"/>
      <c r="L78" s="195"/>
      <c r="M78" s="195"/>
    </row>
    <row r="79" spans="1:13" s="558" customFormat="1" ht="13.5">
      <c r="A79" s="213"/>
      <c r="B79" s="293"/>
      <c r="C79" s="212"/>
      <c r="D79" s="295"/>
      <c r="E79" s="423"/>
      <c r="F79" s="424"/>
      <c r="G79" s="553"/>
      <c r="H79" s="554"/>
      <c r="I79" s="555"/>
      <c r="J79" s="556"/>
      <c r="K79" s="557"/>
      <c r="L79" s="557"/>
      <c r="M79" s="557"/>
    </row>
    <row r="80" spans="1:13" s="194" customFormat="1" ht="13.5">
      <c r="A80" s="213"/>
      <c r="B80" s="35"/>
      <c r="C80" s="212"/>
      <c r="D80" s="296"/>
      <c r="E80" s="420"/>
      <c r="F80" s="425"/>
      <c r="G80" s="550"/>
      <c r="H80" s="559"/>
      <c r="J80" s="196"/>
      <c r="K80" s="195"/>
      <c r="L80" s="195"/>
      <c r="M80" s="195"/>
    </row>
    <row r="81" spans="1:13" s="558" customFormat="1" ht="13.5">
      <c r="A81" s="213"/>
      <c r="B81" s="293"/>
      <c r="C81" s="212"/>
      <c r="D81" s="295"/>
      <c r="E81" s="423"/>
      <c r="F81" s="424"/>
      <c r="G81" s="553"/>
      <c r="H81" s="554"/>
      <c r="I81" s="555"/>
      <c r="J81" s="556"/>
      <c r="K81" s="557"/>
      <c r="L81" s="557"/>
      <c r="M81" s="557"/>
    </row>
    <row r="82" spans="1:13" s="194" customFormat="1" ht="13.5">
      <c r="A82" s="213"/>
      <c r="B82" s="35"/>
      <c r="C82" s="212"/>
      <c r="D82" s="296"/>
      <c r="E82" s="420"/>
      <c r="F82" s="425"/>
      <c r="G82" s="560"/>
      <c r="H82" s="559"/>
      <c r="J82" s="196"/>
      <c r="K82" s="195"/>
      <c r="L82" s="195"/>
      <c r="M82" s="195"/>
    </row>
    <row r="83" spans="1:13" s="558" customFormat="1" ht="13.5">
      <c r="A83" s="213"/>
      <c r="B83" s="293"/>
      <c r="C83" s="212"/>
      <c r="D83" s="295"/>
      <c r="E83" s="423"/>
      <c r="F83" s="424"/>
      <c r="G83" s="553"/>
      <c r="H83" s="554"/>
      <c r="I83" s="555"/>
      <c r="J83" s="556"/>
      <c r="K83" s="557"/>
      <c r="L83" s="557"/>
      <c r="M83" s="557"/>
    </row>
    <row r="84" spans="1:13" s="194" customFormat="1" ht="13.5">
      <c r="A84" s="213"/>
      <c r="B84" s="35"/>
      <c r="C84" s="212"/>
      <c r="D84" s="296"/>
      <c r="E84" s="420"/>
      <c r="F84" s="425"/>
      <c r="G84" s="553"/>
      <c r="H84" s="559"/>
      <c r="J84" s="196"/>
      <c r="K84" s="195"/>
      <c r="L84" s="195"/>
      <c r="M84" s="195"/>
    </row>
    <row r="85" spans="1:13" s="558" customFormat="1" ht="13.5">
      <c r="A85" s="213"/>
      <c r="B85" s="35"/>
      <c r="C85" s="245"/>
      <c r="D85" s="296"/>
      <c r="E85" s="420"/>
      <c r="F85" s="425"/>
      <c r="G85" s="553"/>
      <c r="H85" s="554"/>
      <c r="I85" s="555"/>
      <c r="J85" s="556"/>
      <c r="K85" s="557"/>
      <c r="L85" s="557"/>
      <c r="M85" s="557"/>
    </row>
    <row r="86" spans="1:13" s="194" customFormat="1" ht="13.5">
      <c r="A86" s="213"/>
      <c r="B86" s="35"/>
      <c r="C86" s="245"/>
      <c r="D86" s="296"/>
      <c r="E86" s="420"/>
      <c r="F86" s="561"/>
      <c r="G86" s="550"/>
      <c r="H86" s="559"/>
      <c r="J86" s="196"/>
      <c r="K86" s="195"/>
      <c r="L86" s="195"/>
      <c r="M86" s="195"/>
    </row>
    <row r="87" spans="1:13" s="194" customFormat="1" ht="13.5">
      <c r="A87" s="213"/>
      <c r="B87" s="35"/>
      <c r="C87" s="245"/>
      <c r="D87" s="296"/>
      <c r="E87" s="420"/>
      <c r="F87" s="425"/>
      <c r="G87" s="550"/>
      <c r="H87" s="559"/>
      <c r="J87" s="196"/>
      <c r="K87" s="195"/>
      <c r="L87" s="195"/>
      <c r="M87" s="195"/>
    </row>
    <row r="88" spans="1:13" s="194" customFormat="1" ht="13.5">
      <c r="A88" s="213"/>
      <c r="B88" s="35"/>
      <c r="C88" s="245"/>
      <c r="D88" s="296"/>
      <c r="E88" s="420"/>
      <c r="F88" s="425"/>
      <c r="G88" s="550"/>
      <c r="H88" s="559"/>
      <c r="J88" s="196"/>
      <c r="K88" s="195"/>
      <c r="L88" s="195"/>
      <c r="M88" s="195"/>
    </row>
    <row r="89" spans="1:13" s="558" customFormat="1" ht="13.5">
      <c r="A89" s="213"/>
      <c r="B89" s="562"/>
      <c r="C89" s="245"/>
      <c r="D89" s="563"/>
      <c r="E89" s="564"/>
      <c r="F89" s="565"/>
      <c r="G89" s="553"/>
      <c r="H89" s="554"/>
      <c r="I89" s="555"/>
      <c r="J89" s="556"/>
      <c r="K89" s="557"/>
      <c r="L89" s="557"/>
      <c r="M89" s="557"/>
    </row>
    <row r="90" spans="1:13" s="194" customFormat="1" ht="13.5">
      <c r="A90" s="213"/>
      <c r="B90" s="204"/>
      <c r="C90" s="245"/>
      <c r="D90" s="296"/>
      <c r="E90" s="420"/>
      <c r="F90" s="565"/>
      <c r="G90" s="566"/>
      <c r="H90" s="560"/>
      <c r="J90" s="196"/>
      <c r="K90" s="195"/>
      <c r="L90" s="195"/>
      <c r="M90" s="195"/>
    </row>
    <row r="91" spans="1:13" s="194" customFormat="1" ht="13.5">
      <c r="A91" s="213"/>
      <c r="B91" s="35"/>
      <c r="C91" s="48"/>
      <c r="D91" s="296"/>
      <c r="E91" s="420"/>
      <c r="F91" s="425"/>
      <c r="G91" s="550"/>
      <c r="H91" s="559"/>
      <c r="J91" s="196"/>
      <c r="K91" s="195"/>
      <c r="L91" s="195"/>
      <c r="M91" s="195"/>
    </row>
    <row r="92" spans="1:13" s="211" customFormat="1" ht="13.5">
      <c r="A92" s="213"/>
      <c r="B92" s="567"/>
      <c r="C92" s="245"/>
      <c r="D92" s="296"/>
      <c r="E92" s="420"/>
      <c r="F92" s="565"/>
      <c r="G92" s="297"/>
      <c r="H92" s="568"/>
      <c r="I92" s="210"/>
      <c r="J92" s="209"/>
      <c r="K92" s="209"/>
      <c r="L92" s="209"/>
    </row>
    <row r="93" spans="1:13" s="194" customFormat="1" ht="13.5">
      <c r="A93" s="213"/>
      <c r="B93" s="35"/>
      <c r="C93" s="48"/>
      <c r="D93" s="296"/>
      <c r="E93" s="420"/>
      <c r="F93" s="425"/>
      <c r="G93" s="550"/>
      <c r="H93" s="559"/>
      <c r="J93" s="196"/>
      <c r="K93" s="195"/>
      <c r="L93" s="195"/>
      <c r="M93" s="195"/>
    </row>
    <row r="94" spans="1:13" s="211" customFormat="1" ht="13.5">
      <c r="A94" s="213"/>
      <c r="B94" s="567"/>
      <c r="C94" s="245"/>
      <c r="D94" s="296"/>
      <c r="E94" s="420"/>
      <c r="F94" s="565"/>
      <c r="G94" s="297"/>
      <c r="H94" s="569"/>
      <c r="I94" s="210"/>
      <c r="J94" s="209"/>
      <c r="K94" s="209"/>
      <c r="L94" s="209"/>
    </row>
    <row r="95" spans="1:13" s="194" customFormat="1" ht="13.5">
      <c r="A95" s="213"/>
      <c r="B95" s="35"/>
      <c r="C95" s="48"/>
      <c r="D95" s="296"/>
      <c r="E95" s="420"/>
      <c r="F95" s="425"/>
      <c r="G95" s="550"/>
      <c r="H95" s="559"/>
      <c r="J95" s="196"/>
      <c r="K95" s="195"/>
      <c r="L95" s="195"/>
      <c r="M95" s="195"/>
    </row>
    <row r="96" spans="1:13" s="211" customFormat="1" ht="13.5">
      <c r="A96" s="213"/>
      <c r="B96" s="567"/>
      <c r="C96" s="245"/>
      <c r="D96" s="296"/>
      <c r="E96" s="420"/>
      <c r="F96" s="565"/>
      <c r="G96" s="297"/>
      <c r="H96" s="568"/>
      <c r="I96" s="210"/>
      <c r="J96" s="209"/>
      <c r="K96" s="209"/>
      <c r="L96" s="209"/>
    </row>
    <row r="97" spans="1:18" s="194" customFormat="1" ht="13.5">
      <c r="A97" s="213"/>
      <c r="B97" s="35"/>
      <c r="C97" s="48"/>
      <c r="D97" s="296"/>
      <c r="E97" s="420"/>
      <c r="F97" s="425"/>
      <c r="G97" s="550"/>
      <c r="H97" s="559"/>
      <c r="J97" s="196"/>
      <c r="K97" s="195"/>
      <c r="L97" s="195"/>
      <c r="M97" s="195"/>
    </row>
    <row r="98" spans="1:18" s="211" customFormat="1" ht="13.5">
      <c r="A98" s="213"/>
      <c r="B98" s="562"/>
      <c r="C98" s="245"/>
      <c r="D98" s="296"/>
      <c r="E98" s="420"/>
      <c r="F98" s="565"/>
      <c r="G98" s="297"/>
      <c r="H98" s="568"/>
      <c r="I98" s="210"/>
      <c r="J98" s="209"/>
      <c r="K98" s="209"/>
      <c r="L98" s="209"/>
    </row>
    <row r="99" spans="1:18" s="194" customFormat="1" ht="13.5">
      <c r="A99" s="213"/>
      <c r="B99" s="204"/>
      <c r="C99" s="245"/>
      <c r="D99" s="296"/>
      <c r="E99" s="420"/>
      <c r="F99" s="565"/>
      <c r="G99" s="566"/>
      <c r="H99" s="560"/>
      <c r="J99" s="196"/>
      <c r="K99" s="195"/>
      <c r="L99" s="195"/>
      <c r="M99" s="195"/>
    </row>
    <row r="100" spans="1:18" s="194" customFormat="1" ht="13.5">
      <c r="A100" s="213"/>
      <c r="B100" s="35"/>
      <c r="C100" s="48"/>
      <c r="D100" s="296"/>
      <c r="E100" s="420"/>
      <c r="F100" s="425"/>
      <c r="G100" s="550"/>
      <c r="H100" s="559"/>
      <c r="J100" s="196"/>
      <c r="K100" s="195"/>
      <c r="L100" s="195"/>
      <c r="M100" s="195"/>
    </row>
    <row r="101" spans="1:18" s="211" customFormat="1" ht="13.5">
      <c r="A101" s="213"/>
      <c r="B101" s="567"/>
      <c r="C101" s="245"/>
      <c r="D101" s="296"/>
      <c r="E101" s="420"/>
      <c r="F101" s="565"/>
      <c r="G101" s="297"/>
      <c r="H101" s="568"/>
      <c r="I101" s="210"/>
      <c r="J101" s="209"/>
      <c r="K101" s="209"/>
      <c r="L101" s="209"/>
    </row>
    <row r="102" spans="1:18" s="211" customFormat="1" ht="13.5">
      <c r="A102" s="213"/>
      <c r="B102" s="204"/>
      <c r="C102" s="212"/>
      <c r="D102" s="296"/>
      <c r="E102" s="442"/>
      <c r="F102" s="442"/>
      <c r="G102" s="298"/>
      <c r="H102" s="298"/>
      <c r="I102" s="299"/>
      <c r="J102" s="300"/>
      <c r="K102" s="301"/>
      <c r="L102" s="210"/>
      <c r="M102" s="302"/>
      <c r="O102" s="210"/>
      <c r="P102" s="209"/>
      <c r="Q102" s="209"/>
      <c r="R102" s="209"/>
    </row>
    <row r="103" spans="1:18" s="194" customFormat="1" ht="13.5">
      <c r="A103" s="213"/>
      <c r="B103" s="35"/>
      <c r="C103" s="48"/>
      <c r="D103" s="296"/>
      <c r="E103" s="420"/>
      <c r="F103" s="425"/>
      <c r="G103" s="550"/>
      <c r="H103" s="559"/>
      <c r="J103" s="196"/>
      <c r="K103" s="195"/>
      <c r="L103" s="195"/>
      <c r="M103" s="195"/>
    </row>
    <row r="104" spans="1:18" s="211" customFormat="1" ht="13.5">
      <c r="A104" s="213"/>
      <c r="B104" s="570"/>
      <c r="C104" s="212"/>
      <c r="D104" s="296"/>
      <c r="E104" s="442"/>
      <c r="F104" s="442"/>
      <c r="G104" s="303"/>
      <c r="H104" s="303"/>
      <c r="I104" s="299"/>
      <c r="J104" s="300"/>
      <c r="K104" s="301"/>
      <c r="L104" s="210"/>
      <c r="M104" s="302"/>
      <c r="O104" s="210"/>
      <c r="P104" s="209"/>
      <c r="Q104" s="209"/>
      <c r="R104" s="209"/>
    </row>
    <row r="105" spans="1:18" s="211" customFormat="1" ht="13.5">
      <c r="A105" s="213"/>
      <c r="B105" s="35"/>
      <c r="C105" s="48"/>
      <c r="D105" s="296"/>
      <c r="E105" s="420"/>
      <c r="F105" s="425"/>
      <c r="G105" s="571"/>
      <c r="H105" s="304"/>
      <c r="I105" s="210"/>
      <c r="J105" s="209"/>
      <c r="K105" s="209"/>
      <c r="L105" s="209"/>
    </row>
    <row r="106" spans="1:18" s="558" customFormat="1" ht="13.5">
      <c r="A106" s="213"/>
      <c r="B106" s="562"/>
      <c r="C106" s="245"/>
      <c r="D106" s="296"/>
      <c r="E106" s="420"/>
      <c r="F106" s="565"/>
      <c r="G106" s="553"/>
      <c r="H106" s="554"/>
      <c r="I106" s="555"/>
      <c r="J106" s="556"/>
      <c r="K106" s="557"/>
      <c r="L106" s="557"/>
      <c r="M106" s="557"/>
    </row>
    <row r="107" spans="1:18" s="558" customFormat="1" ht="13.5">
      <c r="A107" s="213"/>
      <c r="B107" s="35"/>
      <c r="C107" s="48"/>
      <c r="D107" s="296"/>
      <c r="E107" s="420"/>
      <c r="F107" s="425"/>
      <c r="G107" s="553"/>
      <c r="H107" s="554"/>
      <c r="I107" s="555"/>
      <c r="J107" s="556"/>
      <c r="K107" s="557"/>
      <c r="L107" s="557"/>
      <c r="M107" s="557"/>
    </row>
    <row r="108" spans="1:18" s="211" customFormat="1" ht="13.5">
      <c r="A108" s="213"/>
      <c r="B108" s="562"/>
      <c r="C108" s="245"/>
      <c r="D108" s="296"/>
      <c r="E108" s="564"/>
      <c r="F108" s="565"/>
      <c r="G108" s="571"/>
      <c r="H108" s="304"/>
      <c r="I108" s="210"/>
      <c r="J108" s="209"/>
      <c r="K108" s="209"/>
      <c r="L108" s="209"/>
    </row>
    <row r="109" spans="1:18" s="558" customFormat="1" ht="13.5">
      <c r="A109" s="213"/>
      <c r="B109" s="35"/>
      <c r="C109" s="48"/>
      <c r="D109" s="296"/>
      <c r="E109" s="420"/>
      <c r="F109" s="425"/>
      <c r="G109" s="553"/>
      <c r="H109" s="554"/>
      <c r="I109" s="555"/>
      <c r="J109" s="556"/>
      <c r="K109" s="557"/>
      <c r="L109" s="557"/>
      <c r="M109" s="557"/>
    </row>
    <row r="110" spans="1:18" s="211" customFormat="1" ht="13.5">
      <c r="A110" s="213"/>
      <c r="B110" s="562"/>
      <c r="C110" s="245"/>
      <c r="D110" s="296"/>
      <c r="E110" s="564"/>
      <c r="F110" s="565"/>
      <c r="G110" s="571"/>
      <c r="H110" s="304"/>
      <c r="I110" s="210"/>
      <c r="J110" s="209"/>
      <c r="K110" s="209"/>
      <c r="L110" s="209"/>
    </row>
    <row r="111" spans="1:18" s="211" customFormat="1" ht="13.5">
      <c r="A111" s="213"/>
      <c r="B111" s="35"/>
      <c r="C111" s="48"/>
      <c r="D111" s="296"/>
      <c r="E111" s="420"/>
      <c r="F111" s="425"/>
      <c r="G111" s="571"/>
      <c r="H111" s="304"/>
      <c r="I111" s="210"/>
      <c r="J111" s="209"/>
      <c r="K111" s="209"/>
      <c r="L111" s="209"/>
    </row>
    <row r="112" spans="1:18" s="211" customFormat="1" ht="13.5">
      <c r="A112" s="213"/>
      <c r="B112" s="562"/>
      <c r="C112" s="245"/>
      <c r="D112" s="296"/>
      <c r="E112" s="564"/>
      <c r="F112" s="425"/>
      <c r="G112" s="297"/>
      <c r="H112" s="568"/>
      <c r="I112" s="210"/>
      <c r="J112" s="209"/>
      <c r="K112" s="209"/>
      <c r="L112" s="209"/>
    </row>
    <row r="113" spans="1:18" s="211" customFormat="1" ht="13.5">
      <c r="A113" s="213"/>
      <c r="B113" s="35"/>
      <c r="C113" s="48"/>
      <c r="D113" s="296"/>
      <c r="E113" s="420"/>
      <c r="F113" s="425"/>
      <c r="G113" s="571"/>
      <c r="H113" s="304"/>
      <c r="I113" s="210"/>
      <c r="J113" s="209"/>
      <c r="K113" s="209"/>
      <c r="L113" s="209"/>
    </row>
    <row r="114" spans="1:18" s="211" customFormat="1" ht="13.5">
      <c r="A114" s="213"/>
      <c r="B114" s="562"/>
      <c r="C114" s="245"/>
      <c r="D114" s="296"/>
      <c r="E114" s="564"/>
      <c r="F114" s="425"/>
      <c r="G114" s="297"/>
      <c r="H114" s="568"/>
      <c r="I114" s="210"/>
      <c r="J114" s="209"/>
      <c r="K114" s="209"/>
      <c r="L114" s="209"/>
    </row>
    <row r="115" spans="1:18" s="211" customFormat="1" ht="13.5">
      <c r="A115" s="213"/>
      <c r="B115" s="35"/>
      <c r="C115" s="48"/>
      <c r="D115" s="296"/>
      <c r="E115" s="420"/>
      <c r="F115" s="425"/>
      <c r="G115" s="571"/>
      <c r="H115" s="304"/>
      <c r="I115" s="210"/>
      <c r="J115" s="209"/>
      <c r="K115" s="209"/>
      <c r="L115" s="209"/>
    </row>
    <row r="116" spans="1:18" s="211" customFormat="1" ht="13.5">
      <c r="A116" s="213"/>
      <c r="B116" s="562"/>
      <c r="C116" s="245"/>
      <c r="D116" s="296"/>
      <c r="E116" s="564"/>
      <c r="F116" s="425"/>
      <c r="G116" s="297"/>
      <c r="H116" s="568"/>
      <c r="I116" s="210"/>
      <c r="J116" s="209"/>
      <c r="K116" s="209"/>
      <c r="L116" s="209"/>
    </row>
    <row r="117" spans="1:18" s="211" customFormat="1" ht="13.5">
      <c r="A117" s="213"/>
      <c r="B117" s="35"/>
      <c r="C117" s="48"/>
      <c r="D117" s="296"/>
      <c r="E117" s="420"/>
      <c r="F117" s="425"/>
      <c r="G117" s="571"/>
      <c r="H117" s="304"/>
      <c r="I117" s="210"/>
      <c r="J117" s="209"/>
      <c r="K117" s="209"/>
      <c r="L117" s="209"/>
    </row>
    <row r="118" spans="1:18" s="211" customFormat="1" ht="13.5">
      <c r="A118" s="213"/>
      <c r="B118" s="562"/>
      <c r="C118" s="245"/>
      <c r="D118" s="296"/>
      <c r="E118" s="420"/>
      <c r="F118" s="425"/>
      <c r="G118" s="297"/>
      <c r="H118" s="568"/>
      <c r="I118" s="210"/>
      <c r="J118" s="209"/>
      <c r="K118" s="209"/>
      <c r="L118" s="209"/>
    </row>
    <row r="119" spans="1:18" s="211" customFormat="1" ht="13.5">
      <c r="A119" s="213"/>
      <c r="B119" s="35"/>
      <c r="C119" s="48"/>
      <c r="D119" s="296"/>
      <c r="E119" s="420"/>
      <c r="F119" s="425"/>
      <c r="G119" s="305"/>
      <c r="H119" s="304"/>
      <c r="I119" s="210"/>
      <c r="J119" s="209"/>
      <c r="K119" s="209"/>
      <c r="L119" s="209"/>
    </row>
    <row r="120" spans="1:18" s="211" customFormat="1" ht="13.5">
      <c r="A120" s="213"/>
      <c r="B120" s="562"/>
      <c r="C120" s="572"/>
      <c r="D120" s="296"/>
      <c r="E120" s="420"/>
      <c r="F120" s="425"/>
      <c r="G120" s="306"/>
      <c r="H120" s="569"/>
      <c r="I120" s="210"/>
      <c r="J120" s="209"/>
      <c r="K120" s="209"/>
      <c r="L120" s="209"/>
    </row>
    <row r="121" spans="1:18" s="211" customFormat="1" ht="13.5">
      <c r="A121" s="213"/>
      <c r="B121" s="35"/>
      <c r="C121" s="48"/>
      <c r="D121" s="296"/>
      <c r="E121" s="420"/>
      <c r="F121" s="425"/>
      <c r="G121" s="305"/>
      <c r="H121" s="304"/>
      <c r="I121" s="210"/>
      <c r="J121" s="209"/>
      <c r="K121" s="209"/>
      <c r="L121" s="209"/>
    </row>
    <row r="122" spans="1:18" s="211" customFormat="1" ht="13.5">
      <c r="A122" s="213"/>
      <c r="B122" s="35"/>
      <c r="C122" s="48"/>
      <c r="D122" s="296"/>
      <c r="E122" s="420"/>
      <c r="F122" s="425"/>
      <c r="G122" s="307"/>
      <c r="H122" s="308"/>
      <c r="I122" s="299"/>
      <c r="J122" s="300"/>
      <c r="K122" s="301"/>
      <c r="L122" s="210"/>
      <c r="M122" s="302"/>
      <c r="O122" s="210"/>
      <c r="P122" s="209"/>
      <c r="Q122" s="209"/>
      <c r="R122" s="209"/>
    </row>
    <row r="123" spans="1:18" s="211" customFormat="1" ht="13.5">
      <c r="A123" s="213"/>
      <c r="B123" s="35"/>
      <c r="C123" s="48"/>
      <c r="D123" s="296"/>
      <c r="E123" s="420"/>
      <c r="F123" s="425"/>
      <c r="G123" s="307"/>
      <c r="H123" s="308"/>
      <c r="I123" s="299"/>
      <c r="J123" s="300"/>
      <c r="K123" s="301"/>
      <c r="L123" s="210"/>
      <c r="M123" s="302"/>
      <c r="O123" s="210"/>
      <c r="P123" s="209"/>
      <c r="Q123" s="209"/>
      <c r="R123" s="209"/>
    </row>
    <row r="124" spans="1:18" s="211" customFormat="1" ht="13.5">
      <c r="A124" s="213"/>
      <c r="B124" s="562"/>
      <c r="C124" s="245"/>
      <c r="D124" s="296"/>
      <c r="E124" s="420"/>
      <c r="F124" s="425"/>
      <c r="G124" s="309"/>
      <c r="H124" s="304"/>
      <c r="I124" s="210"/>
      <c r="J124" s="209"/>
      <c r="K124" s="209"/>
      <c r="L124" s="209"/>
    </row>
    <row r="125" spans="1:18" s="211" customFormat="1" ht="13.5">
      <c r="A125" s="213"/>
      <c r="B125" s="35"/>
      <c r="C125" s="48"/>
      <c r="D125" s="296"/>
      <c r="E125" s="420"/>
      <c r="F125" s="425"/>
      <c r="G125" s="309"/>
      <c r="H125" s="304"/>
      <c r="I125" s="210"/>
      <c r="J125" s="209"/>
      <c r="K125" s="209"/>
      <c r="L125" s="209"/>
    </row>
    <row r="126" spans="1:18" s="211" customFormat="1" ht="13.5">
      <c r="A126" s="213"/>
      <c r="B126" s="562"/>
      <c r="C126" s="245"/>
      <c r="D126" s="296"/>
      <c r="E126" s="420"/>
      <c r="F126" s="425"/>
      <c r="G126" s="309"/>
      <c r="H126" s="304"/>
      <c r="I126" s="210"/>
      <c r="J126" s="209"/>
      <c r="K126" s="209"/>
      <c r="L126" s="209"/>
    </row>
    <row r="127" spans="1:18" s="211" customFormat="1" ht="13.5">
      <c r="A127" s="213"/>
      <c r="B127" s="35"/>
      <c r="C127" s="48"/>
      <c r="D127" s="296"/>
      <c r="E127" s="420"/>
      <c r="F127" s="425"/>
      <c r="G127" s="309"/>
      <c r="H127" s="304"/>
      <c r="I127" s="210"/>
      <c r="J127" s="209"/>
      <c r="K127" s="209"/>
      <c r="L127" s="209"/>
    </row>
    <row r="128" spans="1:18" s="211" customFormat="1" ht="13.5">
      <c r="A128" s="213"/>
      <c r="B128" s="34"/>
      <c r="C128" s="245"/>
      <c r="D128" s="296"/>
      <c r="E128" s="420"/>
      <c r="F128" s="425"/>
      <c r="G128" s="309"/>
      <c r="H128" s="304"/>
      <c r="I128" s="210"/>
      <c r="J128" s="209"/>
      <c r="K128" s="209"/>
      <c r="L128" s="209"/>
    </row>
    <row r="129" spans="1:18" s="211" customFormat="1" ht="13.5">
      <c r="A129" s="213"/>
      <c r="B129" s="35"/>
      <c r="C129" s="245"/>
      <c r="D129" s="296"/>
      <c r="E129" s="420"/>
      <c r="F129" s="425"/>
      <c r="G129" s="309"/>
      <c r="H129" s="304"/>
      <c r="I129" s="210"/>
      <c r="J129" s="209"/>
      <c r="K129" s="209"/>
      <c r="L129" s="209"/>
    </row>
    <row r="130" spans="1:18" s="211" customFormat="1" ht="13.5">
      <c r="A130" s="213"/>
      <c r="B130" s="148"/>
      <c r="C130" s="245"/>
      <c r="D130" s="296"/>
      <c r="E130" s="420"/>
      <c r="F130" s="425"/>
      <c r="G130" s="309"/>
      <c r="H130" s="304"/>
      <c r="I130" s="210"/>
      <c r="J130" s="209"/>
      <c r="K130" s="209"/>
      <c r="L130" s="209"/>
    </row>
    <row r="131" spans="1:18" s="211" customFormat="1" ht="13.5">
      <c r="A131" s="213"/>
      <c r="B131" s="35"/>
      <c r="C131" s="48"/>
      <c r="D131" s="296"/>
      <c r="E131" s="420"/>
      <c r="F131" s="425"/>
      <c r="G131" s="307"/>
      <c r="H131" s="308"/>
      <c r="I131" s="299"/>
      <c r="J131" s="300"/>
      <c r="K131" s="301"/>
      <c r="L131" s="210"/>
      <c r="M131" s="302"/>
      <c r="O131" s="210"/>
      <c r="P131" s="209"/>
      <c r="Q131" s="209"/>
      <c r="R131" s="209"/>
    </row>
    <row r="132" spans="1:18" s="211" customFormat="1" ht="13.5">
      <c r="A132" s="213"/>
      <c r="B132" s="35"/>
      <c r="C132" s="48"/>
      <c r="D132" s="296"/>
      <c r="E132" s="420"/>
      <c r="F132" s="425"/>
      <c r="G132" s="307"/>
      <c r="H132" s="308"/>
      <c r="I132" s="299"/>
      <c r="J132" s="300"/>
      <c r="K132" s="301"/>
      <c r="L132" s="210"/>
      <c r="M132" s="302"/>
      <c r="O132" s="210"/>
      <c r="P132" s="209"/>
      <c r="Q132" s="209"/>
      <c r="R132" s="209"/>
    </row>
    <row r="133" spans="1:18" s="211" customFormat="1" ht="13.5">
      <c r="A133" s="213"/>
      <c r="B133" s="562"/>
      <c r="C133" s="573"/>
      <c r="D133" s="296"/>
      <c r="E133" s="420"/>
      <c r="F133" s="565"/>
      <c r="G133" s="306"/>
      <c r="H133" s="310"/>
      <c r="I133" s="210"/>
      <c r="J133" s="209"/>
      <c r="K133" s="209"/>
      <c r="L133" s="209"/>
    </row>
    <row r="134" spans="1:18" s="211" customFormat="1" ht="13.5">
      <c r="A134" s="213"/>
      <c r="B134" s="34"/>
      <c r="C134" s="245"/>
      <c r="D134" s="296"/>
      <c r="E134" s="420"/>
      <c r="F134" s="565"/>
      <c r="G134" s="309"/>
      <c r="H134" s="304"/>
      <c r="I134" s="210"/>
      <c r="J134" s="209"/>
      <c r="K134" s="209"/>
      <c r="L134" s="209"/>
    </row>
    <row r="135" spans="1:18" s="211" customFormat="1" ht="13.5">
      <c r="A135" s="213"/>
      <c r="B135" s="35"/>
      <c r="C135" s="48"/>
      <c r="D135" s="296"/>
      <c r="E135" s="420"/>
      <c r="F135" s="425"/>
      <c r="G135" s="305"/>
      <c r="H135" s="304"/>
      <c r="I135" s="210"/>
      <c r="J135" s="209"/>
      <c r="K135" s="209"/>
      <c r="L135" s="209"/>
    </row>
    <row r="136" spans="1:18" s="211" customFormat="1" ht="13.5">
      <c r="A136" s="213"/>
      <c r="B136" s="35"/>
      <c r="C136" s="48"/>
      <c r="D136" s="296"/>
      <c r="E136" s="420"/>
      <c r="F136" s="425"/>
      <c r="G136" s="306"/>
      <c r="H136" s="303"/>
      <c r="I136" s="299"/>
      <c r="J136" s="300"/>
      <c r="K136" s="301"/>
      <c r="L136" s="210"/>
      <c r="M136" s="302"/>
      <c r="O136" s="210"/>
      <c r="P136" s="209"/>
      <c r="Q136" s="209"/>
      <c r="R136" s="209"/>
    </row>
    <row r="137" spans="1:18" s="211" customFormat="1" ht="13.5">
      <c r="A137" s="213"/>
      <c r="B137" s="35"/>
      <c r="C137" s="48"/>
      <c r="D137" s="296"/>
      <c r="E137" s="420"/>
      <c r="F137" s="425"/>
      <c r="G137" s="311"/>
      <c r="H137" s="303"/>
      <c r="I137" s="299"/>
      <c r="J137" s="300"/>
      <c r="K137" s="301"/>
      <c r="L137" s="210"/>
      <c r="M137" s="302"/>
      <c r="O137" s="210"/>
      <c r="P137" s="209"/>
      <c r="Q137" s="209"/>
      <c r="R137" s="209"/>
    </row>
    <row r="138" spans="1:18" s="211" customFormat="1" ht="13.5">
      <c r="A138" s="213"/>
      <c r="B138" s="35"/>
      <c r="C138" s="48"/>
      <c r="D138" s="296"/>
      <c r="E138" s="420"/>
      <c r="F138" s="425"/>
      <c r="G138" s="311"/>
      <c r="H138" s="298"/>
      <c r="I138" s="209"/>
    </row>
    <row r="139" spans="1:18" s="211" customFormat="1" ht="13.5">
      <c r="A139" s="213"/>
      <c r="B139" s="34"/>
      <c r="C139" s="245"/>
      <c r="D139" s="296"/>
      <c r="E139" s="420"/>
      <c r="F139" s="425"/>
      <c r="G139" s="311"/>
      <c r="H139" s="298"/>
      <c r="I139" s="209"/>
      <c r="J139" s="209"/>
    </row>
    <row r="140" spans="1:18" s="211" customFormat="1" ht="13.5">
      <c r="A140" s="213"/>
      <c r="B140" s="35"/>
      <c r="C140" s="48"/>
      <c r="D140" s="296"/>
      <c r="E140" s="420"/>
      <c r="F140" s="425"/>
      <c r="G140" s="311"/>
      <c r="H140" s="298"/>
      <c r="I140" s="209"/>
      <c r="J140" s="209"/>
    </row>
    <row r="141" spans="1:18" s="211" customFormat="1" ht="13.5">
      <c r="A141" s="213"/>
      <c r="B141" s="34"/>
      <c r="C141" s="245"/>
      <c r="D141" s="296"/>
      <c r="E141" s="420"/>
      <c r="F141" s="425"/>
      <c r="G141" s="311"/>
      <c r="H141" s="298"/>
      <c r="I141" s="209"/>
      <c r="J141" s="209"/>
    </row>
    <row r="142" spans="1:18" s="211" customFormat="1" ht="13.5">
      <c r="A142" s="213"/>
      <c r="B142" s="35"/>
      <c r="C142" s="48"/>
      <c r="D142" s="296"/>
      <c r="E142" s="420"/>
      <c r="F142" s="425"/>
      <c r="G142" s="311"/>
      <c r="H142" s="298"/>
      <c r="I142" s="209"/>
      <c r="J142" s="209"/>
    </row>
    <row r="143" spans="1:18" s="211" customFormat="1" ht="13.5">
      <c r="A143" s="213"/>
      <c r="B143" s="35"/>
      <c r="C143" s="48"/>
      <c r="D143" s="296"/>
      <c r="E143" s="420"/>
      <c r="F143" s="425"/>
      <c r="G143" s="311"/>
      <c r="H143" s="298"/>
      <c r="I143" s="209"/>
      <c r="J143" s="209"/>
    </row>
    <row r="144" spans="1:18" s="211" customFormat="1" ht="13.5">
      <c r="A144" s="213"/>
      <c r="B144" s="35"/>
      <c r="C144" s="48"/>
      <c r="D144" s="296"/>
      <c r="E144" s="420"/>
      <c r="F144" s="425"/>
      <c r="G144" s="311"/>
      <c r="H144" s="298"/>
      <c r="I144" s="209"/>
      <c r="J144" s="209"/>
    </row>
    <row r="145" spans="1:21" s="211" customFormat="1" ht="13.5">
      <c r="A145" s="213"/>
      <c r="B145" s="35"/>
      <c r="C145" s="48"/>
      <c r="D145" s="296"/>
      <c r="E145" s="420"/>
      <c r="F145" s="425"/>
      <c r="G145" s="311"/>
      <c r="H145" s="298"/>
      <c r="I145" s="209"/>
      <c r="J145" s="209"/>
    </row>
    <row r="146" spans="1:21" s="211" customFormat="1" ht="13.5">
      <c r="A146" s="213"/>
      <c r="B146" s="35"/>
      <c r="C146" s="48"/>
      <c r="D146" s="296"/>
      <c r="E146" s="420"/>
      <c r="F146" s="425"/>
      <c r="G146" s="311"/>
      <c r="H146" s="298"/>
      <c r="I146" s="209"/>
      <c r="J146" s="209"/>
    </row>
    <row r="147" spans="1:21" s="211" customFormat="1" ht="13.5">
      <c r="A147" s="213"/>
      <c r="B147" s="35"/>
      <c r="C147" s="48"/>
      <c r="D147" s="296"/>
      <c r="E147" s="420"/>
      <c r="F147" s="425"/>
      <c r="G147" s="311"/>
      <c r="H147" s="298"/>
      <c r="I147" s="209"/>
      <c r="J147" s="209"/>
    </row>
    <row r="148" spans="1:21" s="211" customFormat="1" ht="13.5">
      <c r="A148" s="213"/>
      <c r="B148" s="35"/>
      <c r="C148" s="48"/>
      <c r="D148" s="296"/>
      <c r="E148" s="420"/>
      <c r="F148" s="425"/>
      <c r="G148" s="307"/>
      <c r="H148" s="312"/>
      <c r="I148" s="209"/>
      <c r="J148" s="209"/>
    </row>
    <row r="149" spans="1:21" s="211" customFormat="1" ht="13.5">
      <c r="A149" s="213"/>
      <c r="B149" s="35"/>
      <c r="C149" s="48"/>
      <c r="D149" s="296"/>
      <c r="E149" s="420"/>
      <c r="F149" s="425"/>
      <c r="G149" s="306"/>
      <c r="H149" s="298"/>
      <c r="I149" s="299"/>
      <c r="J149" s="300"/>
      <c r="K149" s="301"/>
      <c r="L149" s="210"/>
      <c r="M149" s="302"/>
      <c r="O149" s="210"/>
      <c r="P149" s="209"/>
      <c r="Q149" s="209"/>
      <c r="R149" s="209"/>
    </row>
    <row r="150" spans="1:21" s="211" customFormat="1" ht="13.5">
      <c r="A150" s="213"/>
      <c r="B150" s="35"/>
      <c r="C150" s="48"/>
      <c r="D150" s="296"/>
      <c r="E150" s="420"/>
      <c r="F150" s="425"/>
      <c r="G150" s="307"/>
      <c r="H150" s="303"/>
      <c r="I150" s="299"/>
      <c r="J150" s="300"/>
      <c r="K150" s="301"/>
      <c r="L150" s="210"/>
      <c r="M150" s="302"/>
      <c r="O150" s="210"/>
      <c r="P150" s="209"/>
      <c r="Q150" s="209"/>
      <c r="R150" s="209"/>
    </row>
    <row r="151" spans="1:21" s="211" customFormat="1" ht="13.5">
      <c r="A151" s="213"/>
      <c r="B151" s="562"/>
      <c r="C151" s="573"/>
      <c r="D151" s="296"/>
      <c r="E151" s="420"/>
      <c r="F151" s="565"/>
      <c r="G151" s="307"/>
      <c r="H151" s="303"/>
      <c r="I151" s="299"/>
      <c r="J151" s="300"/>
      <c r="K151" s="301"/>
      <c r="L151" s="210"/>
      <c r="M151" s="302"/>
      <c r="O151" s="210"/>
      <c r="P151" s="209"/>
      <c r="Q151" s="209"/>
      <c r="R151" s="209"/>
    </row>
    <row r="152" spans="1:21" s="211" customFormat="1" ht="13.5">
      <c r="A152" s="213"/>
      <c r="B152" s="35"/>
      <c r="C152" s="48"/>
      <c r="D152" s="296"/>
      <c r="E152" s="420"/>
      <c r="F152" s="425"/>
      <c r="G152" s="307"/>
      <c r="H152" s="303"/>
      <c r="I152" s="299"/>
      <c r="J152" s="300"/>
      <c r="K152" s="301"/>
      <c r="L152" s="210"/>
      <c r="M152" s="302"/>
      <c r="O152" s="210"/>
      <c r="P152" s="209"/>
      <c r="Q152" s="209"/>
      <c r="R152" s="209"/>
    </row>
    <row r="153" spans="1:21" s="211" customFormat="1" ht="13.5">
      <c r="A153" s="213"/>
      <c r="B153" s="34"/>
      <c r="C153" s="245"/>
      <c r="D153" s="574"/>
      <c r="E153" s="420"/>
      <c r="F153" s="561"/>
      <c r="G153" s="307"/>
      <c r="H153" s="303"/>
      <c r="I153" s="299"/>
      <c r="J153" s="300"/>
      <c r="K153" s="301"/>
      <c r="L153" s="210"/>
      <c r="M153" s="302"/>
      <c r="O153" s="210"/>
      <c r="P153" s="209"/>
      <c r="Q153" s="209"/>
      <c r="R153" s="209"/>
    </row>
    <row r="154" spans="1:21" s="194" customFormat="1" ht="13.5">
      <c r="A154" s="213"/>
      <c r="B154" s="35"/>
      <c r="C154" s="48"/>
      <c r="D154" s="296"/>
      <c r="E154" s="420"/>
      <c r="F154" s="425"/>
      <c r="G154" s="553"/>
      <c r="H154" s="560"/>
      <c r="I154" s="342"/>
      <c r="J154" s="343"/>
      <c r="K154" s="344"/>
      <c r="L154" s="345"/>
      <c r="M154" s="346"/>
      <c r="N154" s="301"/>
      <c r="O154" s="196"/>
      <c r="P154" s="347"/>
      <c r="R154" s="196"/>
      <c r="S154" s="195"/>
      <c r="T154" s="195"/>
      <c r="U154" s="195"/>
    </row>
    <row r="155" spans="1:21" s="247" customFormat="1" ht="13.5">
      <c r="A155" s="213"/>
      <c r="B155" s="35"/>
      <c r="C155" s="249"/>
      <c r="D155" s="185"/>
      <c r="E155" s="426"/>
      <c r="F155" s="427"/>
      <c r="G155" s="313"/>
      <c r="H155" s="225"/>
      <c r="J155" s="261"/>
      <c r="K155" s="248"/>
      <c r="L155" s="248"/>
      <c r="M155" s="248"/>
    </row>
    <row r="156" spans="1:21" s="247" customFormat="1" ht="13.5">
      <c r="A156" s="213"/>
      <c r="B156" s="34"/>
      <c r="C156" s="249"/>
      <c r="D156" s="185"/>
      <c r="E156" s="426"/>
      <c r="F156" s="427"/>
      <c r="G156" s="313"/>
      <c r="H156" s="225"/>
      <c r="J156" s="261"/>
      <c r="K156" s="248"/>
      <c r="L156" s="248"/>
      <c r="M156" s="248"/>
    </row>
    <row r="157" spans="1:21" s="247" customFormat="1" ht="13.5">
      <c r="A157" s="213"/>
      <c r="B157" s="35"/>
      <c r="C157" s="249"/>
      <c r="D157" s="185"/>
      <c r="E157" s="426"/>
      <c r="F157" s="427"/>
      <c r="G157" s="313"/>
      <c r="H157" s="225"/>
      <c r="J157" s="261"/>
      <c r="K157" s="248"/>
      <c r="L157" s="248"/>
      <c r="M157" s="248"/>
    </row>
    <row r="158" spans="1:21" s="247" customFormat="1" ht="13.5">
      <c r="A158" s="213"/>
      <c r="B158" s="35"/>
      <c r="C158" s="249"/>
      <c r="D158" s="185"/>
      <c r="E158" s="426"/>
      <c r="F158" s="427"/>
      <c r="G158" s="313"/>
      <c r="H158" s="225"/>
      <c r="J158" s="261"/>
      <c r="K158" s="248"/>
      <c r="L158" s="248"/>
      <c r="M158" s="248"/>
    </row>
    <row r="159" spans="1:21" s="211" customFormat="1" ht="13.5">
      <c r="A159" s="213"/>
      <c r="B159" s="35"/>
      <c r="C159" s="249"/>
      <c r="D159" s="185"/>
      <c r="E159" s="420"/>
      <c r="F159" s="425"/>
      <c r="G159" s="305"/>
      <c r="H159" s="304"/>
      <c r="I159" s="210"/>
      <c r="J159" s="209"/>
      <c r="K159" s="209"/>
      <c r="L159" s="209"/>
    </row>
    <row r="160" spans="1:21" s="211" customFormat="1" ht="13.5">
      <c r="A160" s="213"/>
      <c r="B160" s="35"/>
      <c r="C160" s="249"/>
      <c r="D160" s="185"/>
      <c r="E160" s="420"/>
      <c r="F160" s="425"/>
      <c r="G160" s="305"/>
      <c r="H160" s="304"/>
      <c r="I160" s="210"/>
      <c r="J160" s="209"/>
      <c r="K160" s="209"/>
      <c r="L160" s="209"/>
    </row>
    <row r="161" spans="1:13" s="211" customFormat="1" ht="13.5">
      <c r="A161" s="213"/>
      <c r="B161" s="35"/>
      <c r="C161" s="249"/>
      <c r="D161" s="185"/>
      <c r="E161" s="420"/>
      <c r="F161" s="425"/>
      <c r="G161" s="305"/>
      <c r="H161" s="304"/>
      <c r="I161" s="210"/>
      <c r="J161" s="209"/>
      <c r="K161" s="209"/>
      <c r="L161" s="209"/>
    </row>
    <row r="162" spans="1:13" s="247" customFormat="1" ht="13.5">
      <c r="A162" s="213"/>
      <c r="B162" s="35"/>
      <c r="C162" s="249"/>
      <c r="D162" s="185"/>
      <c r="E162" s="426"/>
      <c r="F162" s="427"/>
      <c r="G162" s="313"/>
      <c r="H162" s="225"/>
      <c r="J162" s="261"/>
      <c r="K162" s="248"/>
      <c r="L162" s="248"/>
      <c r="M162" s="248"/>
    </row>
    <row r="163" spans="1:13" s="247" customFormat="1" ht="13.5">
      <c r="A163" s="213"/>
      <c r="B163" s="34"/>
      <c r="C163" s="249"/>
      <c r="D163" s="185"/>
      <c r="E163" s="426"/>
      <c r="F163" s="427"/>
      <c r="G163" s="313"/>
      <c r="H163" s="225"/>
      <c r="J163" s="261"/>
      <c r="K163" s="248"/>
      <c r="L163" s="248"/>
      <c r="M163" s="248"/>
    </row>
    <row r="164" spans="1:13" s="247" customFormat="1" ht="13.5">
      <c r="A164" s="213"/>
      <c r="B164" s="34"/>
      <c r="C164" s="249"/>
      <c r="D164" s="185"/>
      <c r="E164" s="426"/>
      <c r="F164" s="427"/>
      <c r="G164" s="313"/>
      <c r="H164" s="225"/>
      <c r="J164" s="261"/>
      <c r="K164" s="248"/>
      <c r="L164" s="248"/>
      <c r="M164" s="248"/>
    </row>
    <row r="165" spans="1:13" s="247" customFormat="1" ht="13.5">
      <c r="A165" s="213"/>
      <c r="B165" s="35"/>
      <c r="C165" s="249"/>
      <c r="D165" s="185"/>
      <c r="E165" s="426"/>
      <c r="F165" s="427"/>
      <c r="G165" s="313"/>
      <c r="H165" s="225"/>
      <c r="J165" s="261"/>
      <c r="K165" s="248"/>
      <c r="L165" s="248"/>
      <c r="M165" s="248"/>
    </row>
    <row r="166" spans="1:13" s="247" customFormat="1" ht="13.5">
      <c r="A166" s="213"/>
      <c r="B166" s="35"/>
      <c r="C166" s="249"/>
      <c r="D166" s="185"/>
      <c r="E166" s="426"/>
      <c r="F166" s="427"/>
      <c r="G166" s="313"/>
      <c r="H166" s="225"/>
      <c r="J166" s="261"/>
      <c r="K166" s="248"/>
      <c r="L166" s="248"/>
      <c r="M166" s="248"/>
    </row>
    <row r="167" spans="1:13" s="247" customFormat="1" ht="13.5">
      <c r="A167" s="213"/>
      <c r="B167" s="34"/>
      <c r="C167" s="249"/>
      <c r="D167" s="185"/>
      <c r="E167" s="426"/>
      <c r="F167" s="427"/>
      <c r="G167" s="313"/>
      <c r="H167" s="225"/>
      <c r="J167" s="261"/>
      <c r="K167" s="248"/>
      <c r="L167" s="248"/>
      <c r="M167" s="248"/>
    </row>
    <row r="168" spans="1:13" s="247" customFormat="1" ht="13.5">
      <c r="A168" s="213"/>
      <c r="B168" s="34"/>
      <c r="C168" s="249"/>
      <c r="D168" s="185"/>
      <c r="E168" s="426"/>
      <c r="F168" s="427"/>
      <c r="G168" s="313"/>
      <c r="H168" s="225"/>
      <c r="J168" s="261"/>
      <c r="K168" s="248"/>
      <c r="L168" s="248"/>
      <c r="M168" s="248"/>
    </row>
    <row r="169" spans="1:13" s="247" customFormat="1" ht="13.5">
      <c r="A169" s="213"/>
      <c r="B169" s="35"/>
      <c r="C169" s="249"/>
      <c r="D169" s="185"/>
      <c r="E169" s="426"/>
      <c r="F169" s="427"/>
      <c r="G169" s="313"/>
      <c r="H169" s="225"/>
      <c r="J169" s="261"/>
      <c r="K169" s="248"/>
      <c r="L169" s="248"/>
      <c r="M169" s="248"/>
    </row>
    <row r="170" spans="1:13" s="247" customFormat="1" ht="13.5">
      <c r="A170" s="213"/>
      <c r="B170" s="34"/>
      <c r="C170" s="249"/>
      <c r="D170" s="185"/>
      <c r="E170" s="426"/>
      <c r="F170" s="427"/>
      <c r="G170" s="313"/>
      <c r="H170" s="225"/>
      <c r="J170" s="261"/>
      <c r="K170" s="248"/>
      <c r="L170" s="248"/>
      <c r="M170" s="248"/>
    </row>
    <row r="171" spans="1:13" s="247" customFormat="1" ht="13.5">
      <c r="A171" s="213"/>
      <c r="B171" s="35"/>
      <c r="C171" s="249"/>
      <c r="D171" s="185"/>
      <c r="E171" s="426"/>
      <c r="F171" s="427"/>
      <c r="G171" s="313"/>
      <c r="H171" s="225"/>
      <c r="J171" s="261"/>
      <c r="K171" s="248"/>
      <c r="L171" s="248"/>
      <c r="M171" s="248"/>
    </row>
    <row r="172" spans="1:13" s="247" customFormat="1" ht="13.5">
      <c r="A172" s="213"/>
      <c r="B172" s="35"/>
      <c r="C172" s="249"/>
      <c r="D172" s="185"/>
      <c r="E172" s="426"/>
      <c r="F172" s="427"/>
      <c r="G172" s="313"/>
      <c r="H172" s="225"/>
      <c r="J172" s="261"/>
      <c r="K172" s="248"/>
      <c r="L172" s="248"/>
      <c r="M172" s="248"/>
    </row>
    <row r="173" spans="1:13" s="247" customFormat="1" ht="13.5">
      <c r="A173" s="213"/>
      <c r="B173" s="35"/>
      <c r="C173" s="249"/>
      <c r="D173" s="185"/>
      <c r="E173" s="426"/>
      <c r="F173" s="427"/>
      <c r="G173" s="313"/>
      <c r="H173" s="225"/>
      <c r="J173" s="261"/>
      <c r="K173" s="248"/>
      <c r="L173" s="248"/>
      <c r="M173" s="248"/>
    </row>
    <row r="174" spans="1:13" s="247" customFormat="1" ht="13.5">
      <c r="A174" s="213"/>
      <c r="B174" s="35"/>
      <c r="C174" s="249"/>
      <c r="D174" s="185"/>
      <c r="E174" s="426"/>
      <c r="F174" s="427"/>
      <c r="G174" s="313"/>
      <c r="H174" s="225"/>
      <c r="J174" s="261"/>
      <c r="K174" s="248"/>
      <c r="L174" s="248"/>
      <c r="M174" s="248"/>
    </row>
    <row r="175" spans="1:13" s="247" customFormat="1" ht="13.5">
      <c r="A175" s="213"/>
      <c r="B175" s="35"/>
      <c r="C175" s="249"/>
      <c r="D175" s="185"/>
      <c r="E175" s="426"/>
      <c r="F175" s="427"/>
      <c r="G175" s="313"/>
      <c r="H175" s="225"/>
      <c r="J175" s="261"/>
      <c r="K175" s="248"/>
      <c r="L175" s="248"/>
      <c r="M175" s="248"/>
    </row>
    <row r="176" spans="1:13" s="247" customFormat="1" ht="13.5">
      <c r="A176" s="213"/>
      <c r="B176" s="35"/>
      <c r="C176" s="249"/>
      <c r="D176" s="185"/>
      <c r="E176" s="426"/>
      <c r="F176" s="427"/>
      <c r="G176" s="313"/>
      <c r="H176" s="225"/>
      <c r="J176" s="261"/>
      <c r="K176" s="248"/>
      <c r="L176" s="248"/>
      <c r="M176" s="248"/>
    </row>
    <row r="177" spans="1:13" s="211" customFormat="1" ht="13.5">
      <c r="A177" s="213"/>
      <c r="B177" s="34"/>
      <c r="C177" s="249"/>
      <c r="D177" s="185"/>
      <c r="E177" s="420"/>
      <c r="F177" s="425"/>
      <c r="G177" s="305"/>
      <c r="H177" s="304"/>
      <c r="I177" s="210"/>
      <c r="J177" s="209"/>
      <c r="K177" s="209"/>
      <c r="L177" s="209"/>
    </row>
    <row r="178" spans="1:13" s="247" customFormat="1" ht="13.5">
      <c r="A178" s="213"/>
      <c r="B178" s="35"/>
      <c r="C178" s="249"/>
      <c r="D178" s="185"/>
      <c r="E178" s="426"/>
      <c r="F178" s="427"/>
      <c r="G178" s="313"/>
      <c r="H178" s="225"/>
      <c r="J178" s="261"/>
      <c r="K178" s="248"/>
      <c r="L178" s="248"/>
      <c r="M178" s="248"/>
    </row>
    <row r="179" spans="1:13" s="211" customFormat="1" ht="13.5">
      <c r="A179" s="213"/>
      <c r="B179" s="35"/>
      <c r="C179" s="249"/>
      <c r="D179" s="185"/>
      <c r="E179" s="420"/>
      <c r="F179" s="425"/>
      <c r="G179" s="305"/>
      <c r="H179" s="304"/>
      <c r="I179" s="210"/>
      <c r="J179" s="209"/>
      <c r="K179" s="209"/>
      <c r="L179" s="209"/>
    </row>
    <row r="180" spans="1:13" s="247" customFormat="1" ht="11.25" customHeight="1">
      <c r="A180" s="213"/>
      <c r="B180" s="34"/>
      <c r="C180" s="249"/>
      <c r="D180" s="185"/>
      <c r="E180" s="426"/>
      <c r="F180" s="427"/>
      <c r="G180" s="313"/>
      <c r="H180" s="225"/>
      <c r="J180" s="261"/>
      <c r="K180" s="248"/>
      <c r="L180" s="248"/>
      <c r="M180" s="248"/>
    </row>
    <row r="181" spans="1:13" s="247" customFormat="1" ht="11.25" customHeight="1">
      <c r="A181" s="213"/>
      <c r="B181" s="35"/>
      <c r="C181" s="249"/>
      <c r="D181" s="185"/>
      <c r="E181" s="426"/>
      <c r="F181" s="427"/>
      <c r="G181" s="313"/>
      <c r="H181" s="225"/>
      <c r="J181" s="261"/>
      <c r="K181" s="248"/>
      <c r="L181" s="248"/>
      <c r="M181" s="248"/>
    </row>
    <row r="182" spans="1:13" s="247" customFormat="1" ht="11.25" customHeight="1">
      <c r="A182" s="213"/>
      <c r="B182" s="35"/>
      <c r="C182" s="249"/>
      <c r="D182" s="185"/>
      <c r="E182" s="426"/>
      <c r="F182" s="427"/>
      <c r="G182" s="313"/>
      <c r="H182" s="225"/>
      <c r="J182" s="261"/>
      <c r="K182" s="248"/>
      <c r="L182" s="248"/>
      <c r="M182" s="248"/>
    </row>
    <row r="183" spans="1:13" s="247" customFormat="1" ht="13.5">
      <c r="A183" s="213"/>
      <c r="B183" s="35"/>
      <c r="C183" s="249"/>
      <c r="D183" s="185"/>
      <c r="E183" s="426"/>
      <c r="F183" s="427"/>
      <c r="G183" s="313"/>
      <c r="H183" s="225"/>
      <c r="J183" s="261"/>
      <c r="K183" s="248"/>
      <c r="L183" s="248"/>
      <c r="M183" s="248"/>
    </row>
    <row r="184" spans="1:13" s="247" customFormat="1" ht="11.25" customHeight="1">
      <c r="A184" s="213"/>
      <c r="B184" s="34"/>
      <c r="C184" s="249"/>
      <c r="D184" s="185"/>
      <c r="E184" s="426"/>
      <c r="F184" s="427"/>
      <c r="G184" s="313"/>
      <c r="H184" s="225"/>
      <c r="J184" s="261"/>
      <c r="K184" s="248"/>
      <c r="L184" s="248"/>
      <c r="M184" s="248"/>
    </row>
    <row r="185" spans="1:13" s="247" customFormat="1" ht="13.5">
      <c r="A185" s="213"/>
      <c r="B185" s="204"/>
      <c r="C185" s="249"/>
      <c r="D185" s="185"/>
      <c r="E185" s="426"/>
      <c r="F185" s="427"/>
      <c r="G185" s="313"/>
      <c r="H185" s="225"/>
      <c r="J185" s="261"/>
      <c r="K185" s="248"/>
      <c r="L185" s="248"/>
      <c r="M185" s="248"/>
    </row>
    <row r="186" spans="1:13" s="247" customFormat="1" ht="13.5">
      <c r="A186" s="213"/>
      <c r="B186" s="35"/>
      <c r="C186" s="249"/>
      <c r="D186" s="185"/>
      <c r="E186" s="426"/>
      <c r="F186" s="427"/>
      <c r="G186" s="313"/>
      <c r="H186" s="225"/>
      <c r="J186" s="261"/>
      <c r="K186" s="248"/>
      <c r="L186" s="248"/>
      <c r="M186" s="248"/>
    </row>
    <row r="187" spans="1:13" s="211" customFormat="1" ht="13.5">
      <c r="A187" s="213"/>
      <c r="B187" s="35"/>
      <c r="C187" s="48"/>
      <c r="D187" s="296"/>
      <c r="E187" s="420"/>
      <c r="F187" s="425"/>
      <c r="G187" s="314"/>
      <c r="H187" s="315"/>
    </row>
    <row r="188" spans="1:13" s="198" customFormat="1" ht="13.5">
      <c r="A188" s="213"/>
      <c r="B188" s="35"/>
      <c r="C188" s="249"/>
      <c r="D188" s="185"/>
      <c r="E188" s="420"/>
      <c r="F188" s="425"/>
      <c r="G188" s="575"/>
      <c r="H188" s="576"/>
      <c r="I188" s="577"/>
      <c r="J188" s="577"/>
      <c r="K188" s="577"/>
    </row>
    <row r="189" spans="1:13" s="211" customFormat="1" ht="13.5">
      <c r="A189" s="213"/>
      <c r="B189" s="35"/>
      <c r="C189" s="249"/>
      <c r="D189" s="185"/>
      <c r="E189" s="420"/>
      <c r="F189" s="425"/>
      <c r="G189" s="305"/>
      <c r="H189" s="304"/>
      <c r="I189" s="210"/>
      <c r="J189" s="209"/>
      <c r="K189" s="209"/>
      <c r="L189" s="209"/>
    </row>
    <row r="190" spans="1:13" s="247" customFormat="1" ht="13.5">
      <c r="A190" s="213"/>
      <c r="B190" s="34"/>
      <c r="C190" s="249"/>
      <c r="D190" s="185"/>
      <c r="E190" s="426"/>
      <c r="F190" s="427"/>
      <c r="G190" s="313"/>
      <c r="H190" s="225"/>
      <c r="J190" s="261"/>
      <c r="K190" s="248"/>
      <c r="L190" s="248"/>
      <c r="M190" s="248"/>
    </row>
    <row r="191" spans="1:13" s="247" customFormat="1" ht="13.5">
      <c r="A191" s="213"/>
      <c r="B191" s="35"/>
      <c r="C191" s="249"/>
      <c r="D191" s="185"/>
      <c r="E191" s="426"/>
      <c r="F191" s="427"/>
      <c r="G191" s="313"/>
      <c r="H191" s="225"/>
      <c r="J191" s="261"/>
      <c r="K191" s="248"/>
      <c r="L191" s="248"/>
      <c r="M191" s="248"/>
    </row>
    <row r="192" spans="1:13" s="211" customFormat="1" ht="13.5">
      <c r="A192" s="213"/>
      <c r="B192" s="35"/>
      <c r="C192" s="249"/>
      <c r="D192" s="185"/>
      <c r="E192" s="420"/>
      <c r="F192" s="425"/>
      <c r="G192" s="305"/>
      <c r="H192" s="304"/>
      <c r="I192" s="210"/>
      <c r="J192" s="209"/>
      <c r="K192" s="209"/>
      <c r="L192" s="209"/>
    </row>
    <row r="193" spans="1:20" s="247" customFormat="1" ht="13.5">
      <c r="A193" s="213"/>
      <c r="B193" s="34"/>
      <c r="C193" s="249"/>
      <c r="D193" s="185"/>
      <c r="E193" s="426"/>
      <c r="F193" s="427"/>
      <c r="G193" s="313"/>
      <c r="H193" s="225"/>
      <c r="J193" s="261"/>
      <c r="K193" s="248"/>
      <c r="L193" s="248"/>
      <c r="M193" s="248"/>
    </row>
    <row r="194" spans="1:20" s="211" customFormat="1" ht="13.5">
      <c r="A194" s="213"/>
      <c r="B194" s="34"/>
      <c r="C194" s="249"/>
      <c r="D194" s="185"/>
      <c r="E194" s="420"/>
      <c r="F194" s="425"/>
      <c r="G194" s="305"/>
      <c r="H194" s="304"/>
      <c r="I194" s="210"/>
      <c r="J194" s="209"/>
      <c r="K194" s="209"/>
      <c r="L194" s="209"/>
    </row>
    <row r="195" spans="1:20" s="211" customFormat="1" ht="13.5">
      <c r="A195" s="213"/>
      <c r="B195" s="35"/>
      <c r="C195" s="249"/>
      <c r="D195" s="185"/>
      <c r="E195" s="420"/>
      <c r="F195" s="425"/>
      <c r="G195" s="305"/>
      <c r="H195" s="304"/>
      <c r="I195" s="210"/>
      <c r="J195" s="209"/>
      <c r="K195" s="209"/>
      <c r="L195" s="209"/>
    </row>
    <row r="196" spans="1:20" s="211" customFormat="1" ht="13.5">
      <c r="A196" s="213"/>
      <c r="B196" s="35"/>
      <c r="C196" s="249"/>
      <c r="D196" s="185"/>
      <c r="E196" s="420"/>
      <c r="F196" s="425"/>
      <c r="G196" s="305"/>
      <c r="H196" s="304"/>
      <c r="I196" s="210"/>
      <c r="J196" s="209"/>
      <c r="K196" s="209"/>
      <c r="L196" s="209"/>
    </row>
    <row r="197" spans="1:20" s="211" customFormat="1" ht="13.5">
      <c r="A197" s="213"/>
      <c r="B197" s="34"/>
      <c r="C197" s="249"/>
      <c r="D197" s="185"/>
      <c r="E197" s="420"/>
      <c r="F197" s="425"/>
      <c r="G197" s="305"/>
      <c r="H197" s="304"/>
      <c r="I197" s="210"/>
      <c r="J197" s="209"/>
      <c r="K197" s="209"/>
      <c r="L197" s="209"/>
    </row>
    <row r="198" spans="1:20" s="211" customFormat="1" ht="13.5">
      <c r="A198" s="213"/>
      <c r="B198" s="204"/>
      <c r="C198" s="249"/>
      <c r="D198" s="185"/>
      <c r="E198" s="420"/>
      <c r="F198" s="425"/>
      <c r="G198" s="305"/>
      <c r="H198" s="304"/>
      <c r="I198" s="210"/>
      <c r="J198" s="209"/>
      <c r="K198" s="209"/>
      <c r="L198" s="209"/>
    </row>
    <row r="199" spans="1:20" s="318" customFormat="1" ht="13.5">
      <c r="A199" s="213"/>
      <c r="B199" s="35"/>
      <c r="C199" s="249"/>
      <c r="D199" s="185"/>
      <c r="E199" s="420"/>
      <c r="F199" s="425"/>
      <c r="G199" s="316"/>
      <c r="H199" s="292"/>
      <c r="I199" s="317"/>
      <c r="J199" s="209"/>
      <c r="K199" s="209"/>
      <c r="L199" s="209"/>
    </row>
    <row r="200" spans="1:20" s="211" customFormat="1" ht="13.5">
      <c r="A200" s="213"/>
      <c r="B200" s="35"/>
      <c r="C200" s="48"/>
      <c r="D200" s="296"/>
      <c r="E200" s="420"/>
      <c r="F200" s="425"/>
      <c r="G200" s="307"/>
      <c r="H200" s="319"/>
      <c r="I200" s="320"/>
      <c r="J200" s="321"/>
      <c r="K200" s="299"/>
      <c r="L200" s="300"/>
      <c r="M200" s="301"/>
      <c r="N200" s="210"/>
      <c r="O200" s="302"/>
      <c r="Q200" s="210"/>
      <c r="R200" s="209"/>
      <c r="S200" s="209"/>
      <c r="T200" s="209"/>
    </row>
    <row r="201" spans="1:20" s="198" customFormat="1" ht="13.5">
      <c r="A201" s="213"/>
      <c r="B201" s="35"/>
      <c r="C201" s="249"/>
      <c r="D201" s="185"/>
      <c r="E201" s="420"/>
      <c r="F201" s="425"/>
      <c r="G201" s="575"/>
      <c r="H201" s="576"/>
      <c r="I201" s="577"/>
      <c r="J201" s="577"/>
      <c r="K201" s="577"/>
    </row>
    <row r="202" spans="1:20" s="211" customFormat="1" ht="13.5">
      <c r="A202" s="213"/>
      <c r="B202" s="35"/>
      <c r="C202" s="249"/>
      <c r="D202" s="185"/>
      <c r="E202" s="420"/>
      <c r="F202" s="425"/>
      <c r="G202" s="305"/>
      <c r="H202" s="304"/>
      <c r="I202" s="210"/>
      <c r="J202" s="209"/>
      <c r="K202" s="209"/>
      <c r="L202" s="209"/>
    </row>
    <row r="203" spans="1:20" s="211" customFormat="1" ht="13.5">
      <c r="A203" s="213"/>
      <c r="B203" s="35"/>
      <c r="C203" s="249"/>
      <c r="D203" s="185"/>
      <c r="E203" s="420"/>
      <c r="F203" s="425"/>
      <c r="G203" s="305"/>
      <c r="H203" s="304"/>
      <c r="I203" s="210"/>
      <c r="J203" s="209"/>
      <c r="K203" s="209"/>
      <c r="L203" s="209"/>
    </row>
    <row r="204" spans="1:20" s="211" customFormat="1" ht="13.5">
      <c r="A204" s="213"/>
      <c r="B204" s="35"/>
      <c r="C204" s="249"/>
      <c r="D204" s="185"/>
      <c r="E204" s="420"/>
      <c r="F204" s="425"/>
      <c r="G204" s="305"/>
      <c r="H204" s="304"/>
      <c r="I204" s="210"/>
      <c r="J204" s="209"/>
      <c r="K204" s="209"/>
      <c r="L204" s="209"/>
    </row>
    <row r="205" spans="1:20" s="211" customFormat="1" ht="13.5">
      <c r="A205" s="213"/>
      <c r="B205" s="35"/>
      <c r="C205" s="249"/>
      <c r="D205" s="185"/>
      <c r="E205" s="420"/>
      <c r="F205" s="425"/>
      <c r="G205" s="305"/>
      <c r="H205" s="304"/>
      <c r="I205" s="210"/>
      <c r="J205" s="209"/>
      <c r="K205" s="209"/>
      <c r="L205" s="209"/>
    </row>
    <row r="206" spans="1:20" s="211" customFormat="1" ht="13.5">
      <c r="A206" s="213"/>
      <c r="B206" s="35"/>
      <c r="C206" s="249"/>
      <c r="D206" s="185"/>
      <c r="E206" s="420"/>
      <c r="F206" s="425"/>
      <c r="G206" s="305"/>
      <c r="H206" s="304"/>
      <c r="I206" s="210"/>
      <c r="J206" s="209"/>
      <c r="K206" s="209"/>
      <c r="L206" s="209"/>
    </row>
    <row r="207" spans="1:20" s="211" customFormat="1" ht="13.5">
      <c r="A207" s="213"/>
      <c r="B207" s="35"/>
      <c r="C207" s="249"/>
      <c r="D207" s="185"/>
      <c r="E207" s="420"/>
      <c r="F207" s="425"/>
      <c r="G207" s="305"/>
      <c r="H207" s="304"/>
      <c r="I207" s="210"/>
      <c r="J207" s="209"/>
      <c r="K207" s="209"/>
      <c r="L207" s="209"/>
    </row>
    <row r="208" spans="1:20" s="211" customFormat="1" ht="13.5">
      <c r="A208" s="213"/>
      <c r="B208" s="35"/>
      <c r="C208" s="249"/>
      <c r="D208" s="185"/>
      <c r="E208" s="420"/>
      <c r="F208" s="425"/>
      <c r="G208" s="305"/>
      <c r="H208" s="304"/>
      <c r="I208" s="210"/>
      <c r="J208" s="209"/>
      <c r="K208" s="209"/>
      <c r="L208" s="209"/>
    </row>
    <row r="209" spans="1:20" s="211" customFormat="1" ht="13.5">
      <c r="A209" s="213"/>
      <c r="B209" s="34"/>
      <c r="C209" s="249"/>
      <c r="D209" s="185"/>
      <c r="E209" s="420"/>
      <c r="F209" s="425"/>
      <c r="G209" s="305"/>
      <c r="H209" s="304"/>
      <c r="I209" s="210"/>
      <c r="J209" s="209"/>
      <c r="K209" s="209"/>
      <c r="L209" s="209"/>
    </row>
    <row r="210" spans="1:20" s="211" customFormat="1" ht="13.5">
      <c r="A210" s="213"/>
      <c r="B210" s="35"/>
      <c r="C210" s="249"/>
      <c r="D210" s="185"/>
      <c r="E210" s="420"/>
      <c r="F210" s="425"/>
      <c r="G210" s="305"/>
      <c r="H210" s="304"/>
      <c r="I210" s="210"/>
      <c r="J210" s="209"/>
      <c r="K210" s="209"/>
      <c r="L210" s="209"/>
    </row>
    <row r="211" spans="1:20" s="211" customFormat="1" ht="13.5">
      <c r="A211" s="213"/>
      <c r="B211" s="35"/>
      <c r="C211" s="249"/>
      <c r="D211" s="185"/>
      <c r="E211" s="420"/>
      <c r="F211" s="425"/>
      <c r="G211" s="305"/>
      <c r="H211" s="304"/>
      <c r="I211" s="210"/>
      <c r="J211" s="209"/>
      <c r="K211" s="209"/>
      <c r="L211" s="209"/>
    </row>
    <row r="212" spans="1:20" s="211" customFormat="1" ht="13.5">
      <c r="A212" s="213"/>
      <c r="B212" s="35"/>
      <c r="C212" s="249"/>
      <c r="D212" s="185"/>
      <c r="E212" s="420"/>
      <c r="F212" s="425"/>
      <c r="G212" s="314"/>
      <c r="H212" s="315"/>
    </row>
    <row r="213" spans="1:20" s="211" customFormat="1" ht="13.5">
      <c r="A213" s="213"/>
      <c r="B213" s="34"/>
      <c r="C213" s="249"/>
      <c r="D213" s="185"/>
      <c r="E213" s="420"/>
      <c r="F213" s="425"/>
      <c r="G213" s="305"/>
      <c r="H213" s="304"/>
      <c r="I213" s="210"/>
      <c r="J213" s="209"/>
      <c r="K213" s="209"/>
      <c r="L213" s="209"/>
    </row>
    <row r="214" spans="1:20" s="211" customFormat="1" ht="13.5">
      <c r="A214" s="213"/>
      <c r="B214" s="35"/>
      <c r="C214" s="249"/>
      <c r="D214" s="185"/>
      <c r="E214" s="420"/>
      <c r="F214" s="425"/>
      <c r="G214" s="305"/>
      <c r="H214" s="304"/>
      <c r="I214" s="210"/>
      <c r="J214" s="209"/>
      <c r="K214" s="209"/>
      <c r="L214" s="209"/>
    </row>
    <row r="215" spans="1:20" s="211" customFormat="1" ht="13.5">
      <c r="A215" s="213"/>
      <c r="B215" s="34"/>
      <c r="C215" s="249"/>
      <c r="D215" s="185"/>
      <c r="E215" s="420"/>
      <c r="F215" s="425"/>
      <c r="G215" s="305"/>
      <c r="H215" s="304"/>
      <c r="I215" s="210"/>
      <c r="J215" s="209"/>
      <c r="K215" s="209"/>
      <c r="L215" s="209"/>
    </row>
    <row r="216" spans="1:20" s="211" customFormat="1" ht="13.5">
      <c r="A216" s="213"/>
      <c r="B216" s="204"/>
      <c r="C216" s="249"/>
      <c r="D216" s="185"/>
      <c r="E216" s="420"/>
      <c r="F216" s="425"/>
      <c r="G216" s="305"/>
      <c r="H216" s="304"/>
      <c r="I216" s="210"/>
      <c r="J216" s="209"/>
      <c r="K216" s="209"/>
      <c r="L216" s="209"/>
    </row>
    <row r="217" spans="1:20" s="194" customFormat="1" ht="13.5">
      <c r="A217" s="213"/>
      <c r="B217" s="34"/>
      <c r="C217" s="249"/>
      <c r="D217" s="185"/>
      <c r="E217" s="420"/>
      <c r="F217" s="425"/>
      <c r="G217" s="578"/>
      <c r="H217" s="559"/>
      <c r="J217" s="196"/>
      <c r="K217" s="195"/>
      <c r="L217" s="296"/>
      <c r="M217" s="195"/>
    </row>
    <row r="218" spans="1:20" s="211" customFormat="1" ht="13.5">
      <c r="A218" s="213"/>
      <c r="B218" s="35"/>
      <c r="C218" s="48"/>
      <c r="D218" s="296"/>
      <c r="E218" s="420"/>
      <c r="F218" s="425"/>
      <c r="G218" s="307"/>
      <c r="H218" s="319"/>
      <c r="I218" s="320"/>
      <c r="J218" s="321"/>
      <c r="K218" s="299"/>
      <c r="L218" s="300"/>
      <c r="M218" s="301"/>
      <c r="N218" s="210"/>
      <c r="O218" s="302"/>
      <c r="Q218" s="210"/>
      <c r="R218" s="209"/>
      <c r="S218" s="209"/>
      <c r="T218" s="209"/>
    </row>
    <row r="219" spans="1:20" s="198" customFormat="1" ht="13.5">
      <c r="A219" s="213"/>
      <c r="B219" s="35"/>
      <c r="C219" s="249"/>
      <c r="D219" s="185"/>
      <c r="E219" s="420"/>
      <c r="F219" s="425"/>
      <c r="G219" s="575"/>
      <c r="H219" s="576"/>
      <c r="I219" s="577"/>
      <c r="J219" s="577"/>
      <c r="K219" s="577"/>
    </row>
    <row r="220" spans="1:20" s="211" customFormat="1" ht="13.5">
      <c r="A220" s="213"/>
      <c r="B220" s="35"/>
      <c r="C220" s="249"/>
      <c r="D220" s="185"/>
      <c r="E220" s="420"/>
      <c r="F220" s="425"/>
      <c r="G220" s="305"/>
      <c r="H220" s="304"/>
      <c r="I220" s="210"/>
      <c r="J220" s="209"/>
      <c r="K220" s="209"/>
      <c r="L220" s="209"/>
    </row>
    <row r="221" spans="1:20" s="211" customFormat="1" ht="13.5">
      <c r="A221" s="213"/>
      <c r="B221" s="35"/>
      <c r="C221" s="249"/>
      <c r="D221" s="185"/>
      <c r="E221" s="420"/>
      <c r="F221" s="425"/>
      <c r="G221" s="305"/>
      <c r="H221" s="304"/>
      <c r="I221" s="210"/>
      <c r="J221" s="209"/>
      <c r="K221" s="209"/>
      <c r="L221" s="209"/>
    </row>
    <row r="222" spans="1:20" s="211" customFormat="1" ht="13.5">
      <c r="A222" s="213"/>
      <c r="B222" s="35"/>
      <c r="C222" s="249"/>
      <c r="D222" s="185"/>
      <c r="E222" s="420"/>
      <c r="F222" s="425"/>
      <c r="G222" s="305"/>
      <c r="H222" s="304"/>
      <c r="I222" s="210"/>
      <c r="J222" s="209"/>
      <c r="K222" s="209"/>
      <c r="L222" s="209"/>
    </row>
    <row r="223" spans="1:20" s="211" customFormat="1" ht="13.5">
      <c r="A223" s="213"/>
      <c r="B223" s="35"/>
      <c r="C223" s="249"/>
      <c r="D223" s="185"/>
      <c r="E223" s="420"/>
      <c r="F223" s="425"/>
      <c r="G223" s="305"/>
      <c r="H223" s="304"/>
      <c r="I223" s="210"/>
      <c r="J223" s="209"/>
      <c r="K223" s="209"/>
      <c r="L223" s="209"/>
    </row>
    <row r="224" spans="1:20" s="211" customFormat="1" ht="13.5">
      <c r="A224" s="213"/>
      <c r="B224" s="35"/>
      <c r="C224" s="249"/>
      <c r="D224" s="185"/>
      <c r="E224" s="420"/>
      <c r="F224" s="425"/>
      <c r="G224" s="305"/>
      <c r="H224" s="304"/>
      <c r="I224" s="210"/>
      <c r="J224" s="209"/>
      <c r="K224" s="209"/>
      <c r="L224" s="209"/>
    </row>
    <row r="225" spans="1:13" s="211" customFormat="1" ht="13.5">
      <c r="A225" s="213"/>
      <c r="B225" s="35"/>
      <c r="C225" s="249"/>
      <c r="D225" s="185"/>
      <c r="E225" s="420"/>
      <c r="F225" s="425"/>
      <c r="G225" s="305"/>
      <c r="H225" s="304"/>
      <c r="I225" s="210"/>
      <c r="J225" s="209"/>
      <c r="K225" s="209"/>
      <c r="L225" s="209"/>
    </row>
    <row r="226" spans="1:13" s="211" customFormat="1" ht="13.5">
      <c r="A226" s="213"/>
      <c r="B226" s="35"/>
      <c r="C226" s="249"/>
      <c r="D226" s="185"/>
      <c r="E226" s="420"/>
      <c r="F226" s="425"/>
      <c r="G226" s="305"/>
      <c r="H226" s="304"/>
      <c r="I226" s="210"/>
      <c r="J226" s="209"/>
      <c r="K226" s="209"/>
      <c r="L226" s="209"/>
    </row>
    <row r="227" spans="1:13" s="211" customFormat="1" ht="13.5">
      <c r="A227" s="213"/>
      <c r="B227" s="35"/>
      <c r="C227" s="249"/>
      <c r="D227" s="185"/>
      <c r="E227" s="420"/>
      <c r="F227" s="425"/>
      <c r="G227" s="305"/>
      <c r="H227" s="304"/>
      <c r="I227" s="210"/>
      <c r="J227" s="209"/>
      <c r="K227" s="209"/>
      <c r="L227" s="209"/>
    </row>
    <row r="228" spans="1:13" s="211" customFormat="1" ht="13.5">
      <c r="A228" s="213"/>
      <c r="B228" s="35"/>
      <c r="C228" s="249"/>
      <c r="D228" s="185"/>
      <c r="E228" s="420"/>
      <c r="F228" s="425"/>
      <c r="G228" s="305"/>
      <c r="H228" s="304"/>
      <c r="I228" s="210"/>
      <c r="J228" s="209"/>
      <c r="K228" s="209"/>
      <c r="L228" s="209"/>
    </row>
    <row r="229" spans="1:13" s="211" customFormat="1" ht="13.5">
      <c r="A229" s="213"/>
      <c r="B229" s="35"/>
      <c r="C229" s="249"/>
      <c r="D229" s="185"/>
      <c r="E229" s="420"/>
      <c r="F229" s="425"/>
      <c r="G229" s="305"/>
      <c r="H229" s="304"/>
      <c r="I229" s="210"/>
      <c r="J229" s="209"/>
      <c r="K229" s="209"/>
      <c r="L229" s="209"/>
    </row>
    <row r="230" spans="1:13" s="211" customFormat="1" ht="13.5">
      <c r="A230" s="213"/>
      <c r="B230" s="35"/>
      <c r="C230" s="249"/>
      <c r="D230" s="185"/>
      <c r="E230" s="420"/>
      <c r="F230" s="425"/>
      <c r="G230" s="305"/>
      <c r="H230" s="304"/>
      <c r="I230" s="210"/>
      <c r="J230" s="209"/>
      <c r="K230" s="209"/>
      <c r="L230" s="209"/>
    </row>
    <row r="231" spans="1:13" s="211" customFormat="1" ht="13.5">
      <c r="A231" s="213"/>
      <c r="B231" s="34"/>
      <c r="C231" s="249"/>
      <c r="D231" s="185"/>
      <c r="E231" s="420"/>
      <c r="F231" s="425"/>
      <c r="G231" s="305"/>
      <c r="H231" s="304"/>
      <c r="I231" s="210"/>
      <c r="J231" s="209"/>
      <c r="K231" s="209"/>
      <c r="L231" s="209"/>
    </row>
    <row r="232" spans="1:13" s="211" customFormat="1" ht="13.5">
      <c r="A232" s="213"/>
      <c r="B232" s="35"/>
      <c r="C232" s="249"/>
      <c r="D232" s="185"/>
      <c r="E232" s="420"/>
      <c r="F232" s="425"/>
      <c r="G232" s="305"/>
      <c r="H232" s="304"/>
      <c r="I232" s="210"/>
      <c r="J232" s="209"/>
      <c r="K232" s="209"/>
      <c r="L232" s="209"/>
    </row>
    <row r="233" spans="1:13" s="211" customFormat="1" ht="13.5">
      <c r="A233" s="213"/>
      <c r="B233" s="35"/>
      <c r="C233" s="249"/>
      <c r="D233" s="185"/>
      <c r="E233" s="420"/>
      <c r="F233" s="425"/>
      <c r="G233" s="305"/>
      <c r="H233" s="304"/>
      <c r="I233" s="210"/>
      <c r="J233" s="209"/>
      <c r="K233" s="209"/>
      <c r="L233" s="209"/>
    </row>
    <row r="234" spans="1:13" s="211" customFormat="1" ht="13.5">
      <c r="A234" s="213"/>
      <c r="B234" s="34"/>
      <c r="C234" s="249"/>
      <c r="D234" s="185"/>
      <c r="E234" s="420"/>
      <c r="F234" s="425"/>
      <c r="G234" s="305"/>
      <c r="H234" s="304"/>
      <c r="I234" s="210"/>
      <c r="J234" s="209"/>
      <c r="K234" s="209"/>
      <c r="L234" s="209"/>
    </row>
    <row r="235" spans="1:13" s="211" customFormat="1" ht="13.5">
      <c r="A235" s="213"/>
      <c r="B235" s="35"/>
      <c r="C235" s="249"/>
      <c r="D235" s="185"/>
      <c r="E235" s="420"/>
      <c r="F235" s="425"/>
      <c r="G235" s="305"/>
      <c r="H235" s="304"/>
      <c r="I235" s="210"/>
      <c r="J235" s="209"/>
      <c r="K235" s="209"/>
      <c r="L235" s="209"/>
    </row>
    <row r="236" spans="1:13" s="211" customFormat="1" ht="13.5">
      <c r="A236" s="213"/>
      <c r="B236" s="34"/>
      <c r="C236" s="249"/>
      <c r="D236" s="185"/>
      <c r="E236" s="420"/>
      <c r="F236" s="425"/>
      <c r="G236" s="305"/>
      <c r="H236" s="304"/>
      <c r="I236" s="210"/>
      <c r="J236" s="209"/>
      <c r="K236" s="209"/>
      <c r="L236" s="209"/>
    </row>
    <row r="237" spans="1:13" s="211" customFormat="1" ht="13.5">
      <c r="A237" s="213"/>
      <c r="B237" s="204"/>
      <c r="C237" s="249"/>
      <c r="D237" s="185"/>
      <c r="E237" s="420"/>
      <c r="F237" s="425"/>
      <c r="G237" s="305"/>
      <c r="H237" s="304"/>
      <c r="I237" s="210"/>
      <c r="J237" s="209"/>
      <c r="K237" s="209"/>
      <c r="L237" s="209"/>
    </row>
    <row r="238" spans="1:13" s="194" customFormat="1" ht="13.5">
      <c r="A238" s="213"/>
      <c r="B238" s="34"/>
      <c r="C238" s="249"/>
      <c r="D238" s="185"/>
      <c r="E238" s="420"/>
      <c r="F238" s="425"/>
      <c r="G238" s="578"/>
      <c r="H238" s="559"/>
      <c r="J238" s="196"/>
      <c r="K238" s="195"/>
      <c r="L238" s="296"/>
      <c r="M238" s="195"/>
    </row>
    <row r="239" spans="1:13" s="198" customFormat="1" ht="13.5">
      <c r="A239" s="213"/>
      <c r="B239" s="35"/>
      <c r="C239" s="48"/>
      <c r="D239" s="296"/>
      <c r="E239" s="420"/>
      <c r="F239" s="425"/>
      <c r="G239" s="575"/>
      <c r="H239" s="576"/>
      <c r="I239" s="577"/>
      <c r="J239" s="577"/>
      <c r="K239" s="577"/>
    </row>
    <row r="240" spans="1:13" s="198" customFormat="1" ht="13.5">
      <c r="A240" s="213"/>
      <c r="B240" s="35"/>
      <c r="C240" s="249"/>
      <c r="D240" s="185"/>
      <c r="E240" s="420"/>
      <c r="F240" s="425"/>
      <c r="G240" s="575"/>
      <c r="H240" s="576"/>
      <c r="I240" s="577"/>
      <c r="J240" s="577"/>
      <c r="K240" s="577"/>
    </row>
    <row r="241" spans="1:12" s="211" customFormat="1" ht="13.5">
      <c r="A241" s="213"/>
      <c r="B241" s="35"/>
      <c r="C241" s="249"/>
      <c r="D241" s="185"/>
      <c r="E241" s="420"/>
      <c r="F241" s="425"/>
      <c r="G241" s="305"/>
      <c r="H241" s="304"/>
      <c r="I241" s="210"/>
      <c r="J241" s="209"/>
      <c r="K241" s="209"/>
      <c r="L241" s="209"/>
    </row>
    <row r="242" spans="1:12" s="211" customFormat="1" ht="13.5">
      <c r="A242" s="213"/>
      <c r="B242" s="35"/>
      <c r="C242" s="249"/>
      <c r="D242" s="185"/>
      <c r="E242" s="420"/>
      <c r="F242" s="425"/>
      <c r="G242" s="305"/>
      <c r="H242" s="304"/>
      <c r="I242" s="210"/>
      <c r="J242" s="209"/>
      <c r="K242" s="209"/>
      <c r="L242" s="209"/>
    </row>
    <row r="243" spans="1:12" s="211" customFormat="1" ht="13.5">
      <c r="A243" s="213"/>
      <c r="B243" s="35"/>
      <c r="C243" s="249"/>
      <c r="D243" s="185"/>
      <c r="E243" s="420"/>
      <c r="F243" s="425"/>
      <c r="G243" s="305"/>
      <c r="H243" s="304"/>
      <c r="I243" s="210"/>
      <c r="J243" s="209"/>
      <c r="K243" s="209"/>
      <c r="L243" s="209"/>
    </row>
    <row r="244" spans="1:12" s="211" customFormat="1" ht="13.5">
      <c r="A244" s="213"/>
      <c r="B244" s="35"/>
      <c r="C244" s="249"/>
      <c r="D244" s="185"/>
      <c r="E244" s="420"/>
      <c r="F244" s="425"/>
      <c r="G244" s="305"/>
      <c r="H244" s="304"/>
      <c r="I244" s="210"/>
      <c r="J244" s="209"/>
      <c r="K244" s="209"/>
      <c r="L244" s="209"/>
    </row>
    <row r="245" spans="1:12" s="211" customFormat="1" ht="13.5">
      <c r="A245" s="213"/>
      <c r="B245" s="35"/>
      <c r="C245" s="249"/>
      <c r="D245" s="185"/>
      <c r="E245" s="420"/>
      <c r="F245" s="425"/>
      <c r="G245" s="305"/>
      <c r="H245" s="304"/>
      <c r="I245" s="210"/>
      <c r="J245" s="209"/>
      <c r="K245" s="209"/>
      <c r="L245" s="209"/>
    </row>
    <row r="246" spans="1:12" s="211" customFormat="1" ht="13.5">
      <c r="A246" s="213"/>
      <c r="B246" s="35"/>
      <c r="C246" s="249"/>
      <c r="D246" s="185"/>
      <c r="E246" s="420"/>
      <c r="F246" s="425"/>
      <c r="G246" s="305"/>
      <c r="H246" s="304"/>
      <c r="I246" s="210"/>
      <c r="J246" s="209"/>
      <c r="K246" s="209"/>
      <c r="L246" s="209"/>
    </row>
    <row r="247" spans="1:12" s="211" customFormat="1" ht="13.5">
      <c r="A247" s="213"/>
      <c r="B247" s="34"/>
      <c r="C247" s="249"/>
      <c r="D247" s="185"/>
      <c r="E247" s="420"/>
      <c r="F247" s="425"/>
      <c r="G247" s="305"/>
      <c r="H247" s="304"/>
      <c r="I247" s="210"/>
      <c r="J247" s="209"/>
      <c r="K247" s="209"/>
      <c r="L247" s="209"/>
    </row>
    <row r="248" spans="1:12" s="211" customFormat="1" ht="13.5">
      <c r="A248" s="213"/>
      <c r="B248" s="35"/>
      <c r="C248" s="249"/>
      <c r="D248" s="185"/>
      <c r="E248" s="420"/>
      <c r="F248" s="425"/>
      <c r="G248" s="305"/>
      <c r="H248" s="304"/>
      <c r="I248" s="210"/>
      <c r="J248" s="209"/>
      <c r="K248" s="209"/>
      <c r="L248" s="209"/>
    </row>
    <row r="249" spans="1:12" s="211" customFormat="1" ht="13.5">
      <c r="A249" s="213"/>
      <c r="B249" s="35"/>
      <c r="C249" s="249"/>
      <c r="D249" s="185"/>
      <c r="E249" s="420"/>
      <c r="F249" s="425"/>
      <c r="G249" s="305"/>
      <c r="H249" s="304"/>
      <c r="I249" s="210"/>
      <c r="J249" s="209"/>
      <c r="K249" s="209"/>
      <c r="L249" s="209"/>
    </row>
    <row r="250" spans="1:12" s="211" customFormat="1" ht="13.5">
      <c r="A250" s="213"/>
      <c r="B250" s="34"/>
      <c r="C250" s="249"/>
      <c r="D250" s="185"/>
      <c r="E250" s="420"/>
      <c r="F250" s="425"/>
      <c r="G250" s="305"/>
      <c r="H250" s="304"/>
      <c r="I250" s="210"/>
      <c r="J250" s="209"/>
      <c r="K250" s="209"/>
      <c r="L250" s="209"/>
    </row>
    <row r="251" spans="1:12" s="211" customFormat="1" ht="13.5">
      <c r="A251" s="213"/>
      <c r="B251" s="35"/>
      <c r="C251" s="249"/>
      <c r="D251" s="185"/>
      <c r="E251" s="420"/>
      <c r="F251" s="425"/>
      <c r="G251" s="305"/>
      <c r="H251" s="304"/>
      <c r="I251" s="210"/>
      <c r="J251" s="209"/>
      <c r="K251" s="209"/>
      <c r="L251" s="209"/>
    </row>
    <row r="252" spans="1:12" s="211" customFormat="1" ht="13.5">
      <c r="A252" s="213"/>
      <c r="B252" s="34"/>
      <c r="C252" s="249"/>
      <c r="D252" s="185"/>
      <c r="E252" s="420"/>
      <c r="F252" s="425"/>
      <c r="G252" s="305"/>
      <c r="H252" s="304"/>
      <c r="I252" s="210"/>
      <c r="J252" s="209"/>
      <c r="K252" s="209"/>
      <c r="L252" s="209"/>
    </row>
    <row r="253" spans="1:12" s="211" customFormat="1" ht="13.5">
      <c r="A253" s="213"/>
      <c r="B253" s="204"/>
      <c r="C253" s="249"/>
      <c r="D253" s="185"/>
      <c r="E253" s="420"/>
      <c r="F253" s="425"/>
      <c r="G253" s="305"/>
      <c r="H253" s="304"/>
      <c r="I253" s="210"/>
      <c r="J253" s="209"/>
      <c r="K253" s="209"/>
      <c r="L253" s="209"/>
    </row>
    <row r="254" spans="1:12" s="211" customFormat="1" ht="13.5">
      <c r="A254" s="213"/>
      <c r="B254" s="34"/>
      <c r="C254" s="245"/>
      <c r="D254" s="296"/>
      <c r="E254" s="420"/>
      <c r="F254" s="425"/>
      <c r="G254" s="305"/>
      <c r="H254" s="304"/>
      <c r="I254" s="210"/>
      <c r="J254" s="209"/>
      <c r="K254" s="209"/>
      <c r="L254" s="209"/>
    </row>
    <row r="255" spans="1:12" s="211" customFormat="1" ht="13.5">
      <c r="A255" s="213"/>
      <c r="B255" s="35"/>
      <c r="C255" s="48"/>
      <c r="D255" s="296"/>
      <c r="E255" s="420"/>
      <c r="F255" s="425"/>
      <c r="G255" s="305"/>
      <c r="H255" s="304"/>
      <c r="I255" s="210"/>
      <c r="J255" s="209"/>
      <c r="K255" s="209"/>
      <c r="L255" s="209"/>
    </row>
    <row r="256" spans="1:12" s="211" customFormat="1" ht="13.5">
      <c r="A256" s="213"/>
      <c r="B256" s="35"/>
      <c r="C256" s="249"/>
      <c r="D256" s="185"/>
      <c r="E256" s="420"/>
      <c r="F256" s="425"/>
      <c r="G256" s="305"/>
      <c r="H256" s="304"/>
      <c r="I256" s="210"/>
      <c r="J256" s="209"/>
      <c r="K256" s="209"/>
      <c r="L256" s="209"/>
    </row>
    <row r="257" spans="1:12" s="211" customFormat="1" ht="13.5">
      <c r="A257" s="213"/>
      <c r="B257" s="35"/>
      <c r="C257" s="249"/>
      <c r="D257" s="185"/>
      <c r="E257" s="420"/>
      <c r="F257" s="425"/>
      <c r="G257" s="305"/>
      <c r="H257" s="304"/>
      <c r="I257" s="210"/>
      <c r="J257" s="209"/>
      <c r="K257" s="209"/>
      <c r="L257" s="209"/>
    </row>
    <row r="258" spans="1:12" s="211" customFormat="1" ht="13.5">
      <c r="A258" s="213"/>
      <c r="B258" s="35"/>
      <c r="C258" s="249"/>
      <c r="D258" s="185"/>
      <c r="E258" s="420"/>
      <c r="F258" s="425"/>
      <c r="G258" s="305"/>
      <c r="H258" s="304"/>
      <c r="I258" s="210"/>
      <c r="J258" s="209"/>
      <c r="K258" s="209"/>
      <c r="L258" s="209"/>
    </row>
    <row r="259" spans="1:12" s="211" customFormat="1" ht="13.5">
      <c r="A259" s="213"/>
      <c r="B259" s="35"/>
      <c r="C259" s="249"/>
      <c r="D259" s="185"/>
      <c r="E259" s="420"/>
      <c r="F259" s="425"/>
      <c r="G259" s="305"/>
      <c r="H259" s="304"/>
      <c r="I259" s="210"/>
      <c r="J259" s="209"/>
      <c r="K259" s="209"/>
      <c r="L259" s="209"/>
    </row>
    <row r="260" spans="1:12" s="211" customFormat="1" ht="13.5">
      <c r="A260" s="213"/>
      <c r="B260" s="35"/>
      <c r="C260" s="249"/>
      <c r="D260" s="185"/>
      <c r="E260" s="420"/>
      <c r="F260" s="425"/>
      <c r="G260" s="305"/>
      <c r="H260" s="304"/>
      <c r="I260" s="210"/>
      <c r="J260" s="209"/>
      <c r="K260" s="209"/>
      <c r="L260" s="209"/>
    </row>
    <row r="261" spans="1:12" s="211" customFormat="1" ht="13.5">
      <c r="A261" s="213"/>
      <c r="B261" s="35"/>
      <c r="C261" s="249"/>
      <c r="D261" s="185"/>
      <c r="E261" s="420"/>
      <c r="F261" s="425"/>
      <c r="G261" s="305"/>
      <c r="H261" s="304"/>
      <c r="I261" s="210"/>
      <c r="J261" s="209"/>
      <c r="K261" s="209"/>
      <c r="L261" s="209"/>
    </row>
    <row r="262" spans="1:12" s="211" customFormat="1" ht="13.5">
      <c r="A262" s="213"/>
      <c r="B262" s="35"/>
      <c r="C262" s="249"/>
      <c r="D262" s="185"/>
      <c r="E262" s="420"/>
      <c r="F262" s="425"/>
      <c r="G262" s="305"/>
      <c r="H262" s="304"/>
      <c r="I262" s="210"/>
      <c r="J262" s="209"/>
      <c r="K262" s="209"/>
      <c r="L262" s="209"/>
    </row>
    <row r="263" spans="1:12" s="211" customFormat="1" ht="13.5">
      <c r="A263" s="213"/>
      <c r="B263" s="34"/>
      <c r="C263" s="249"/>
      <c r="D263" s="185"/>
      <c r="E263" s="420"/>
      <c r="F263" s="425"/>
      <c r="G263" s="305"/>
      <c r="H263" s="304"/>
      <c r="I263" s="210"/>
      <c r="J263" s="209"/>
      <c r="K263" s="209"/>
      <c r="L263" s="209"/>
    </row>
    <row r="264" spans="1:12" s="211" customFormat="1" ht="13.5">
      <c r="A264" s="213"/>
      <c r="B264" s="35"/>
      <c r="C264" s="249"/>
      <c r="D264" s="185"/>
      <c r="E264" s="420"/>
      <c r="F264" s="425"/>
      <c r="G264" s="305"/>
      <c r="H264" s="304"/>
      <c r="I264" s="210"/>
      <c r="J264" s="209"/>
      <c r="K264" s="209"/>
      <c r="L264" s="209"/>
    </row>
    <row r="265" spans="1:12" s="211" customFormat="1" ht="13.5">
      <c r="A265" s="213"/>
      <c r="B265" s="35"/>
      <c r="C265" s="249"/>
      <c r="D265" s="185"/>
      <c r="E265" s="420"/>
      <c r="F265" s="425"/>
      <c r="G265" s="305"/>
      <c r="H265" s="304"/>
      <c r="I265" s="210"/>
      <c r="J265" s="209"/>
      <c r="K265" s="209"/>
      <c r="L265" s="209"/>
    </row>
    <row r="266" spans="1:12" s="211" customFormat="1" ht="13.5">
      <c r="A266" s="213"/>
      <c r="B266" s="34"/>
      <c r="C266" s="249"/>
      <c r="D266" s="185"/>
      <c r="E266" s="420"/>
      <c r="F266" s="425"/>
      <c r="G266" s="305"/>
      <c r="H266" s="304"/>
      <c r="I266" s="210"/>
      <c r="J266" s="209"/>
      <c r="K266" s="209"/>
      <c r="L266" s="209"/>
    </row>
    <row r="267" spans="1:12" s="211" customFormat="1" ht="13.5">
      <c r="A267" s="213"/>
      <c r="B267" s="35"/>
      <c r="C267" s="249"/>
      <c r="D267" s="185"/>
      <c r="E267" s="420"/>
      <c r="F267" s="425"/>
      <c r="G267" s="305"/>
      <c r="H267" s="304"/>
      <c r="I267" s="210"/>
      <c r="J267" s="209"/>
      <c r="K267" s="209"/>
      <c r="L267" s="209"/>
    </row>
    <row r="268" spans="1:12" s="211" customFormat="1" ht="13.5">
      <c r="A268" s="213"/>
      <c r="B268" s="34"/>
      <c r="C268" s="249"/>
      <c r="D268" s="185"/>
      <c r="E268" s="420"/>
      <c r="F268" s="425"/>
      <c r="G268" s="305"/>
      <c r="H268" s="304"/>
      <c r="I268" s="210"/>
      <c r="J268" s="209"/>
      <c r="K268" s="209"/>
      <c r="L268" s="209"/>
    </row>
    <row r="269" spans="1:12" s="211" customFormat="1" ht="13.5">
      <c r="A269" s="213"/>
      <c r="B269" s="204"/>
      <c r="C269" s="249"/>
      <c r="D269" s="185"/>
      <c r="E269" s="420"/>
      <c r="F269" s="425"/>
      <c r="G269" s="305"/>
      <c r="H269" s="304"/>
      <c r="I269" s="210"/>
      <c r="J269" s="209"/>
      <c r="K269" s="209"/>
      <c r="L269" s="209"/>
    </row>
    <row r="270" spans="1:12" s="211" customFormat="1" ht="13.5">
      <c r="A270" s="213"/>
      <c r="B270" s="34"/>
      <c r="C270" s="245"/>
      <c r="D270" s="296"/>
      <c r="E270" s="420"/>
      <c r="F270" s="425"/>
      <c r="G270" s="305"/>
      <c r="H270" s="304"/>
      <c r="I270" s="210"/>
      <c r="J270" s="209"/>
      <c r="K270" s="209"/>
      <c r="L270" s="209"/>
    </row>
    <row r="271" spans="1:12" s="211" customFormat="1" ht="13.5">
      <c r="A271" s="213"/>
      <c r="B271" s="35"/>
      <c r="C271" s="48"/>
      <c r="D271" s="296"/>
      <c r="E271" s="420"/>
      <c r="F271" s="425"/>
      <c r="G271" s="305"/>
      <c r="H271" s="304"/>
      <c r="I271" s="210"/>
      <c r="J271" s="209"/>
      <c r="K271" s="209"/>
      <c r="L271" s="209"/>
    </row>
    <row r="272" spans="1:12" s="211" customFormat="1" ht="13.5">
      <c r="A272" s="213"/>
      <c r="B272" s="35"/>
      <c r="C272" s="249"/>
      <c r="D272" s="185"/>
      <c r="E272" s="420"/>
      <c r="F272" s="425"/>
      <c r="G272" s="314"/>
      <c r="H272" s="315"/>
    </row>
    <row r="273" spans="1:12" s="211" customFormat="1" ht="13.5">
      <c r="A273" s="213"/>
      <c r="B273" s="35"/>
      <c r="C273" s="249"/>
      <c r="D273" s="185"/>
      <c r="E273" s="420"/>
      <c r="F273" s="425"/>
      <c r="G273" s="305"/>
      <c r="H273" s="304"/>
      <c r="I273" s="210"/>
      <c r="J273" s="209"/>
      <c r="K273" s="209"/>
      <c r="L273" s="209"/>
    </row>
    <row r="274" spans="1:12" s="211" customFormat="1" ht="13.5">
      <c r="A274" s="213"/>
      <c r="B274" s="35"/>
      <c r="C274" s="249"/>
      <c r="D274" s="185"/>
      <c r="E274" s="420"/>
      <c r="F274" s="425"/>
      <c r="G274" s="314"/>
      <c r="H274" s="315"/>
    </row>
    <row r="275" spans="1:12" s="211" customFormat="1" ht="13.5">
      <c r="A275" s="213"/>
      <c r="B275" s="35"/>
      <c r="C275" s="249"/>
      <c r="D275" s="185"/>
      <c r="E275" s="420"/>
      <c r="F275" s="425"/>
      <c r="G275" s="305"/>
      <c r="H275" s="304"/>
      <c r="I275" s="210"/>
      <c r="J275" s="209"/>
      <c r="K275" s="209"/>
      <c r="L275" s="209"/>
    </row>
    <row r="276" spans="1:12" s="211" customFormat="1" ht="13.5">
      <c r="A276" s="213"/>
      <c r="B276" s="35"/>
      <c r="C276" s="249"/>
      <c r="D276" s="185"/>
      <c r="E276" s="420"/>
      <c r="F276" s="425"/>
      <c r="G276" s="305"/>
      <c r="H276" s="304"/>
      <c r="I276" s="210"/>
      <c r="J276" s="209"/>
      <c r="K276" s="209"/>
      <c r="L276" s="209"/>
    </row>
    <row r="277" spans="1:12" s="211" customFormat="1" ht="13.5">
      <c r="A277" s="213"/>
      <c r="B277" s="34"/>
      <c r="C277" s="249"/>
      <c r="D277" s="185"/>
      <c r="E277" s="420"/>
      <c r="F277" s="425"/>
      <c r="G277" s="305"/>
      <c r="H277" s="304"/>
      <c r="I277" s="210"/>
      <c r="J277" s="209"/>
      <c r="K277" s="209"/>
      <c r="L277" s="209"/>
    </row>
    <row r="278" spans="1:12" s="211" customFormat="1" ht="13.5">
      <c r="A278" s="213"/>
      <c r="B278" s="35"/>
      <c r="C278" s="249"/>
      <c r="D278" s="185"/>
      <c r="E278" s="420"/>
      <c r="F278" s="425"/>
      <c r="G278" s="305"/>
      <c r="H278" s="304"/>
      <c r="I278" s="210"/>
      <c r="J278" s="209"/>
      <c r="K278" s="209"/>
      <c r="L278" s="209"/>
    </row>
    <row r="279" spans="1:12" s="211" customFormat="1" ht="13.5">
      <c r="A279" s="213"/>
      <c r="B279" s="35"/>
      <c r="C279" s="249"/>
      <c r="D279" s="185"/>
      <c r="E279" s="420"/>
      <c r="F279" s="425"/>
      <c r="G279" s="305"/>
      <c r="H279" s="304"/>
      <c r="I279" s="210"/>
      <c r="J279" s="209"/>
      <c r="K279" s="209"/>
      <c r="L279" s="209"/>
    </row>
    <row r="280" spans="1:12" s="211" customFormat="1" ht="13.5">
      <c r="A280" s="213"/>
      <c r="B280" s="35"/>
      <c r="C280" s="249"/>
      <c r="D280" s="185"/>
      <c r="E280" s="420"/>
      <c r="F280" s="425"/>
      <c r="G280" s="305"/>
      <c r="H280" s="304"/>
      <c r="I280" s="210"/>
      <c r="J280" s="209"/>
      <c r="K280" s="209"/>
      <c r="L280" s="209"/>
    </row>
    <row r="281" spans="1:12" s="211" customFormat="1" ht="13.5">
      <c r="A281" s="213"/>
      <c r="B281" s="35"/>
      <c r="C281" s="249"/>
      <c r="D281" s="185"/>
      <c r="E281" s="420"/>
      <c r="F281" s="425"/>
      <c r="G281" s="305"/>
      <c r="H281" s="304"/>
      <c r="I281" s="210"/>
      <c r="J281" s="209"/>
      <c r="K281" s="209"/>
      <c r="L281" s="209"/>
    </row>
    <row r="282" spans="1:12" s="211" customFormat="1" ht="13.5">
      <c r="A282" s="213"/>
      <c r="B282" s="34"/>
      <c r="C282" s="249"/>
      <c r="D282" s="185"/>
      <c r="E282" s="420"/>
      <c r="F282" s="425"/>
      <c r="G282" s="305"/>
      <c r="H282" s="304"/>
      <c r="I282" s="210"/>
      <c r="J282" s="209"/>
      <c r="K282" s="209"/>
      <c r="L282" s="209"/>
    </row>
    <row r="283" spans="1:12" s="211" customFormat="1" ht="13.5">
      <c r="A283" s="213"/>
      <c r="B283" s="35"/>
      <c r="C283" s="249"/>
      <c r="D283" s="185"/>
      <c r="E283" s="420"/>
      <c r="F283" s="425"/>
      <c r="G283" s="305"/>
      <c r="H283" s="304"/>
      <c r="I283" s="210"/>
      <c r="J283" s="209"/>
      <c r="K283" s="209"/>
      <c r="L283" s="209"/>
    </row>
    <row r="284" spans="1:12" s="211" customFormat="1" ht="13.5">
      <c r="A284" s="213"/>
      <c r="B284" s="34"/>
      <c r="C284" s="249"/>
      <c r="D284" s="185"/>
      <c r="E284" s="420"/>
      <c r="F284" s="425"/>
      <c r="G284" s="305"/>
      <c r="H284" s="304"/>
      <c r="I284" s="210"/>
      <c r="J284" s="209"/>
      <c r="K284" s="209"/>
      <c r="L284" s="209"/>
    </row>
    <row r="285" spans="1:12" s="211" customFormat="1" ht="13.5">
      <c r="A285" s="213"/>
      <c r="B285" s="204"/>
      <c r="C285" s="249"/>
      <c r="D285" s="185"/>
      <c r="E285" s="420"/>
      <c r="F285" s="425"/>
      <c r="G285" s="305"/>
      <c r="H285" s="304"/>
      <c r="I285" s="210"/>
      <c r="J285" s="209"/>
      <c r="K285" s="209"/>
      <c r="L285" s="209"/>
    </row>
    <row r="286" spans="1:12" s="211" customFormat="1" ht="13.5">
      <c r="A286" s="213"/>
      <c r="B286" s="35"/>
      <c r="C286" s="249"/>
      <c r="D286" s="185"/>
      <c r="E286" s="420"/>
      <c r="F286" s="425"/>
      <c r="G286" s="305"/>
      <c r="H286" s="304"/>
      <c r="I286" s="210"/>
      <c r="J286" s="209"/>
      <c r="K286" s="209"/>
      <c r="L286" s="209"/>
    </row>
    <row r="287" spans="1:12" s="211" customFormat="1" ht="13.5">
      <c r="A287" s="213"/>
      <c r="B287" s="35"/>
      <c r="C287" s="48"/>
      <c r="D287" s="296"/>
      <c r="E287" s="420"/>
      <c r="F287" s="425"/>
      <c r="G287" s="305"/>
      <c r="H287" s="304"/>
      <c r="I287" s="210"/>
      <c r="J287" s="209"/>
      <c r="K287" s="209"/>
      <c r="L287" s="209"/>
    </row>
    <row r="288" spans="1:12" s="211" customFormat="1" ht="13.5">
      <c r="A288" s="213"/>
      <c r="B288" s="35"/>
      <c r="C288" s="249"/>
      <c r="D288" s="185"/>
      <c r="E288" s="420"/>
      <c r="F288" s="425"/>
      <c r="G288" s="305"/>
      <c r="H288" s="304"/>
      <c r="I288" s="210"/>
      <c r="J288" s="209"/>
      <c r="K288" s="209"/>
      <c r="L288" s="209"/>
    </row>
    <row r="289" spans="1:13" s="247" customFormat="1" ht="13.5">
      <c r="A289" s="213"/>
      <c r="B289" s="34"/>
      <c r="C289" s="249"/>
      <c r="D289" s="185"/>
      <c r="E289" s="426"/>
      <c r="F289" s="427"/>
      <c r="G289" s="313"/>
      <c r="H289" s="225"/>
      <c r="J289" s="261"/>
      <c r="K289" s="248"/>
      <c r="L289" s="248"/>
      <c r="M289" s="248"/>
    </row>
    <row r="290" spans="1:13" s="211" customFormat="1" ht="13.5">
      <c r="A290" s="213"/>
      <c r="B290" s="35"/>
      <c r="C290" s="249"/>
      <c r="D290" s="185"/>
      <c r="E290" s="420"/>
      <c r="F290" s="425"/>
      <c r="G290" s="305"/>
      <c r="H290" s="304"/>
      <c r="I290" s="210"/>
      <c r="J290" s="209"/>
      <c r="K290" s="209"/>
      <c r="L290" s="209"/>
    </row>
    <row r="291" spans="1:13" s="211" customFormat="1" ht="13.5">
      <c r="A291" s="213"/>
      <c r="B291" s="35"/>
      <c r="C291" s="249"/>
      <c r="D291" s="185"/>
      <c r="E291" s="420"/>
      <c r="F291" s="425"/>
      <c r="G291" s="305"/>
      <c r="H291" s="304"/>
      <c r="I291" s="210"/>
      <c r="J291" s="209"/>
      <c r="K291" s="209"/>
      <c r="L291" s="209"/>
    </row>
    <row r="292" spans="1:13" s="211" customFormat="1" ht="13.5">
      <c r="A292" s="213"/>
      <c r="B292" s="35"/>
      <c r="C292" s="249"/>
      <c r="D292" s="185"/>
      <c r="E292" s="420"/>
      <c r="F292" s="425"/>
      <c r="G292" s="305"/>
      <c r="H292" s="304"/>
      <c r="I292" s="210"/>
      <c r="J292" s="209"/>
      <c r="K292" s="209"/>
      <c r="L292" s="209"/>
    </row>
    <row r="293" spans="1:13" s="211" customFormat="1" ht="13.5">
      <c r="A293" s="213"/>
      <c r="B293" s="35"/>
      <c r="C293" s="249"/>
      <c r="D293" s="185"/>
      <c r="E293" s="420"/>
      <c r="F293" s="425"/>
      <c r="G293" s="305"/>
      <c r="H293" s="304"/>
      <c r="I293" s="210"/>
      <c r="J293" s="209"/>
      <c r="K293" s="209"/>
      <c r="L293" s="209"/>
    </row>
    <row r="294" spans="1:13" s="247" customFormat="1" ht="13.5">
      <c r="A294" s="213"/>
      <c r="B294" s="34"/>
      <c r="C294" s="249"/>
      <c r="D294" s="185"/>
      <c r="E294" s="426"/>
      <c r="F294" s="427"/>
      <c r="G294" s="313"/>
      <c r="H294" s="225"/>
      <c r="J294" s="261"/>
      <c r="K294" s="248"/>
      <c r="L294" s="248"/>
      <c r="M294" s="248"/>
    </row>
    <row r="295" spans="1:13" s="247" customFormat="1" ht="13.5">
      <c r="A295" s="213"/>
      <c r="B295" s="34"/>
      <c r="C295" s="249"/>
      <c r="D295" s="185"/>
      <c r="E295" s="426"/>
      <c r="F295" s="427"/>
      <c r="G295" s="313"/>
      <c r="H295" s="225"/>
      <c r="J295" s="261"/>
      <c r="K295" s="248"/>
      <c r="L295" s="248"/>
      <c r="M295" s="248"/>
    </row>
    <row r="296" spans="1:13" s="211" customFormat="1" ht="13.5">
      <c r="A296" s="213"/>
      <c r="B296" s="35"/>
      <c r="C296" s="249"/>
      <c r="D296" s="185"/>
      <c r="E296" s="420"/>
      <c r="F296" s="425"/>
      <c r="G296" s="305"/>
      <c r="H296" s="304"/>
      <c r="I296" s="210"/>
      <c r="J296" s="209"/>
      <c r="K296" s="209"/>
      <c r="L296" s="209"/>
    </row>
    <row r="297" spans="1:13" s="211" customFormat="1" ht="13.5">
      <c r="A297" s="213"/>
      <c r="B297" s="35"/>
      <c r="C297" s="249"/>
      <c r="D297" s="185"/>
      <c r="E297" s="420"/>
      <c r="F297" s="425"/>
      <c r="G297" s="305"/>
      <c r="H297" s="304"/>
      <c r="I297" s="210"/>
      <c r="J297" s="209"/>
      <c r="K297" s="209"/>
      <c r="L297" s="209"/>
    </row>
    <row r="298" spans="1:13" s="211" customFormat="1" ht="13.5">
      <c r="A298" s="213"/>
      <c r="B298" s="35"/>
      <c r="C298" s="249"/>
      <c r="D298" s="185"/>
      <c r="E298" s="420"/>
      <c r="F298" s="425"/>
      <c r="G298" s="305"/>
      <c r="H298" s="304"/>
      <c r="I298" s="210"/>
      <c r="J298" s="209"/>
      <c r="K298" s="209"/>
      <c r="L298" s="209"/>
    </row>
    <row r="299" spans="1:13" s="211" customFormat="1" ht="13.5">
      <c r="A299" s="213"/>
      <c r="B299" s="34"/>
      <c r="C299" s="249"/>
      <c r="D299" s="185"/>
      <c r="E299" s="420"/>
      <c r="F299" s="425"/>
      <c r="G299" s="305"/>
      <c r="H299" s="304"/>
      <c r="I299" s="210"/>
      <c r="J299" s="209"/>
      <c r="K299" s="209"/>
      <c r="L299" s="209"/>
    </row>
    <row r="300" spans="1:13" s="211" customFormat="1" ht="13.5">
      <c r="A300" s="213"/>
      <c r="B300" s="35"/>
      <c r="C300" s="249"/>
      <c r="D300" s="185"/>
      <c r="E300" s="420"/>
      <c r="F300" s="425"/>
      <c r="G300" s="305"/>
      <c r="H300" s="304"/>
      <c r="I300" s="210"/>
      <c r="J300" s="209"/>
      <c r="K300" s="209"/>
      <c r="L300" s="209"/>
    </row>
    <row r="301" spans="1:13" s="211" customFormat="1" ht="13.5">
      <c r="A301" s="213"/>
      <c r="B301" s="35"/>
      <c r="C301" s="249"/>
      <c r="D301" s="185"/>
      <c r="E301" s="420"/>
      <c r="F301" s="425"/>
      <c r="G301" s="305"/>
      <c r="H301" s="304"/>
      <c r="I301" s="210"/>
      <c r="J301" s="209"/>
      <c r="K301" s="209"/>
      <c r="L301" s="209"/>
    </row>
    <row r="302" spans="1:13" s="211" customFormat="1" ht="13.5">
      <c r="A302" s="213"/>
      <c r="B302" s="35"/>
      <c r="C302" s="249"/>
      <c r="D302" s="185"/>
      <c r="E302" s="420"/>
      <c r="F302" s="425"/>
      <c r="G302" s="305"/>
      <c r="H302" s="304"/>
      <c r="I302" s="210"/>
      <c r="J302" s="209"/>
      <c r="K302" s="209"/>
      <c r="L302" s="209"/>
    </row>
    <row r="303" spans="1:13" s="211" customFormat="1" ht="13.5">
      <c r="A303" s="213"/>
      <c r="B303" s="34"/>
      <c r="C303" s="249"/>
      <c r="D303" s="185"/>
      <c r="E303" s="420"/>
      <c r="F303" s="425"/>
      <c r="G303" s="305"/>
      <c r="H303" s="304"/>
      <c r="I303" s="210"/>
      <c r="J303" s="209"/>
      <c r="K303" s="209"/>
      <c r="L303" s="209"/>
    </row>
    <row r="304" spans="1:13" s="211" customFormat="1" ht="13.5">
      <c r="A304" s="213"/>
      <c r="B304" s="35"/>
      <c r="C304" s="249"/>
      <c r="D304" s="185"/>
      <c r="E304" s="420"/>
      <c r="F304" s="425"/>
      <c r="G304" s="305"/>
      <c r="H304" s="304"/>
      <c r="I304" s="210"/>
      <c r="J304" s="209"/>
      <c r="K304" s="209"/>
      <c r="L304" s="209"/>
    </row>
    <row r="305" spans="1:21" s="211" customFormat="1" ht="13.5">
      <c r="A305" s="213"/>
      <c r="B305" s="34"/>
      <c r="C305" s="249"/>
      <c r="D305" s="185"/>
      <c r="E305" s="420"/>
      <c r="F305" s="425"/>
      <c r="G305" s="305"/>
      <c r="H305" s="304"/>
      <c r="I305" s="210"/>
      <c r="J305" s="209"/>
      <c r="K305" s="209"/>
      <c r="L305" s="209"/>
    </row>
    <row r="306" spans="1:21" s="211" customFormat="1" ht="13.5">
      <c r="A306" s="213"/>
      <c r="B306" s="204"/>
      <c r="C306" s="249"/>
      <c r="D306" s="185"/>
      <c r="E306" s="420"/>
      <c r="F306" s="425"/>
      <c r="G306" s="305"/>
      <c r="H306" s="304"/>
      <c r="I306" s="210"/>
      <c r="J306" s="209"/>
      <c r="K306" s="209"/>
      <c r="L306" s="209"/>
    </row>
    <row r="307" spans="1:21" s="211" customFormat="1" ht="13.5">
      <c r="A307" s="213"/>
      <c r="B307" s="35"/>
      <c r="C307" s="249"/>
      <c r="D307" s="185"/>
      <c r="E307" s="420"/>
      <c r="F307" s="425"/>
      <c r="G307" s="305"/>
      <c r="H307" s="304"/>
      <c r="I307" s="210"/>
      <c r="J307" s="209"/>
      <c r="K307" s="209"/>
      <c r="L307" s="209"/>
    </row>
    <row r="308" spans="1:21" s="247" customFormat="1" ht="13.5">
      <c r="A308" s="213"/>
      <c r="B308" s="35"/>
      <c r="C308" s="48"/>
      <c r="D308" s="296"/>
      <c r="E308" s="420"/>
      <c r="F308" s="425"/>
      <c r="G308" s="322"/>
      <c r="H308" s="225"/>
      <c r="J308" s="261"/>
      <c r="K308" s="248"/>
      <c r="L308" s="248"/>
      <c r="M308" s="248"/>
    </row>
    <row r="309" spans="1:21" s="247" customFormat="1" ht="13.5">
      <c r="A309" s="213"/>
      <c r="B309" s="35"/>
      <c r="C309" s="249"/>
      <c r="D309" s="185"/>
      <c r="E309" s="446"/>
      <c r="F309" s="425"/>
      <c r="G309" s="322"/>
      <c r="H309" s="225"/>
      <c r="I309" s="323"/>
      <c r="J309" s="324"/>
      <c r="K309" s="325"/>
      <c r="L309" s="34"/>
      <c r="M309" s="245"/>
      <c r="N309" s="301"/>
      <c r="O309" s="261"/>
      <c r="P309" s="225"/>
      <c r="R309" s="261"/>
      <c r="S309" s="248"/>
      <c r="T309" s="248"/>
      <c r="U309" s="248"/>
    </row>
    <row r="310" spans="1:21" s="247" customFormat="1" ht="13.5">
      <c r="A310" s="213"/>
      <c r="B310" s="34"/>
      <c r="C310" s="249"/>
      <c r="D310" s="185"/>
      <c r="E310" s="426"/>
      <c r="F310" s="427"/>
      <c r="G310" s="313"/>
      <c r="H310" s="225"/>
      <c r="J310" s="261"/>
      <c r="K310" s="248"/>
      <c r="L310" s="248"/>
      <c r="M310" s="248"/>
    </row>
    <row r="311" spans="1:21" s="211" customFormat="1" ht="13.5">
      <c r="A311" s="213"/>
      <c r="B311" s="35"/>
      <c r="C311" s="249"/>
      <c r="D311" s="185"/>
      <c r="E311" s="420"/>
      <c r="F311" s="425"/>
      <c r="G311" s="305"/>
      <c r="H311" s="304"/>
      <c r="I311" s="210"/>
      <c r="J311" s="209"/>
      <c r="K311" s="209"/>
      <c r="L311" s="209"/>
    </row>
    <row r="312" spans="1:21" s="211" customFormat="1" ht="13.5">
      <c r="A312" s="213"/>
      <c r="B312" s="35"/>
      <c r="C312" s="249"/>
      <c r="D312" s="185"/>
      <c r="E312" s="420"/>
      <c r="F312" s="425"/>
      <c r="G312" s="305"/>
      <c r="H312" s="304"/>
      <c r="I312" s="210"/>
      <c r="J312" s="209"/>
      <c r="K312" s="209"/>
      <c r="L312" s="209"/>
    </row>
    <row r="313" spans="1:21" s="211" customFormat="1" ht="13.5">
      <c r="A313" s="213"/>
      <c r="B313" s="35"/>
      <c r="C313" s="249"/>
      <c r="D313" s="185"/>
      <c r="E313" s="420"/>
      <c r="F313" s="425"/>
      <c r="G313" s="305"/>
      <c r="H313" s="304"/>
      <c r="I313" s="210"/>
      <c r="J313" s="209"/>
      <c r="K313" s="209"/>
      <c r="L313" s="209"/>
    </row>
    <row r="314" spans="1:21" s="211" customFormat="1" ht="13.5">
      <c r="A314" s="213"/>
      <c r="B314" s="35"/>
      <c r="C314" s="249"/>
      <c r="D314" s="185"/>
      <c r="E314" s="420"/>
      <c r="F314" s="425"/>
      <c r="G314" s="305"/>
      <c r="H314" s="304"/>
      <c r="I314" s="210"/>
      <c r="J314" s="209"/>
      <c r="K314" s="209"/>
      <c r="L314" s="209"/>
    </row>
    <row r="315" spans="1:21" s="211" customFormat="1" ht="13.5">
      <c r="A315" s="213"/>
      <c r="B315" s="35"/>
      <c r="C315" s="249"/>
      <c r="D315" s="185"/>
      <c r="E315" s="420"/>
      <c r="F315" s="425"/>
      <c r="G315" s="305"/>
      <c r="H315" s="304"/>
      <c r="I315" s="210"/>
      <c r="J315" s="209"/>
      <c r="K315" s="209"/>
      <c r="L315" s="209"/>
    </row>
    <row r="316" spans="1:21" s="211" customFormat="1" ht="13.5">
      <c r="A316" s="213"/>
      <c r="B316" s="35"/>
      <c r="C316" s="249"/>
      <c r="D316" s="185"/>
      <c r="E316" s="420"/>
      <c r="F316" s="425"/>
      <c r="G316" s="305"/>
      <c r="H316" s="304"/>
      <c r="I316" s="210"/>
      <c r="J316" s="209"/>
      <c r="K316" s="209"/>
      <c r="L316" s="209"/>
    </row>
    <row r="317" spans="1:21" s="211" customFormat="1" ht="13.5">
      <c r="A317" s="213"/>
      <c r="B317" s="204"/>
      <c r="C317" s="536"/>
      <c r="D317" s="185"/>
      <c r="E317" s="442"/>
      <c r="F317" s="442"/>
      <c r="G317" s="304"/>
      <c r="H317" s="292"/>
      <c r="I317" s="326"/>
      <c r="J317" s="327"/>
      <c r="K317" s="328"/>
      <c r="L317" s="300"/>
      <c r="M317" s="301"/>
      <c r="N317" s="210"/>
      <c r="O317" s="302"/>
      <c r="Q317" s="210"/>
      <c r="R317" s="209"/>
      <c r="S317" s="209"/>
      <c r="T317" s="209"/>
    </row>
    <row r="318" spans="1:21" s="211" customFormat="1" ht="13.5">
      <c r="A318" s="213"/>
      <c r="B318" s="35"/>
      <c r="C318" s="249"/>
      <c r="D318" s="185"/>
      <c r="E318" s="420"/>
      <c r="F318" s="425"/>
      <c r="G318" s="305"/>
      <c r="H318" s="304"/>
      <c r="I318" s="210"/>
      <c r="J318" s="209"/>
      <c r="K318" s="209"/>
      <c r="L318" s="209"/>
    </row>
    <row r="319" spans="1:21" s="211" customFormat="1" ht="13.5">
      <c r="A319" s="213"/>
      <c r="B319" s="35"/>
      <c r="C319" s="249"/>
      <c r="D319" s="185"/>
      <c r="E319" s="420"/>
      <c r="F319" s="425"/>
      <c r="G319" s="305"/>
      <c r="H319" s="304"/>
      <c r="I319" s="210"/>
      <c r="J319" s="209"/>
      <c r="K319" s="209"/>
      <c r="L319" s="209"/>
    </row>
    <row r="320" spans="1:21" s="211" customFormat="1" ht="13.5">
      <c r="A320" s="213"/>
      <c r="B320" s="570"/>
      <c r="C320" s="536"/>
      <c r="D320" s="185"/>
      <c r="E320" s="442"/>
      <c r="F320" s="442"/>
      <c r="G320" s="303"/>
      <c r="H320" s="308"/>
      <c r="I320" s="299"/>
      <c r="J320" s="300"/>
      <c r="K320" s="301"/>
      <c r="L320" s="210"/>
      <c r="M320" s="302"/>
      <c r="O320" s="210"/>
      <c r="P320" s="209"/>
      <c r="Q320" s="209"/>
      <c r="R320" s="209"/>
    </row>
    <row r="321" spans="1:18" s="211" customFormat="1" ht="13.5">
      <c r="A321" s="213"/>
      <c r="B321" s="570"/>
      <c r="C321" s="536"/>
      <c r="D321" s="185"/>
      <c r="E321" s="442"/>
      <c r="F321" s="442"/>
      <c r="G321" s="303"/>
      <c r="H321" s="308"/>
      <c r="I321" s="299"/>
      <c r="J321" s="300"/>
      <c r="K321" s="301"/>
      <c r="L321" s="210"/>
      <c r="M321" s="302"/>
      <c r="O321" s="210"/>
      <c r="P321" s="209"/>
      <c r="Q321" s="209"/>
      <c r="R321" s="209"/>
    </row>
    <row r="322" spans="1:18" s="211" customFormat="1" ht="13.5">
      <c r="A322" s="213"/>
      <c r="B322" s="34"/>
      <c r="C322" s="249"/>
      <c r="D322" s="185"/>
      <c r="E322" s="420"/>
      <c r="F322" s="425"/>
      <c r="G322" s="305"/>
      <c r="H322" s="304"/>
      <c r="I322" s="210"/>
      <c r="J322" s="209"/>
      <c r="K322" s="209"/>
      <c r="L322" s="209"/>
    </row>
    <row r="323" spans="1:18" s="211" customFormat="1" ht="13.5">
      <c r="A323" s="213"/>
      <c r="B323" s="35"/>
      <c r="C323" s="249"/>
      <c r="D323" s="185"/>
      <c r="E323" s="420"/>
      <c r="F323" s="425"/>
      <c r="G323" s="305"/>
      <c r="H323" s="304"/>
      <c r="I323" s="210"/>
      <c r="J323" s="209"/>
      <c r="K323" s="209"/>
      <c r="L323" s="209"/>
    </row>
    <row r="324" spans="1:18" s="211" customFormat="1" ht="13.5">
      <c r="A324" s="213"/>
      <c r="B324" s="35"/>
      <c r="C324" s="249"/>
      <c r="D324" s="185"/>
      <c r="E324" s="420"/>
      <c r="F324" s="425"/>
      <c r="G324" s="305"/>
      <c r="H324" s="304"/>
      <c r="I324" s="210"/>
      <c r="J324" s="209"/>
      <c r="K324" s="209"/>
      <c r="L324" s="209"/>
    </row>
    <row r="325" spans="1:18" s="211" customFormat="1" ht="13.5">
      <c r="A325" s="213"/>
      <c r="B325" s="34"/>
      <c r="C325" s="249"/>
      <c r="D325" s="185"/>
      <c r="E325" s="420"/>
      <c r="F325" s="425"/>
      <c r="G325" s="305"/>
      <c r="H325" s="304"/>
      <c r="I325" s="210"/>
      <c r="J325" s="209"/>
      <c r="K325" s="209"/>
      <c r="L325" s="209"/>
    </row>
    <row r="326" spans="1:18" s="211" customFormat="1" ht="13.5">
      <c r="A326" s="213"/>
      <c r="B326" s="35"/>
      <c r="C326" s="249"/>
      <c r="D326" s="185"/>
      <c r="E326" s="420"/>
      <c r="F326" s="425"/>
      <c r="G326" s="305"/>
      <c r="H326" s="304"/>
      <c r="I326" s="210"/>
      <c r="J326" s="209"/>
      <c r="K326" s="209"/>
      <c r="L326" s="209"/>
    </row>
    <row r="327" spans="1:18" s="211" customFormat="1" ht="13.5">
      <c r="A327" s="213"/>
      <c r="B327" s="34"/>
      <c r="C327" s="249"/>
      <c r="D327" s="185"/>
      <c r="E327" s="420"/>
      <c r="F327" s="425"/>
      <c r="G327" s="305"/>
      <c r="H327" s="304"/>
      <c r="I327" s="210"/>
      <c r="J327" s="209"/>
      <c r="K327" s="209"/>
      <c r="L327" s="209"/>
    </row>
    <row r="328" spans="1:18" s="211" customFormat="1" ht="13.5">
      <c r="A328" s="213"/>
      <c r="B328" s="204"/>
      <c r="C328" s="249"/>
      <c r="D328" s="185"/>
      <c r="E328" s="420"/>
      <c r="F328" s="425"/>
      <c r="G328" s="305"/>
      <c r="H328" s="304"/>
      <c r="I328" s="210"/>
      <c r="J328" s="209"/>
      <c r="K328" s="209"/>
      <c r="L328" s="209"/>
    </row>
    <row r="329" spans="1:18" s="318" customFormat="1" ht="13.5">
      <c r="A329" s="213"/>
      <c r="B329" s="35"/>
      <c r="C329" s="249"/>
      <c r="D329" s="185"/>
      <c r="E329" s="420"/>
      <c r="F329" s="425"/>
      <c r="G329" s="316"/>
      <c r="H329" s="292"/>
      <c r="I329" s="317"/>
      <c r="J329" s="209"/>
      <c r="K329" s="209"/>
      <c r="L329" s="209"/>
    </row>
    <row r="330" spans="1:18" s="255" customFormat="1" ht="13.5">
      <c r="A330" s="213"/>
      <c r="B330" s="35"/>
      <c r="C330" s="48"/>
      <c r="D330" s="296"/>
      <c r="E330" s="420"/>
      <c r="F330" s="425"/>
      <c r="G330" s="313"/>
      <c r="H330" s="225"/>
      <c r="J330" s="261"/>
      <c r="K330" s="254"/>
      <c r="L330" s="254"/>
      <c r="M330" s="254"/>
    </row>
    <row r="331" spans="1:18" s="255" customFormat="1" ht="13.5">
      <c r="A331" s="213"/>
      <c r="B331" s="35"/>
      <c r="C331" s="249"/>
      <c r="D331" s="185"/>
      <c r="E331" s="426"/>
      <c r="F331" s="427"/>
      <c r="G331" s="313"/>
      <c r="H331" s="225"/>
      <c r="J331" s="261"/>
      <c r="K331" s="254"/>
      <c r="L331" s="254"/>
      <c r="M331" s="254"/>
    </row>
    <row r="332" spans="1:18" s="255" customFormat="1" ht="13.5">
      <c r="A332" s="213"/>
      <c r="B332" s="34"/>
      <c r="C332" s="249"/>
      <c r="D332" s="185"/>
      <c r="E332" s="426"/>
      <c r="F332" s="427"/>
      <c r="G332" s="313"/>
      <c r="H332" s="225"/>
      <c r="J332" s="261"/>
      <c r="K332" s="254"/>
      <c r="L332" s="254"/>
      <c r="M332" s="254"/>
    </row>
    <row r="333" spans="1:18" s="255" customFormat="1" ht="13.5">
      <c r="A333" s="213"/>
      <c r="B333" s="35"/>
      <c r="C333" s="249"/>
      <c r="D333" s="185"/>
      <c r="E333" s="426"/>
      <c r="F333" s="427"/>
      <c r="G333" s="313"/>
      <c r="H333" s="225"/>
      <c r="J333" s="261"/>
      <c r="K333" s="254"/>
      <c r="L333" s="254"/>
      <c r="M333" s="254"/>
    </row>
    <row r="334" spans="1:18" s="255" customFormat="1" ht="13.5">
      <c r="A334" s="213"/>
      <c r="B334" s="34"/>
      <c r="C334" s="249"/>
      <c r="D334" s="185"/>
      <c r="E334" s="426"/>
      <c r="F334" s="427"/>
      <c r="G334" s="313"/>
      <c r="H334" s="225"/>
      <c r="J334" s="261"/>
      <c r="K334" s="254"/>
      <c r="L334" s="254"/>
      <c r="M334" s="254"/>
    </row>
    <row r="335" spans="1:18" s="255" customFormat="1" ht="13.5">
      <c r="A335" s="213"/>
      <c r="B335" s="34"/>
      <c r="C335" s="249"/>
      <c r="D335" s="185"/>
      <c r="E335" s="426"/>
      <c r="F335" s="427"/>
      <c r="G335" s="313"/>
      <c r="H335" s="225"/>
      <c r="J335" s="261"/>
      <c r="K335" s="254"/>
      <c r="L335" s="254"/>
      <c r="M335" s="254"/>
    </row>
    <row r="336" spans="1:18" s="255" customFormat="1" ht="13.5">
      <c r="A336" s="213"/>
      <c r="B336" s="35"/>
      <c r="C336" s="249"/>
      <c r="D336" s="185"/>
      <c r="E336" s="426"/>
      <c r="F336" s="427"/>
      <c r="G336" s="313"/>
      <c r="H336" s="225"/>
      <c r="J336" s="261"/>
      <c r="K336" s="254"/>
      <c r="L336" s="254"/>
      <c r="M336" s="254"/>
    </row>
    <row r="337" spans="1:13" s="255" customFormat="1" ht="13.5">
      <c r="A337" s="213"/>
      <c r="B337" s="34"/>
      <c r="C337" s="249"/>
      <c r="D337" s="185"/>
      <c r="E337" s="426"/>
      <c r="F337" s="427"/>
      <c r="G337" s="313"/>
      <c r="H337" s="225"/>
      <c r="J337" s="261"/>
      <c r="K337" s="254"/>
      <c r="L337" s="254"/>
      <c r="M337" s="254"/>
    </row>
    <row r="338" spans="1:13" s="255" customFormat="1" ht="13.5">
      <c r="A338" s="213"/>
      <c r="B338" s="35"/>
      <c r="C338" s="249"/>
      <c r="D338" s="185"/>
      <c r="E338" s="426"/>
      <c r="F338" s="427"/>
      <c r="G338" s="313"/>
      <c r="H338" s="225"/>
      <c r="J338" s="261"/>
      <c r="K338" s="254"/>
      <c r="L338" s="254"/>
      <c r="M338" s="254"/>
    </row>
    <row r="339" spans="1:13" s="255" customFormat="1" ht="13.5">
      <c r="A339" s="213"/>
      <c r="B339" s="34"/>
      <c r="C339" s="249"/>
      <c r="D339" s="185"/>
      <c r="E339" s="426"/>
      <c r="F339" s="427"/>
      <c r="G339" s="313"/>
      <c r="H339" s="225"/>
      <c r="J339" s="261"/>
      <c r="K339" s="254"/>
      <c r="L339" s="254"/>
      <c r="M339" s="254"/>
    </row>
    <row r="340" spans="1:13" s="255" customFormat="1" ht="13.5">
      <c r="A340" s="213"/>
      <c r="B340" s="35"/>
      <c r="C340" s="249"/>
      <c r="D340" s="185"/>
      <c r="E340" s="426"/>
      <c r="F340" s="427"/>
      <c r="G340" s="313"/>
      <c r="H340" s="225"/>
      <c r="J340" s="261"/>
      <c r="K340" s="254"/>
      <c r="L340" s="254"/>
      <c r="M340" s="254"/>
    </row>
    <row r="341" spans="1:13" s="255" customFormat="1" ht="13.5">
      <c r="A341" s="213"/>
      <c r="B341" s="35"/>
      <c r="C341" s="245"/>
      <c r="D341" s="296"/>
      <c r="E341" s="426"/>
      <c r="F341" s="427"/>
      <c r="G341" s="313"/>
      <c r="H341" s="225"/>
      <c r="J341" s="261"/>
      <c r="K341" s="254"/>
      <c r="L341" s="254"/>
      <c r="M341" s="254"/>
    </row>
    <row r="342" spans="1:13" s="255" customFormat="1" ht="13.5">
      <c r="A342" s="213"/>
      <c r="B342" s="35"/>
      <c r="C342" s="48"/>
      <c r="D342" s="296"/>
      <c r="E342" s="420"/>
      <c r="F342" s="425"/>
      <c r="G342" s="313"/>
      <c r="H342" s="225"/>
      <c r="J342" s="261"/>
      <c r="K342" s="254"/>
      <c r="L342" s="254"/>
      <c r="M342" s="254"/>
    </row>
    <row r="343" spans="1:13" s="255" customFormat="1" ht="13.5">
      <c r="A343" s="213"/>
      <c r="B343" s="35"/>
      <c r="C343" s="249"/>
      <c r="D343" s="185"/>
      <c r="E343" s="426"/>
      <c r="F343" s="427"/>
      <c r="G343" s="313"/>
      <c r="H343" s="225"/>
      <c r="J343" s="261"/>
      <c r="K343" s="254"/>
      <c r="L343" s="254"/>
      <c r="M343" s="254"/>
    </row>
    <row r="344" spans="1:13" s="255" customFormat="1" ht="13.5">
      <c r="A344" s="213"/>
      <c r="B344" s="35"/>
      <c r="C344" s="249"/>
      <c r="D344" s="185"/>
      <c r="E344" s="426"/>
      <c r="F344" s="427"/>
      <c r="G344" s="313"/>
      <c r="H344" s="225"/>
      <c r="J344" s="261"/>
      <c r="K344" s="254"/>
      <c r="L344" s="254"/>
      <c r="M344" s="254"/>
    </row>
    <row r="345" spans="1:13" s="255" customFormat="1" ht="13.5">
      <c r="A345" s="213"/>
      <c r="B345" s="34"/>
      <c r="C345" s="249"/>
      <c r="D345" s="185"/>
      <c r="E345" s="426"/>
      <c r="F345" s="427"/>
      <c r="G345" s="313"/>
      <c r="H345" s="225"/>
      <c r="J345" s="261"/>
      <c r="K345" s="254"/>
      <c r="L345" s="254"/>
      <c r="M345" s="254"/>
    </row>
    <row r="346" spans="1:13" s="255" customFormat="1" ht="13.5">
      <c r="A346" s="213"/>
      <c r="B346" s="34"/>
      <c r="C346" s="249"/>
      <c r="D346" s="185"/>
      <c r="E346" s="426"/>
      <c r="F346" s="427"/>
      <c r="G346" s="313"/>
      <c r="H346" s="225"/>
      <c r="J346" s="261"/>
      <c r="K346" s="254"/>
      <c r="L346" s="254"/>
      <c r="M346" s="254"/>
    </row>
    <row r="347" spans="1:13" s="255" customFormat="1" ht="13.5">
      <c r="A347" s="213"/>
      <c r="B347" s="35"/>
      <c r="C347" s="249"/>
      <c r="D347" s="185"/>
      <c r="E347" s="426"/>
      <c r="F347" s="427"/>
      <c r="G347" s="313"/>
      <c r="H347" s="225"/>
      <c r="J347" s="261"/>
      <c r="K347" s="254"/>
      <c r="L347" s="254"/>
      <c r="M347" s="254"/>
    </row>
    <row r="348" spans="1:13" s="255" customFormat="1" ht="13.5">
      <c r="A348" s="213"/>
      <c r="B348" s="34"/>
      <c r="C348" s="249"/>
      <c r="D348" s="185"/>
      <c r="E348" s="426"/>
      <c r="F348" s="427"/>
      <c r="G348" s="313"/>
      <c r="H348" s="225"/>
      <c r="J348" s="261"/>
      <c r="K348" s="254"/>
      <c r="L348" s="254"/>
      <c r="M348" s="254"/>
    </row>
    <row r="349" spans="1:13" s="255" customFormat="1" ht="13.5">
      <c r="A349" s="213"/>
      <c r="B349" s="35"/>
      <c r="C349" s="249"/>
      <c r="D349" s="185"/>
      <c r="E349" s="426"/>
      <c r="F349" s="427"/>
      <c r="G349" s="313"/>
      <c r="H349" s="225"/>
      <c r="J349" s="261"/>
      <c r="K349" s="254"/>
      <c r="L349" s="254"/>
      <c r="M349" s="254"/>
    </row>
    <row r="350" spans="1:13" s="255" customFormat="1" ht="13.5">
      <c r="A350" s="213"/>
      <c r="B350" s="34"/>
      <c r="C350" s="249"/>
      <c r="D350" s="185"/>
      <c r="E350" s="426"/>
      <c r="F350" s="427"/>
      <c r="G350" s="313"/>
      <c r="H350" s="225"/>
      <c r="J350" s="261"/>
      <c r="K350" s="254"/>
      <c r="L350" s="254"/>
      <c r="M350" s="254"/>
    </row>
    <row r="351" spans="1:13" s="255" customFormat="1" ht="13.5">
      <c r="A351" s="213"/>
      <c r="B351" s="35"/>
      <c r="C351" s="249"/>
      <c r="D351" s="185"/>
      <c r="E351" s="426"/>
      <c r="F351" s="427"/>
      <c r="G351" s="313"/>
      <c r="H351" s="225"/>
      <c r="J351" s="261"/>
      <c r="K351" s="254"/>
      <c r="L351" s="254"/>
      <c r="M351" s="254"/>
    </row>
    <row r="352" spans="1:13" s="255" customFormat="1" ht="13.5">
      <c r="A352" s="213"/>
      <c r="B352" s="35"/>
      <c r="C352" s="245"/>
      <c r="D352" s="296"/>
      <c r="E352" s="426"/>
      <c r="F352" s="427"/>
      <c r="G352" s="313"/>
      <c r="H352" s="225"/>
      <c r="J352" s="261"/>
      <c r="K352" s="254"/>
      <c r="L352" s="254"/>
      <c r="M352" s="254"/>
    </row>
    <row r="353" spans="1:12" s="318" customFormat="1" ht="13.5">
      <c r="A353" s="213"/>
      <c r="B353" s="34"/>
      <c r="C353" s="245"/>
      <c r="D353" s="296"/>
      <c r="E353" s="420"/>
      <c r="F353" s="425"/>
      <c r="G353" s="316"/>
      <c r="H353" s="292"/>
      <c r="I353" s="317"/>
      <c r="J353" s="209"/>
      <c r="K353" s="209"/>
      <c r="L353" s="209"/>
    </row>
    <row r="354" spans="1:12" s="318" customFormat="1" ht="13.5">
      <c r="A354" s="213"/>
      <c r="B354" s="35"/>
      <c r="C354" s="48"/>
      <c r="D354" s="296"/>
      <c r="E354" s="420"/>
      <c r="F354" s="425"/>
      <c r="G354" s="316"/>
      <c r="H354" s="292"/>
      <c r="I354" s="317"/>
      <c r="J354" s="209"/>
      <c r="K354" s="209"/>
      <c r="L354" s="209"/>
    </row>
    <row r="355" spans="1:12" s="318" customFormat="1" ht="13.5">
      <c r="A355" s="213"/>
      <c r="B355" s="35"/>
      <c r="C355" s="48"/>
      <c r="D355" s="296"/>
      <c r="E355" s="420"/>
      <c r="F355" s="425"/>
      <c r="G355" s="316"/>
      <c r="H355" s="292"/>
      <c r="I355" s="317"/>
      <c r="J355" s="209"/>
      <c r="K355" s="209"/>
      <c r="L355" s="209"/>
    </row>
    <row r="356" spans="1:12" s="318" customFormat="1" ht="13.5">
      <c r="A356" s="213"/>
      <c r="B356" s="35"/>
      <c r="C356" s="48"/>
      <c r="D356" s="296"/>
      <c r="E356" s="420"/>
      <c r="F356" s="425"/>
      <c r="G356" s="316"/>
      <c r="H356" s="292"/>
      <c r="I356" s="317"/>
      <c r="J356" s="209"/>
      <c r="K356" s="209"/>
      <c r="L356" s="209"/>
    </row>
    <row r="357" spans="1:12" s="318" customFormat="1" ht="13.5">
      <c r="A357" s="213"/>
      <c r="B357" s="35"/>
      <c r="C357" s="48"/>
      <c r="D357" s="296"/>
      <c r="E357" s="420"/>
      <c r="F357" s="425"/>
      <c r="G357" s="316"/>
      <c r="H357" s="292"/>
      <c r="I357" s="317"/>
      <c r="J357" s="209"/>
      <c r="K357" s="209"/>
      <c r="L357" s="209"/>
    </row>
    <row r="358" spans="1:12" s="318" customFormat="1" ht="13.5">
      <c r="A358" s="213"/>
      <c r="B358" s="35"/>
      <c r="C358" s="48"/>
      <c r="D358" s="296"/>
      <c r="E358" s="420"/>
      <c r="F358" s="425"/>
      <c r="G358" s="316"/>
      <c r="H358" s="292"/>
      <c r="I358" s="317"/>
      <c r="J358" s="209"/>
      <c r="K358" s="209"/>
      <c r="L358" s="209"/>
    </row>
    <row r="359" spans="1:12" s="318" customFormat="1" ht="13.5">
      <c r="A359" s="213"/>
      <c r="B359" s="35"/>
      <c r="C359" s="48"/>
      <c r="D359" s="296"/>
      <c r="E359" s="420"/>
      <c r="F359" s="425"/>
      <c r="G359" s="316"/>
      <c r="H359" s="292"/>
      <c r="I359" s="317"/>
      <c r="J359" s="209"/>
      <c r="K359" s="209"/>
      <c r="L359" s="209"/>
    </row>
    <row r="360" spans="1:12" s="318" customFormat="1" ht="13.5">
      <c r="A360" s="213"/>
      <c r="B360" s="35"/>
      <c r="C360" s="48"/>
      <c r="D360" s="296"/>
      <c r="E360" s="420"/>
      <c r="F360" s="425"/>
      <c r="G360" s="316"/>
      <c r="H360" s="292"/>
      <c r="I360" s="317"/>
      <c r="J360" s="209"/>
      <c r="K360" s="209"/>
      <c r="L360" s="209"/>
    </row>
    <row r="361" spans="1:12" s="318" customFormat="1" ht="13.5">
      <c r="A361" s="213"/>
      <c r="B361" s="35"/>
      <c r="C361" s="245"/>
      <c r="D361" s="296"/>
      <c r="E361" s="420"/>
      <c r="F361" s="425"/>
      <c r="G361" s="316"/>
      <c r="H361" s="292"/>
      <c r="I361" s="317"/>
      <c r="J361" s="209"/>
      <c r="K361" s="209"/>
      <c r="L361" s="209"/>
    </row>
    <row r="362" spans="1:12" s="318" customFormat="1" ht="13.5">
      <c r="A362" s="213"/>
      <c r="B362" s="35"/>
      <c r="C362" s="48"/>
      <c r="D362" s="296"/>
      <c r="E362" s="420"/>
      <c r="F362" s="425"/>
      <c r="G362" s="316"/>
      <c r="H362" s="292"/>
      <c r="I362" s="317"/>
      <c r="J362" s="209"/>
      <c r="K362" s="209"/>
      <c r="L362" s="209"/>
    </row>
    <row r="363" spans="1:12" s="318" customFormat="1" ht="13.5">
      <c r="A363" s="213"/>
      <c r="B363" s="34"/>
      <c r="C363" s="245"/>
      <c r="D363" s="296"/>
      <c r="E363" s="420"/>
      <c r="F363" s="425"/>
      <c r="G363" s="316"/>
      <c r="H363" s="292"/>
      <c r="I363" s="317"/>
      <c r="J363" s="209"/>
      <c r="K363" s="209"/>
      <c r="L363" s="209"/>
    </row>
    <row r="364" spans="1:12" s="318" customFormat="1" ht="13.5">
      <c r="A364" s="213"/>
      <c r="B364" s="35"/>
      <c r="C364" s="245"/>
      <c r="D364" s="296"/>
      <c r="E364" s="420"/>
      <c r="F364" s="425"/>
      <c r="G364" s="316"/>
      <c r="H364" s="292"/>
      <c r="I364" s="317"/>
      <c r="J364" s="209"/>
      <c r="K364" s="209"/>
      <c r="L364" s="209"/>
    </row>
    <row r="365" spans="1:12" s="318" customFormat="1" ht="13.5">
      <c r="A365" s="213"/>
      <c r="B365" s="34"/>
      <c r="C365" s="245"/>
      <c r="D365" s="296"/>
      <c r="E365" s="420"/>
      <c r="F365" s="425"/>
      <c r="G365" s="316"/>
      <c r="H365" s="292"/>
      <c r="I365" s="317"/>
      <c r="J365" s="209"/>
      <c r="K365" s="209"/>
      <c r="L365" s="209"/>
    </row>
    <row r="366" spans="1:12" s="318" customFormat="1" ht="13.5">
      <c r="A366" s="213"/>
      <c r="B366" s="35"/>
      <c r="C366" s="245"/>
      <c r="D366" s="296"/>
      <c r="E366" s="420"/>
      <c r="F366" s="425"/>
      <c r="G366" s="316"/>
      <c r="H366" s="292"/>
      <c r="I366" s="317"/>
      <c r="J366" s="209"/>
      <c r="K366" s="209"/>
      <c r="L366" s="209"/>
    </row>
    <row r="367" spans="1:12" s="318" customFormat="1" ht="13.5">
      <c r="A367" s="213"/>
      <c r="B367" s="34"/>
      <c r="C367" s="245"/>
      <c r="D367" s="296"/>
      <c r="E367" s="420"/>
      <c r="F367" s="425"/>
      <c r="G367" s="316"/>
      <c r="H367" s="292"/>
      <c r="I367" s="317"/>
      <c r="J367" s="209"/>
      <c r="K367" s="209"/>
      <c r="L367" s="209"/>
    </row>
    <row r="368" spans="1:12" s="211" customFormat="1" ht="13.5">
      <c r="A368" s="213"/>
      <c r="B368" s="35"/>
      <c r="C368" s="48"/>
      <c r="D368" s="296"/>
      <c r="E368" s="420"/>
      <c r="F368" s="425"/>
      <c r="G368" s="305"/>
      <c r="H368" s="304"/>
      <c r="I368" s="210"/>
      <c r="J368" s="209"/>
      <c r="K368" s="209"/>
      <c r="L368" s="209"/>
    </row>
    <row r="369" spans="1:12" s="211" customFormat="1" ht="13.5">
      <c r="A369" s="213"/>
      <c r="B369" s="204"/>
      <c r="C369" s="212"/>
      <c r="D369" s="296"/>
      <c r="E369" s="442"/>
      <c r="F369" s="442"/>
      <c r="G369" s="305"/>
      <c r="H369" s="292"/>
      <c r="I369" s="210"/>
      <c r="J369" s="209"/>
      <c r="K369" s="209"/>
      <c r="L369" s="209"/>
    </row>
    <row r="370" spans="1:12" s="211" customFormat="1" ht="13.5">
      <c r="A370" s="213"/>
      <c r="B370" s="570"/>
      <c r="C370" s="212"/>
      <c r="D370" s="579"/>
      <c r="E370" s="442"/>
      <c r="F370" s="442"/>
      <c r="G370" s="305"/>
      <c r="H370" s="292"/>
      <c r="I370" s="210"/>
      <c r="J370" s="209"/>
      <c r="K370" s="209"/>
      <c r="L370" s="209"/>
    </row>
    <row r="371" spans="1:12" s="211" customFormat="1" ht="13.5">
      <c r="A371" s="213"/>
      <c r="B371" s="570"/>
      <c r="C371" s="212"/>
      <c r="D371" s="579"/>
      <c r="E371" s="420"/>
      <c r="F371" s="425"/>
      <c r="G371" s="313"/>
      <c r="H371" s="292"/>
      <c r="I371" s="210"/>
      <c r="J371" s="209"/>
      <c r="K371" s="209"/>
      <c r="L371" s="209"/>
    </row>
    <row r="372" spans="1:12" s="211" customFormat="1" ht="13.5">
      <c r="A372" s="213"/>
      <c r="B372" s="35"/>
      <c r="C372" s="212"/>
      <c r="D372" s="579"/>
      <c r="E372" s="420"/>
      <c r="F372" s="425"/>
      <c r="G372" s="313"/>
      <c r="H372" s="292"/>
      <c r="I372" s="210"/>
      <c r="J372" s="209"/>
      <c r="K372" s="209"/>
      <c r="L372" s="209"/>
    </row>
    <row r="373" spans="1:12" s="211" customFormat="1" ht="13.5">
      <c r="A373" s="213"/>
      <c r="B373" s="35"/>
      <c r="C373" s="212"/>
      <c r="D373" s="579"/>
      <c r="E373" s="420"/>
      <c r="F373" s="425"/>
      <c r="G373" s="313"/>
      <c r="H373" s="292"/>
      <c r="I373" s="210"/>
      <c r="J373" s="209"/>
      <c r="K373" s="209"/>
      <c r="L373" s="209"/>
    </row>
    <row r="374" spans="1:12" s="211" customFormat="1" ht="13.5">
      <c r="A374" s="213"/>
      <c r="B374" s="204"/>
      <c r="C374" s="212"/>
      <c r="D374" s="296"/>
      <c r="E374" s="580"/>
      <c r="F374" s="427"/>
      <c r="G374" s="313"/>
      <c r="H374" s="292"/>
      <c r="I374" s="210"/>
      <c r="J374" s="209"/>
      <c r="K374" s="209"/>
      <c r="L374" s="209"/>
    </row>
    <row r="375" spans="1:12" s="211" customFormat="1" ht="13.5">
      <c r="A375" s="213"/>
      <c r="B375" s="570"/>
      <c r="C375" s="212"/>
      <c r="D375" s="296"/>
      <c r="E375" s="580"/>
      <c r="F375" s="427"/>
      <c r="G375" s="313"/>
      <c r="H375" s="292"/>
      <c r="I375" s="210"/>
      <c r="J375" s="209"/>
      <c r="K375" s="209"/>
      <c r="L375" s="209"/>
    </row>
    <row r="376" spans="1:12" s="211" customFormat="1" ht="13.5">
      <c r="A376" s="213"/>
      <c r="B376" s="204"/>
      <c r="C376" s="212"/>
      <c r="D376" s="296"/>
      <c r="E376" s="442"/>
      <c r="F376" s="425"/>
      <c r="G376" s="313"/>
      <c r="H376" s="292"/>
      <c r="I376" s="210"/>
      <c r="J376" s="209"/>
      <c r="K376" s="209"/>
      <c r="L376" s="209"/>
    </row>
    <row r="377" spans="1:12" s="211" customFormat="1" ht="13.5">
      <c r="A377" s="213"/>
      <c r="B377" s="204"/>
      <c r="C377" s="212"/>
      <c r="D377" s="296"/>
      <c r="E377" s="442"/>
      <c r="F377" s="442"/>
      <c r="G377" s="313"/>
      <c r="H377" s="292"/>
      <c r="I377" s="210"/>
      <c r="J377" s="209"/>
      <c r="K377" s="209"/>
      <c r="L377" s="209"/>
    </row>
    <row r="378" spans="1:12" s="211" customFormat="1" ht="13.5">
      <c r="A378" s="213"/>
      <c r="B378" s="204"/>
      <c r="C378" s="212"/>
      <c r="D378" s="296"/>
      <c r="E378" s="442"/>
      <c r="F378" s="425"/>
      <c r="G378" s="313"/>
      <c r="H378" s="292"/>
      <c r="I378" s="210"/>
      <c r="J378" s="209"/>
      <c r="K378" s="209"/>
      <c r="L378" s="209"/>
    </row>
    <row r="379" spans="1:12" s="211" customFormat="1" ht="13.5">
      <c r="A379" s="213"/>
      <c r="B379" s="204"/>
      <c r="C379" s="212"/>
      <c r="D379" s="296"/>
      <c r="E379" s="442"/>
      <c r="F379" s="425"/>
      <c r="G379" s="313"/>
      <c r="H379" s="292"/>
      <c r="I379" s="210"/>
      <c r="J379" s="209"/>
      <c r="K379" s="209"/>
      <c r="L379" s="209"/>
    </row>
    <row r="380" spans="1:12" s="211" customFormat="1" ht="13.5">
      <c r="A380" s="213"/>
      <c r="B380" s="204"/>
      <c r="C380" s="212"/>
      <c r="D380" s="296"/>
      <c r="E380" s="442"/>
      <c r="F380" s="425"/>
      <c r="G380" s="313"/>
      <c r="H380" s="292"/>
      <c r="I380" s="210"/>
      <c r="J380" s="209"/>
      <c r="K380" s="209"/>
      <c r="L380" s="209"/>
    </row>
    <row r="381" spans="1:12" s="211" customFormat="1" ht="13.5">
      <c r="A381" s="213"/>
      <c r="B381" s="204"/>
      <c r="C381" s="212"/>
      <c r="D381" s="296"/>
      <c r="E381" s="442"/>
      <c r="F381" s="425"/>
      <c r="G381" s="313"/>
      <c r="H381" s="292"/>
      <c r="I381" s="210"/>
      <c r="J381" s="209"/>
      <c r="K381" s="209"/>
      <c r="L381" s="209"/>
    </row>
    <row r="382" spans="1:12" s="211" customFormat="1" ht="13.5">
      <c r="A382" s="213"/>
      <c r="B382" s="204"/>
      <c r="C382" s="212"/>
      <c r="D382" s="296"/>
      <c r="E382" s="442"/>
      <c r="F382" s="425"/>
      <c r="G382" s="313"/>
      <c r="H382" s="292"/>
      <c r="I382" s="210"/>
      <c r="J382" s="209"/>
      <c r="K382" s="209"/>
      <c r="L382" s="209"/>
    </row>
    <row r="383" spans="1:12" s="211" customFormat="1" ht="13.5">
      <c r="A383" s="213"/>
      <c r="B383" s="204"/>
      <c r="C383" s="212"/>
      <c r="D383" s="296"/>
      <c r="E383" s="442"/>
      <c r="F383" s="425"/>
      <c r="G383" s="313"/>
      <c r="H383" s="292"/>
      <c r="I383" s="210"/>
      <c r="J383" s="209"/>
      <c r="K383" s="209"/>
      <c r="L383" s="209"/>
    </row>
    <row r="384" spans="1:12" s="211" customFormat="1" ht="13.5">
      <c r="A384" s="213"/>
      <c r="B384" s="204"/>
      <c r="C384" s="212"/>
      <c r="D384" s="296"/>
      <c r="E384" s="442"/>
      <c r="F384" s="425"/>
      <c r="G384" s="313"/>
      <c r="H384" s="292"/>
      <c r="I384" s="210"/>
      <c r="J384" s="209"/>
      <c r="K384" s="209"/>
      <c r="L384" s="209"/>
    </row>
    <row r="385" spans="1:18" s="211" customFormat="1" ht="13.5">
      <c r="A385" s="213"/>
      <c r="B385" s="204"/>
      <c r="C385" s="212"/>
      <c r="D385" s="296"/>
      <c r="E385" s="580"/>
      <c r="F385" s="427"/>
      <c r="G385" s="313"/>
      <c r="H385" s="292"/>
      <c r="I385" s="210"/>
      <c r="J385" s="209"/>
      <c r="K385" s="209"/>
      <c r="L385" s="209"/>
    </row>
    <row r="386" spans="1:18" s="211" customFormat="1" ht="13.5">
      <c r="A386" s="213"/>
      <c r="B386" s="570"/>
      <c r="C386" s="212"/>
      <c r="D386" s="296"/>
      <c r="E386" s="580"/>
      <c r="F386" s="427"/>
      <c r="G386" s="313"/>
      <c r="H386" s="292"/>
      <c r="I386" s="210"/>
      <c r="J386" s="209"/>
      <c r="K386" s="209"/>
      <c r="L386" s="209"/>
    </row>
    <row r="387" spans="1:18" s="211" customFormat="1" ht="13.5">
      <c r="A387" s="213"/>
      <c r="B387" s="204"/>
      <c r="C387" s="212"/>
      <c r="D387" s="296"/>
      <c r="E387" s="442"/>
      <c r="F387" s="425"/>
      <c r="G387" s="313"/>
      <c r="H387" s="292"/>
      <c r="I387" s="210"/>
      <c r="J387" s="209"/>
      <c r="K387" s="209"/>
      <c r="L387" s="209"/>
    </row>
    <row r="388" spans="1:18" s="211" customFormat="1" ht="13.5">
      <c r="A388" s="213"/>
      <c r="B388" s="204"/>
      <c r="C388" s="212"/>
      <c r="D388" s="296"/>
      <c r="E388" s="442"/>
      <c r="F388" s="442"/>
      <c r="G388" s="313"/>
      <c r="H388" s="292"/>
      <c r="I388" s="210"/>
      <c r="J388" s="209"/>
      <c r="K388" s="209"/>
      <c r="L388" s="209"/>
    </row>
    <row r="389" spans="1:18" s="211" customFormat="1" ht="13.5">
      <c r="A389" s="213"/>
      <c r="B389" s="204"/>
      <c r="C389" s="212"/>
      <c r="D389" s="296"/>
      <c r="E389" s="442"/>
      <c r="F389" s="425"/>
      <c r="G389" s="313"/>
      <c r="H389" s="292"/>
      <c r="I389" s="210"/>
      <c r="J389" s="209"/>
      <c r="K389" s="209"/>
      <c r="L389" s="209"/>
    </row>
    <row r="390" spans="1:18" s="211" customFormat="1" ht="13.5">
      <c r="A390" s="213"/>
      <c r="B390" s="204"/>
      <c r="C390" s="212"/>
      <c r="D390" s="296"/>
      <c r="E390" s="442"/>
      <c r="F390" s="425"/>
      <c r="G390" s="313"/>
      <c r="H390" s="292"/>
      <c r="I390" s="210"/>
      <c r="J390" s="209"/>
      <c r="K390" s="209"/>
      <c r="L390" s="209"/>
    </row>
    <row r="391" spans="1:18" s="211" customFormat="1" ht="13.5">
      <c r="A391" s="213"/>
      <c r="B391" s="204"/>
      <c r="C391" s="212"/>
      <c r="D391" s="296"/>
      <c r="E391" s="442"/>
      <c r="F391" s="425"/>
      <c r="G391" s="313"/>
      <c r="H391" s="292"/>
      <c r="I391" s="210"/>
      <c r="J391" s="209"/>
      <c r="K391" s="209"/>
      <c r="L391" s="209"/>
    </row>
    <row r="392" spans="1:18" s="211" customFormat="1" ht="13.5">
      <c r="A392" s="213"/>
      <c r="B392" s="204"/>
      <c r="C392" s="212"/>
      <c r="D392" s="296"/>
      <c r="E392" s="442"/>
      <c r="F392" s="425"/>
      <c r="G392" s="313"/>
      <c r="H392" s="292"/>
      <c r="I392" s="210"/>
      <c r="J392" s="209"/>
      <c r="K392" s="209"/>
      <c r="L392" s="209"/>
    </row>
    <row r="393" spans="1:18" s="211" customFormat="1" ht="13.5">
      <c r="A393" s="213"/>
      <c r="B393" s="204"/>
      <c r="C393" s="212"/>
      <c r="D393" s="296"/>
      <c r="E393" s="442"/>
      <c r="F393" s="425"/>
      <c r="G393" s="313"/>
      <c r="H393" s="292"/>
      <c r="I393" s="210"/>
      <c r="J393" s="209"/>
      <c r="K393" s="209"/>
      <c r="L393" s="209"/>
    </row>
    <row r="394" spans="1:18" s="211" customFormat="1" ht="13.5">
      <c r="A394" s="213"/>
      <c r="B394" s="204"/>
      <c r="C394" s="212"/>
      <c r="D394" s="296"/>
      <c r="E394" s="580"/>
      <c r="F394" s="427"/>
      <c r="G394" s="313"/>
      <c r="H394" s="292"/>
      <c r="I394" s="210"/>
      <c r="J394" s="209"/>
      <c r="K394" s="209"/>
      <c r="L394" s="209"/>
    </row>
    <row r="395" spans="1:18" s="318" customFormat="1" ht="13.5">
      <c r="A395" s="213"/>
      <c r="B395" s="250"/>
      <c r="C395" s="245"/>
      <c r="D395" s="296"/>
      <c r="E395" s="442"/>
      <c r="F395" s="425"/>
      <c r="G395" s="316"/>
      <c r="H395" s="292"/>
      <c r="I395" s="317"/>
      <c r="J395" s="209"/>
      <c r="K395" s="209"/>
      <c r="L395" s="209"/>
    </row>
    <row r="396" spans="1:18" s="318" customFormat="1" ht="13.5">
      <c r="A396" s="213"/>
      <c r="B396" s="250"/>
      <c r="C396" s="245"/>
      <c r="D396" s="301"/>
      <c r="E396" s="581"/>
      <c r="F396" s="425"/>
      <c r="G396" s="316"/>
      <c r="H396" s="292"/>
      <c r="I396" s="317"/>
      <c r="J396" s="209"/>
      <c r="K396" s="209"/>
      <c r="L396" s="209"/>
    </row>
    <row r="397" spans="1:18" s="211" customFormat="1" ht="13.5">
      <c r="A397" s="213"/>
      <c r="B397" s="204"/>
      <c r="C397" s="212"/>
      <c r="D397" s="296"/>
      <c r="E397" s="442"/>
      <c r="F397" s="425"/>
      <c r="G397" s="307"/>
      <c r="H397" s="308"/>
      <c r="I397" s="299"/>
      <c r="J397" s="300"/>
      <c r="K397" s="301"/>
      <c r="L397" s="210"/>
      <c r="M397" s="302"/>
      <c r="O397" s="210"/>
      <c r="P397" s="209"/>
      <c r="Q397" s="209"/>
      <c r="R397" s="209"/>
    </row>
    <row r="398" spans="1:18" s="211" customFormat="1" ht="13.5">
      <c r="A398" s="213"/>
      <c r="B398" s="204"/>
      <c r="C398" s="212"/>
      <c r="D398" s="296"/>
      <c r="E398" s="442"/>
      <c r="F398" s="442"/>
      <c r="G398" s="307"/>
      <c r="H398" s="308"/>
      <c r="I398" s="299"/>
      <c r="J398" s="300"/>
      <c r="K398" s="301"/>
      <c r="L398" s="210"/>
      <c r="M398" s="302"/>
      <c r="O398" s="210"/>
      <c r="P398" s="209"/>
      <c r="Q398" s="209"/>
      <c r="R398" s="209"/>
    </row>
    <row r="399" spans="1:18" s="194" customFormat="1" ht="13.5">
      <c r="A399" s="213"/>
      <c r="B399" s="34"/>
      <c r="C399" s="245"/>
      <c r="D399" s="296"/>
      <c r="E399" s="442"/>
      <c r="F399" s="425"/>
      <c r="G399" s="553"/>
      <c r="H399" s="559"/>
      <c r="J399" s="196"/>
      <c r="K399" s="195"/>
      <c r="L399" s="195"/>
      <c r="M399" s="195"/>
    </row>
    <row r="400" spans="1:18" s="211" customFormat="1" ht="13.5">
      <c r="A400" s="213"/>
      <c r="B400" s="35"/>
      <c r="C400" s="245"/>
      <c r="D400" s="296"/>
      <c r="E400" s="420"/>
      <c r="F400" s="425"/>
      <c r="G400" s="314"/>
      <c r="H400" s="315"/>
    </row>
    <row r="401" spans="1:21" s="211" customFormat="1" ht="13.5">
      <c r="A401" s="213"/>
      <c r="B401" s="34"/>
      <c r="C401" s="245"/>
      <c r="D401" s="296"/>
      <c r="E401" s="442"/>
      <c r="F401" s="425"/>
      <c r="G401" s="314"/>
      <c r="H401" s="319"/>
    </row>
    <row r="402" spans="1:21" s="211" customFormat="1" ht="13.5">
      <c r="A402" s="213"/>
      <c r="B402" s="35"/>
      <c r="C402" s="245"/>
      <c r="D402" s="296"/>
      <c r="E402" s="420"/>
      <c r="F402" s="425"/>
      <c r="G402" s="314"/>
      <c r="H402" s="319"/>
    </row>
    <row r="403" spans="1:21" s="211" customFormat="1" ht="13.5">
      <c r="A403" s="213"/>
      <c r="B403" s="34"/>
      <c r="C403" s="245"/>
      <c r="D403" s="296"/>
      <c r="E403" s="442"/>
      <c r="F403" s="425"/>
      <c r="G403" s="314"/>
      <c r="H403" s="315"/>
    </row>
    <row r="404" spans="1:21" s="211" customFormat="1" ht="13.5">
      <c r="A404" s="213"/>
      <c r="B404" s="35"/>
      <c r="C404" s="245"/>
      <c r="D404" s="296"/>
      <c r="E404" s="420"/>
      <c r="F404" s="425"/>
      <c r="G404" s="314"/>
      <c r="H404" s="315"/>
    </row>
    <row r="405" spans="1:21" s="247" customFormat="1" ht="13.5">
      <c r="A405" s="213"/>
      <c r="B405" s="34"/>
      <c r="C405" s="245"/>
      <c r="D405" s="296"/>
      <c r="E405" s="442"/>
      <c r="F405" s="425"/>
      <c r="G405" s="313"/>
      <c r="H405" s="225"/>
      <c r="I405" s="323"/>
      <c r="J405" s="324"/>
      <c r="K405" s="325"/>
      <c r="L405" s="34"/>
      <c r="M405" s="245"/>
      <c r="N405" s="301"/>
      <c r="O405" s="261"/>
      <c r="P405" s="225"/>
      <c r="R405" s="261"/>
      <c r="S405" s="248"/>
      <c r="T405" s="248"/>
      <c r="U405" s="248"/>
    </row>
    <row r="406" spans="1:21" s="247" customFormat="1" ht="13.5">
      <c r="A406" s="213"/>
      <c r="B406" s="34"/>
      <c r="C406" s="245"/>
      <c r="D406" s="296"/>
      <c r="E406" s="420"/>
      <c r="F406" s="425"/>
      <c r="G406" s="329"/>
      <c r="H406" s="36"/>
      <c r="I406" s="323"/>
      <c r="J406" s="324"/>
      <c r="K406" s="325"/>
      <c r="L406" s="34"/>
      <c r="M406" s="245"/>
      <c r="N406" s="301"/>
      <c r="O406" s="261"/>
      <c r="P406" s="225"/>
      <c r="R406" s="261"/>
      <c r="S406" s="248"/>
      <c r="T406" s="248"/>
      <c r="U406" s="248"/>
    </row>
    <row r="407" spans="1:21" s="211" customFormat="1" ht="13.5">
      <c r="A407" s="213"/>
      <c r="B407" s="34"/>
      <c r="C407" s="245"/>
      <c r="D407" s="296"/>
      <c r="E407" s="442"/>
      <c r="F407" s="425"/>
      <c r="G407" s="314"/>
      <c r="H407" s="315"/>
    </row>
    <row r="408" spans="1:21" s="211" customFormat="1" ht="13.5">
      <c r="A408" s="213"/>
      <c r="B408" s="34"/>
      <c r="C408" s="245"/>
      <c r="D408" s="296"/>
      <c r="E408" s="420"/>
      <c r="F408" s="425"/>
      <c r="G408" s="314"/>
      <c r="H408" s="315"/>
    </row>
    <row r="409" spans="1:21" s="211" customFormat="1" ht="13.5">
      <c r="A409" s="213"/>
      <c r="B409" s="35"/>
      <c r="C409" s="245"/>
      <c r="D409" s="296"/>
      <c r="E409" s="420"/>
      <c r="F409" s="425"/>
      <c r="G409" s="314"/>
      <c r="H409" s="315"/>
    </row>
    <row r="410" spans="1:21" s="318" customFormat="1" ht="13.5">
      <c r="A410" s="213"/>
      <c r="B410" s="35"/>
      <c r="C410" s="245"/>
      <c r="D410" s="296"/>
      <c r="E410" s="420"/>
      <c r="F410" s="425"/>
      <c r="G410" s="316"/>
      <c r="H410" s="292"/>
      <c r="I410" s="317"/>
      <c r="J410" s="209"/>
      <c r="K410" s="209"/>
      <c r="L410" s="209"/>
    </row>
    <row r="411" spans="1:21" s="211" customFormat="1" ht="13.5">
      <c r="A411" s="213"/>
      <c r="B411" s="35"/>
      <c r="C411" s="245"/>
      <c r="D411" s="296"/>
      <c r="E411" s="420"/>
      <c r="F411" s="425"/>
      <c r="G411" s="314"/>
      <c r="H411" s="315"/>
    </row>
    <row r="412" spans="1:21" s="318" customFormat="1" ht="13.5">
      <c r="A412" s="213"/>
      <c r="B412" s="35"/>
      <c r="C412" s="245"/>
      <c r="D412" s="296"/>
      <c r="E412" s="420"/>
      <c r="F412" s="425"/>
      <c r="G412" s="316"/>
      <c r="H412" s="292"/>
      <c r="I412" s="317"/>
      <c r="J412" s="209"/>
      <c r="K412" s="209"/>
      <c r="L412" s="209"/>
    </row>
    <row r="413" spans="1:21" s="552" customFormat="1" ht="13.5">
      <c r="A413" s="213"/>
      <c r="B413" s="35"/>
      <c r="C413" s="245"/>
      <c r="D413" s="296"/>
      <c r="E413" s="420"/>
      <c r="F413" s="425"/>
      <c r="G413" s="582"/>
      <c r="H413" s="583"/>
      <c r="I413" s="300"/>
      <c r="J413" s="584"/>
      <c r="K413" s="302"/>
      <c r="L413" s="302"/>
      <c r="N413" s="302"/>
    </row>
    <row r="414" spans="1:21" s="552" customFormat="1" ht="13.5">
      <c r="A414" s="213"/>
      <c r="B414" s="193"/>
      <c r="C414" s="245"/>
      <c r="D414" s="296"/>
      <c r="E414" s="420"/>
      <c r="F414" s="425"/>
      <c r="G414" s="582"/>
      <c r="H414" s="583"/>
      <c r="I414" s="300"/>
      <c r="J414" s="584"/>
      <c r="K414" s="302"/>
      <c r="L414" s="302"/>
      <c r="N414" s="302"/>
    </row>
    <row r="415" spans="1:21" s="211" customFormat="1" ht="13.5">
      <c r="A415" s="213"/>
      <c r="B415" s="214"/>
      <c r="C415" s="212"/>
      <c r="D415" s="296"/>
      <c r="E415" s="442"/>
      <c r="F415" s="425"/>
      <c r="G415" s="585"/>
      <c r="H415" s="330"/>
      <c r="I415" s="331"/>
      <c r="J415" s="332"/>
      <c r="K415" s="333"/>
      <c r="L415" s="301"/>
      <c r="M415" s="210"/>
      <c r="N415" s="210"/>
      <c r="P415" s="210"/>
      <c r="Q415" s="209"/>
      <c r="R415" s="209"/>
      <c r="S415" s="209"/>
    </row>
    <row r="416" spans="1:21" s="211" customFormat="1" ht="13.5">
      <c r="A416" s="213"/>
      <c r="B416" s="214"/>
      <c r="C416" s="212"/>
      <c r="D416" s="296"/>
      <c r="E416" s="442"/>
      <c r="F416" s="425"/>
      <c r="G416" s="585"/>
      <c r="H416" s="330"/>
      <c r="I416" s="331"/>
      <c r="J416" s="332"/>
      <c r="K416" s="333"/>
      <c r="L416" s="301"/>
      <c r="M416" s="210"/>
      <c r="N416" s="210"/>
      <c r="P416" s="210"/>
      <c r="Q416" s="209"/>
      <c r="R416" s="209"/>
      <c r="S416" s="209"/>
    </row>
    <row r="417" spans="1:21" s="211" customFormat="1" ht="13.5">
      <c r="A417" s="213"/>
      <c r="B417" s="214"/>
      <c r="C417" s="212"/>
      <c r="D417" s="296"/>
      <c r="E417" s="442"/>
      <c r="F417" s="425"/>
      <c r="G417" s="585"/>
      <c r="H417" s="330"/>
      <c r="I417" s="331"/>
      <c r="J417" s="332"/>
      <c r="K417" s="333"/>
      <c r="L417" s="301"/>
      <c r="M417" s="210"/>
      <c r="N417" s="210"/>
      <c r="P417" s="210"/>
      <c r="Q417" s="209"/>
      <c r="R417" s="209"/>
      <c r="S417" s="209"/>
    </row>
    <row r="418" spans="1:21" s="211" customFormat="1" ht="13.5">
      <c r="A418" s="213"/>
      <c r="B418" s="214"/>
      <c r="C418" s="212"/>
      <c r="D418" s="296"/>
      <c r="E418" s="442"/>
      <c r="F418" s="425"/>
      <c r="G418" s="585"/>
      <c r="H418" s="330"/>
      <c r="I418" s="331"/>
      <c r="J418" s="332"/>
      <c r="K418" s="333"/>
      <c r="L418" s="301"/>
      <c r="M418" s="210"/>
      <c r="N418" s="210"/>
      <c r="P418" s="210"/>
      <c r="Q418" s="209"/>
      <c r="R418" s="209"/>
      <c r="S418" s="209"/>
    </row>
    <row r="419" spans="1:21" s="211" customFormat="1" ht="13.5">
      <c r="A419" s="213"/>
      <c r="B419" s="214"/>
      <c r="C419" s="212"/>
      <c r="D419" s="296"/>
      <c r="E419" s="442"/>
      <c r="F419" s="425"/>
      <c r="G419" s="585"/>
      <c r="H419" s="330"/>
      <c r="I419" s="331"/>
      <c r="J419" s="332"/>
      <c r="K419" s="333"/>
      <c r="L419" s="301"/>
      <c r="M419" s="210"/>
      <c r="N419" s="210"/>
      <c r="P419" s="210"/>
      <c r="Q419" s="209"/>
      <c r="R419" s="209"/>
      <c r="S419" s="209"/>
    </row>
    <row r="420" spans="1:21" s="588" customFormat="1" ht="13.5">
      <c r="A420" s="213"/>
      <c r="B420" s="570"/>
      <c r="C420" s="212"/>
      <c r="D420" s="296"/>
      <c r="E420" s="442"/>
      <c r="F420" s="442"/>
      <c r="G420" s="585"/>
      <c r="H420" s="389"/>
      <c r="I420" s="586"/>
      <c r="J420" s="587"/>
      <c r="K420" s="587"/>
      <c r="L420" s="587"/>
    </row>
    <row r="421" spans="1:21" s="318" customFormat="1" ht="13.5">
      <c r="A421" s="213"/>
      <c r="B421" s="35"/>
      <c r="C421" s="245"/>
      <c r="D421" s="296"/>
      <c r="E421" s="420"/>
      <c r="F421" s="425"/>
      <c r="G421" s="334"/>
      <c r="H421" s="292"/>
      <c r="I421" s="317"/>
      <c r="J421" s="209"/>
      <c r="K421" s="209"/>
      <c r="L421" s="209"/>
    </row>
    <row r="422" spans="1:21" s="318" customFormat="1" ht="13.5">
      <c r="A422" s="213"/>
      <c r="B422" s="35"/>
      <c r="C422" s="245"/>
      <c r="D422" s="296"/>
      <c r="E422" s="420"/>
      <c r="F422" s="425"/>
      <c r="G422" s="334"/>
      <c r="H422" s="292"/>
      <c r="I422" s="317"/>
      <c r="J422" s="209"/>
      <c r="K422" s="209"/>
      <c r="L422" s="209"/>
    </row>
    <row r="423" spans="1:21" s="318" customFormat="1" ht="13.5">
      <c r="A423" s="213"/>
      <c r="B423" s="35"/>
      <c r="C423" s="245"/>
      <c r="D423" s="296"/>
      <c r="E423" s="420"/>
      <c r="F423" s="425"/>
      <c r="G423" s="335"/>
      <c r="H423" s="292"/>
      <c r="I423" s="317"/>
      <c r="J423" s="209"/>
      <c r="K423" s="209"/>
      <c r="L423" s="209"/>
    </row>
    <row r="424" spans="1:21" s="318" customFormat="1" ht="13.5">
      <c r="A424" s="213"/>
      <c r="B424" s="35"/>
      <c r="C424" s="245"/>
      <c r="D424" s="296"/>
      <c r="E424" s="420"/>
      <c r="F424" s="425"/>
      <c r="G424" s="335"/>
      <c r="H424" s="292"/>
      <c r="I424" s="317"/>
      <c r="J424" s="209"/>
      <c r="K424" s="209"/>
      <c r="L424" s="209"/>
    </row>
    <row r="425" spans="1:21" s="338" customFormat="1" ht="13.5">
      <c r="A425" s="213"/>
      <c r="B425" s="336"/>
      <c r="C425" s="212"/>
      <c r="D425" s="296"/>
      <c r="E425" s="428"/>
      <c r="F425" s="425"/>
      <c r="G425" s="337"/>
      <c r="H425" s="589"/>
      <c r="J425" s="339"/>
      <c r="K425" s="195"/>
      <c r="L425" s="195"/>
      <c r="M425" s="195"/>
    </row>
    <row r="426" spans="1:21" s="194" customFormat="1" ht="13.5">
      <c r="A426" s="213"/>
      <c r="B426" s="340"/>
      <c r="C426" s="539"/>
      <c r="D426" s="296"/>
      <c r="E426" s="442"/>
      <c r="F426" s="442"/>
      <c r="G426" s="341"/>
      <c r="H426" s="589"/>
      <c r="I426" s="342"/>
      <c r="J426" s="343"/>
      <c r="K426" s="344"/>
      <c r="L426" s="345"/>
      <c r="M426" s="346"/>
      <c r="N426" s="301"/>
      <c r="O426" s="196"/>
      <c r="P426" s="347"/>
      <c r="R426" s="196"/>
      <c r="S426" s="195"/>
      <c r="T426" s="195"/>
      <c r="U426" s="195"/>
    </row>
    <row r="427" spans="1:21" s="318" customFormat="1" ht="13.5">
      <c r="A427" s="213"/>
      <c r="B427" s="35"/>
      <c r="C427" s="245"/>
      <c r="D427" s="296"/>
      <c r="E427" s="420"/>
      <c r="F427" s="420"/>
      <c r="G427" s="334"/>
      <c r="H427" s="292"/>
      <c r="I427" s="317"/>
      <c r="J427" s="209"/>
      <c r="K427" s="209"/>
      <c r="L427" s="209"/>
    </row>
    <row r="428" spans="1:21" s="318" customFormat="1" ht="13.5">
      <c r="A428" s="213"/>
      <c r="B428" s="35"/>
      <c r="C428" s="245"/>
      <c r="D428" s="296"/>
      <c r="E428" s="420"/>
      <c r="F428" s="420"/>
      <c r="G428" s="334"/>
      <c r="H428" s="292"/>
      <c r="I428" s="317"/>
      <c r="J428" s="209"/>
      <c r="K428" s="209"/>
      <c r="L428" s="209"/>
    </row>
    <row r="429" spans="1:21" s="318" customFormat="1" ht="13.5">
      <c r="A429" s="213"/>
      <c r="B429" s="250"/>
      <c r="C429" s="245"/>
      <c r="D429" s="296"/>
      <c r="E429" s="420"/>
      <c r="F429" s="425"/>
      <c r="G429" s="316"/>
      <c r="H429" s="292"/>
      <c r="I429" s="317"/>
      <c r="J429" s="209"/>
      <c r="K429" s="209"/>
      <c r="L429" s="209"/>
    </row>
    <row r="430" spans="1:21" s="318" customFormat="1" ht="13.5">
      <c r="A430" s="213"/>
      <c r="B430" s="250"/>
      <c r="C430" s="245"/>
      <c r="D430" s="296"/>
      <c r="E430" s="420"/>
      <c r="F430" s="425"/>
      <c r="G430" s="316"/>
      <c r="H430" s="292"/>
      <c r="I430" s="317"/>
      <c r="J430" s="209"/>
      <c r="K430" s="209"/>
      <c r="L430" s="209"/>
    </row>
    <row r="431" spans="1:21" s="318" customFormat="1" ht="13.5">
      <c r="A431" s="213"/>
      <c r="B431" s="35"/>
      <c r="C431" s="245"/>
      <c r="D431" s="296"/>
      <c r="E431" s="420"/>
      <c r="F431" s="425"/>
      <c r="G431" s="316"/>
      <c r="H431" s="292"/>
      <c r="I431" s="317"/>
      <c r="J431" s="209"/>
      <c r="K431" s="209"/>
      <c r="L431" s="209"/>
    </row>
    <row r="432" spans="1:21" s="211" customFormat="1">
      <c r="A432" s="40"/>
      <c r="B432" s="193"/>
      <c r="C432" s="245"/>
      <c r="D432" s="296"/>
      <c r="E432" s="420"/>
      <c r="F432" s="420"/>
      <c r="G432" s="314"/>
      <c r="H432" s="315"/>
    </row>
    <row r="433" spans="1:13" s="211" customFormat="1">
      <c r="A433" s="228"/>
      <c r="B433" s="238"/>
      <c r="C433" s="41"/>
      <c r="D433" s="348"/>
      <c r="E433" s="429"/>
      <c r="F433" s="429"/>
      <c r="G433" s="314"/>
      <c r="H433" s="315"/>
    </row>
    <row r="434" spans="1:13" s="194" customFormat="1" ht="13.5">
      <c r="A434" s="40"/>
      <c r="B434" s="193"/>
      <c r="C434" s="245"/>
      <c r="D434" s="296"/>
      <c r="E434" s="420"/>
      <c r="F434" s="420"/>
      <c r="G434" s="553"/>
      <c r="H434" s="559"/>
      <c r="J434" s="196"/>
      <c r="K434" s="195"/>
      <c r="L434" s="195"/>
      <c r="M434" s="195"/>
    </row>
    <row r="435" spans="1:13" s="217" customFormat="1">
      <c r="A435" s="109"/>
      <c r="B435" s="241"/>
      <c r="C435" s="251"/>
      <c r="D435" s="49"/>
      <c r="E435" s="420"/>
      <c r="F435" s="420"/>
      <c r="G435" s="285"/>
      <c r="H435" s="286"/>
    </row>
    <row r="436" spans="1:13">
      <c r="A436" s="349"/>
      <c r="F436" s="430"/>
    </row>
    <row r="437" spans="1:13">
      <c r="A437" s="351"/>
      <c r="F437" s="430"/>
    </row>
    <row r="438" spans="1:13">
      <c r="A438" s="351"/>
      <c r="B438" s="120"/>
      <c r="F438" s="430"/>
    </row>
    <row r="439" spans="1:13" s="217" customFormat="1">
      <c r="A439" s="352"/>
      <c r="B439" s="120"/>
      <c r="C439" s="353"/>
      <c r="D439" s="354"/>
      <c r="E439" s="417"/>
      <c r="F439" s="430"/>
      <c r="G439" s="285"/>
      <c r="H439" s="286"/>
    </row>
    <row r="440" spans="1:13" s="217" customFormat="1">
      <c r="A440" s="355"/>
      <c r="B440" s="120"/>
      <c r="C440" s="353"/>
      <c r="D440" s="354"/>
      <c r="E440" s="430"/>
      <c r="F440" s="430"/>
      <c r="G440" s="285"/>
      <c r="H440" s="286"/>
    </row>
    <row r="441" spans="1:13" s="217" customFormat="1">
      <c r="A441" s="356"/>
      <c r="B441" s="120"/>
      <c r="C441" s="353"/>
      <c r="D441" s="354"/>
      <c r="E441" s="430"/>
      <c r="F441" s="431"/>
      <c r="G441" s="285"/>
      <c r="H441" s="286"/>
    </row>
    <row r="442" spans="1:13" s="217" customFormat="1">
      <c r="A442" s="355"/>
      <c r="B442" s="120"/>
      <c r="C442" s="353"/>
      <c r="D442" s="354"/>
      <c r="E442" s="430"/>
      <c r="F442" s="430"/>
      <c r="G442" s="285"/>
      <c r="H442" s="286"/>
    </row>
  </sheetData>
  <sheetProtection password="8960" sheet="1" objects="1" scenarios="1" selectLockedCells="1"/>
  <mergeCells count="30">
    <mergeCell ref="B18:F18"/>
    <mergeCell ref="B11:F11"/>
    <mergeCell ref="B13:F13"/>
    <mergeCell ref="B14:F14"/>
    <mergeCell ref="B15:F15"/>
    <mergeCell ref="B16:F16"/>
    <mergeCell ref="B30:F30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</mergeCells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48"/>
  <sheetViews>
    <sheetView view="pageBreakPreview" zoomScaleNormal="100" zoomScaleSheetLayoutView="100" workbookViewId="0">
      <selection activeCell="E46" sqref="E46"/>
    </sheetView>
  </sheetViews>
  <sheetFormatPr defaultColWidth="9" defaultRowHeight="12.75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8" width="9" style="384"/>
    <col min="9" max="9" width="22.5703125" style="243" customWidth="1"/>
    <col min="10" max="16384" width="9" style="243"/>
  </cols>
  <sheetData>
    <row r="1" spans="1:10" s="215" customFormat="1" ht="14.1" customHeight="1">
      <c r="D1" s="233"/>
      <c r="E1" s="432"/>
      <c r="F1" s="420"/>
      <c r="G1" s="380"/>
      <c r="H1" s="380"/>
    </row>
    <row r="2" spans="1:10" s="215" customFormat="1" ht="14.1" customHeight="1">
      <c r="A2" s="219"/>
      <c r="B2" s="402" t="s">
        <v>385</v>
      </c>
      <c r="C2" s="219"/>
      <c r="D2" s="234"/>
      <c r="E2" s="433"/>
      <c r="F2" s="420"/>
      <c r="G2" s="380"/>
      <c r="H2" s="380"/>
    </row>
    <row r="3" spans="1:10" s="215" customFormat="1" ht="12">
      <c r="D3" s="233"/>
      <c r="E3" s="432"/>
      <c r="F3" s="420"/>
      <c r="G3" s="380"/>
      <c r="H3" s="380"/>
    </row>
    <row r="4" spans="1:10" s="216" customFormat="1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  <c r="G4" s="376"/>
      <c r="H4" s="376"/>
    </row>
    <row r="5" spans="1:10" s="217" customFormat="1">
      <c r="A5" s="220"/>
      <c r="B5" s="218" t="s">
        <v>7</v>
      </c>
      <c r="C5" s="221"/>
      <c r="D5" s="236"/>
      <c r="E5" s="435"/>
      <c r="F5" s="420"/>
      <c r="G5" s="381"/>
      <c r="H5" s="381"/>
    </row>
    <row r="6" spans="1:10" s="73" customFormat="1" ht="13.5">
      <c r="A6" s="184"/>
      <c r="B6" s="71"/>
      <c r="C6" s="72"/>
      <c r="D6" s="374"/>
      <c r="E6" s="422"/>
      <c r="F6" s="420"/>
      <c r="G6" s="382"/>
      <c r="H6" s="383"/>
      <c r="I6" s="154"/>
      <c r="J6" s="261"/>
    </row>
    <row r="7" spans="1:10" ht="13.5">
      <c r="A7" s="145"/>
      <c r="B7" s="100" t="s">
        <v>24</v>
      </c>
      <c r="C7" s="44"/>
      <c r="D7" s="101"/>
      <c r="E7" s="422"/>
      <c r="F7" s="421"/>
    </row>
    <row r="8" spans="1:10">
      <c r="A8" s="145"/>
      <c r="B8" s="102" t="s">
        <v>29</v>
      </c>
      <c r="C8" s="103"/>
      <c r="D8" s="375"/>
      <c r="E8" s="423"/>
      <c r="F8" s="421"/>
    </row>
    <row r="9" spans="1:10" s="4" customFormat="1">
      <c r="A9" s="145"/>
      <c r="B9" s="102" t="s">
        <v>30</v>
      </c>
      <c r="C9" s="103"/>
      <c r="D9" s="375"/>
      <c r="E9" s="423"/>
      <c r="F9" s="421"/>
      <c r="G9" s="385"/>
      <c r="H9" s="385"/>
    </row>
    <row r="10" spans="1:10" s="4" customFormat="1">
      <c r="A10" s="145"/>
      <c r="B10" s="102"/>
      <c r="C10" s="103"/>
      <c r="D10" s="375"/>
      <c r="E10" s="423"/>
      <c r="F10" s="421"/>
      <c r="G10" s="385"/>
      <c r="H10" s="385"/>
    </row>
    <row r="11" spans="1:10" s="4" customFormat="1">
      <c r="A11" s="145"/>
      <c r="B11" s="102" t="s">
        <v>31</v>
      </c>
      <c r="C11" s="103"/>
      <c r="D11" s="375"/>
      <c r="E11" s="423"/>
      <c r="F11" s="421"/>
      <c r="G11" s="385"/>
      <c r="H11" s="385"/>
    </row>
    <row r="12" spans="1:10" s="4" customFormat="1">
      <c r="A12" s="145"/>
      <c r="B12" s="102" t="s">
        <v>32</v>
      </c>
      <c r="C12" s="103"/>
      <c r="D12" s="375"/>
      <c r="E12" s="423"/>
      <c r="F12" s="421"/>
      <c r="G12" s="385"/>
      <c r="H12" s="385"/>
    </row>
    <row r="13" spans="1:10" s="4" customFormat="1">
      <c r="A13" s="145"/>
      <c r="B13" s="102" t="s">
        <v>33</v>
      </c>
      <c r="C13" s="103"/>
      <c r="D13" s="375"/>
      <c r="E13" s="423"/>
      <c r="F13" s="421"/>
      <c r="G13" s="385"/>
      <c r="H13" s="385"/>
    </row>
    <row r="14" spans="1:10" s="4" customFormat="1">
      <c r="A14" s="145"/>
      <c r="B14" s="102"/>
      <c r="C14" s="103"/>
      <c r="D14" s="375"/>
      <c r="E14" s="423"/>
      <c r="F14" s="421"/>
      <c r="G14" s="385"/>
      <c r="H14" s="385"/>
    </row>
    <row r="15" spans="1:10" s="4" customFormat="1">
      <c r="A15" s="145"/>
      <c r="B15" s="104" t="s">
        <v>34</v>
      </c>
      <c r="C15" s="103"/>
      <c r="D15" s="375"/>
      <c r="E15" s="423"/>
      <c r="F15" s="421"/>
      <c r="G15" s="385"/>
      <c r="H15" s="385"/>
    </row>
    <row r="16" spans="1:10" s="4" customFormat="1">
      <c r="A16" s="145"/>
      <c r="B16" s="102" t="s">
        <v>35</v>
      </c>
      <c r="C16" s="103"/>
      <c r="D16" s="375"/>
      <c r="E16" s="423"/>
      <c r="F16" s="421"/>
      <c r="G16" s="385"/>
      <c r="H16" s="385"/>
    </row>
    <row r="17" spans="1:8" s="4" customFormat="1">
      <c r="A17" s="145"/>
      <c r="B17" s="105" t="s">
        <v>36</v>
      </c>
      <c r="C17" s="103"/>
      <c r="D17" s="375"/>
      <c r="E17" s="423"/>
      <c r="F17" s="421"/>
      <c r="G17" s="385"/>
      <c r="H17" s="385"/>
    </row>
    <row r="18" spans="1:8" s="4" customFormat="1">
      <c r="A18" s="145"/>
      <c r="B18" s="102"/>
      <c r="C18" s="103"/>
      <c r="D18" s="375"/>
      <c r="E18" s="423"/>
      <c r="F18" s="421"/>
      <c r="G18" s="385"/>
      <c r="H18" s="385"/>
    </row>
    <row r="19" spans="1:8" s="4" customFormat="1">
      <c r="A19" s="145"/>
      <c r="B19" s="102" t="s">
        <v>37</v>
      </c>
      <c r="C19" s="103"/>
      <c r="D19" s="375"/>
      <c r="E19" s="423"/>
      <c r="F19" s="421"/>
      <c r="G19" s="385"/>
      <c r="H19" s="385"/>
    </row>
    <row r="20" spans="1:8" s="4" customFormat="1">
      <c r="A20" s="145"/>
      <c r="B20" s="102" t="s">
        <v>38</v>
      </c>
      <c r="C20" s="103"/>
      <c r="D20" s="375"/>
      <c r="E20" s="423"/>
      <c r="F20" s="421"/>
      <c r="G20" s="385"/>
      <c r="H20" s="385"/>
    </row>
    <row r="21" spans="1:8" s="4" customFormat="1">
      <c r="A21" s="145"/>
      <c r="B21" s="105" t="s">
        <v>39</v>
      </c>
      <c r="C21" s="103"/>
      <c r="D21" s="375"/>
      <c r="E21" s="423"/>
      <c r="F21" s="421"/>
      <c r="G21" s="385"/>
      <c r="H21" s="385"/>
    </row>
    <row r="22" spans="1:8" s="4" customFormat="1">
      <c r="A22" s="145"/>
      <c r="B22" s="105"/>
      <c r="C22" s="103"/>
      <c r="D22" s="375"/>
      <c r="E22" s="423"/>
      <c r="F22" s="421"/>
      <c r="G22" s="385"/>
      <c r="H22" s="385"/>
    </row>
    <row r="23" spans="1:8" s="4" customFormat="1">
      <c r="A23" s="145"/>
      <c r="B23" s="102" t="s">
        <v>126</v>
      </c>
      <c r="C23" s="103"/>
      <c r="D23" s="375"/>
      <c r="E23" s="423"/>
      <c r="F23" s="421"/>
      <c r="G23" s="385"/>
      <c r="H23" s="385"/>
    </row>
    <row r="24" spans="1:8" s="4" customFormat="1">
      <c r="A24" s="145"/>
      <c r="B24" s="102" t="s">
        <v>127</v>
      </c>
      <c r="C24" s="103"/>
      <c r="D24" s="375"/>
      <c r="E24" s="423"/>
      <c r="F24" s="421"/>
      <c r="G24" s="385"/>
      <c r="H24" s="385"/>
    </row>
    <row r="25" spans="1:8" s="4" customFormat="1">
      <c r="A25" s="145"/>
      <c r="B25" s="102" t="s">
        <v>128</v>
      </c>
      <c r="C25" s="103"/>
      <c r="D25" s="375"/>
      <c r="E25" s="423"/>
      <c r="F25" s="421"/>
      <c r="G25" s="385"/>
      <c r="H25" s="385"/>
    </row>
    <row r="26" spans="1:8" s="4" customFormat="1">
      <c r="A26" s="145"/>
      <c r="B26" s="102" t="s">
        <v>129</v>
      </c>
      <c r="C26" s="103"/>
      <c r="D26" s="375"/>
      <c r="E26" s="423"/>
      <c r="F26" s="421"/>
      <c r="G26" s="385"/>
      <c r="H26" s="385"/>
    </row>
    <row r="27" spans="1:8" s="4" customFormat="1">
      <c r="A27" s="145"/>
      <c r="B27" s="102" t="s">
        <v>130</v>
      </c>
      <c r="C27" s="103"/>
      <c r="D27" s="375"/>
      <c r="E27" s="423"/>
      <c r="F27" s="421"/>
      <c r="G27" s="385"/>
      <c r="H27" s="385"/>
    </row>
    <row r="28" spans="1:8" s="4" customFormat="1">
      <c r="A28" s="145"/>
      <c r="B28" s="102" t="s">
        <v>131</v>
      </c>
      <c r="C28" s="103"/>
      <c r="D28" s="375"/>
      <c r="E28" s="423"/>
      <c r="F28" s="421"/>
      <c r="G28" s="385"/>
      <c r="H28" s="385"/>
    </row>
    <row r="29" spans="1:8" s="4" customFormat="1">
      <c r="A29" s="145"/>
      <c r="B29" s="102" t="s">
        <v>132</v>
      </c>
      <c r="C29" s="103"/>
      <c r="D29" s="375"/>
      <c r="E29" s="423"/>
      <c r="F29" s="421"/>
      <c r="G29" s="385"/>
      <c r="H29" s="385"/>
    </row>
    <row r="30" spans="1:8" s="4" customFormat="1">
      <c r="A30" s="145"/>
      <c r="B30" s="102" t="s">
        <v>133</v>
      </c>
      <c r="C30" s="103"/>
      <c r="D30" s="375"/>
      <c r="E30" s="423"/>
      <c r="F30" s="421"/>
      <c r="G30" s="385"/>
      <c r="H30" s="385"/>
    </row>
    <row r="31" spans="1:8" s="4" customFormat="1">
      <c r="A31" s="145"/>
      <c r="B31" s="102" t="s">
        <v>134</v>
      </c>
      <c r="C31" s="103"/>
      <c r="D31" s="375"/>
      <c r="E31" s="423"/>
      <c r="F31" s="421"/>
      <c r="G31" s="385"/>
      <c r="H31" s="385"/>
    </row>
    <row r="32" spans="1:8" s="4" customFormat="1">
      <c r="A32" s="145"/>
      <c r="B32" s="102"/>
      <c r="C32" s="103"/>
      <c r="D32" s="375"/>
      <c r="E32" s="423"/>
      <c r="F32" s="421"/>
      <c r="G32" s="385"/>
      <c r="H32" s="385"/>
    </row>
    <row r="33" spans="1:8" s="4" customFormat="1">
      <c r="A33" s="145"/>
      <c r="B33" s="102" t="s">
        <v>135</v>
      </c>
      <c r="C33" s="103"/>
      <c r="D33" s="375"/>
      <c r="E33" s="423"/>
      <c r="F33" s="421"/>
      <c r="G33" s="385"/>
      <c r="H33" s="385"/>
    </row>
    <row r="34" spans="1:8" s="4" customFormat="1">
      <c r="A34" s="145"/>
      <c r="B34" s="102" t="s">
        <v>136</v>
      </c>
      <c r="C34" s="103"/>
      <c r="D34" s="375"/>
      <c r="E34" s="423"/>
      <c r="F34" s="421"/>
      <c r="G34" s="385"/>
      <c r="H34" s="385"/>
    </row>
    <row r="35" spans="1:8" s="4" customFormat="1">
      <c r="A35" s="145"/>
      <c r="B35" s="102"/>
      <c r="C35" s="103"/>
      <c r="D35" s="375"/>
      <c r="E35" s="423"/>
      <c r="F35" s="421"/>
      <c r="G35" s="385"/>
      <c r="H35" s="385"/>
    </row>
    <row r="36" spans="1:8" s="4" customFormat="1">
      <c r="A36" s="145"/>
      <c r="B36" s="102" t="s">
        <v>496</v>
      </c>
      <c r="C36" s="103"/>
      <c r="D36" s="375"/>
      <c r="E36" s="423"/>
      <c r="F36" s="421"/>
      <c r="G36" s="385"/>
      <c r="H36" s="385"/>
    </row>
    <row r="37" spans="1:8" s="4" customFormat="1">
      <c r="A37" s="145"/>
      <c r="B37" s="102" t="s">
        <v>497</v>
      </c>
      <c r="C37" s="103"/>
      <c r="D37" s="375"/>
      <c r="E37" s="423"/>
      <c r="F37" s="421"/>
      <c r="G37" s="385"/>
      <c r="H37" s="385"/>
    </row>
    <row r="38" spans="1:8" s="4" customFormat="1">
      <c r="A38" s="145"/>
      <c r="B38" s="102"/>
      <c r="C38" s="103"/>
      <c r="D38" s="375"/>
      <c r="E38" s="423"/>
      <c r="F38" s="421"/>
      <c r="G38" s="385"/>
      <c r="H38" s="385"/>
    </row>
    <row r="39" spans="1:8" s="4" customFormat="1" ht="13.5">
      <c r="A39" s="145"/>
      <c r="B39" s="517" t="s">
        <v>489</v>
      </c>
      <c r="C39" s="103"/>
      <c r="D39" s="375"/>
      <c r="E39" s="423"/>
      <c r="F39" s="421"/>
      <c r="G39" s="385"/>
      <c r="H39" s="385"/>
    </row>
    <row r="40" spans="1:8" s="4" customFormat="1" ht="13.5">
      <c r="A40" s="145"/>
      <c r="B40" s="517" t="s">
        <v>490</v>
      </c>
      <c r="C40" s="103"/>
      <c r="D40" s="375"/>
      <c r="E40" s="423"/>
      <c r="F40" s="421"/>
      <c r="G40" s="385"/>
      <c r="H40" s="385"/>
    </row>
    <row r="41" spans="1:8" s="4" customFormat="1">
      <c r="A41" s="244"/>
      <c r="B41" s="50"/>
      <c r="C41" s="245"/>
      <c r="D41" s="49"/>
      <c r="E41" s="420"/>
      <c r="F41" s="421"/>
      <c r="G41" s="385"/>
      <c r="H41" s="385"/>
    </row>
    <row r="42" spans="1:8" s="247" customFormat="1">
      <c r="A42" s="61" t="s">
        <v>44</v>
      </c>
      <c r="B42" s="237" t="s">
        <v>45</v>
      </c>
      <c r="C42" s="245"/>
      <c r="D42" s="246"/>
      <c r="E42" s="420"/>
      <c r="F42" s="420"/>
      <c r="G42" s="382"/>
      <c r="H42" s="379"/>
    </row>
    <row r="43" spans="1:8" s="247" customFormat="1">
      <c r="A43" s="244"/>
      <c r="B43" s="249"/>
      <c r="C43" s="245"/>
      <c r="D43" s="246"/>
      <c r="E43" s="420"/>
      <c r="F43" s="420"/>
      <c r="G43" s="379"/>
      <c r="H43" s="379"/>
    </row>
    <row r="44" spans="1:8" s="247" customFormat="1" ht="84">
      <c r="A44" s="253">
        <f>IF(B43="",MAX($A$7:A43)+1,"")</f>
        <v>1</v>
      </c>
      <c r="B44" s="250" t="s">
        <v>262</v>
      </c>
      <c r="C44" s="245" t="s">
        <v>9</v>
      </c>
      <c r="D44" s="246"/>
      <c r="E44" s="420"/>
      <c r="F44" s="420"/>
      <c r="G44" s="379"/>
      <c r="H44" s="379"/>
    </row>
    <row r="45" spans="1:8" s="247" customFormat="1">
      <c r="A45" s="116"/>
      <c r="B45" s="239"/>
      <c r="C45" s="226"/>
      <c r="D45" s="246"/>
      <c r="E45" s="423"/>
      <c r="F45" s="420"/>
      <c r="G45" s="379"/>
      <c r="H45" s="379"/>
    </row>
    <row r="46" spans="1:8" s="247" customFormat="1">
      <c r="A46" s="244" t="s">
        <v>14</v>
      </c>
      <c r="B46" s="250" t="s">
        <v>159</v>
      </c>
      <c r="C46" s="245" t="s">
        <v>26</v>
      </c>
      <c r="D46" s="246">
        <v>31</v>
      </c>
      <c r="E46" s="590"/>
      <c r="F46" s="420">
        <f>D46*E46</f>
        <v>0</v>
      </c>
      <c r="G46" s="379"/>
      <c r="H46" s="379"/>
    </row>
    <row r="47" spans="1:8" s="247" customFormat="1">
      <c r="A47" s="116"/>
      <c r="B47" s="239"/>
      <c r="C47" s="226"/>
      <c r="D47" s="246"/>
      <c r="E47" s="423"/>
      <c r="F47" s="420"/>
      <c r="G47" s="379"/>
      <c r="H47" s="379"/>
    </row>
    <row r="48" spans="1:8" s="247" customFormat="1">
      <c r="A48" s="244" t="s">
        <v>14</v>
      </c>
      <c r="B48" s="250" t="s">
        <v>47</v>
      </c>
      <c r="C48" s="245" t="s">
        <v>26</v>
      </c>
      <c r="D48" s="246">
        <v>304</v>
      </c>
      <c r="E48" s="590"/>
      <c r="F48" s="420">
        <f>D48*E48</f>
        <v>0</v>
      </c>
      <c r="G48" s="379"/>
      <c r="H48" s="379"/>
    </row>
    <row r="49" spans="1:8" s="247" customFormat="1">
      <c r="A49" s="244"/>
      <c r="B49" s="250"/>
      <c r="C49" s="245"/>
      <c r="D49" s="246"/>
      <c r="E49" s="420"/>
      <c r="F49" s="420"/>
      <c r="G49" s="379"/>
      <c r="H49" s="379"/>
    </row>
    <row r="50" spans="1:8" s="247" customFormat="1">
      <c r="A50" s="244" t="s">
        <v>14</v>
      </c>
      <c r="B50" s="250" t="s">
        <v>94</v>
      </c>
      <c r="C50" s="245" t="s">
        <v>26</v>
      </c>
      <c r="D50" s="246">
        <v>6</v>
      </c>
      <c r="E50" s="590"/>
      <c r="F50" s="420">
        <f>D50*E50</f>
        <v>0</v>
      </c>
      <c r="G50" s="379"/>
      <c r="H50" s="379"/>
    </row>
    <row r="51" spans="1:8" s="247" customFormat="1">
      <c r="A51" s="116"/>
      <c r="B51" s="239"/>
      <c r="C51" s="226"/>
      <c r="D51" s="246"/>
      <c r="E51" s="423"/>
      <c r="F51" s="420"/>
      <c r="G51" s="379"/>
      <c r="H51" s="379"/>
    </row>
    <row r="52" spans="1:8" s="247" customFormat="1">
      <c r="A52" s="244" t="s">
        <v>14</v>
      </c>
      <c r="B52" s="250" t="s">
        <v>48</v>
      </c>
      <c r="C52" s="245" t="s">
        <v>26</v>
      </c>
      <c r="D52" s="246">
        <v>25</v>
      </c>
      <c r="E52" s="590"/>
      <c r="F52" s="420">
        <f>D52*E52</f>
        <v>0</v>
      </c>
      <c r="G52" s="379"/>
      <c r="H52" s="379"/>
    </row>
    <row r="53" spans="1:8" s="247" customFormat="1">
      <c r="A53" s="244"/>
      <c r="B53" s="250"/>
      <c r="C53" s="245"/>
      <c r="D53" s="246"/>
      <c r="E53" s="420"/>
      <c r="F53" s="420"/>
      <c r="G53" s="379"/>
      <c r="H53" s="379"/>
    </row>
    <row r="54" spans="1:8" s="247" customFormat="1">
      <c r="A54" s="244" t="s">
        <v>14</v>
      </c>
      <c r="B54" s="250" t="s">
        <v>160</v>
      </c>
      <c r="C54" s="245" t="s">
        <v>26</v>
      </c>
      <c r="D54" s="246">
        <v>71</v>
      </c>
      <c r="E54" s="590"/>
      <c r="F54" s="420">
        <f>D54*E54</f>
        <v>0</v>
      </c>
      <c r="G54" s="379"/>
      <c r="H54" s="379"/>
    </row>
    <row r="55" spans="1:8" s="247" customFormat="1">
      <c r="A55" s="116"/>
      <c r="B55" s="239"/>
      <c r="C55" s="226"/>
      <c r="D55" s="246"/>
      <c r="E55" s="423"/>
      <c r="F55" s="420"/>
      <c r="G55" s="379"/>
      <c r="H55" s="379"/>
    </row>
    <row r="56" spans="1:8" s="247" customFormat="1">
      <c r="A56" s="244" t="s">
        <v>14</v>
      </c>
      <c r="B56" s="250" t="s">
        <v>79</v>
      </c>
      <c r="C56" s="245" t="s">
        <v>26</v>
      </c>
      <c r="D56" s="246">
        <v>710</v>
      </c>
      <c r="E56" s="590"/>
      <c r="F56" s="420">
        <f>D56*E56</f>
        <v>0</v>
      </c>
      <c r="G56" s="379"/>
      <c r="H56" s="379"/>
    </row>
    <row r="57" spans="1:8" s="247" customFormat="1">
      <c r="A57" s="116"/>
      <c r="B57" s="239"/>
      <c r="C57" s="226"/>
      <c r="D57" s="246"/>
      <c r="E57" s="423"/>
      <c r="F57" s="420"/>
      <c r="G57" s="379"/>
      <c r="H57" s="379"/>
    </row>
    <row r="58" spans="1:8" s="247" customFormat="1">
      <c r="A58" s="244" t="s">
        <v>14</v>
      </c>
      <c r="B58" s="250" t="s">
        <v>80</v>
      </c>
      <c r="C58" s="245" t="s">
        <v>26</v>
      </c>
      <c r="D58" s="246">
        <v>79</v>
      </c>
      <c r="E58" s="590"/>
      <c r="F58" s="420">
        <f>D58*E58</f>
        <v>0</v>
      </c>
      <c r="G58" s="379"/>
      <c r="H58" s="379"/>
    </row>
    <row r="59" spans="1:8" s="247" customFormat="1">
      <c r="A59" s="244"/>
      <c r="B59" s="250"/>
      <c r="C59" s="245"/>
      <c r="D59" s="246"/>
      <c r="E59" s="423"/>
      <c r="F59" s="420"/>
      <c r="G59" s="379"/>
      <c r="H59" s="379"/>
    </row>
    <row r="60" spans="1:8" s="247" customFormat="1">
      <c r="A60" s="244" t="s">
        <v>14</v>
      </c>
      <c r="B60" s="250" t="s">
        <v>161</v>
      </c>
      <c r="C60" s="245" t="s">
        <v>26</v>
      </c>
      <c r="D60" s="246">
        <v>16</v>
      </c>
      <c r="E60" s="590"/>
      <c r="F60" s="420">
        <f>D60*E60</f>
        <v>0</v>
      </c>
      <c r="G60" s="379"/>
      <c r="H60" s="379"/>
    </row>
    <row r="61" spans="1:8" s="247" customFormat="1">
      <c r="A61" s="116"/>
      <c r="B61" s="239"/>
      <c r="C61" s="226"/>
      <c r="D61" s="246"/>
      <c r="E61" s="423"/>
      <c r="F61" s="420"/>
      <c r="G61" s="379"/>
      <c r="H61" s="379"/>
    </row>
    <row r="62" spans="1:8" s="247" customFormat="1">
      <c r="A62" s="244" t="s">
        <v>14</v>
      </c>
      <c r="B62" s="250" t="s">
        <v>378</v>
      </c>
      <c r="C62" s="245" t="s">
        <v>26</v>
      </c>
      <c r="D62" s="246">
        <v>35</v>
      </c>
      <c r="E62" s="590"/>
      <c r="F62" s="420">
        <f>D62*E62</f>
        <v>0</v>
      </c>
      <c r="G62" s="379"/>
      <c r="H62" s="379"/>
    </row>
    <row r="63" spans="1:8" s="247" customFormat="1">
      <c r="A63" s="116"/>
      <c r="B63" s="239"/>
      <c r="C63" s="226"/>
      <c r="D63" s="246"/>
      <c r="E63" s="423"/>
      <c r="F63" s="420"/>
      <c r="G63" s="379"/>
      <c r="H63" s="379"/>
    </row>
    <row r="64" spans="1:8" s="247" customFormat="1">
      <c r="A64" s="244" t="s">
        <v>14</v>
      </c>
      <c r="B64" s="250" t="s">
        <v>81</v>
      </c>
      <c r="C64" s="245" t="s">
        <v>26</v>
      </c>
      <c r="D64" s="246">
        <v>25</v>
      </c>
      <c r="E64" s="590"/>
      <c r="F64" s="420">
        <f>D64*E64</f>
        <v>0</v>
      </c>
      <c r="G64" s="379"/>
      <c r="H64" s="379"/>
    </row>
    <row r="65" spans="1:8" s="247" customFormat="1">
      <c r="A65" s="116"/>
      <c r="B65" s="239"/>
      <c r="C65" s="226"/>
      <c r="D65" s="246"/>
      <c r="E65" s="423"/>
      <c r="F65" s="420"/>
      <c r="G65" s="379"/>
      <c r="H65" s="379"/>
    </row>
    <row r="66" spans="1:8" s="247" customFormat="1">
      <c r="A66" s="244" t="s">
        <v>14</v>
      </c>
      <c r="B66" s="250" t="s">
        <v>82</v>
      </c>
      <c r="C66" s="245" t="s">
        <v>26</v>
      </c>
      <c r="D66" s="246">
        <v>19</v>
      </c>
      <c r="E66" s="590"/>
      <c r="F66" s="420">
        <f>D66*E66</f>
        <v>0</v>
      </c>
      <c r="G66" s="379"/>
      <c r="H66" s="379"/>
    </row>
    <row r="67" spans="1:8" s="247" customFormat="1">
      <c r="A67" s="116"/>
      <c r="B67" s="239"/>
      <c r="C67" s="226"/>
      <c r="D67" s="246"/>
      <c r="E67" s="423"/>
      <c r="F67" s="420"/>
      <c r="G67" s="379"/>
      <c r="H67" s="379"/>
    </row>
    <row r="68" spans="1:8" s="247" customFormat="1">
      <c r="A68" s="244" t="s">
        <v>14</v>
      </c>
      <c r="B68" s="250" t="s">
        <v>83</v>
      </c>
      <c r="C68" s="245" t="s">
        <v>26</v>
      </c>
      <c r="D68" s="246">
        <v>9</v>
      </c>
      <c r="E68" s="590"/>
      <c r="F68" s="420">
        <f>D68*E68</f>
        <v>0</v>
      </c>
      <c r="G68" s="379"/>
      <c r="H68" s="379"/>
    </row>
    <row r="69" spans="1:8" s="247" customFormat="1">
      <c r="A69" s="244"/>
      <c r="B69" s="250"/>
      <c r="C69" s="245"/>
      <c r="D69" s="246"/>
      <c r="E69" s="420"/>
      <c r="F69" s="420"/>
      <c r="G69" s="379"/>
      <c r="H69" s="379"/>
    </row>
    <row r="70" spans="1:8" s="247" customFormat="1">
      <c r="A70" s="244" t="s">
        <v>14</v>
      </c>
      <c r="B70" s="250" t="s">
        <v>379</v>
      </c>
      <c r="C70" s="245" t="s">
        <v>26</v>
      </c>
      <c r="D70" s="246">
        <v>38</v>
      </c>
      <c r="E70" s="590"/>
      <c r="F70" s="420">
        <f>D70*E70</f>
        <v>0</v>
      </c>
      <c r="G70" s="379"/>
      <c r="H70" s="379"/>
    </row>
    <row r="71" spans="1:8" s="247" customFormat="1">
      <c r="A71" s="116"/>
      <c r="B71" s="239"/>
      <c r="C71" s="226"/>
      <c r="D71" s="246"/>
      <c r="E71" s="423"/>
      <c r="F71" s="420"/>
      <c r="G71" s="379"/>
      <c r="H71" s="379"/>
    </row>
    <row r="72" spans="1:8" s="247" customFormat="1">
      <c r="A72" s="244" t="s">
        <v>14</v>
      </c>
      <c r="B72" s="250" t="s">
        <v>84</v>
      </c>
      <c r="C72" s="245" t="s">
        <v>26</v>
      </c>
      <c r="D72" s="246">
        <v>113</v>
      </c>
      <c r="E72" s="590"/>
      <c r="F72" s="420">
        <f>D72*E72</f>
        <v>0</v>
      </c>
      <c r="G72" s="379"/>
      <c r="H72" s="379"/>
    </row>
    <row r="73" spans="1:8" s="247" customFormat="1">
      <c r="A73" s="116"/>
      <c r="B73" s="239"/>
      <c r="C73" s="226"/>
      <c r="D73" s="246"/>
      <c r="E73" s="423"/>
      <c r="F73" s="420"/>
      <c r="G73" s="379"/>
      <c r="H73" s="379"/>
    </row>
    <row r="74" spans="1:8" s="247" customFormat="1">
      <c r="A74" s="244" t="s">
        <v>14</v>
      </c>
      <c r="B74" s="250" t="s">
        <v>189</v>
      </c>
      <c r="C74" s="245" t="s">
        <v>26</v>
      </c>
      <c r="D74" s="246">
        <v>68</v>
      </c>
      <c r="E74" s="590"/>
      <c r="F74" s="420">
        <f>D74*E74</f>
        <v>0</v>
      </c>
      <c r="G74" s="379"/>
      <c r="H74" s="379"/>
    </row>
    <row r="75" spans="1:8" s="247" customFormat="1">
      <c r="A75" s="244"/>
      <c r="B75" s="250"/>
      <c r="C75" s="245"/>
      <c r="D75" s="246"/>
      <c r="E75" s="420"/>
      <c r="F75" s="420"/>
      <c r="G75" s="379"/>
      <c r="H75" s="379"/>
    </row>
    <row r="76" spans="1:8" s="247" customFormat="1">
      <c r="A76" s="244" t="s">
        <v>14</v>
      </c>
      <c r="B76" s="250" t="s">
        <v>190</v>
      </c>
      <c r="C76" s="245" t="s">
        <v>26</v>
      </c>
      <c r="D76" s="246">
        <v>18</v>
      </c>
      <c r="E76" s="590"/>
      <c r="F76" s="420">
        <f>D76*E76</f>
        <v>0</v>
      </c>
      <c r="G76" s="379"/>
      <c r="H76" s="379"/>
    </row>
    <row r="77" spans="1:8" s="247" customFormat="1">
      <c r="A77" s="116"/>
      <c r="B77" s="239"/>
      <c r="C77" s="226"/>
      <c r="D77" s="246"/>
      <c r="E77" s="423"/>
      <c r="F77" s="420"/>
      <c r="G77" s="379"/>
      <c r="H77" s="379"/>
    </row>
    <row r="78" spans="1:8" s="92" customFormat="1" ht="84">
      <c r="A78" s="253">
        <f>IF(B75="",MAX($A$7:A75)+1,"")</f>
        <v>2</v>
      </c>
      <c r="B78" s="35" t="s">
        <v>263</v>
      </c>
      <c r="C78" s="245"/>
      <c r="D78" s="246"/>
      <c r="E78" s="420"/>
      <c r="F78" s="420"/>
      <c r="G78" s="386"/>
      <c r="H78" s="386"/>
    </row>
    <row r="79" spans="1:8" s="106" customFormat="1">
      <c r="A79" s="36"/>
      <c r="B79" s="250"/>
      <c r="C79" s="245"/>
      <c r="D79" s="132"/>
      <c r="E79" s="423"/>
      <c r="F79" s="420"/>
      <c r="G79" s="377"/>
      <c r="H79" s="377"/>
    </row>
    <row r="80" spans="1:8" s="92" customFormat="1">
      <c r="A80" s="244"/>
      <c r="B80" s="250" t="s">
        <v>85</v>
      </c>
      <c r="C80" s="245" t="s">
        <v>26</v>
      </c>
      <c r="D80" s="246">
        <v>751</v>
      </c>
      <c r="E80" s="590"/>
      <c r="F80" s="420">
        <f>D80*E80</f>
        <v>0</v>
      </c>
      <c r="G80" s="386"/>
      <c r="H80" s="386"/>
    </row>
    <row r="81" spans="1:8" s="106" customFormat="1">
      <c r="A81" s="36"/>
      <c r="B81" s="250"/>
      <c r="C81" s="245"/>
      <c r="D81" s="132"/>
      <c r="E81" s="423"/>
      <c r="F81" s="420"/>
      <c r="G81" s="377"/>
      <c r="H81" s="377"/>
    </row>
    <row r="82" spans="1:8" s="92" customFormat="1">
      <c r="A82" s="244"/>
      <c r="B82" s="250" t="s">
        <v>86</v>
      </c>
      <c r="C82" s="245" t="s">
        <v>26</v>
      </c>
      <c r="D82" s="246">
        <v>341</v>
      </c>
      <c r="E82" s="590"/>
      <c r="F82" s="420">
        <f>D82*E82</f>
        <v>0</v>
      </c>
      <c r="G82" s="386"/>
      <c r="H82" s="386"/>
    </row>
    <row r="83" spans="1:8" s="106" customFormat="1">
      <c r="A83" s="36"/>
      <c r="B83" s="250"/>
      <c r="C83" s="245"/>
      <c r="D83" s="132"/>
      <c r="E83" s="423"/>
      <c r="F83" s="420"/>
      <c r="G83" s="377"/>
      <c r="H83" s="377"/>
    </row>
    <row r="84" spans="1:8" s="106" customFormat="1">
      <c r="A84" s="36"/>
      <c r="B84" s="250" t="s">
        <v>87</v>
      </c>
      <c r="C84" s="245" t="s">
        <v>26</v>
      </c>
      <c r="D84" s="246">
        <v>122</v>
      </c>
      <c r="E84" s="590"/>
      <c r="F84" s="420">
        <f>D84*E84</f>
        <v>0</v>
      </c>
      <c r="G84" s="377"/>
      <c r="H84" s="377"/>
    </row>
    <row r="85" spans="1:8" s="106" customFormat="1">
      <c r="A85" s="36"/>
      <c r="B85" s="250"/>
      <c r="C85" s="245"/>
      <c r="D85" s="132"/>
      <c r="E85" s="423"/>
      <c r="F85" s="420"/>
      <c r="G85" s="377"/>
      <c r="H85" s="377"/>
    </row>
    <row r="86" spans="1:8" s="92" customFormat="1">
      <c r="A86" s="244"/>
      <c r="B86" s="250" t="s">
        <v>261</v>
      </c>
      <c r="C86" s="245" t="s">
        <v>26</v>
      </c>
      <c r="D86" s="246">
        <v>55</v>
      </c>
      <c r="E86" s="590"/>
      <c r="F86" s="420">
        <f>D86*E86</f>
        <v>0</v>
      </c>
      <c r="G86" s="386"/>
      <c r="H86" s="386"/>
    </row>
    <row r="87" spans="1:8" s="106" customFormat="1">
      <c r="A87" s="36"/>
      <c r="B87" s="205"/>
      <c r="C87" s="245"/>
      <c r="D87" s="246"/>
      <c r="E87" s="420"/>
      <c r="F87" s="420"/>
      <c r="G87" s="377"/>
      <c r="H87" s="377"/>
    </row>
    <row r="88" spans="1:8" s="92" customFormat="1" ht="72">
      <c r="A88" s="253">
        <f>IF(B85="",MAX($A$7:A85)+1,"")</f>
        <v>3</v>
      </c>
      <c r="B88" s="35" t="s">
        <v>387</v>
      </c>
      <c r="C88" s="245" t="s">
        <v>26</v>
      </c>
      <c r="D88" s="246">
        <v>51</v>
      </c>
      <c r="E88" s="590"/>
      <c r="F88" s="420">
        <f>D88*E88</f>
        <v>0</v>
      </c>
      <c r="G88" s="386"/>
      <c r="H88" s="386"/>
    </row>
    <row r="89" spans="1:8" s="106" customFormat="1">
      <c r="A89" s="36"/>
      <c r="B89" s="250"/>
      <c r="C89" s="245"/>
      <c r="D89" s="132"/>
      <c r="E89" s="423"/>
      <c r="F89" s="420"/>
      <c r="G89" s="377"/>
      <c r="H89" s="377"/>
    </row>
    <row r="90" spans="1:8" s="106" customFormat="1" ht="60">
      <c r="A90" s="253">
        <f>IF(B89="",MAX($A$9:A89)+1,"")</f>
        <v>4</v>
      </c>
      <c r="B90" s="205" t="s">
        <v>215</v>
      </c>
      <c r="C90" s="245" t="s">
        <v>22</v>
      </c>
      <c r="D90" s="246">
        <v>1</v>
      </c>
      <c r="E90" s="590"/>
      <c r="F90" s="420">
        <f>D90*E90</f>
        <v>0</v>
      </c>
      <c r="G90" s="377"/>
      <c r="H90" s="377"/>
    </row>
    <row r="91" spans="1:8" s="197" customFormat="1">
      <c r="A91" s="262"/>
      <c r="B91" s="35"/>
      <c r="C91" s="48"/>
      <c r="D91" s="246"/>
      <c r="E91" s="420"/>
      <c r="F91" s="436"/>
      <c r="G91" s="387"/>
      <c r="H91" s="387"/>
    </row>
    <row r="92" spans="1:8" s="106" customFormat="1" ht="36">
      <c r="A92" s="262">
        <f>IF(B91="",MAX($A$42:A91)+1,"")</f>
        <v>5</v>
      </c>
      <c r="B92" s="205" t="s">
        <v>88</v>
      </c>
      <c r="C92" s="245"/>
      <c r="D92" s="246"/>
      <c r="E92" s="420"/>
      <c r="F92" s="420"/>
      <c r="G92" s="377"/>
      <c r="H92" s="377"/>
    </row>
    <row r="93" spans="1:8" s="106" customFormat="1" ht="12">
      <c r="A93" s="262" t="str">
        <f>IF(B92="",MAX($A$42:A92)+1,"")</f>
        <v/>
      </c>
      <c r="B93" s="205"/>
      <c r="C93" s="245"/>
      <c r="D93" s="246"/>
      <c r="E93" s="420"/>
      <c r="F93" s="420"/>
      <c r="G93" s="377"/>
      <c r="H93" s="377"/>
    </row>
    <row r="94" spans="1:8" s="106" customFormat="1" ht="12">
      <c r="A94" s="262"/>
      <c r="B94" s="205" t="s">
        <v>89</v>
      </c>
      <c r="C94" s="245" t="s">
        <v>26</v>
      </c>
      <c r="D94" s="246">
        <v>90</v>
      </c>
      <c r="E94" s="590"/>
      <c r="F94" s="420">
        <f>D94*E94</f>
        <v>0</v>
      </c>
      <c r="G94" s="377"/>
      <c r="H94" s="377"/>
    </row>
    <row r="95" spans="1:8" s="106" customFormat="1" ht="12">
      <c r="A95" s="262" t="str">
        <f>IF(B94="",MAX($A$42:A94)+1,"")</f>
        <v/>
      </c>
      <c r="B95" s="205"/>
      <c r="C95" s="245"/>
      <c r="D95" s="246"/>
      <c r="E95" s="420"/>
      <c r="F95" s="420"/>
      <c r="G95" s="377"/>
      <c r="H95" s="377"/>
    </row>
    <row r="96" spans="1:8" s="106" customFormat="1" ht="12">
      <c r="A96" s="262"/>
      <c r="B96" s="205" t="s">
        <v>90</v>
      </c>
      <c r="C96" s="245" t="s">
        <v>26</v>
      </c>
      <c r="D96" s="246">
        <v>35</v>
      </c>
      <c r="E96" s="590"/>
      <c r="F96" s="420">
        <f>D96*E96</f>
        <v>0</v>
      </c>
      <c r="G96" s="377"/>
      <c r="H96" s="377"/>
    </row>
    <row r="97" spans="1:12" s="106" customFormat="1" ht="12">
      <c r="A97" s="262" t="str">
        <f>IF(B96="",MAX($A$42:A96)+1,"")</f>
        <v/>
      </c>
      <c r="B97" s="205"/>
      <c r="C97" s="245"/>
      <c r="D97" s="246"/>
      <c r="E97" s="437"/>
      <c r="F97" s="420"/>
      <c r="G97" s="377"/>
      <c r="H97" s="377"/>
    </row>
    <row r="98" spans="1:12" s="106" customFormat="1" ht="12">
      <c r="A98" s="262"/>
      <c r="B98" s="205" t="s">
        <v>264</v>
      </c>
      <c r="C98" s="245" t="s">
        <v>26</v>
      </c>
      <c r="D98" s="246">
        <v>15</v>
      </c>
      <c r="E98" s="590"/>
      <c r="F98" s="420">
        <f>D98*E98</f>
        <v>0</v>
      </c>
      <c r="G98" s="377"/>
      <c r="H98" s="377"/>
    </row>
    <row r="99" spans="1:12" s="106" customFormat="1" ht="12">
      <c r="A99" s="262" t="str">
        <f>IF(B98="",MAX($A$42:A98)+1,"")</f>
        <v/>
      </c>
      <c r="B99" s="205"/>
      <c r="C99" s="245"/>
      <c r="D99" s="246"/>
      <c r="E99" s="420"/>
      <c r="F99" s="420"/>
      <c r="G99" s="377"/>
      <c r="H99" s="377"/>
    </row>
    <row r="100" spans="1:12" s="106" customFormat="1" ht="12">
      <c r="A100" s="262"/>
      <c r="B100" s="205" t="s">
        <v>380</v>
      </c>
      <c r="C100" s="245" t="s">
        <v>26</v>
      </c>
      <c r="D100" s="246">
        <v>10</v>
      </c>
      <c r="E100" s="590"/>
      <c r="F100" s="420">
        <f>D100*E100</f>
        <v>0</v>
      </c>
      <c r="G100" s="377"/>
      <c r="H100" s="377"/>
    </row>
    <row r="101" spans="1:12" s="106" customFormat="1" ht="12">
      <c r="A101" s="262" t="str">
        <f>IF(B100="",MAX($A$42:A100)+1,"")</f>
        <v/>
      </c>
      <c r="B101" s="205"/>
      <c r="C101" s="245"/>
      <c r="D101" s="246"/>
      <c r="E101" s="437"/>
      <c r="F101" s="420"/>
      <c r="G101" s="377"/>
      <c r="H101" s="377"/>
    </row>
    <row r="102" spans="1:12" s="106" customFormat="1" ht="36">
      <c r="A102" s="262">
        <f>IF(B99="",MAX($A$42:A99)+1,"")</f>
        <v>6</v>
      </c>
      <c r="B102" s="35" t="s">
        <v>216</v>
      </c>
      <c r="C102" s="245" t="s">
        <v>26</v>
      </c>
      <c r="D102" s="246">
        <v>32</v>
      </c>
      <c r="E102" s="590"/>
      <c r="F102" s="420">
        <f>D102*E102</f>
        <v>0</v>
      </c>
      <c r="G102" s="377"/>
      <c r="H102" s="377"/>
    </row>
    <row r="103" spans="1:12" s="106" customFormat="1">
      <c r="A103" s="244"/>
      <c r="B103" s="205"/>
      <c r="C103" s="245"/>
      <c r="D103" s="246"/>
      <c r="E103" s="420"/>
      <c r="F103" s="420"/>
      <c r="G103" s="377"/>
      <c r="H103" s="377"/>
    </row>
    <row r="104" spans="1:12" s="92" customFormat="1" ht="24">
      <c r="A104" s="262">
        <f>IF(B103="",MAX($A$42:A103)+1,"")</f>
        <v>7</v>
      </c>
      <c r="B104" s="250" t="s">
        <v>217</v>
      </c>
      <c r="C104" s="245" t="s">
        <v>26</v>
      </c>
      <c r="D104" s="246">
        <v>71</v>
      </c>
      <c r="E104" s="590"/>
      <c r="F104" s="420">
        <f>D104*E104</f>
        <v>0</v>
      </c>
      <c r="G104" s="386"/>
      <c r="H104" s="386"/>
    </row>
    <row r="105" spans="1:12" s="106" customFormat="1">
      <c r="A105" s="36"/>
      <c r="B105" s="186"/>
      <c r="C105" s="245"/>
      <c r="D105" s="246"/>
      <c r="E105" s="423"/>
      <c r="F105" s="420"/>
      <c r="G105" s="377"/>
      <c r="H105" s="377"/>
    </row>
    <row r="106" spans="1:12" s="92" customFormat="1" ht="12">
      <c r="A106" s="262">
        <f>IF(B105="",MAX($A$42:A105)+1,"")</f>
        <v>8</v>
      </c>
      <c r="B106" s="250" t="s">
        <v>103</v>
      </c>
      <c r="C106" s="245" t="s">
        <v>25</v>
      </c>
      <c r="D106" s="246">
        <v>35</v>
      </c>
      <c r="E106" s="590"/>
      <c r="F106" s="420">
        <f>D106*E106</f>
        <v>0</v>
      </c>
      <c r="G106" s="386"/>
      <c r="H106" s="386"/>
    </row>
    <row r="107" spans="1:12" s="247" customFormat="1">
      <c r="A107" s="262" t="str">
        <f>IF(B106="",MAX($A$42:A106)+1,"")</f>
        <v/>
      </c>
      <c r="B107" s="250"/>
      <c r="C107" s="245"/>
      <c r="D107" s="246"/>
      <c r="E107" s="438"/>
      <c r="F107" s="439"/>
      <c r="G107" s="382"/>
      <c r="H107" s="379"/>
      <c r="I107" s="261"/>
      <c r="J107" s="248"/>
      <c r="K107" s="248"/>
      <c r="L107" s="248"/>
    </row>
    <row r="108" spans="1:12" s="92" customFormat="1" ht="12">
      <c r="A108" s="262">
        <f>IF(B107="",MAX($A$42:A107)+1,"")</f>
        <v>9</v>
      </c>
      <c r="B108" s="250" t="s">
        <v>104</v>
      </c>
      <c r="C108" s="245" t="s">
        <v>25</v>
      </c>
      <c r="D108" s="246">
        <v>27</v>
      </c>
      <c r="E108" s="590"/>
      <c r="F108" s="420">
        <f>D108*E108</f>
        <v>0</v>
      </c>
      <c r="G108" s="386"/>
      <c r="H108" s="386"/>
    </row>
    <row r="109" spans="1:12" s="255" customFormat="1">
      <c r="A109" s="244"/>
      <c r="B109" s="250"/>
      <c r="C109" s="245"/>
      <c r="D109" s="246"/>
      <c r="E109" s="437"/>
      <c r="F109" s="439"/>
      <c r="G109" s="382"/>
      <c r="H109" s="388"/>
      <c r="I109" s="254"/>
      <c r="J109" s="254"/>
    </row>
    <row r="110" spans="1:12" s="187" customFormat="1" ht="36">
      <c r="A110" s="262">
        <f>IF(B109="",MAX($A$42:A109)+1,"")</f>
        <v>10</v>
      </c>
      <c r="B110" s="35" t="s">
        <v>294</v>
      </c>
      <c r="C110" s="48" t="s">
        <v>22</v>
      </c>
      <c r="D110" s="246">
        <v>25</v>
      </c>
      <c r="E110" s="590"/>
      <c r="F110" s="436">
        <f>+D110*E110</f>
        <v>0</v>
      </c>
      <c r="G110" s="330"/>
      <c r="H110" s="390"/>
    </row>
    <row r="111" spans="1:12" s="187" customFormat="1">
      <c r="A111" s="262" t="str">
        <f>IF(B110="",MAX($A$28:A110)+1,"")</f>
        <v/>
      </c>
      <c r="B111" s="35" t="s">
        <v>295</v>
      </c>
      <c r="C111" s="48"/>
      <c r="D111" s="246"/>
      <c r="E111" s="420"/>
      <c r="F111" s="436"/>
      <c r="G111" s="330"/>
      <c r="H111" s="391"/>
    </row>
    <row r="112" spans="1:12" s="211" customFormat="1">
      <c r="A112" s="262"/>
      <c r="B112" s="148"/>
      <c r="C112" s="245"/>
      <c r="D112" s="246"/>
      <c r="E112" s="420"/>
      <c r="F112" s="436"/>
      <c r="G112" s="359"/>
      <c r="H112" s="389"/>
    </row>
    <row r="113" spans="1:10" s="187" customFormat="1" ht="36">
      <c r="A113" s="262">
        <f>IF(B112="",MAX($A$28:A112)+1,"")</f>
        <v>11</v>
      </c>
      <c r="B113" s="35" t="s">
        <v>296</v>
      </c>
      <c r="C113" s="48" t="s">
        <v>26</v>
      </c>
      <c r="D113" s="246">
        <v>93</v>
      </c>
      <c r="E113" s="590"/>
      <c r="F113" s="436">
        <f>+D113*E113</f>
        <v>0</v>
      </c>
      <c r="G113" s="330"/>
      <c r="H113" s="390"/>
    </row>
    <row r="114" spans="1:10" s="187" customFormat="1">
      <c r="A114" s="262" t="str">
        <f>IF(B113="",MAX($A$28:A113)+1,"")</f>
        <v/>
      </c>
      <c r="B114" s="35" t="s">
        <v>295</v>
      </c>
      <c r="C114" s="48"/>
      <c r="D114" s="246"/>
      <c r="E114" s="420"/>
      <c r="F114" s="436"/>
      <c r="G114" s="330"/>
      <c r="H114" s="391"/>
    </row>
    <row r="115" spans="1:10" s="211" customFormat="1">
      <c r="A115" s="262"/>
      <c r="B115" s="148"/>
      <c r="C115" s="245"/>
      <c r="D115" s="246"/>
      <c r="E115" s="420"/>
      <c r="F115" s="436"/>
      <c r="G115" s="359"/>
      <c r="H115" s="389"/>
    </row>
    <row r="116" spans="1:10" s="187" customFormat="1" ht="36">
      <c r="A116" s="262">
        <f>IF(B115="",MAX($A$28:A115)+1,"")</f>
        <v>12</v>
      </c>
      <c r="B116" s="35" t="s">
        <v>297</v>
      </c>
      <c r="C116" s="48" t="s">
        <v>26</v>
      </c>
      <c r="D116" s="246">
        <v>51</v>
      </c>
      <c r="E116" s="590"/>
      <c r="F116" s="436">
        <f>+D116*E116</f>
        <v>0</v>
      </c>
      <c r="G116" s="330"/>
      <c r="H116" s="390"/>
    </row>
    <row r="117" spans="1:10" s="187" customFormat="1">
      <c r="A117" s="262" t="str">
        <f>IF(B116="",MAX($A$28:A116)+1,"")</f>
        <v/>
      </c>
      <c r="B117" s="35" t="s">
        <v>295</v>
      </c>
      <c r="C117" s="48"/>
      <c r="D117" s="246"/>
      <c r="E117" s="420"/>
      <c r="F117" s="436"/>
      <c r="G117" s="330"/>
      <c r="H117" s="391"/>
    </row>
    <row r="118" spans="1:10" s="211" customFormat="1">
      <c r="A118" s="262" t="str">
        <f>IF(B316="",MAX($A$28:A316)+1,"")</f>
        <v/>
      </c>
      <c r="B118" s="148"/>
      <c r="C118" s="245"/>
      <c r="D118" s="246"/>
      <c r="E118" s="420"/>
      <c r="F118" s="436"/>
      <c r="G118" s="359"/>
      <c r="H118" s="389"/>
    </row>
    <row r="119" spans="1:10" s="92" customFormat="1" ht="48">
      <c r="A119" s="262">
        <f>IF(B118="",MAX($A$28:A118)+1,"")</f>
        <v>13</v>
      </c>
      <c r="B119" s="39" t="s">
        <v>293</v>
      </c>
      <c r="C119" s="245" t="s">
        <v>25</v>
      </c>
      <c r="D119" s="246">
        <v>9</v>
      </c>
      <c r="E119" s="590"/>
      <c r="F119" s="420">
        <f>D119*E119</f>
        <v>0</v>
      </c>
      <c r="G119" s="386"/>
      <c r="H119" s="386"/>
    </row>
    <row r="120" spans="1:10" s="92" customFormat="1" ht="48">
      <c r="A120" s="262"/>
      <c r="B120" s="39" t="s">
        <v>292</v>
      </c>
      <c r="C120" s="245"/>
      <c r="D120" s="246"/>
      <c r="E120" s="440"/>
      <c r="F120" s="420"/>
      <c r="G120" s="386"/>
      <c r="H120" s="386"/>
    </row>
    <row r="121" spans="1:10" s="255" customFormat="1">
      <c r="A121" s="262" t="str">
        <f>IF(B119="",MAX($A$42:A119)+1,"")</f>
        <v/>
      </c>
      <c r="B121" s="250"/>
      <c r="C121" s="245"/>
      <c r="D121" s="246"/>
      <c r="E121" s="437"/>
      <c r="F121" s="439"/>
      <c r="G121" s="382"/>
      <c r="H121" s="388"/>
      <c r="I121" s="254"/>
      <c r="J121" s="254"/>
    </row>
    <row r="122" spans="1:10" s="92" customFormat="1" ht="48">
      <c r="A122" s="262">
        <f>IF(B121="",MAX($A$28:A121)+1,"")</f>
        <v>14</v>
      </c>
      <c r="B122" s="39" t="s">
        <v>505</v>
      </c>
      <c r="C122" s="245" t="s">
        <v>25</v>
      </c>
      <c r="D122" s="246">
        <v>9</v>
      </c>
      <c r="E122" s="590"/>
      <c r="F122" s="420">
        <f>D122*E122</f>
        <v>0</v>
      </c>
      <c r="G122" s="386"/>
      <c r="H122" s="386"/>
    </row>
    <row r="123" spans="1:10" s="255" customFormat="1">
      <c r="A123" s="262" t="str">
        <f>IF(B122="",MAX($A$42:A122)+1,"")</f>
        <v/>
      </c>
      <c r="B123" s="250"/>
      <c r="C123" s="245"/>
      <c r="D123" s="246"/>
      <c r="E123" s="437"/>
      <c r="F123" s="439"/>
      <c r="G123" s="382"/>
      <c r="H123" s="388"/>
      <c r="I123" s="254"/>
      <c r="J123" s="254"/>
    </row>
    <row r="124" spans="1:10" s="106" customFormat="1" ht="36">
      <c r="A124" s="262">
        <f>IF(B123="",MAX($A$28:A123)+1,"")</f>
        <v>15</v>
      </c>
      <c r="B124" s="250" t="s">
        <v>218</v>
      </c>
      <c r="C124" s="245" t="s">
        <v>41</v>
      </c>
      <c r="D124" s="246">
        <v>150</v>
      </c>
      <c r="E124" s="590"/>
      <c r="F124" s="420">
        <f>D124*E124</f>
        <v>0</v>
      </c>
      <c r="G124" s="377"/>
      <c r="H124" s="377"/>
    </row>
    <row r="125" spans="1:10" s="106" customFormat="1">
      <c r="A125" s="36"/>
      <c r="B125" s="186"/>
      <c r="C125" s="245"/>
      <c r="D125" s="246"/>
      <c r="E125" s="423"/>
      <c r="F125" s="420"/>
      <c r="G125" s="377"/>
      <c r="H125" s="377"/>
    </row>
    <row r="126" spans="1:10" s="92" customFormat="1" ht="48">
      <c r="A126" s="262">
        <f>IF(B125="",MAX($A$42:A125)+1,"")</f>
        <v>16</v>
      </c>
      <c r="B126" s="35" t="s">
        <v>219</v>
      </c>
      <c r="C126" s="245" t="s">
        <v>25</v>
      </c>
      <c r="D126" s="246">
        <v>40</v>
      </c>
      <c r="E126" s="590"/>
      <c r="F126" s="420">
        <f>D126*E126</f>
        <v>0</v>
      </c>
      <c r="G126" s="386"/>
      <c r="H126" s="386"/>
    </row>
    <row r="127" spans="1:10" s="106" customFormat="1">
      <c r="A127" s="36"/>
      <c r="B127" s="186"/>
      <c r="C127" s="245"/>
      <c r="D127" s="246"/>
      <c r="E127" s="420"/>
      <c r="F127" s="420"/>
      <c r="G127" s="377"/>
      <c r="H127" s="377"/>
    </row>
    <row r="128" spans="1:10" s="106" customFormat="1" ht="84">
      <c r="A128" s="262">
        <f>IF(B127="",MAX($A$42:A127)+1,"")</f>
        <v>17</v>
      </c>
      <c r="B128" s="250" t="s">
        <v>411</v>
      </c>
      <c r="C128" s="245" t="s">
        <v>25</v>
      </c>
      <c r="D128" s="246">
        <v>35</v>
      </c>
      <c r="E128" s="590"/>
      <c r="F128" s="420">
        <f>D128*E128</f>
        <v>0</v>
      </c>
      <c r="G128" s="377"/>
      <c r="H128" s="377"/>
    </row>
    <row r="129" spans="1:9" s="92" customFormat="1">
      <c r="A129" s="244"/>
      <c r="B129" s="250"/>
      <c r="C129" s="245"/>
      <c r="D129" s="246"/>
      <c r="E129" s="420"/>
      <c r="F129" s="420"/>
      <c r="G129" s="386"/>
      <c r="H129" s="386"/>
    </row>
    <row r="130" spans="1:9" s="106" customFormat="1" ht="96">
      <c r="A130" s="262">
        <f>IF(B129="",MAX($A$42:A129)+1,"")</f>
        <v>18</v>
      </c>
      <c r="B130" s="250" t="s">
        <v>266</v>
      </c>
      <c r="C130" s="245" t="s">
        <v>25</v>
      </c>
      <c r="D130" s="246">
        <v>23</v>
      </c>
      <c r="E130" s="590"/>
      <c r="F130" s="420">
        <f>D130*E130</f>
        <v>0</v>
      </c>
      <c r="G130" s="377"/>
      <c r="H130" s="377"/>
    </row>
    <row r="131" spans="1:9" s="92" customFormat="1" ht="12">
      <c r="A131" s="262" t="str">
        <f>IF(B130="",MAX($A$46:A130)+1,"")</f>
        <v/>
      </c>
      <c r="B131" s="250"/>
      <c r="C131" s="245"/>
      <c r="D131" s="246"/>
      <c r="E131" s="420"/>
      <c r="F131" s="420"/>
      <c r="G131" s="386"/>
      <c r="H131" s="386"/>
    </row>
    <row r="132" spans="1:9" s="106" customFormat="1" ht="48">
      <c r="A132" s="262">
        <f>IF(B131="",MAX($A$46:A131)+1,"")</f>
        <v>19</v>
      </c>
      <c r="B132" s="250" t="s">
        <v>220</v>
      </c>
      <c r="C132" s="245" t="s">
        <v>25</v>
      </c>
      <c r="D132" s="246">
        <v>2</v>
      </c>
      <c r="E132" s="590"/>
      <c r="F132" s="420">
        <f>D132*E132</f>
        <v>0</v>
      </c>
      <c r="G132" s="377"/>
      <c r="H132" s="377"/>
    </row>
    <row r="133" spans="1:9" s="106" customFormat="1">
      <c r="A133" s="36"/>
      <c r="B133" s="262" t="str">
        <f>IF(C132="",MAX($A$42:B132)+1,"")</f>
        <v/>
      </c>
      <c r="C133" s="245"/>
      <c r="D133" s="246"/>
      <c r="E133" s="420"/>
      <c r="F133" s="420"/>
      <c r="G133" s="377"/>
      <c r="H133" s="377"/>
    </row>
    <row r="134" spans="1:9" s="106" customFormat="1" ht="48">
      <c r="A134" s="262">
        <f>IF(B133="",MAX($A$42:A133)+1,"")</f>
        <v>20</v>
      </c>
      <c r="B134" s="250" t="s">
        <v>265</v>
      </c>
      <c r="C134" s="245" t="s">
        <v>25</v>
      </c>
      <c r="D134" s="246">
        <v>7</v>
      </c>
      <c r="E134" s="590"/>
      <c r="F134" s="420">
        <f>D134*E134</f>
        <v>0</v>
      </c>
      <c r="G134" s="377"/>
      <c r="H134" s="377"/>
    </row>
    <row r="135" spans="1:9" s="106" customFormat="1">
      <c r="A135" s="36"/>
      <c r="B135" s="186"/>
      <c r="C135" s="245"/>
      <c r="D135" s="246"/>
      <c r="E135" s="420"/>
      <c r="F135" s="420"/>
      <c r="G135" s="377"/>
      <c r="H135" s="377"/>
    </row>
    <row r="136" spans="1:9" s="106" customFormat="1" ht="48">
      <c r="A136" s="244">
        <f>A134+1</f>
        <v>21</v>
      </c>
      <c r="B136" s="250" t="s">
        <v>221</v>
      </c>
      <c r="C136" s="245" t="s">
        <v>25</v>
      </c>
      <c r="D136" s="246">
        <v>1</v>
      </c>
      <c r="E136" s="590"/>
      <c r="F136" s="420">
        <f>D136*E136</f>
        <v>0</v>
      </c>
      <c r="G136" s="377"/>
      <c r="H136" s="377"/>
    </row>
    <row r="137" spans="1:9" s="106" customFormat="1">
      <c r="A137" s="244"/>
      <c r="B137" s="186"/>
      <c r="C137" s="245"/>
      <c r="D137" s="246"/>
      <c r="E137" s="420"/>
      <c r="F137" s="420"/>
      <c r="G137" s="377"/>
      <c r="H137" s="377"/>
    </row>
    <row r="138" spans="1:9" s="106" customFormat="1" ht="36">
      <c r="A138" s="244">
        <f t="shared" ref="A138:A140" si="0">A136+1</f>
        <v>22</v>
      </c>
      <c r="B138" s="249" t="s">
        <v>222</v>
      </c>
      <c r="C138" s="245" t="s">
        <v>25</v>
      </c>
      <c r="D138" s="246">
        <v>5</v>
      </c>
      <c r="E138" s="590"/>
      <c r="F138" s="420">
        <f>D138*E138</f>
        <v>0</v>
      </c>
      <c r="G138" s="377"/>
      <c r="H138" s="377"/>
    </row>
    <row r="139" spans="1:9" s="106" customFormat="1">
      <c r="A139" s="36"/>
      <c r="B139" s="186"/>
      <c r="C139" s="245"/>
      <c r="D139" s="246"/>
      <c r="E139" s="420"/>
      <c r="F139" s="420"/>
      <c r="G139" s="377"/>
      <c r="H139" s="377"/>
    </row>
    <row r="140" spans="1:9" s="106" customFormat="1" ht="24">
      <c r="A140" s="244">
        <f t="shared" si="0"/>
        <v>23</v>
      </c>
      <c r="B140" s="250" t="s">
        <v>274</v>
      </c>
      <c r="C140" s="245" t="s">
        <v>25</v>
      </c>
      <c r="D140" s="246">
        <v>2</v>
      </c>
      <c r="E140" s="590"/>
      <c r="F140" s="420">
        <f>D140*E140</f>
        <v>0</v>
      </c>
      <c r="G140" s="377"/>
      <c r="H140" s="377"/>
    </row>
    <row r="141" spans="1:9" s="106" customFormat="1">
      <c r="A141" s="244"/>
      <c r="B141" s="186"/>
      <c r="C141" s="245"/>
      <c r="D141" s="246"/>
      <c r="E141" s="420"/>
      <c r="F141" s="420"/>
      <c r="G141" s="377"/>
      <c r="H141" s="377"/>
    </row>
    <row r="142" spans="1:9" s="211" customFormat="1" ht="36">
      <c r="A142" s="262">
        <f>IF(B141="",MAX($A$28:A141)+1,"")</f>
        <v>24</v>
      </c>
      <c r="B142" s="250" t="s">
        <v>298</v>
      </c>
      <c r="C142" s="245" t="s">
        <v>25</v>
      </c>
      <c r="D142" s="246">
        <v>3</v>
      </c>
      <c r="E142" s="590"/>
      <c r="F142" s="436">
        <f>+D142*E142</f>
        <v>0</v>
      </c>
      <c r="G142" s="359"/>
      <c r="H142" s="389"/>
    </row>
    <row r="143" spans="1:9" s="211" customFormat="1">
      <c r="A143" s="262" t="str">
        <f>IF(B142="",MAX($A$28:A142)+1,"")</f>
        <v/>
      </c>
      <c r="B143" s="34"/>
      <c r="C143" s="245"/>
      <c r="D143" s="246"/>
      <c r="E143" s="420"/>
      <c r="F143" s="436"/>
      <c r="G143" s="359"/>
      <c r="H143" s="389"/>
    </row>
    <row r="144" spans="1:9" s="187" customFormat="1" ht="48">
      <c r="A144" s="262">
        <f>IF(B143="",MAX($A$28:A143)+1,"")</f>
        <v>25</v>
      </c>
      <c r="B144" s="35" t="s">
        <v>121</v>
      </c>
      <c r="C144" s="48" t="s">
        <v>26</v>
      </c>
      <c r="D144" s="246">
        <v>19</v>
      </c>
      <c r="E144" s="590"/>
      <c r="F144" s="420">
        <f>D144*E144</f>
        <v>0</v>
      </c>
      <c r="G144" s="393"/>
      <c r="H144" s="392"/>
      <c r="I144" s="188"/>
    </row>
    <row r="145" spans="1:9" s="187" customFormat="1" ht="48">
      <c r="A145" s="262" t="str">
        <f>IF(B144="",MAX($A$42:A144)+1,"")</f>
        <v/>
      </c>
      <c r="B145" s="35" t="s">
        <v>223</v>
      </c>
      <c r="C145" s="48"/>
      <c r="D145" s="246"/>
      <c r="E145" s="420"/>
      <c r="F145" s="436"/>
      <c r="G145" s="393"/>
      <c r="H145" s="393"/>
      <c r="I145" s="188"/>
    </row>
    <row r="146" spans="1:9" s="106" customFormat="1">
      <c r="A146" s="36"/>
      <c r="B146" s="186"/>
      <c r="C146" s="36"/>
      <c r="D146" s="246"/>
      <c r="E146" s="420"/>
      <c r="F146" s="420"/>
      <c r="G146" s="377"/>
      <c r="H146" s="377"/>
    </row>
    <row r="147" spans="1:9" s="187" customFormat="1" ht="48">
      <c r="A147" s="262">
        <f>IF(B146="",MAX($A$28:A146)+1,"")</f>
        <v>26</v>
      </c>
      <c r="B147" s="35" t="s">
        <v>121</v>
      </c>
      <c r="C147" s="48" t="s">
        <v>26</v>
      </c>
      <c r="D147" s="246">
        <v>9</v>
      </c>
      <c r="E147" s="590"/>
      <c r="F147" s="420">
        <f>D147*E147</f>
        <v>0</v>
      </c>
      <c r="G147" s="393"/>
      <c r="H147" s="392"/>
      <c r="I147" s="188"/>
    </row>
    <row r="148" spans="1:9" s="187" customFormat="1" ht="48">
      <c r="A148" s="262" t="str">
        <f>IF(B147="",MAX($A$42:A147)+1,"")</f>
        <v/>
      </c>
      <c r="B148" s="35" t="s">
        <v>409</v>
      </c>
      <c r="C148" s="48"/>
      <c r="D148" s="246"/>
      <c r="E148" s="420"/>
      <c r="F148" s="436"/>
      <c r="G148" s="393"/>
      <c r="H148" s="393"/>
      <c r="I148" s="188"/>
    </row>
    <row r="149" spans="1:9" s="106" customFormat="1">
      <c r="A149" s="36"/>
      <c r="B149" s="186"/>
      <c r="C149" s="36"/>
      <c r="D149" s="246"/>
      <c r="E149" s="420"/>
      <c r="F149" s="420"/>
      <c r="G149" s="377"/>
      <c r="H149" s="377"/>
    </row>
    <row r="150" spans="1:9" s="121" customFormat="1" ht="24">
      <c r="A150" s="262">
        <f>IF(B149="",MAX($A$28:A149)+1,"")</f>
        <v>27</v>
      </c>
      <c r="B150" s="249" t="s">
        <v>91</v>
      </c>
      <c r="C150" s="245"/>
      <c r="D150" s="246"/>
      <c r="E150" s="420"/>
      <c r="F150" s="423"/>
      <c r="G150" s="378"/>
      <c r="H150" s="378"/>
    </row>
    <row r="151" spans="1:9" s="121" customFormat="1">
      <c r="A151" s="244"/>
      <c r="B151" s="249"/>
      <c r="C151" s="245"/>
      <c r="D151" s="246"/>
      <c r="E151" s="420"/>
      <c r="F151" s="423"/>
      <c r="G151" s="378"/>
      <c r="H151" s="378"/>
    </row>
    <row r="152" spans="1:9" s="92" customFormat="1">
      <c r="A152" s="244"/>
      <c r="B152" s="250" t="s">
        <v>140</v>
      </c>
      <c r="C152" s="245" t="s">
        <v>25</v>
      </c>
      <c r="D152" s="246">
        <v>10</v>
      </c>
      <c r="E152" s="590"/>
      <c r="F152" s="420">
        <f>D152*E152</f>
        <v>0</v>
      </c>
      <c r="G152" s="386"/>
      <c r="H152" s="386"/>
    </row>
    <row r="153" spans="1:9" s="92" customFormat="1">
      <c r="A153" s="244"/>
      <c r="B153" s="250"/>
      <c r="C153" s="245"/>
      <c r="D153" s="246"/>
      <c r="E153" s="420"/>
      <c r="F153" s="420"/>
      <c r="G153" s="386"/>
      <c r="H153" s="386"/>
    </row>
    <row r="154" spans="1:9" s="121" customFormat="1">
      <c r="A154" s="36"/>
      <c r="B154" s="250" t="s">
        <v>178</v>
      </c>
      <c r="C154" s="245" t="s">
        <v>25</v>
      </c>
      <c r="D154" s="246">
        <v>1</v>
      </c>
      <c r="E154" s="590"/>
      <c r="F154" s="420">
        <f>D154*E154</f>
        <v>0</v>
      </c>
      <c r="G154" s="378"/>
      <c r="H154" s="378"/>
    </row>
    <row r="155" spans="1:9" s="121" customFormat="1">
      <c r="A155" s="36"/>
      <c r="B155" s="250"/>
      <c r="C155" s="245"/>
      <c r="D155" s="246"/>
      <c r="E155" s="420"/>
      <c r="F155" s="420"/>
      <c r="G155" s="378"/>
      <c r="H155" s="378"/>
    </row>
    <row r="156" spans="1:9" s="121" customFormat="1">
      <c r="A156" s="36"/>
      <c r="B156" s="250" t="s">
        <v>267</v>
      </c>
      <c r="C156" s="245" t="s">
        <v>25</v>
      </c>
      <c r="D156" s="246">
        <v>2</v>
      </c>
      <c r="E156" s="590"/>
      <c r="F156" s="420">
        <f>D156*E156</f>
        <v>0</v>
      </c>
      <c r="G156" s="378"/>
      <c r="H156" s="378"/>
    </row>
    <row r="157" spans="1:9" s="121" customFormat="1">
      <c r="A157" s="36"/>
      <c r="B157" s="250"/>
      <c r="C157" s="245"/>
      <c r="D157" s="246"/>
      <c r="E157" s="420"/>
      <c r="F157" s="420"/>
      <c r="G157" s="378"/>
      <c r="H157" s="378"/>
    </row>
    <row r="158" spans="1:9" s="121" customFormat="1">
      <c r="A158" s="36"/>
      <c r="B158" s="250" t="s">
        <v>205</v>
      </c>
      <c r="C158" s="245" t="s">
        <v>25</v>
      </c>
      <c r="D158" s="246">
        <v>1</v>
      </c>
      <c r="E158" s="590"/>
      <c r="F158" s="420">
        <f>D158*E158</f>
        <v>0</v>
      </c>
      <c r="G158" s="378"/>
      <c r="H158" s="378"/>
    </row>
    <row r="159" spans="1:9" s="121" customFormat="1">
      <c r="A159" s="36"/>
      <c r="B159" s="250"/>
      <c r="C159" s="245"/>
      <c r="D159" s="246"/>
      <c r="E159" s="420"/>
      <c r="F159" s="420"/>
      <c r="G159" s="378"/>
      <c r="H159" s="378"/>
    </row>
    <row r="160" spans="1:9" s="121" customFormat="1">
      <c r="A160" s="36"/>
      <c r="B160" s="250" t="s">
        <v>346</v>
      </c>
      <c r="C160" s="245" t="s">
        <v>25</v>
      </c>
      <c r="D160" s="246">
        <v>1</v>
      </c>
      <c r="E160" s="590"/>
      <c r="F160" s="420">
        <f>D160*E160</f>
        <v>0</v>
      </c>
      <c r="G160" s="378"/>
      <c r="H160" s="378"/>
    </row>
    <row r="161" spans="1:8" s="121" customFormat="1">
      <c r="A161" s="36"/>
      <c r="B161" s="250"/>
      <c r="C161" s="245"/>
      <c r="D161" s="246"/>
      <c r="E161" s="420"/>
      <c r="F161" s="420"/>
      <c r="G161" s="378"/>
      <c r="H161" s="378"/>
    </row>
    <row r="162" spans="1:8" s="121" customFormat="1">
      <c r="A162" s="36"/>
      <c r="B162" s="250" t="s">
        <v>105</v>
      </c>
      <c r="C162" s="245" t="s">
        <v>25</v>
      </c>
      <c r="D162" s="246">
        <v>1</v>
      </c>
      <c r="E162" s="590"/>
      <c r="F162" s="420">
        <f>D162*E162</f>
        <v>0</v>
      </c>
      <c r="G162" s="378"/>
      <c r="H162" s="378"/>
    </row>
    <row r="163" spans="1:8" s="121" customFormat="1">
      <c r="A163" s="36"/>
      <c r="B163" s="250"/>
      <c r="C163" s="245"/>
      <c r="D163" s="246"/>
      <c r="E163" s="420"/>
      <c r="F163" s="420"/>
      <c r="G163" s="378"/>
      <c r="H163" s="378"/>
    </row>
    <row r="164" spans="1:8" s="121" customFormat="1" ht="24">
      <c r="A164" s="36"/>
      <c r="B164" s="250" t="s">
        <v>204</v>
      </c>
      <c r="C164" s="245" t="s">
        <v>25</v>
      </c>
      <c r="D164" s="246">
        <v>2</v>
      </c>
      <c r="E164" s="590"/>
      <c r="F164" s="420">
        <f>D164*E164</f>
        <v>0</v>
      </c>
      <c r="G164" s="378"/>
      <c r="H164" s="378"/>
    </row>
    <row r="165" spans="1:8" s="121" customFormat="1">
      <c r="A165" s="36"/>
      <c r="B165" s="250"/>
      <c r="C165" s="245"/>
      <c r="D165" s="246"/>
      <c r="E165" s="420"/>
      <c r="F165" s="420"/>
      <c r="G165" s="378"/>
      <c r="H165" s="378"/>
    </row>
    <row r="166" spans="1:8" s="121" customFormat="1">
      <c r="A166" s="36"/>
      <c r="B166" s="250" t="s">
        <v>347</v>
      </c>
      <c r="C166" s="245" t="s">
        <v>25</v>
      </c>
      <c r="D166" s="246">
        <v>2</v>
      </c>
      <c r="E166" s="590"/>
      <c r="F166" s="420">
        <f>D166*E166</f>
        <v>0</v>
      </c>
      <c r="G166" s="378"/>
      <c r="H166" s="378"/>
    </row>
    <row r="167" spans="1:8" s="121" customFormat="1">
      <c r="A167" s="36"/>
      <c r="B167" s="250"/>
      <c r="C167" s="245"/>
      <c r="D167" s="246"/>
      <c r="E167" s="420"/>
      <c r="F167" s="420"/>
      <c r="G167" s="378"/>
      <c r="H167" s="378"/>
    </row>
    <row r="168" spans="1:8" s="121" customFormat="1">
      <c r="A168" s="36"/>
      <c r="B168" s="250" t="s">
        <v>143</v>
      </c>
      <c r="C168" s="245" t="s">
        <v>25</v>
      </c>
      <c r="D168" s="246">
        <v>1</v>
      </c>
      <c r="E168" s="590"/>
      <c r="F168" s="420">
        <f>D168*E168</f>
        <v>0</v>
      </c>
      <c r="G168" s="378"/>
      <c r="H168" s="378"/>
    </row>
    <row r="169" spans="1:8" s="121" customFormat="1">
      <c r="A169" s="36"/>
      <c r="B169" s="250"/>
      <c r="C169" s="245"/>
      <c r="D169" s="246"/>
      <c r="E169" s="420"/>
      <c r="F169" s="420"/>
      <c r="G169" s="378"/>
      <c r="H169" s="378"/>
    </row>
    <row r="170" spans="1:8" s="121" customFormat="1">
      <c r="A170" s="36"/>
      <c r="B170" s="250" t="s">
        <v>122</v>
      </c>
      <c r="C170" s="245" t="s">
        <v>25</v>
      </c>
      <c r="D170" s="246">
        <v>1</v>
      </c>
      <c r="E170" s="590"/>
      <c r="F170" s="420">
        <f>D170*E170</f>
        <v>0</v>
      </c>
      <c r="G170" s="378"/>
      <c r="H170" s="378"/>
    </row>
    <row r="171" spans="1:8" s="121" customFormat="1">
      <c r="A171" s="36"/>
      <c r="B171" s="250"/>
      <c r="C171" s="245"/>
      <c r="D171" s="246"/>
      <c r="E171" s="420"/>
      <c r="F171" s="420"/>
      <c r="G171" s="378"/>
      <c r="H171" s="378"/>
    </row>
    <row r="172" spans="1:8" s="121" customFormat="1">
      <c r="A172" s="36"/>
      <c r="B172" s="250" t="s">
        <v>144</v>
      </c>
      <c r="C172" s="245" t="s">
        <v>25</v>
      </c>
      <c r="D172" s="246">
        <v>3</v>
      </c>
      <c r="E172" s="590"/>
      <c r="F172" s="420">
        <f>D172*E172</f>
        <v>0</v>
      </c>
      <c r="G172" s="378"/>
      <c r="H172" s="378"/>
    </row>
    <row r="173" spans="1:8" s="121" customFormat="1">
      <c r="A173" s="36"/>
      <c r="B173" s="250"/>
      <c r="C173" s="245"/>
      <c r="D173" s="246"/>
      <c r="E173" s="420"/>
      <c r="F173" s="420"/>
      <c r="G173" s="378"/>
      <c r="H173" s="378"/>
    </row>
    <row r="174" spans="1:8" s="121" customFormat="1" ht="24">
      <c r="A174" s="36"/>
      <c r="B174" s="250" t="s">
        <v>381</v>
      </c>
      <c r="C174" s="245" t="s">
        <v>25</v>
      </c>
      <c r="D174" s="246">
        <v>26</v>
      </c>
      <c r="E174" s="590"/>
      <c r="F174" s="420">
        <f>D174*E174</f>
        <v>0</v>
      </c>
      <c r="G174" s="378"/>
      <c r="H174" s="378"/>
    </row>
    <row r="175" spans="1:8" s="121" customFormat="1">
      <c r="A175" s="36"/>
      <c r="B175" s="250"/>
      <c r="C175" s="245"/>
      <c r="D175" s="246"/>
      <c r="E175" s="420"/>
      <c r="F175" s="420"/>
      <c r="G175" s="378"/>
      <c r="H175" s="378"/>
    </row>
    <row r="176" spans="1:8" s="92" customFormat="1" ht="36">
      <c r="A176" s="262">
        <f>IF(B173="",MAX($A$42:A173)+1,"")</f>
        <v>28</v>
      </c>
      <c r="B176" s="250" t="s">
        <v>224</v>
      </c>
      <c r="C176" s="245" t="s">
        <v>25</v>
      </c>
      <c r="D176" s="246">
        <v>3</v>
      </c>
      <c r="E176" s="590"/>
      <c r="F176" s="420">
        <f>D176*E176</f>
        <v>0</v>
      </c>
      <c r="G176" s="386"/>
      <c r="H176" s="386"/>
    </row>
    <row r="177" spans="1:8" s="92" customFormat="1" ht="12">
      <c r="A177" s="262" t="str">
        <f>IF(B176="",MAX($A$42:A176)+1,"")</f>
        <v/>
      </c>
      <c r="B177" s="250"/>
      <c r="C177" s="245"/>
      <c r="D177" s="246"/>
      <c r="E177" s="420"/>
      <c r="F177" s="420"/>
      <c r="G177" s="386"/>
      <c r="H177" s="386"/>
    </row>
    <row r="178" spans="1:8" s="92" customFormat="1" ht="60">
      <c r="A178" s="262"/>
      <c r="B178" s="249" t="s">
        <v>125</v>
      </c>
      <c r="C178" s="245"/>
      <c r="D178" s="246"/>
      <c r="E178" s="420"/>
      <c r="F178" s="420"/>
      <c r="G178" s="386"/>
      <c r="H178" s="386"/>
    </row>
    <row r="179" spans="1:8" s="92" customFormat="1" ht="48">
      <c r="A179" s="262" t="str">
        <f>IF(B178="",MAX($A$42:A178)+1,"")</f>
        <v/>
      </c>
      <c r="B179" s="249" t="s">
        <v>225</v>
      </c>
      <c r="C179" s="245"/>
      <c r="D179" s="246"/>
      <c r="E179" s="420"/>
      <c r="F179" s="420"/>
      <c r="G179" s="386"/>
      <c r="H179" s="386"/>
    </row>
    <row r="180" spans="1:8" s="255" customFormat="1">
      <c r="A180" s="262" t="str">
        <f>IF(B179="",MAX($A$42:A179)+1,"")</f>
        <v/>
      </c>
      <c r="B180" s="249"/>
      <c r="C180" s="245"/>
      <c r="D180" s="246"/>
      <c r="E180" s="420"/>
      <c r="F180" s="420"/>
      <c r="G180" s="394"/>
      <c r="H180" s="394"/>
    </row>
    <row r="181" spans="1:8" s="92" customFormat="1" ht="12">
      <c r="A181" s="262">
        <f>IF(B180="",MAX($A$42:A180)+1,"")</f>
        <v>29</v>
      </c>
      <c r="B181" s="250" t="s">
        <v>145</v>
      </c>
      <c r="C181" s="245" t="s">
        <v>22</v>
      </c>
      <c r="D181" s="246">
        <v>1</v>
      </c>
      <c r="E181" s="590"/>
      <c r="F181" s="420">
        <f>D181*E181</f>
        <v>0</v>
      </c>
      <c r="G181" s="386"/>
      <c r="H181" s="386"/>
    </row>
    <row r="182" spans="1:8" s="247" customFormat="1" ht="36">
      <c r="A182" s="262" t="str">
        <f>IF(B181="",MAX($A$42:A181)+1,"")</f>
        <v/>
      </c>
      <c r="B182" s="250" t="s">
        <v>203</v>
      </c>
      <c r="C182" s="249" t="s">
        <v>25</v>
      </c>
      <c r="D182" s="37">
        <v>1</v>
      </c>
      <c r="E182" s="420"/>
      <c r="F182" s="436"/>
      <c r="G182" s="379"/>
      <c r="H182" s="379"/>
    </row>
    <row r="183" spans="1:8" s="247" customFormat="1">
      <c r="A183" s="244"/>
      <c r="B183" s="250" t="s">
        <v>273</v>
      </c>
      <c r="C183" s="249" t="s">
        <v>25</v>
      </c>
      <c r="D183" s="37">
        <v>1</v>
      </c>
      <c r="E183" s="420"/>
      <c r="F183" s="436"/>
      <c r="G183" s="379"/>
      <c r="H183" s="379"/>
    </row>
    <row r="184" spans="1:8" s="247" customFormat="1">
      <c r="A184" s="244"/>
      <c r="B184" s="250" t="s">
        <v>278</v>
      </c>
      <c r="C184" s="249" t="s">
        <v>25</v>
      </c>
      <c r="D184" s="37">
        <v>2</v>
      </c>
      <c r="E184" s="420"/>
      <c r="F184" s="436"/>
      <c r="G184" s="379"/>
      <c r="H184" s="379"/>
    </row>
    <row r="185" spans="1:8" s="247" customFormat="1" ht="24">
      <c r="A185" s="244"/>
      <c r="B185" s="250" t="s">
        <v>272</v>
      </c>
      <c r="C185" s="249" t="s">
        <v>25</v>
      </c>
      <c r="D185" s="37">
        <v>1</v>
      </c>
      <c r="E185" s="420"/>
      <c r="F185" s="436"/>
      <c r="G185" s="379"/>
      <c r="H185" s="379"/>
    </row>
    <row r="186" spans="1:8" s="247" customFormat="1" ht="24">
      <c r="A186" s="244"/>
      <c r="B186" s="250" t="s">
        <v>96</v>
      </c>
      <c r="C186" s="249" t="s">
        <v>25</v>
      </c>
      <c r="D186" s="37">
        <v>2</v>
      </c>
      <c r="E186" s="420"/>
      <c r="F186" s="436"/>
      <c r="G186" s="379"/>
      <c r="H186" s="379"/>
    </row>
    <row r="187" spans="1:8" s="247" customFormat="1" ht="24">
      <c r="A187" s="244"/>
      <c r="B187" s="250" t="s">
        <v>373</v>
      </c>
      <c r="C187" s="249" t="s">
        <v>25</v>
      </c>
      <c r="D187" s="37">
        <v>1</v>
      </c>
      <c r="E187" s="420"/>
      <c r="F187" s="436"/>
      <c r="G187" s="379"/>
      <c r="H187" s="379"/>
    </row>
    <row r="188" spans="1:8" s="247" customFormat="1" ht="24">
      <c r="A188" s="244"/>
      <c r="B188" s="250" t="s">
        <v>162</v>
      </c>
      <c r="C188" s="249" t="s">
        <v>25</v>
      </c>
      <c r="D188" s="37">
        <v>1</v>
      </c>
      <c r="E188" s="420"/>
      <c r="F188" s="436"/>
      <c r="G188" s="379"/>
      <c r="H188" s="379"/>
    </row>
    <row r="189" spans="1:8" s="190" customFormat="1" ht="24">
      <c r="A189" s="244"/>
      <c r="B189" s="39" t="s">
        <v>163</v>
      </c>
      <c r="C189" s="249" t="s">
        <v>25</v>
      </c>
      <c r="D189" s="37">
        <v>1</v>
      </c>
      <c r="E189" s="420"/>
      <c r="F189" s="436"/>
      <c r="G189" s="395"/>
      <c r="H189" s="395"/>
    </row>
    <row r="190" spans="1:8" s="190" customFormat="1">
      <c r="A190" s="244"/>
      <c r="B190" s="39" t="s">
        <v>192</v>
      </c>
      <c r="C190" s="249" t="s">
        <v>25</v>
      </c>
      <c r="D190" s="37">
        <v>1</v>
      </c>
      <c r="E190" s="420"/>
      <c r="F190" s="436"/>
      <c r="G190" s="395"/>
      <c r="H190" s="395"/>
    </row>
    <row r="191" spans="1:8" s="247" customFormat="1" ht="36">
      <c r="A191" s="262"/>
      <c r="B191" s="250" t="s">
        <v>49</v>
      </c>
      <c r="C191" s="249" t="s">
        <v>25</v>
      </c>
      <c r="D191" s="37">
        <v>1</v>
      </c>
      <c r="E191" s="420"/>
      <c r="F191" s="436"/>
      <c r="G191" s="379"/>
      <c r="H191" s="379"/>
    </row>
    <row r="192" spans="1:8" s="247" customFormat="1" ht="36">
      <c r="A192" s="262"/>
      <c r="B192" s="250" t="s">
        <v>367</v>
      </c>
      <c r="C192" s="249" t="s">
        <v>25</v>
      </c>
      <c r="D192" s="37">
        <v>2</v>
      </c>
      <c r="E192" s="420"/>
      <c r="F192" s="436"/>
      <c r="G192" s="379"/>
      <c r="H192" s="379"/>
    </row>
    <row r="193" spans="1:9" s="247" customFormat="1" ht="36">
      <c r="A193" s="244"/>
      <c r="B193" s="250" t="s">
        <v>165</v>
      </c>
      <c r="C193" s="249" t="s">
        <v>25</v>
      </c>
      <c r="D193" s="37">
        <v>2</v>
      </c>
      <c r="E193" s="420"/>
      <c r="F193" s="436"/>
      <c r="G193" s="379"/>
      <c r="H193" s="379"/>
    </row>
    <row r="194" spans="1:9" s="247" customFormat="1" ht="36">
      <c r="A194" s="244"/>
      <c r="B194" s="250" t="s">
        <v>164</v>
      </c>
      <c r="C194" s="249" t="s">
        <v>25</v>
      </c>
      <c r="D194" s="37">
        <v>2</v>
      </c>
      <c r="E194" s="420"/>
      <c r="F194" s="436"/>
      <c r="G194" s="379"/>
      <c r="H194" s="379"/>
    </row>
    <row r="195" spans="1:9" s="255" customFormat="1">
      <c r="A195" s="244"/>
      <c r="B195" s="250" t="s">
        <v>299</v>
      </c>
      <c r="C195" s="249" t="s">
        <v>25</v>
      </c>
      <c r="D195" s="358">
        <v>1</v>
      </c>
      <c r="E195" s="420"/>
      <c r="F195" s="441"/>
      <c r="G195" s="382"/>
      <c r="H195" s="382"/>
    </row>
    <row r="196" spans="1:9" s="247" customFormat="1">
      <c r="A196" s="244"/>
      <c r="B196" s="250" t="s">
        <v>275</v>
      </c>
      <c r="C196" s="249" t="s">
        <v>25</v>
      </c>
      <c r="D196" s="37">
        <v>1</v>
      </c>
      <c r="E196" s="420"/>
      <c r="F196" s="436"/>
      <c r="G196" s="379"/>
      <c r="H196" s="379"/>
    </row>
    <row r="197" spans="1:9" s="247" customFormat="1">
      <c r="A197" s="244"/>
      <c r="B197" s="250" t="s">
        <v>276</v>
      </c>
      <c r="C197" s="249" t="s">
        <v>25</v>
      </c>
      <c r="D197" s="37">
        <v>1</v>
      </c>
      <c r="E197" s="420"/>
      <c r="F197" s="436"/>
      <c r="G197" s="379"/>
      <c r="H197" s="379"/>
    </row>
    <row r="198" spans="1:9" s="247" customFormat="1" ht="36">
      <c r="A198" s="244"/>
      <c r="B198" s="250" t="s">
        <v>277</v>
      </c>
      <c r="C198" s="249" t="s">
        <v>25</v>
      </c>
      <c r="D198" s="37">
        <v>7</v>
      </c>
      <c r="E198" s="420"/>
      <c r="F198" s="436"/>
      <c r="G198" s="379"/>
      <c r="H198" s="379"/>
    </row>
    <row r="199" spans="1:9" s="247" customFormat="1" ht="24">
      <c r="A199" s="244"/>
      <c r="B199" s="250" t="s">
        <v>191</v>
      </c>
      <c r="C199" s="249" t="s">
        <v>25</v>
      </c>
      <c r="D199" s="37">
        <v>4</v>
      </c>
      <c r="E199" s="420"/>
      <c r="F199" s="436"/>
      <c r="G199" s="379"/>
      <c r="H199" s="379"/>
    </row>
    <row r="200" spans="1:9" s="247" customFormat="1">
      <c r="A200" s="244"/>
      <c r="B200" s="250" t="s">
        <v>279</v>
      </c>
      <c r="C200" s="249" t="s">
        <v>25</v>
      </c>
      <c r="D200" s="37">
        <v>1</v>
      </c>
      <c r="E200" s="420"/>
      <c r="F200" s="436"/>
      <c r="G200" s="379"/>
      <c r="H200" s="379"/>
    </row>
    <row r="201" spans="1:9" s="247" customFormat="1">
      <c r="A201" s="244"/>
      <c r="B201" s="250" t="s">
        <v>50</v>
      </c>
      <c r="C201" s="249" t="s">
        <v>25</v>
      </c>
      <c r="D201" s="37">
        <v>31</v>
      </c>
      <c r="E201" s="420"/>
      <c r="F201" s="436"/>
      <c r="G201" s="379"/>
      <c r="H201" s="379"/>
    </row>
    <row r="202" spans="1:9" s="247" customFormat="1">
      <c r="A202" s="244"/>
      <c r="B202" s="250" t="s">
        <v>124</v>
      </c>
      <c r="C202" s="249" t="s">
        <v>25</v>
      </c>
      <c r="D202" s="37">
        <v>1</v>
      </c>
      <c r="E202" s="420"/>
      <c r="F202" s="436"/>
      <c r="G202" s="379"/>
      <c r="H202" s="379"/>
    </row>
    <row r="203" spans="1:9" s="247" customFormat="1">
      <c r="A203" s="244"/>
      <c r="B203" s="250" t="s">
        <v>95</v>
      </c>
      <c r="C203" s="249" t="s">
        <v>25</v>
      </c>
      <c r="D203" s="37">
        <v>2</v>
      </c>
      <c r="E203" s="420"/>
      <c r="F203" s="436"/>
      <c r="G203" s="379"/>
      <c r="H203" s="379"/>
    </row>
    <row r="204" spans="1:9" s="247" customFormat="1">
      <c r="A204" s="244"/>
      <c r="B204" s="250" t="s">
        <v>280</v>
      </c>
      <c r="C204" s="249" t="s">
        <v>25</v>
      </c>
      <c r="D204" s="37">
        <v>5</v>
      </c>
      <c r="E204" s="420"/>
      <c r="F204" s="436"/>
      <c r="G204" s="379"/>
      <c r="H204" s="379"/>
    </row>
    <row r="205" spans="1:9" s="247" customFormat="1">
      <c r="A205" s="244"/>
      <c r="B205" s="249" t="s">
        <v>53</v>
      </c>
      <c r="C205" s="249" t="s">
        <v>25</v>
      </c>
      <c r="D205" s="37">
        <v>2</v>
      </c>
      <c r="E205" s="420"/>
      <c r="F205" s="436"/>
      <c r="G205" s="379"/>
      <c r="H205" s="379"/>
    </row>
    <row r="206" spans="1:9" s="247" customFormat="1" ht="24">
      <c r="A206" s="244"/>
      <c r="B206" s="250" t="s">
        <v>54</v>
      </c>
      <c r="C206" s="249" t="s">
        <v>25</v>
      </c>
      <c r="D206" s="37">
        <v>1</v>
      </c>
      <c r="E206" s="420"/>
      <c r="F206" s="436"/>
      <c r="G206" s="379"/>
      <c r="H206" s="379"/>
      <c r="I206" s="207"/>
    </row>
    <row r="207" spans="1:9" s="247" customFormat="1">
      <c r="A207" s="244"/>
      <c r="B207" s="249" t="s">
        <v>55</v>
      </c>
      <c r="C207" s="249" t="s">
        <v>25</v>
      </c>
      <c r="D207" s="37">
        <v>1</v>
      </c>
      <c r="E207" s="420"/>
      <c r="F207" s="436"/>
      <c r="G207" s="379"/>
      <c r="H207" s="379"/>
    </row>
    <row r="208" spans="1:9" s="247" customFormat="1" ht="48">
      <c r="A208" s="244"/>
      <c r="B208" s="250" t="s">
        <v>56</v>
      </c>
      <c r="C208" s="249" t="s">
        <v>22</v>
      </c>
      <c r="D208" s="37">
        <v>1</v>
      </c>
      <c r="E208" s="420"/>
      <c r="F208" s="436"/>
      <c r="G208" s="379"/>
      <c r="H208" s="379"/>
    </row>
    <row r="209" spans="1:8" s="247" customFormat="1">
      <c r="A209" s="244"/>
      <c r="B209" s="250"/>
      <c r="C209" s="249"/>
      <c r="D209" s="246"/>
      <c r="E209" s="420"/>
      <c r="F209" s="436"/>
      <c r="G209" s="379"/>
      <c r="H209" s="379"/>
    </row>
    <row r="210" spans="1:8" s="92" customFormat="1" ht="12">
      <c r="A210" s="262">
        <f>IF(B209="",MAX($A$42:A209)+1,"")</f>
        <v>30</v>
      </c>
      <c r="B210" s="250" t="s">
        <v>179</v>
      </c>
      <c r="C210" s="245" t="s">
        <v>22</v>
      </c>
      <c r="D210" s="246">
        <v>1</v>
      </c>
      <c r="E210" s="590"/>
      <c r="F210" s="420">
        <f>D210*E210</f>
        <v>0</v>
      </c>
      <c r="G210" s="386"/>
      <c r="H210" s="386"/>
    </row>
    <row r="211" spans="1:8" s="247" customFormat="1" ht="36">
      <c r="A211" s="244"/>
      <c r="B211" s="250" t="s">
        <v>281</v>
      </c>
      <c r="C211" s="249" t="s">
        <v>25</v>
      </c>
      <c r="D211" s="37">
        <v>1</v>
      </c>
      <c r="E211" s="420"/>
      <c r="F211" s="436"/>
      <c r="G211" s="379"/>
      <c r="H211" s="379"/>
    </row>
    <row r="212" spans="1:8" s="247" customFormat="1" ht="24">
      <c r="A212" s="244"/>
      <c r="B212" s="35" t="s">
        <v>283</v>
      </c>
      <c r="C212" s="249" t="s">
        <v>25</v>
      </c>
      <c r="D212" s="185">
        <v>1</v>
      </c>
      <c r="E212" s="420"/>
      <c r="F212" s="420"/>
      <c r="G212" s="382"/>
      <c r="H212" s="382"/>
    </row>
    <row r="213" spans="1:8" s="247" customFormat="1" ht="24">
      <c r="A213" s="244"/>
      <c r="B213" s="250" t="s">
        <v>282</v>
      </c>
      <c r="C213" s="249" t="s">
        <v>25</v>
      </c>
      <c r="D213" s="37">
        <v>2</v>
      </c>
      <c r="E213" s="420"/>
      <c r="F213" s="436"/>
      <c r="G213" s="379"/>
      <c r="H213" s="379"/>
    </row>
    <row r="214" spans="1:8" s="247" customFormat="1" ht="24">
      <c r="A214" s="244"/>
      <c r="B214" s="250" t="s">
        <v>410</v>
      </c>
      <c r="C214" s="249" t="s">
        <v>25</v>
      </c>
      <c r="D214" s="37">
        <v>1</v>
      </c>
      <c r="E214" s="420"/>
      <c r="F214" s="436"/>
      <c r="G214" s="379"/>
      <c r="H214" s="379"/>
    </row>
    <row r="215" spans="1:8" s="247" customFormat="1" ht="36">
      <c r="A215" s="244"/>
      <c r="B215" s="250" t="s">
        <v>284</v>
      </c>
      <c r="C215" s="249" t="s">
        <v>25</v>
      </c>
      <c r="D215" s="37">
        <v>2</v>
      </c>
      <c r="E215" s="420"/>
      <c r="F215" s="436"/>
      <c r="G215" s="379"/>
      <c r="H215" s="379"/>
    </row>
    <row r="216" spans="1:8" s="247" customFormat="1" ht="24">
      <c r="A216" s="244"/>
      <c r="B216" s="250" t="s">
        <v>191</v>
      </c>
      <c r="C216" s="249" t="s">
        <v>25</v>
      </c>
      <c r="D216" s="37">
        <v>4</v>
      </c>
      <c r="E216" s="420"/>
      <c r="F216" s="436"/>
      <c r="G216" s="379"/>
      <c r="H216" s="379"/>
    </row>
    <row r="217" spans="1:8" s="247" customFormat="1">
      <c r="A217" s="244"/>
      <c r="B217" s="250" t="s">
        <v>50</v>
      </c>
      <c r="C217" s="249" t="s">
        <v>25</v>
      </c>
      <c r="D217" s="37">
        <v>6</v>
      </c>
      <c r="E217" s="420"/>
      <c r="F217" s="436"/>
      <c r="G217" s="379"/>
      <c r="H217" s="379"/>
    </row>
    <row r="218" spans="1:8" s="247" customFormat="1">
      <c r="A218" s="244"/>
      <c r="B218" s="250" t="s">
        <v>51</v>
      </c>
      <c r="C218" s="249" t="s">
        <v>25</v>
      </c>
      <c r="D218" s="37">
        <v>1</v>
      </c>
      <c r="E218" s="420"/>
      <c r="F218" s="436"/>
      <c r="G218" s="379"/>
      <c r="H218" s="379"/>
    </row>
    <row r="219" spans="1:8" s="247" customFormat="1">
      <c r="A219" s="244"/>
      <c r="B219" s="250" t="s">
        <v>52</v>
      </c>
      <c r="C219" s="249" t="s">
        <v>25</v>
      </c>
      <c r="D219" s="37">
        <v>2</v>
      </c>
      <c r="E219" s="420"/>
      <c r="F219" s="436"/>
      <c r="G219" s="379"/>
      <c r="H219" s="379"/>
    </row>
    <row r="220" spans="1:8" s="247" customFormat="1">
      <c r="A220" s="244"/>
      <c r="B220" s="249" t="s">
        <v>53</v>
      </c>
      <c r="C220" s="249" t="s">
        <v>25</v>
      </c>
      <c r="D220" s="37">
        <v>2</v>
      </c>
      <c r="E220" s="420"/>
      <c r="F220" s="436"/>
      <c r="G220" s="379"/>
      <c r="H220" s="379"/>
    </row>
    <row r="221" spans="1:8" s="247" customFormat="1" ht="24">
      <c r="A221" s="244"/>
      <c r="B221" s="250" t="s">
        <v>54</v>
      </c>
      <c r="C221" s="249" t="s">
        <v>25</v>
      </c>
      <c r="D221" s="37">
        <v>1</v>
      </c>
      <c r="E221" s="420"/>
      <c r="F221" s="436"/>
      <c r="G221" s="379"/>
      <c r="H221" s="379"/>
    </row>
    <row r="222" spans="1:8" s="247" customFormat="1">
      <c r="A222" s="244"/>
      <c r="B222" s="249" t="s">
        <v>55</v>
      </c>
      <c r="C222" s="249" t="s">
        <v>25</v>
      </c>
      <c r="D222" s="37">
        <v>1</v>
      </c>
      <c r="E222" s="420"/>
      <c r="F222" s="436"/>
      <c r="G222" s="379"/>
      <c r="H222" s="379"/>
    </row>
    <row r="223" spans="1:8" s="247" customFormat="1" ht="48">
      <c r="A223" s="244"/>
      <c r="B223" s="250" t="s">
        <v>56</v>
      </c>
      <c r="C223" s="249" t="s">
        <v>22</v>
      </c>
      <c r="D223" s="37">
        <v>1</v>
      </c>
      <c r="E223" s="420"/>
      <c r="F223" s="436"/>
      <c r="G223" s="379"/>
      <c r="H223" s="379"/>
    </row>
    <row r="224" spans="1:8" s="211" customFormat="1">
      <c r="A224" s="262"/>
      <c r="B224" s="204"/>
      <c r="C224" s="249"/>
      <c r="D224" s="37"/>
      <c r="E224" s="420"/>
      <c r="F224" s="436"/>
      <c r="G224" s="360"/>
      <c r="H224" s="360"/>
    </row>
    <row r="225" spans="1:8" s="92" customFormat="1" ht="12">
      <c r="A225" s="262">
        <f>IF(B224="",MAX($A$42:A224)+1,"")</f>
        <v>31</v>
      </c>
      <c r="B225" s="250" t="s">
        <v>270</v>
      </c>
      <c r="C225" s="245" t="s">
        <v>22</v>
      </c>
      <c r="D225" s="246">
        <v>1</v>
      </c>
      <c r="E225" s="590"/>
      <c r="F225" s="420">
        <f>D225*E225</f>
        <v>0</v>
      </c>
      <c r="G225" s="386"/>
      <c r="H225" s="386"/>
    </row>
    <row r="226" spans="1:8" s="247" customFormat="1" ht="36">
      <c r="A226" s="244"/>
      <c r="B226" s="250" t="s">
        <v>271</v>
      </c>
      <c r="C226" s="249" t="s">
        <v>25</v>
      </c>
      <c r="D226" s="37">
        <v>1</v>
      </c>
      <c r="E226" s="420"/>
      <c r="F226" s="436"/>
      <c r="G226" s="379"/>
      <c r="H226" s="379"/>
    </row>
    <row r="227" spans="1:8" s="247" customFormat="1" ht="24">
      <c r="A227" s="244"/>
      <c r="B227" s="250" t="s">
        <v>193</v>
      </c>
      <c r="C227" s="249" t="s">
        <v>25</v>
      </c>
      <c r="D227" s="37">
        <v>1</v>
      </c>
      <c r="E227" s="420"/>
      <c r="F227" s="436"/>
      <c r="G227" s="379"/>
      <c r="H227" s="379"/>
    </row>
    <row r="228" spans="1:8" s="247" customFormat="1" ht="24">
      <c r="A228" s="244"/>
      <c r="B228" s="250" t="s">
        <v>191</v>
      </c>
      <c r="C228" s="249" t="s">
        <v>25</v>
      </c>
      <c r="D228" s="37">
        <v>4</v>
      </c>
      <c r="E228" s="420"/>
      <c r="F228" s="436"/>
      <c r="G228" s="379"/>
      <c r="H228" s="379"/>
    </row>
    <row r="229" spans="1:8" s="247" customFormat="1">
      <c r="A229" s="244"/>
      <c r="B229" s="250" t="s">
        <v>285</v>
      </c>
      <c r="C229" s="249" t="s">
        <v>25</v>
      </c>
      <c r="D229" s="37">
        <v>16</v>
      </c>
      <c r="E229" s="420"/>
      <c r="F229" s="436"/>
      <c r="G229" s="379"/>
      <c r="H229" s="379"/>
    </row>
    <row r="230" spans="1:8" s="247" customFormat="1">
      <c r="A230" s="244"/>
      <c r="B230" s="250" t="s">
        <v>51</v>
      </c>
      <c r="C230" s="249" t="s">
        <v>25</v>
      </c>
      <c r="D230" s="37">
        <v>1</v>
      </c>
      <c r="E230" s="420"/>
      <c r="F230" s="436"/>
      <c r="G230" s="379"/>
      <c r="H230" s="379"/>
    </row>
    <row r="231" spans="1:8" s="247" customFormat="1">
      <c r="A231" s="244"/>
      <c r="B231" s="250" t="s">
        <v>52</v>
      </c>
      <c r="C231" s="249" t="s">
        <v>25</v>
      </c>
      <c r="D231" s="37">
        <v>2</v>
      </c>
      <c r="E231" s="420"/>
      <c r="F231" s="436"/>
      <c r="G231" s="379"/>
      <c r="H231" s="379"/>
    </row>
    <row r="232" spans="1:8" s="247" customFormat="1">
      <c r="A232" s="244"/>
      <c r="B232" s="249" t="s">
        <v>53</v>
      </c>
      <c r="C232" s="249" t="s">
        <v>25</v>
      </c>
      <c r="D232" s="37">
        <v>2</v>
      </c>
      <c r="E232" s="420"/>
      <c r="F232" s="436"/>
      <c r="G232" s="379"/>
      <c r="H232" s="379"/>
    </row>
    <row r="233" spans="1:8" s="247" customFormat="1" ht="24">
      <c r="A233" s="244"/>
      <c r="B233" s="250" t="s">
        <v>54</v>
      </c>
      <c r="C233" s="249" t="s">
        <v>25</v>
      </c>
      <c r="D233" s="37">
        <v>1</v>
      </c>
      <c r="E233" s="420"/>
      <c r="F233" s="436"/>
      <c r="G233" s="379"/>
      <c r="H233" s="379"/>
    </row>
    <row r="234" spans="1:8" s="247" customFormat="1">
      <c r="A234" s="244"/>
      <c r="B234" s="249" t="s">
        <v>55</v>
      </c>
      <c r="C234" s="249" t="s">
        <v>25</v>
      </c>
      <c r="D234" s="37">
        <v>1</v>
      </c>
      <c r="E234" s="420"/>
      <c r="F234" s="436"/>
      <c r="G234" s="379"/>
      <c r="H234" s="379"/>
    </row>
    <row r="235" spans="1:8" s="247" customFormat="1" ht="48">
      <c r="A235" s="244"/>
      <c r="B235" s="250" t="s">
        <v>56</v>
      </c>
      <c r="C235" s="249" t="s">
        <v>22</v>
      </c>
      <c r="D235" s="37">
        <v>1</v>
      </c>
      <c r="E235" s="420"/>
      <c r="F235" s="436"/>
      <c r="G235" s="379"/>
      <c r="H235" s="379"/>
    </row>
    <row r="236" spans="1:8" s="247" customFormat="1">
      <c r="A236" s="244"/>
      <c r="B236" s="250"/>
      <c r="C236" s="249"/>
      <c r="D236" s="37"/>
      <c r="E236" s="420"/>
      <c r="F236" s="436"/>
      <c r="G236" s="379"/>
      <c r="H236" s="379"/>
    </row>
    <row r="237" spans="1:8" s="92" customFormat="1" ht="12">
      <c r="A237" s="262">
        <f>IF(B236="",MAX($A$42:A236)+1,"")</f>
        <v>32</v>
      </c>
      <c r="B237" s="250" t="s">
        <v>269</v>
      </c>
      <c r="C237" s="245" t="s">
        <v>22</v>
      </c>
      <c r="D237" s="246">
        <v>1</v>
      </c>
      <c r="E237" s="590"/>
      <c r="F237" s="420">
        <f>D237*E237</f>
        <v>0</v>
      </c>
      <c r="G237" s="386"/>
      <c r="H237" s="386"/>
    </row>
    <row r="238" spans="1:8" s="247" customFormat="1" ht="36">
      <c r="A238" s="244"/>
      <c r="B238" s="250" t="s">
        <v>271</v>
      </c>
      <c r="C238" s="249" t="s">
        <v>25</v>
      </c>
      <c r="D238" s="37">
        <v>1</v>
      </c>
      <c r="E238" s="420"/>
      <c r="F238" s="436"/>
      <c r="G238" s="379"/>
      <c r="H238" s="379"/>
    </row>
    <row r="239" spans="1:8" s="247" customFormat="1" ht="24">
      <c r="A239" s="244"/>
      <c r="B239" s="250" t="s">
        <v>193</v>
      </c>
      <c r="C239" s="249" t="s">
        <v>25</v>
      </c>
      <c r="D239" s="37">
        <v>1</v>
      </c>
      <c r="E239" s="420"/>
      <c r="F239" s="436"/>
      <c r="G239" s="379"/>
      <c r="H239" s="379"/>
    </row>
    <row r="240" spans="1:8" s="247" customFormat="1" ht="24">
      <c r="A240" s="244"/>
      <c r="B240" s="250" t="s">
        <v>191</v>
      </c>
      <c r="C240" s="249" t="s">
        <v>25</v>
      </c>
      <c r="D240" s="37">
        <v>4</v>
      </c>
      <c r="E240" s="420"/>
      <c r="F240" s="436"/>
      <c r="G240" s="379"/>
      <c r="H240" s="379"/>
    </row>
    <row r="241" spans="1:8" s="247" customFormat="1">
      <c r="A241" s="244"/>
      <c r="B241" s="250" t="s">
        <v>285</v>
      </c>
      <c r="C241" s="249" t="s">
        <v>25</v>
      </c>
      <c r="D241" s="37">
        <v>9</v>
      </c>
      <c r="E241" s="420"/>
      <c r="F241" s="436"/>
      <c r="G241" s="379"/>
      <c r="H241" s="379"/>
    </row>
    <row r="242" spans="1:8" s="247" customFormat="1">
      <c r="A242" s="244"/>
      <c r="B242" s="250" t="s">
        <v>51</v>
      </c>
      <c r="C242" s="249" t="s">
        <v>25</v>
      </c>
      <c r="D242" s="37">
        <v>1</v>
      </c>
      <c r="E242" s="420"/>
      <c r="F242" s="436"/>
      <c r="G242" s="379"/>
      <c r="H242" s="379"/>
    </row>
    <row r="243" spans="1:8" s="247" customFormat="1">
      <c r="A243" s="244"/>
      <c r="B243" s="250" t="s">
        <v>52</v>
      </c>
      <c r="C243" s="249" t="s">
        <v>25</v>
      </c>
      <c r="D243" s="37">
        <v>2</v>
      </c>
      <c r="E243" s="420"/>
      <c r="F243" s="436"/>
      <c r="G243" s="379"/>
      <c r="H243" s="379"/>
    </row>
    <row r="244" spans="1:8" s="247" customFormat="1">
      <c r="A244" s="244"/>
      <c r="B244" s="249" t="s">
        <v>53</v>
      </c>
      <c r="C244" s="249" t="s">
        <v>25</v>
      </c>
      <c r="D244" s="37">
        <v>2</v>
      </c>
      <c r="E244" s="420"/>
      <c r="F244" s="436"/>
      <c r="G244" s="379"/>
      <c r="H244" s="379"/>
    </row>
    <row r="245" spans="1:8" s="247" customFormat="1" ht="24">
      <c r="A245" s="244"/>
      <c r="B245" s="250" t="s">
        <v>54</v>
      </c>
      <c r="C245" s="249" t="s">
        <v>25</v>
      </c>
      <c r="D245" s="37">
        <v>1</v>
      </c>
      <c r="E245" s="420"/>
      <c r="F245" s="436"/>
      <c r="G245" s="379"/>
      <c r="H245" s="379"/>
    </row>
    <row r="246" spans="1:8" s="247" customFormat="1">
      <c r="A246" s="244"/>
      <c r="B246" s="249" t="s">
        <v>55</v>
      </c>
      <c r="C246" s="249" t="s">
        <v>25</v>
      </c>
      <c r="D246" s="37">
        <v>1</v>
      </c>
      <c r="E246" s="420"/>
      <c r="F246" s="436"/>
      <c r="G246" s="379"/>
      <c r="H246" s="379"/>
    </row>
    <row r="247" spans="1:8" s="247" customFormat="1" ht="48">
      <c r="A247" s="244"/>
      <c r="B247" s="250" t="s">
        <v>56</v>
      </c>
      <c r="C247" s="249" t="s">
        <v>22</v>
      </c>
      <c r="D247" s="37">
        <v>1</v>
      </c>
      <c r="E247" s="420"/>
      <c r="F247" s="436"/>
      <c r="G247" s="379"/>
      <c r="H247" s="379"/>
    </row>
    <row r="248" spans="1:8" s="247" customFormat="1">
      <c r="A248" s="244"/>
      <c r="B248" s="250"/>
      <c r="C248" s="249"/>
      <c r="D248" s="37"/>
      <c r="E248" s="420"/>
      <c r="F248" s="436"/>
      <c r="G248" s="379"/>
      <c r="H248" s="379"/>
    </row>
    <row r="249" spans="1:8" s="92" customFormat="1" ht="12">
      <c r="A249" s="262">
        <f>IF(B248="",MAX($A$42:A248)+1,"")</f>
        <v>33</v>
      </c>
      <c r="B249" s="250" t="s">
        <v>185</v>
      </c>
      <c r="C249" s="245" t="s">
        <v>22</v>
      </c>
      <c r="D249" s="246">
        <v>1</v>
      </c>
      <c r="E249" s="590"/>
      <c r="F249" s="420">
        <f>D249*E249</f>
        <v>0</v>
      </c>
      <c r="G249" s="386"/>
      <c r="H249" s="386"/>
    </row>
    <row r="250" spans="1:8" s="198" customFormat="1" ht="36">
      <c r="A250" s="262" t="str">
        <f>IF(B249="",MAX($A$42:A249)+1,"")</f>
        <v/>
      </c>
      <c r="B250" s="35" t="s">
        <v>194</v>
      </c>
      <c r="C250" s="249" t="s">
        <v>25</v>
      </c>
      <c r="D250" s="37">
        <v>1</v>
      </c>
      <c r="E250" s="420"/>
      <c r="F250" s="436"/>
      <c r="G250" s="396"/>
      <c r="H250" s="396"/>
    </row>
    <row r="251" spans="1:8" s="247" customFormat="1" ht="24">
      <c r="A251" s="244"/>
      <c r="B251" s="250" t="s">
        <v>193</v>
      </c>
      <c r="C251" s="249" t="s">
        <v>25</v>
      </c>
      <c r="D251" s="37">
        <v>1</v>
      </c>
      <c r="E251" s="420"/>
      <c r="F251" s="436"/>
      <c r="G251" s="379"/>
      <c r="H251" s="379"/>
    </row>
    <row r="252" spans="1:8" s="247" customFormat="1" ht="24">
      <c r="A252" s="244"/>
      <c r="B252" s="250" t="s">
        <v>0</v>
      </c>
      <c r="C252" s="249" t="s">
        <v>25</v>
      </c>
      <c r="D252" s="37">
        <v>2</v>
      </c>
      <c r="E252" s="420"/>
      <c r="F252" s="436"/>
      <c r="G252" s="379"/>
      <c r="H252" s="379"/>
    </row>
    <row r="253" spans="1:8" s="247" customFormat="1" ht="24">
      <c r="A253" s="244"/>
      <c r="B253" s="250" t="s">
        <v>286</v>
      </c>
      <c r="C253" s="249" t="s">
        <v>25</v>
      </c>
      <c r="D253" s="37">
        <v>2</v>
      </c>
      <c r="E253" s="420"/>
      <c r="F253" s="436"/>
      <c r="G253" s="379"/>
      <c r="H253" s="379"/>
    </row>
    <row r="254" spans="1:8" s="247" customFormat="1" ht="24">
      <c r="A254" s="244"/>
      <c r="B254" s="250" t="s">
        <v>96</v>
      </c>
      <c r="C254" s="249" t="s">
        <v>25</v>
      </c>
      <c r="D254" s="37">
        <v>1</v>
      </c>
      <c r="E254" s="420"/>
      <c r="F254" s="436"/>
      <c r="G254" s="379"/>
      <c r="H254" s="379"/>
    </row>
    <row r="255" spans="1:8" s="247" customFormat="1" ht="36">
      <c r="A255" s="244"/>
      <c r="B255" s="250" t="s">
        <v>287</v>
      </c>
      <c r="C255" s="249" t="s">
        <v>25</v>
      </c>
      <c r="D255" s="185">
        <v>2</v>
      </c>
      <c r="E255" s="420"/>
      <c r="F255" s="425"/>
      <c r="G255" s="379"/>
      <c r="H255" s="382"/>
    </row>
    <row r="256" spans="1:8" s="255" customFormat="1" ht="36">
      <c r="A256" s="244"/>
      <c r="B256" s="250" t="s">
        <v>368</v>
      </c>
      <c r="C256" s="249" t="s">
        <v>25</v>
      </c>
      <c r="D256" s="358">
        <v>1</v>
      </c>
      <c r="E256" s="420"/>
      <c r="F256" s="441"/>
      <c r="G256" s="225"/>
      <c r="H256" s="261"/>
    </row>
    <row r="257" spans="1:8" s="247" customFormat="1" ht="24">
      <c r="A257" s="244"/>
      <c r="B257" s="250" t="s">
        <v>191</v>
      </c>
      <c r="C257" s="249" t="s">
        <v>25</v>
      </c>
      <c r="D257" s="37">
        <v>4</v>
      </c>
      <c r="E257" s="420"/>
      <c r="F257" s="436"/>
      <c r="G257" s="379"/>
      <c r="H257" s="379"/>
    </row>
    <row r="258" spans="1:8" s="247" customFormat="1">
      <c r="A258" s="244"/>
      <c r="B258" s="250" t="s">
        <v>50</v>
      </c>
      <c r="C258" s="249" t="s">
        <v>25</v>
      </c>
      <c r="D258" s="37">
        <v>10</v>
      </c>
      <c r="E258" s="420"/>
      <c r="F258" s="436"/>
      <c r="G258" s="379"/>
      <c r="H258" s="379"/>
    </row>
    <row r="259" spans="1:8" s="247" customFormat="1">
      <c r="A259" s="244"/>
      <c r="B259" s="250" t="s">
        <v>95</v>
      </c>
      <c r="C259" s="249" t="s">
        <v>25</v>
      </c>
      <c r="D259" s="37">
        <v>2</v>
      </c>
      <c r="E259" s="420"/>
      <c r="F259" s="436"/>
      <c r="G259" s="379"/>
      <c r="H259" s="379"/>
    </row>
    <row r="260" spans="1:8" s="247" customFormat="1">
      <c r="A260" s="244"/>
      <c r="B260" s="250" t="s">
        <v>51</v>
      </c>
      <c r="C260" s="249" t="s">
        <v>25</v>
      </c>
      <c r="D260" s="37">
        <v>1</v>
      </c>
      <c r="E260" s="420"/>
      <c r="F260" s="436"/>
      <c r="G260" s="379"/>
      <c r="H260" s="379"/>
    </row>
    <row r="261" spans="1:8" s="247" customFormat="1">
      <c r="A261" s="244"/>
      <c r="B261" s="250" t="s">
        <v>52</v>
      </c>
      <c r="C261" s="249" t="s">
        <v>25</v>
      </c>
      <c r="D261" s="37">
        <v>2</v>
      </c>
      <c r="E261" s="420"/>
      <c r="F261" s="436"/>
      <c r="G261" s="379"/>
      <c r="H261" s="379"/>
    </row>
    <row r="262" spans="1:8" s="247" customFormat="1">
      <c r="A262" s="244"/>
      <c r="B262" s="249" t="s">
        <v>53</v>
      </c>
      <c r="C262" s="249" t="s">
        <v>25</v>
      </c>
      <c r="D262" s="37">
        <v>2</v>
      </c>
      <c r="E262" s="420"/>
      <c r="F262" s="436"/>
      <c r="G262" s="379"/>
      <c r="H262" s="379"/>
    </row>
    <row r="263" spans="1:8" s="247" customFormat="1" ht="24">
      <c r="A263" s="244"/>
      <c r="B263" s="250" t="s">
        <v>54</v>
      </c>
      <c r="C263" s="249" t="s">
        <v>25</v>
      </c>
      <c r="D263" s="37">
        <v>1</v>
      </c>
      <c r="E263" s="420"/>
      <c r="F263" s="436"/>
      <c r="G263" s="379"/>
      <c r="H263" s="379"/>
    </row>
    <row r="264" spans="1:8" s="247" customFormat="1">
      <c r="A264" s="244"/>
      <c r="B264" s="249" t="s">
        <v>55</v>
      </c>
      <c r="C264" s="249" t="s">
        <v>25</v>
      </c>
      <c r="D264" s="37">
        <v>1</v>
      </c>
      <c r="E264" s="420"/>
      <c r="F264" s="436"/>
      <c r="G264" s="379"/>
      <c r="H264" s="379"/>
    </row>
    <row r="265" spans="1:8" s="247" customFormat="1" ht="48">
      <c r="A265" s="244"/>
      <c r="B265" s="250" t="s">
        <v>56</v>
      </c>
      <c r="C265" s="249" t="s">
        <v>22</v>
      </c>
      <c r="D265" s="37">
        <v>1</v>
      </c>
      <c r="E265" s="420"/>
      <c r="F265" s="436"/>
      <c r="G265" s="379"/>
      <c r="H265" s="379"/>
    </row>
    <row r="266" spans="1:8" s="247" customFormat="1">
      <c r="A266" s="244"/>
      <c r="B266" s="39"/>
      <c r="C266" s="249"/>
      <c r="D266" s="246"/>
      <c r="E266" s="420"/>
      <c r="F266" s="436"/>
      <c r="G266" s="379"/>
      <c r="H266" s="379"/>
    </row>
    <row r="267" spans="1:8" s="92" customFormat="1" ht="12">
      <c r="A267" s="262">
        <f>IF(B266="",MAX($A$42:A266)+1,"")</f>
        <v>34</v>
      </c>
      <c r="B267" s="250" t="s">
        <v>180</v>
      </c>
      <c r="C267" s="245" t="s">
        <v>22</v>
      </c>
      <c r="D267" s="246">
        <v>1</v>
      </c>
      <c r="E267" s="590"/>
      <c r="F267" s="420">
        <f>D267*E267</f>
        <v>0</v>
      </c>
      <c r="G267" s="386"/>
      <c r="H267" s="386"/>
    </row>
    <row r="268" spans="1:8" s="247" customFormat="1" ht="36">
      <c r="A268" s="244"/>
      <c r="B268" s="250" t="s">
        <v>148</v>
      </c>
      <c r="C268" s="249" t="s">
        <v>25</v>
      </c>
      <c r="D268" s="37">
        <v>1</v>
      </c>
      <c r="E268" s="420"/>
      <c r="F268" s="436"/>
      <c r="G268" s="379"/>
      <c r="H268" s="379"/>
    </row>
    <row r="269" spans="1:8" s="247" customFormat="1" ht="24">
      <c r="A269" s="244"/>
      <c r="B269" s="250" t="s">
        <v>71</v>
      </c>
      <c r="C269" s="249" t="s">
        <v>25</v>
      </c>
      <c r="D269" s="37">
        <v>1</v>
      </c>
      <c r="E269" s="420"/>
      <c r="F269" s="436"/>
      <c r="G269" s="379"/>
      <c r="H269" s="379"/>
    </row>
    <row r="270" spans="1:8" s="247" customFormat="1" ht="24">
      <c r="A270" s="244"/>
      <c r="B270" s="250" t="s">
        <v>96</v>
      </c>
      <c r="C270" s="249" t="s">
        <v>25</v>
      </c>
      <c r="D270" s="37">
        <v>2</v>
      </c>
      <c r="E270" s="420"/>
      <c r="F270" s="436"/>
      <c r="G270" s="379"/>
      <c r="H270" s="379"/>
    </row>
    <row r="271" spans="1:8" s="247" customFormat="1" ht="24">
      <c r="A271" s="244"/>
      <c r="B271" s="250" t="s">
        <v>373</v>
      </c>
      <c r="C271" s="249" t="s">
        <v>25</v>
      </c>
      <c r="D271" s="37">
        <v>1</v>
      </c>
      <c r="E271" s="420"/>
      <c r="F271" s="436"/>
      <c r="G271" s="379"/>
      <c r="H271" s="379"/>
    </row>
    <row r="272" spans="1:8" s="247" customFormat="1" ht="24">
      <c r="A272" s="244"/>
      <c r="B272" s="250" t="s">
        <v>162</v>
      </c>
      <c r="C272" s="249" t="s">
        <v>25</v>
      </c>
      <c r="D272" s="37">
        <v>1</v>
      </c>
      <c r="E272" s="420"/>
      <c r="F272" s="436"/>
      <c r="G272" s="379"/>
      <c r="H272" s="379"/>
    </row>
    <row r="273" spans="1:8" s="247" customFormat="1" ht="36">
      <c r="A273" s="262"/>
      <c r="B273" s="250" t="s">
        <v>49</v>
      </c>
      <c r="C273" s="249" t="s">
        <v>25</v>
      </c>
      <c r="D273" s="37">
        <v>1</v>
      </c>
      <c r="E273" s="420"/>
      <c r="F273" s="436"/>
      <c r="G273" s="379"/>
      <c r="H273" s="379"/>
    </row>
    <row r="274" spans="1:8" s="247" customFormat="1" ht="36">
      <c r="A274" s="244"/>
      <c r="B274" s="250" t="s">
        <v>164</v>
      </c>
      <c r="C274" s="249" t="s">
        <v>25</v>
      </c>
      <c r="D274" s="37">
        <v>1</v>
      </c>
      <c r="E274" s="420"/>
      <c r="F274" s="436"/>
      <c r="G274" s="379"/>
      <c r="H274" s="379"/>
    </row>
    <row r="275" spans="1:8" s="247" customFormat="1" ht="36">
      <c r="A275" s="244"/>
      <c r="B275" s="250" t="s">
        <v>369</v>
      </c>
      <c r="C275" s="249" t="s">
        <v>25</v>
      </c>
      <c r="D275" s="37">
        <v>1</v>
      </c>
      <c r="E275" s="420"/>
      <c r="F275" s="436"/>
      <c r="G275" s="379"/>
      <c r="H275" s="379"/>
    </row>
    <row r="276" spans="1:8" s="255" customFormat="1">
      <c r="A276" s="244"/>
      <c r="B276" s="250" t="s">
        <v>299</v>
      </c>
      <c r="C276" s="249" t="s">
        <v>25</v>
      </c>
      <c r="D276" s="358">
        <v>1</v>
      </c>
      <c r="E276" s="420"/>
      <c r="F276" s="441"/>
      <c r="G276" s="382"/>
      <c r="H276" s="382"/>
    </row>
    <row r="277" spans="1:8" s="247" customFormat="1" ht="24">
      <c r="A277" s="244"/>
      <c r="B277" s="250" t="s">
        <v>191</v>
      </c>
      <c r="C277" s="249" t="s">
        <v>25</v>
      </c>
      <c r="D277" s="37">
        <v>4</v>
      </c>
      <c r="E277" s="420"/>
      <c r="F277" s="436"/>
      <c r="G277" s="379"/>
      <c r="H277" s="379"/>
    </row>
    <row r="278" spans="1:8" s="247" customFormat="1">
      <c r="A278" s="244"/>
      <c r="B278" s="250" t="s">
        <v>50</v>
      </c>
      <c r="C278" s="249" t="s">
        <v>25</v>
      </c>
      <c r="D278" s="37">
        <v>24</v>
      </c>
      <c r="E278" s="420"/>
      <c r="F278" s="436"/>
      <c r="G278" s="379"/>
      <c r="H278" s="379"/>
    </row>
    <row r="279" spans="1:8" s="247" customFormat="1">
      <c r="A279" s="244"/>
      <c r="B279" s="250" t="s">
        <v>166</v>
      </c>
      <c r="C279" s="249" t="s">
        <v>25</v>
      </c>
      <c r="D279" s="37">
        <v>3</v>
      </c>
      <c r="E279" s="420"/>
      <c r="F279" s="436"/>
      <c r="G279" s="379"/>
      <c r="H279" s="379"/>
    </row>
    <row r="280" spans="1:8" s="247" customFormat="1">
      <c r="A280" s="244"/>
      <c r="B280" s="250" t="s">
        <v>51</v>
      </c>
      <c r="C280" s="249" t="s">
        <v>25</v>
      </c>
      <c r="D280" s="37">
        <v>1</v>
      </c>
      <c r="E280" s="420"/>
      <c r="F280" s="436"/>
      <c r="G280" s="379"/>
      <c r="H280" s="379"/>
    </row>
    <row r="281" spans="1:8" s="247" customFormat="1">
      <c r="A281" s="244"/>
      <c r="B281" s="250" t="s">
        <v>52</v>
      </c>
      <c r="C281" s="249" t="s">
        <v>25</v>
      </c>
      <c r="D281" s="37">
        <v>2</v>
      </c>
      <c r="E281" s="420"/>
      <c r="F281" s="436"/>
      <c r="G281" s="379"/>
      <c r="H281" s="379"/>
    </row>
    <row r="282" spans="1:8" s="247" customFormat="1">
      <c r="A282" s="244"/>
      <c r="B282" s="249" t="s">
        <v>53</v>
      </c>
      <c r="C282" s="249" t="s">
        <v>25</v>
      </c>
      <c r="D282" s="37">
        <v>2</v>
      </c>
      <c r="E282" s="420"/>
      <c r="F282" s="436"/>
      <c r="G282" s="379"/>
      <c r="H282" s="379"/>
    </row>
    <row r="283" spans="1:8" s="247" customFormat="1" ht="24">
      <c r="A283" s="244"/>
      <c r="B283" s="250" t="s">
        <v>54</v>
      </c>
      <c r="C283" s="249" t="s">
        <v>25</v>
      </c>
      <c r="D283" s="37">
        <v>1</v>
      </c>
      <c r="E283" s="420"/>
      <c r="F283" s="436"/>
      <c r="G283" s="379"/>
      <c r="H283" s="379"/>
    </row>
    <row r="284" spans="1:8" s="247" customFormat="1">
      <c r="A284" s="244"/>
      <c r="B284" s="249" t="s">
        <v>55</v>
      </c>
      <c r="C284" s="249" t="s">
        <v>25</v>
      </c>
      <c r="D284" s="37">
        <v>1</v>
      </c>
      <c r="E284" s="420"/>
      <c r="F284" s="436"/>
      <c r="G284" s="379"/>
      <c r="H284" s="379"/>
    </row>
    <row r="285" spans="1:8" s="247" customFormat="1" ht="48">
      <c r="A285" s="244"/>
      <c r="B285" s="250" t="s">
        <v>56</v>
      </c>
      <c r="C285" s="249" t="s">
        <v>22</v>
      </c>
      <c r="D285" s="37">
        <v>1</v>
      </c>
      <c r="E285" s="420"/>
      <c r="F285" s="436"/>
      <c r="G285" s="379"/>
      <c r="H285" s="379"/>
    </row>
    <row r="286" spans="1:8" s="211" customFormat="1">
      <c r="A286" s="262"/>
      <c r="B286" s="204"/>
      <c r="C286" s="249"/>
      <c r="D286" s="37"/>
      <c r="E286" s="420"/>
      <c r="F286" s="436"/>
      <c r="G286" s="360"/>
      <c r="H286" s="360"/>
    </row>
    <row r="287" spans="1:8" s="92" customFormat="1" ht="12">
      <c r="A287" s="262">
        <f>IF(B286="",MAX($A$42:A286)+1,"")</f>
        <v>35</v>
      </c>
      <c r="B287" s="250" t="s">
        <v>186</v>
      </c>
      <c r="C287" s="245" t="s">
        <v>22</v>
      </c>
      <c r="D287" s="246">
        <v>1</v>
      </c>
      <c r="E287" s="590"/>
      <c r="F287" s="420">
        <f>D287*E287</f>
        <v>0</v>
      </c>
      <c r="G287" s="386"/>
      <c r="H287" s="386"/>
    </row>
    <row r="288" spans="1:8" s="247" customFormat="1" ht="36">
      <c r="A288" s="262" t="str">
        <f>IF(B287="",MAX($A$42:A287)+1,"")</f>
        <v/>
      </c>
      <c r="B288" s="250" t="s">
        <v>148</v>
      </c>
      <c r="C288" s="249" t="s">
        <v>25</v>
      </c>
      <c r="D288" s="37">
        <v>1</v>
      </c>
      <c r="E288" s="420"/>
      <c r="F288" s="436"/>
      <c r="G288" s="379"/>
      <c r="H288" s="379"/>
    </row>
    <row r="289" spans="1:8" s="247" customFormat="1" ht="24">
      <c r="A289" s="262" t="str">
        <f>IF(B288="",MAX($A$42:A288)+1,"")</f>
        <v/>
      </c>
      <c r="B289" s="250" t="s">
        <v>71</v>
      </c>
      <c r="C289" s="249" t="s">
        <v>25</v>
      </c>
      <c r="D289" s="37">
        <v>1</v>
      </c>
      <c r="E289" s="420"/>
      <c r="F289" s="436"/>
      <c r="G289" s="379"/>
      <c r="H289" s="379"/>
    </row>
    <row r="290" spans="1:8" s="247" customFormat="1" ht="24">
      <c r="A290" s="262" t="str">
        <f>IF(B289="",MAX($A$42:A289)+1,"")</f>
        <v/>
      </c>
      <c r="B290" s="250" t="s">
        <v>96</v>
      </c>
      <c r="C290" s="249" t="s">
        <v>25</v>
      </c>
      <c r="D290" s="37">
        <v>1</v>
      </c>
      <c r="E290" s="420"/>
      <c r="F290" s="436"/>
      <c r="G290" s="379"/>
      <c r="H290" s="379"/>
    </row>
    <row r="291" spans="1:8" s="247" customFormat="1" ht="24">
      <c r="A291" s="244"/>
      <c r="B291" s="250" t="s">
        <v>373</v>
      </c>
      <c r="C291" s="249" t="s">
        <v>25</v>
      </c>
      <c r="D291" s="37">
        <v>1</v>
      </c>
      <c r="E291" s="420"/>
      <c r="F291" s="436"/>
      <c r="G291" s="379"/>
      <c r="H291" s="379"/>
    </row>
    <row r="292" spans="1:8" s="247" customFormat="1" ht="24">
      <c r="A292" s="244"/>
      <c r="B292" s="250" t="s">
        <v>162</v>
      </c>
      <c r="C292" s="249" t="s">
        <v>25</v>
      </c>
      <c r="D292" s="37">
        <v>1</v>
      </c>
      <c r="E292" s="420"/>
      <c r="F292" s="436"/>
      <c r="G292" s="379"/>
      <c r="H292" s="379"/>
    </row>
    <row r="293" spans="1:8" s="247" customFormat="1" ht="36">
      <c r="A293" s="262"/>
      <c r="B293" s="250" t="s">
        <v>49</v>
      </c>
      <c r="C293" s="249" t="s">
        <v>25</v>
      </c>
      <c r="D293" s="37">
        <v>2</v>
      </c>
      <c r="E293" s="420"/>
      <c r="F293" s="436"/>
      <c r="G293" s="379"/>
      <c r="H293" s="379"/>
    </row>
    <row r="294" spans="1:8" s="247" customFormat="1" ht="36">
      <c r="A294" s="244"/>
      <c r="B294" s="250" t="s">
        <v>164</v>
      </c>
      <c r="C294" s="249" t="s">
        <v>25</v>
      </c>
      <c r="D294" s="37">
        <v>1</v>
      </c>
      <c r="E294" s="420"/>
      <c r="F294" s="436"/>
      <c r="G294" s="379"/>
      <c r="H294" s="379"/>
    </row>
    <row r="295" spans="1:8" s="255" customFormat="1" ht="36">
      <c r="A295" s="244"/>
      <c r="B295" s="250" t="s">
        <v>288</v>
      </c>
      <c r="C295" s="249" t="s">
        <v>25</v>
      </c>
      <c r="D295" s="358">
        <v>1</v>
      </c>
      <c r="E295" s="420"/>
      <c r="F295" s="441"/>
      <c r="G295" s="382"/>
      <c r="H295" s="382"/>
    </row>
    <row r="296" spans="1:8" s="247" customFormat="1" ht="36">
      <c r="A296" s="244"/>
      <c r="B296" s="250" t="s">
        <v>372</v>
      </c>
      <c r="C296" s="249" t="s">
        <v>25</v>
      </c>
      <c r="D296" s="185">
        <v>3</v>
      </c>
      <c r="E296" s="420"/>
      <c r="F296" s="425"/>
      <c r="G296" s="390"/>
      <c r="H296" s="382"/>
    </row>
    <row r="297" spans="1:8" s="247" customFormat="1" ht="24">
      <c r="A297" s="262" t="str">
        <f>IF(B296="",MAX($A$42:A296)+1,"")</f>
        <v/>
      </c>
      <c r="B297" s="250" t="s">
        <v>289</v>
      </c>
      <c r="C297" s="249" t="s">
        <v>25</v>
      </c>
      <c r="D297" s="37">
        <v>2</v>
      </c>
      <c r="E297" s="420"/>
      <c r="F297" s="436"/>
      <c r="G297" s="379"/>
      <c r="H297" s="379"/>
    </row>
    <row r="298" spans="1:8" s="255" customFormat="1">
      <c r="A298" s="244"/>
      <c r="B298" s="250" t="s">
        <v>299</v>
      </c>
      <c r="C298" s="249" t="s">
        <v>25</v>
      </c>
      <c r="D298" s="358">
        <v>1</v>
      </c>
      <c r="E298" s="420"/>
      <c r="F298" s="441"/>
      <c r="G298" s="382"/>
      <c r="H298" s="382"/>
    </row>
    <row r="299" spans="1:8" s="255" customFormat="1" ht="36">
      <c r="A299" s="244"/>
      <c r="B299" s="250" t="s">
        <v>368</v>
      </c>
      <c r="C299" s="249" t="s">
        <v>25</v>
      </c>
      <c r="D299" s="358">
        <v>1</v>
      </c>
      <c r="E299" s="420"/>
      <c r="F299" s="441"/>
      <c r="G299" s="225"/>
      <c r="H299" s="261"/>
    </row>
    <row r="300" spans="1:8" s="247" customFormat="1" ht="24">
      <c r="A300" s="262" t="str">
        <f>IF(B293="",MAX($A$42:A293)+1,"")</f>
        <v/>
      </c>
      <c r="B300" s="250" t="s">
        <v>191</v>
      </c>
      <c r="C300" s="249" t="s">
        <v>25</v>
      </c>
      <c r="D300" s="37">
        <v>4</v>
      </c>
      <c r="E300" s="420"/>
      <c r="F300" s="436"/>
      <c r="G300" s="379"/>
      <c r="H300" s="379"/>
    </row>
    <row r="301" spans="1:8" s="247" customFormat="1">
      <c r="A301" s="262" t="str">
        <f>IF(B300="",MAX($A$42:A300)+1,"")</f>
        <v/>
      </c>
      <c r="B301" s="250" t="s">
        <v>50</v>
      </c>
      <c r="C301" s="249" t="s">
        <v>25</v>
      </c>
      <c r="D301" s="37">
        <v>19</v>
      </c>
      <c r="E301" s="420"/>
      <c r="F301" s="436"/>
      <c r="G301" s="379"/>
      <c r="H301" s="379"/>
    </row>
    <row r="302" spans="1:8" s="247" customFormat="1">
      <c r="A302" s="262" t="str">
        <f>IF(B301="",MAX($A$42:A301)+1,"")</f>
        <v/>
      </c>
      <c r="B302" s="250" t="s">
        <v>166</v>
      </c>
      <c r="C302" s="249" t="s">
        <v>25</v>
      </c>
      <c r="D302" s="37">
        <v>2</v>
      </c>
      <c r="E302" s="420"/>
      <c r="F302" s="436"/>
      <c r="G302" s="379"/>
      <c r="H302" s="379"/>
    </row>
    <row r="303" spans="1:8" s="247" customFormat="1">
      <c r="A303" s="262" t="str">
        <f>IF(B302="",MAX($A$42:A302)+1,"")</f>
        <v/>
      </c>
      <c r="B303" s="250" t="s">
        <v>51</v>
      </c>
      <c r="C303" s="249" t="s">
        <v>25</v>
      </c>
      <c r="D303" s="37">
        <v>1</v>
      </c>
      <c r="E303" s="420"/>
      <c r="F303" s="436"/>
      <c r="G303" s="379"/>
      <c r="H303" s="379"/>
    </row>
    <row r="304" spans="1:8" s="247" customFormat="1">
      <c r="A304" s="262" t="str">
        <f>IF(B303="",MAX($A$42:A303)+1,"")</f>
        <v/>
      </c>
      <c r="B304" s="250" t="s">
        <v>52</v>
      </c>
      <c r="C304" s="249" t="s">
        <v>25</v>
      </c>
      <c r="D304" s="37">
        <v>2</v>
      </c>
      <c r="E304" s="420"/>
      <c r="F304" s="436"/>
      <c r="G304" s="379"/>
      <c r="H304" s="379"/>
    </row>
    <row r="305" spans="1:8" s="247" customFormat="1">
      <c r="A305" s="262" t="str">
        <f>IF(B304="",MAX($A$42:A304)+1,"")</f>
        <v/>
      </c>
      <c r="B305" s="249" t="s">
        <v>53</v>
      </c>
      <c r="C305" s="249" t="s">
        <v>25</v>
      </c>
      <c r="D305" s="37">
        <v>2</v>
      </c>
      <c r="E305" s="420"/>
      <c r="F305" s="436"/>
      <c r="G305" s="379"/>
      <c r="H305" s="379"/>
    </row>
    <row r="306" spans="1:8" s="247" customFormat="1" ht="24">
      <c r="A306" s="262" t="str">
        <f>IF(B305="",MAX($A$42:A305)+1,"")</f>
        <v/>
      </c>
      <c r="B306" s="250" t="s">
        <v>54</v>
      </c>
      <c r="C306" s="249" t="s">
        <v>25</v>
      </c>
      <c r="D306" s="37">
        <v>1</v>
      </c>
      <c r="E306" s="420"/>
      <c r="F306" s="436"/>
      <c r="G306" s="379"/>
      <c r="H306" s="379"/>
    </row>
    <row r="307" spans="1:8" s="247" customFormat="1">
      <c r="A307" s="262" t="str">
        <f>IF(B306="",MAX($A$42:A306)+1,"")</f>
        <v/>
      </c>
      <c r="B307" s="249" t="s">
        <v>55</v>
      </c>
      <c r="C307" s="249" t="s">
        <v>25</v>
      </c>
      <c r="D307" s="37">
        <v>1</v>
      </c>
      <c r="E307" s="420"/>
      <c r="F307" s="436"/>
      <c r="G307" s="379"/>
      <c r="H307" s="379"/>
    </row>
    <row r="308" spans="1:8" s="247" customFormat="1" ht="48">
      <c r="A308" s="262" t="str">
        <f>IF(B307="",MAX($A$42:A307)+1,"")</f>
        <v/>
      </c>
      <c r="B308" s="250" t="s">
        <v>56</v>
      </c>
      <c r="C308" s="249" t="s">
        <v>22</v>
      </c>
      <c r="D308" s="37">
        <v>1</v>
      </c>
      <c r="E308" s="420"/>
      <c r="F308" s="436"/>
      <c r="G308" s="379"/>
      <c r="H308" s="379"/>
    </row>
    <row r="309" spans="1:8" s="211" customFormat="1">
      <c r="A309" s="262" t="str">
        <f>IF(B308="",MAX($A$42:A308)+1,"")</f>
        <v/>
      </c>
      <c r="B309" s="204"/>
      <c r="C309" s="249"/>
      <c r="D309" s="37"/>
      <c r="E309" s="420"/>
      <c r="F309" s="436"/>
      <c r="G309" s="360"/>
      <c r="H309" s="360"/>
    </row>
    <row r="310" spans="1:8" s="92" customFormat="1" ht="12">
      <c r="A310" s="262">
        <f>IF(B309="",MAX($A$42:A309)+1,"")</f>
        <v>36</v>
      </c>
      <c r="B310" s="250" t="s">
        <v>268</v>
      </c>
      <c r="C310" s="245" t="s">
        <v>22</v>
      </c>
      <c r="D310" s="246">
        <v>1</v>
      </c>
      <c r="E310" s="590"/>
      <c r="F310" s="420">
        <f>D310*E310</f>
        <v>0</v>
      </c>
      <c r="G310" s="386"/>
      <c r="H310" s="386"/>
    </row>
    <row r="311" spans="1:8" s="247" customFormat="1" ht="36">
      <c r="A311" s="262" t="str">
        <f>IF(B310="",MAX($A$42:A310)+1,"")</f>
        <v/>
      </c>
      <c r="B311" s="250" t="s">
        <v>290</v>
      </c>
      <c r="C311" s="249" t="s">
        <v>25</v>
      </c>
      <c r="D311" s="37">
        <v>1</v>
      </c>
      <c r="E311" s="420"/>
      <c r="F311" s="436"/>
      <c r="G311" s="379"/>
      <c r="H311" s="379"/>
    </row>
    <row r="312" spans="1:8" s="247" customFormat="1" ht="24">
      <c r="A312" s="262" t="str">
        <f>IF(B311="",MAX($A$42:A311)+1,"")</f>
        <v/>
      </c>
      <c r="B312" s="250" t="s">
        <v>71</v>
      </c>
      <c r="C312" s="249" t="s">
        <v>25</v>
      </c>
      <c r="D312" s="37">
        <v>1</v>
      </c>
      <c r="E312" s="420"/>
      <c r="F312" s="436"/>
      <c r="G312" s="379"/>
      <c r="H312" s="379"/>
    </row>
    <row r="313" spans="1:8" s="247" customFormat="1" ht="24">
      <c r="A313" s="262" t="str">
        <f>IF(B312="",MAX($A$42:A312)+1,"")</f>
        <v/>
      </c>
      <c r="B313" s="250" t="s">
        <v>0</v>
      </c>
      <c r="C313" s="249" t="s">
        <v>25</v>
      </c>
      <c r="D313" s="37">
        <v>2</v>
      </c>
      <c r="E313" s="420"/>
      <c r="F313" s="436"/>
      <c r="G313" s="379"/>
      <c r="H313" s="379"/>
    </row>
    <row r="314" spans="1:8" s="247" customFormat="1">
      <c r="A314" s="244"/>
      <c r="B314" s="250" t="s">
        <v>291</v>
      </c>
      <c r="C314" s="249" t="s">
        <v>25</v>
      </c>
      <c r="D314" s="37">
        <v>1</v>
      </c>
      <c r="E314" s="420"/>
      <c r="F314" s="436"/>
      <c r="G314" s="379"/>
      <c r="H314" s="379"/>
    </row>
    <row r="315" spans="1:8" s="247" customFormat="1" ht="24">
      <c r="A315" s="262"/>
      <c r="B315" s="250" t="s">
        <v>96</v>
      </c>
      <c r="C315" s="249" t="s">
        <v>25</v>
      </c>
      <c r="D315" s="37">
        <v>1</v>
      </c>
      <c r="E315" s="420"/>
      <c r="F315" s="436"/>
      <c r="G315" s="379"/>
      <c r="H315" s="379"/>
    </row>
    <row r="316" spans="1:8" s="247" customFormat="1" ht="36">
      <c r="A316" s="244"/>
      <c r="B316" s="250" t="s">
        <v>164</v>
      </c>
      <c r="C316" s="249" t="s">
        <v>25</v>
      </c>
      <c r="D316" s="37">
        <v>1</v>
      </c>
      <c r="E316" s="420"/>
      <c r="F316" s="436"/>
      <c r="G316" s="379"/>
      <c r="H316" s="379"/>
    </row>
    <row r="317" spans="1:8" s="247" customFormat="1" ht="24">
      <c r="A317" s="262"/>
      <c r="B317" s="250" t="s">
        <v>191</v>
      </c>
      <c r="C317" s="249" t="s">
        <v>25</v>
      </c>
      <c r="D317" s="37">
        <v>4</v>
      </c>
      <c r="E317" s="420"/>
      <c r="F317" s="436"/>
      <c r="G317" s="379"/>
      <c r="H317" s="379"/>
    </row>
    <row r="318" spans="1:8" s="247" customFormat="1">
      <c r="A318" s="262" t="str">
        <f>IF(B317="",MAX($A$42:A317)+1,"")</f>
        <v/>
      </c>
      <c r="B318" s="250" t="s">
        <v>50</v>
      </c>
      <c r="C318" s="249" t="s">
        <v>25</v>
      </c>
      <c r="D318" s="37">
        <v>8</v>
      </c>
      <c r="E318" s="420"/>
      <c r="F318" s="436"/>
      <c r="G318" s="379"/>
      <c r="H318" s="379"/>
    </row>
    <row r="319" spans="1:8" s="247" customFormat="1">
      <c r="A319" s="262" t="str">
        <f>IF(B318="",MAX($A$42:A318)+1,"")</f>
        <v/>
      </c>
      <c r="B319" s="250" t="s">
        <v>123</v>
      </c>
      <c r="C319" s="249" t="s">
        <v>25</v>
      </c>
      <c r="D319" s="37">
        <v>1</v>
      </c>
      <c r="E319" s="420"/>
      <c r="F319" s="436"/>
      <c r="G319" s="379"/>
      <c r="H319" s="379"/>
    </row>
    <row r="320" spans="1:8" s="247" customFormat="1">
      <c r="A320" s="262" t="str">
        <f>IF(B318="",MAX($A$42:A318)+1,"")</f>
        <v/>
      </c>
      <c r="B320" s="250" t="s">
        <v>95</v>
      </c>
      <c r="C320" s="249" t="s">
        <v>25</v>
      </c>
      <c r="D320" s="37">
        <v>1</v>
      </c>
      <c r="E320" s="420"/>
      <c r="F320" s="436"/>
      <c r="G320" s="379"/>
      <c r="H320" s="379"/>
    </row>
    <row r="321" spans="1:14" s="247" customFormat="1">
      <c r="A321" s="262" t="str">
        <f>IF(B320="",MAX($A$42:A320)+1,"")</f>
        <v/>
      </c>
      <c r="B321" s="250" t="s">
        <v>51</v>
      </c>
      <c r="C321" s="249" t="s">
        <v>25</v>
      </c>
      <c r="D321" s="37">
        <v>1</v>
      </c>
      <c r="E321" s="420"/>
      <c r="F321" s="436"/>
      <c r="G321" s="379"/>
      <c r="H321" s="379"/>
    </row>
    <row r="322" spans="1:14" s="247" customFormat="1">
      <c r="A322" s="262" t="str">
        <f>IF(B321="",MAX($A$42:A321)+1,"")</f>
        <v/>
      </c>
      <c r="B322" s="250" t="s">
        <v>52</v>
      </c>
      <c r="C322" s="249" t="s">
        <v>25</v>
      </c>
      <c r="D322" s="37">
        <v>2</v>
      </c>
      <c r="E322" s="420"/>
      <c r="F322" s="436"/>
      <c r="G322" s="379"/>
      <c r="H322" s="379"/>
    </row>
    <row r="323" spans="1:14" s="247" customFormat="1">
      <c r="A323" s="262" t="str">
        <f>IF(B322="",MAX($A$42:A322)+1,"")</f>
        <v/>
      </c>
      <c r="B323" s="249" t="s">
        <v>53</v>
      </c>
      <c r="C323" s="249" t="s">
        <v>25</v>
      </c>
      <c r="D323" s="37">
        <v>2</v>
      </c>
      <c r="E323" s="420"/>
      <c r="F323" s="436"/>
      <c r="G323" s="379"/>
      <c r="H323" s="379"/>
    </row>
    <row r="324" spans="1:14" s="247" customFormat="1" ht="24">
      <c r="A324" s="262" t="str">
        <f>IF(B323="",MAX($A$42:A323)+1,"")</f>
        <v/>
      </c>
      <c r="B324" s="250" t="s">
        <v>54</v>
      </c>
      <c r="C324" s="249" t="s">
        <v>25</v>
      </c>
      <c r="D324" s="37">
        <v>1</v>
      </c>
      <c r="E324" s="420"/>
      <c r="F324" s="436"/>
      <c r="G324" s="379"/>
      <c r="H324" s="379"/>
    </row>
    <row r="325" spans="1:14" s="247" customFormat="1">
      <c r="A325" s="262" t="str">
        <f>IF(B324="",MAX($A$42:A324)+1,"")</f>
        <v/>
      </c>
      <c r="B325" s="249" t="s">
        <v>55</v>
      </c>
      <c r="C325" s="249" t="s">
        <v>25</v>
      </c>
      <c r="D325" s="37">
        <v>1</v>
      </c>
      <c r="E325" s="420"/>
      <c r="F325" s="436"/>
      <c r="G325" s="379"/>
      <c r="H325" s="379"/>
    </row>
    <row r="326" spans="1:14" s="247" customFormat="1" ht="48">
      <c r="A326" s="262" t="str">
        <f>IF(B325="",MAX($A$42:A325)+1,"")</f>
        <v/>
      </c>
      <c r="B326" s="250" t="s">
        <v>56</v>
      </c>
      <c r="C326" s="249" t="s">
        <v>22</v>
      </c>
      <c r="D326" s="37">
        <v>1</v>
      </c>
      <c r="E326" s="420"/>
      <c r="F326" s="436"/>
      <c r="G326" s="379"/>
      <c r="H326" s="379"/>
    </row>
    <row r="327" spans="1:14" s="247" customFormat="1">
      <c r="A327" s="262"/>
      <c r="B327" s="250"/>
      <c r="C327" s="249"/>
      <c r="D327" s="37"/>
      <c r="E327" s="420"/>
      <c r="F327" s="436"/>
      <c r="G327" s="379"/>
      <c r="H327" s="379"/>
    </row>
    <row r="328" spans="1:14" s="92" customFormat="1" ht="96">
      <c r="A328" s="262">
        <f>IF(B327="",MAX($A$42:A327)+1,"")</f>
        <v>37</v>
      </c>
      <c r="B328" s="250" t="s">
        <v>339</v>
      </c>
      <c r="C328" s="245" t="s">
        <v>25</v>
      </c>
      <c r="D328" s="246">
        <v>1</v>
      </c>
      <c r="E328" s="590"/>
      <c r="F328" s="420">
        <f>D328*E328</f>
        <v>0</v>
      </c>
      <c r="G328" s="386"/>
      <c r="H328" s="386"/>
    </row>
    <row r="329" spans="1:14" s="92" customFormat="1" ht="72">
      <c r="A329" s="262"/>
      <c r="B329" s="250" t="s">
        <v>338</v>
      </c>
      <c r="C329" s="245"/>
      <c r="D329" s="246"/>
      <c r="E329" s="246"/>
      <c r="F329" s="420"/>
      <c r="G329" s="386"/>
      <c r="H329" s="386"/>
    </row>
    <row r="330" spans="1:14" s="255" customFormat="1">
      <c r="A330" s="262" t="str">
        <f>IF(B328="",MAX($A$42:A328)+1,"")</f>
        <v/>
      </c>
      <c r="B330" s="250"/>
      <c r="C330" s="245"/>
      <c r="D330" s="246"/>
      <c r="E330" s="437"/>
      <c r="F330" s="439"/>
      <c r="G330" s="382"/>
      <c r="H330" s="388"/>
      <c r="I330" s="254"/>
      <c r="J330" s="254"/>
    </row>
    <row r="331" spans="1:14" s="92" customFormat="1" ht="24">
      <c r="A331" s="262">
        <f>IF(B121="",MAX($A$42:A330)+1,"")</f>
        <v>38</v>
      </c>
      <c r="B331" s="250" t="s">
        <v>226</v>
      </c>
      <c r="C331" s="245" t="s">
        <v>25</v>
      </c>
      <c r="D331" s="246">
        <v>3</v>
      </c>
      <c r="E331" s="590"/>
      <c r="F331" s="420">
        <f>D331*E331</f>
        <v>0</v>
      </c>
      <c r="G331" s="386"/>
      <c r="H331" s="386"/>
    </row>
    <row r="332" spans="1:14" s="247" customFormat="1">
      <c r="A332" s="116"/>
      <c r="B332" s="250"/>
      <c r="C332" s="245"/>
      <c r="D332" s="246"/>
      <c r="E332" s="420"/>
      <c r="F332" s="436"/>
      <c r="G332" s="397"/>
      <c r="H332" s="382"/>
      <c r="I332" s="225"/>
      <c r="K332" s="261"/>
      <c r="L332" s="248"/>
      <c r="M332" s="248"/>
      <c r="N332" s="248"/>
    </row>
    <row r="333" spans="1:14" s="247" customFormat="1" ht="48">
      <c r="A333" s="262">
        <f>IF(B332="",MAX($A$42:A332)+1,"")</f>
        <v>39</v>
      </c>
      <c r="B333" s="250" t="s">
        <v>227</v>
      </c>
      <c r="C333" s="245" t="s">
        <v>22</v>
      </c>
      <c r="D333" s="246">
        <v>1</v>
      </c>
      <c r="E333" s="590"/>
      <c r="F333" s="420">
        <f>D333*E333</f>
        <v>0</v>
      </c>
      <c r="G333" s="397"/>
      <c r="H333" s="382"/>
      <c r="I333" s="225"/>
      <c r="K333" s="261"/>
      <c r="L333" s="248"/>
      <c r="M333" s="248"/>
      <c r="N333" s="248"/>
    </row>
    <row r="334" spans="1:14" s="247" customFormat="1">
      <c r="A334" s="116"/>
      <c r="B334" s="250"/>
      <c r="C334" s="245"/>
      <c r="D334" s="246"/>
      <c r="E334" s="420"/>
      <c r="F334" s="436"/>
      <c r="G334" s="397"/>
      <c r="H334" s="382"/>
      <c r="I334" s="225"/>
      <c r="K334" s="261"/>
      <c r="L334" s="248"/>
      <c r="M334" s="248"/>
      <c r="N334" s="248"/>
    </row>
    <row r="335" spans="1:14" s="92" customFormat="1" ht="36">
      <c r="A335" s="262">
        <f>IF(B334="",MAX($A$44:A334)+1,"")</f>
        <v>40</v>
      </c>
      <c r="B335" s="250" t="s">
        <v>228</v>
      </c>
      <c r="C335" s="245" t="s">
        <v>28</v>
      </c>
      <c r="D335" s="246">
        <v>40</v>
      </c>
      <c r="E335" s="590"/>
      <c r="F335" s="420">
        <f>D335*E335</f>
        <v>0</v>
      </c>
      <c r="G335" s="386"/>
      <c r="H335" s="386"/>
    </row>
    <row r="336" spans="1:14" s="247" customFormat="1">
      <c r="A336" s="116"/>
      <c r="B336" s="250"/>
      <c r="C336" s="245"/>
      <c r="D336" s="246"/>
      <c r="E336" s="420"/>
      <c r="F336" s="436"/>
      <c r="G336" s="397"/>
      <c r="H336" s="382"/>
      <c r="I336" s="225"/>
      <c r="K336" s="261"/>
      <c r="L336" s="248"/>
      <c r="M336" s="248"/>
      <c r="N336" s="248"/>
    </row>
    <row r="337" spans="1:14" s="211" customFormat="1" ht="60">
      <c r="A337" s="262">
        <f>IF(B336="",MAX($A$44:A336)+1,"")</f>
        <v>41</v>
      </c>
      <c r="B337" s="214" t="s">
        <v>374</v>
      </c>
      <c r="C337" s="212" t="s">
        <v>28</v>
      </c>
      <c r="D337" s="246">
        <v>50</v>
      </c>
      <c r="E337" s="590"/>
      <c r="F337" s="436">
        <f>D337*E337</f>
        <v>0</v>
      </c>
      <c r="G337" s="210"/>
      <c r="H337" s="209"/>
      <c r="I337" s="209"/>
      <c r="J337" s="209"/>
    </row>
    <row r="338" spans="1:14" s="211" customFormat="1" ht="36">
      <c r="A338" s="213"/>
      <c r="B338" s="214" t="s">
        <v>139</v>
      </c>
      <c r="C338" s="212"/>
      <c r="D338" s="246"/>
      <c r="E338" s="442"/>
      <c r="F338" s="436"/>
      <c r="G338" s="210"/>
      <c r="H338" s="209"/>
      <c r="I338" s="209"/>
      <c r="J338" s="209"/>
    </row>
    <row r="339" spans="1:14" s="247" customFormat="1" ht="12">
      <c r="A339" s="253"/>
      <c r="B339" s="35"/>
      <c r="C339" s="245"/>
      <c r="D339" s="246"/>
      <c r="E339" s="420"/>
      <c r="F339" s="420"/>
      <c r="G339" s="225"/>
    </row>
    <row r="340" spans="1:14" s="92" customFormat="1" ht="72">
      <c r="A340" s="262">
        <f>IF(B339="",MAX($A$44:A339)+1,"")</f>
        <v>42</v>
      </c>
      <c r="B340" s="250" t="s">
        <v>202</v>
      </c>
      <c r="C340" s="245" t="s">
        <v>22</v>
      </c>
      <c r="D340" s="246">
        <v>1</v>
      </c>
      <c r="E340" s="591"/>
      <c r="F340" s="420">
        <f>D340*E340</f>
        <v>0</v>
      </c>
      <c r="G340" s="386"/>
      <c r="H340" s="386"/>
      <c r="I340" s="278"/>
    </row>
    <row r="341" spans="1:14" s="92" customFormat="1" ht="36">
      <c r="A341" s="262"/>
      <c r="B341" s="250" t="s">
        <v>229</v>
      </c>
      <c r="C341" s="245"/>
      <c r="D341" s="246"/>
      <c r="E341" s="420"/>
      <c r="F341" s="420"/>
      <c r="G341" s="386"/>
      <c r="H341" s="386"/>
    </row>
    <row r="342" spans="1:14" s="247" customFormat="1">
      <c r="A342" s="116"/>
      <c r="B342" s="250"/>
      <c r="C342" s="245"/>
      <c r="D342" s="246"/>
      <c r="E342" s="420"/>
      <c r="F342" s="436"/>
      <c r="G342" s="397"/>
      <c r="H342" s="382"/>
      <c r="I342" s="225"/>
      <c r="K342" s="261"/>
      <c r="L342" s="248"/>
      <c r="M342" s="248"/>
      <c r="N342" s="248"/>
    </row>
    <row r="343" spans="1:14" s="338" customFormat="1" ht="48">
      <c r="A343" s="262">
        <f>IF(B342="",MAX($A$28:A342)+1,"")</f>
        <v>43</v>
      </c>
      <c r="B343" s="336" t="s">
        <v>300</v>
      </c>
      <c r="C343" s="212" t="s">
        <v>22</v>
      </c>
      <c r="D343" s="246">
        <v>1</v>
      </c>
      <c r="E343" s="590"/>
      <c r="F343" s="436">
        <f>D343*E343</f>
        <v>0</v>
      </c>
      <c r="G343" s="337"/>
      <c r="H343" s="399"/>
    </row>
    <row r="344" spans="1:14" s="194" customFormat="1" ht="13.5">
      <c r="A344" s="262" t="str">
        <f>IF(B343="",MAX($A$28:A343)+1,"")</f>
        <v/>
      </c>
      <c r="B344" s="340"/>
      <c r="C344" s="539"/>
      <c r="D344" s="246"/>
      <c r="E344" s="442"/>
      <c r="F344" s="442"/>
      <c r="G344" s="361"/>
      <c r="H344" s="398"/>
      <c r="I344" s="195"/>
    </row>
    <row r="345" spans="1:14" s="92" customFormat="1" ht="36">
      <c r="A345" s="262">
        <f>IF(B344="",MAX($A$28:A344)+1,"")</f>
        <v>44</v>
      </c>
      <c r="B345" s="250" t="s">
        <v>230</v>
      </c>
      <c r="C345" s="245" t="s">
        <v>22</v>
      </c>
      <c r="D345" s="246">
        <v>1</v>
      </c>
      <c r="E345" s="590"/>
      <c r="F345" s="420">
        <f>D345*E345</f>
        <v>0</v>
      </c>
      <c r="G345" s="386"/>
      <c r="H345" s="386"/>
    </row>
    <row r="346" spans="1:14" s="247" customFormat="1" ht="13.5" thickBot="1">
      <c r="A346" s="122"/>
      <c r="B346" s="125"/>
      <c r="C346" s="123"/>
      <c r="D346" s="126"/>
      <c r="E346" s="443"/>
      <c r="F346" s="443"/>
      <c r="G346" s="379"/>
      <c r="H346" s="379"/>
    </row>
    <row r="347" spans="1:14" s="79" customFormat="1" ht="30" customHeight="1" thickTop="1" thickBot="1">
      <c r="A347" s="230"/>
      <c r="B347" s="231" t="str">
        <f>+CONCATENATE("REKAPITULACIJA - ",B42)</f>
        <v>REKAPITULACIJA - MOČ</v>
      </c>
      <c r="C347" s="232"/>
      <c r="D347" s="229"/>
      <c r="E347" s="444"/>
      <c r="F347" s="445">
        <f>SUM(F44:F346)</f>
        <v>0</v>
      </c>
      <c r="G347" s="379"/>
      <c r="H347" s="379"/>
    </row>
    <row r="348" spans="1:14" s="247" customFormat="1" ht="13.5" thickTop="1">
      <c r="A348" s="40"/>
      <c r="B348" s="50"/>
      <c r="C348" s="245"/>
      <c r="D348" s="246"/>
      <c r="E348" s="420"/>
      <c r="F348" s="420"/>
      <c r="G348" s="379"/>
      <c r="H348" s="379"/>
    </row>
  </sheetData>
  <sheetProtection password="8960" sheet="1" objects="1" scenarios="1" selectLockedCells="1"/>
  <phoneticPr fontId="10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rowBreaks count="6" manualBreakCount="6">
    <brk id="208" max="5" man="1"/>
    <brk id="236" max="5" man="1"/>
    <brk id="266" max="5" man="1"/>
    <brk id="286" max="5" man="1"/>
    <brk id="309" max="5" man="1"/>
    <brk id="336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1"/>
  <sheetViews>
    <sheetView view="pageBreakPreview" zoomScaleNormal="100" zoomScaleSheetLayoutView="100" workbookViewId="0">
      <selection activeCell="E9" sqref="E9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7" width="9" style="243"/>
    <col min="8" max="8" width="9" style="266"/>
    <col min="9" max="9" width="22.5703125" style="243" customWidth="1"/>
    <col min="10" max="16384" width="9" style="243"/>
  </cols>
  <sheetData>
    <row r="1" spans="1:10" s="215" customFormat="1" ht="14.1" customHeight="1">
      <c r="D1" s="233"/>
      <c r="E1" s="432"/>
      <c r="F1" s="420"/>
      <c r="H1" s="263"/>
    </row>
    <row r="2" spans="1:10" s="215" customFormat="1" ht="14.1" customHeight="1">
      <c r="A2" s="219"/>
      <c r="B2" s="402" t="s">
        <v>385</v>
      </c>
      <c r="C2" s="219"/>
      <c r="D2" s="234"/>
      <c r="E2" s="433"/>
      <c r="F2" s="420"/>
      <c r="H2" s="263"/>
    </row>
    <row r="3" spans="1:10" s="215" customFormat="1">
      <c r="D3" s="233"/>
      <c r="E3" s="432"/>
      <c r="F3" s="420"/>
      <c r="H3" s="263"/>
    </row>
    <row r="4" spans="1:10" s="216" customFormat="1" ht="12.75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  <c r="H4" s="264"/>
    </row>
    <row r="5" spans="1:10" s="217" customFormat="1">
      <c r="A5" s="220"/>
      <c r="B5" s="218" t="s">
        <v>7</v>
      </c>
      <c r="C5" s="221"/>
      <c r="D5" s="236"/>
      <c r="E5" s="435"/>
      <c r="F5" s="420"/>
      <c r="H5" s="265"/>
    </row>
    <row r="6" spans="1:10" s="73" customFormat="1" ht="13.5">
      <c r="A6" s="184"/>
      <c r="B6" s="71"/>
      <c r="C6" s="72"/>
      <c r="D6" s="374"/>
      <c r="E6" s="422"/>
      <c r="F6" s="420"/>
      <c r="G6" s="261"/>
      <c r="H6" s="192"/>
      <c r="I6" s="154"/>
      <c r="J6" s="261"/>
    </row>
    <row r="7" spans="1:10" s="247" customFormat="1" ht="12.75">
      <c r="A7" s="61" t="s">
        <v>92</v>
      </c>
      <c r="B7" s="237" t="s">
        <v>206</v>
      </c>
      <c r="C7" s="245"/>
      <c r="D7" s="246"/>
      <c r="E7" s="420"/>
      <c r="F7" s="420"/>
      <c r="G7" s="225"/>
    </row>
    <row r="8" spans="1:10" s="255" customFormat="1" ht="12.75">
      <c r="A8" s="40"/>
      <c r="B8" s="50"/>
      <c r="C8" s="245"/>
      <c r="D8" s="246"/>
      <c r="E8" s="420"/>
      <c r="F8" s="420"/>
      <c r="H8" s="268"/>
    </row>
    <row r="9" spans="1:10" s="92" customFormat="1" ht="36">
      <c r="A9" s="262">
        <v>1</v>
      </c>
      <c r="B9" s="250" t="s">
        <v>498</v>
      </c>
      <c r="C9" s="245" t="s">
        <v>25</v>
      </c>
      <c r="D9" s="246">
        <v>1</v>
      </c>
      <c r="E9" s="590"/>
      <c r="F9" s="420">
        <f>D9*E9</f>
        <v>0</v>
      </c>
      <c r="H9" s="267"/>
    </row>
    <row r="10" spans="1:10" ht="60">
      <c r="B10" s="357" t="s">
        <v>207</v>
      </c>
    </row>
    <row r="11" spans="1:10" ht="84">
      <c r="B11" s="357" t="s">
        <v>208</v>
      </c>
    </row>
    <row r="12" spans="1:10" ht="60">
      <c r="B12" s="357" t="s">
        <v>209</v>
      </c>
    </row>
    <row r="13" spans="1:10" ht="60">
      <c r="B13" s="357" t="s">
        <v>210</v>
      </c>
    </row>
    <row r="15" spans="1:10" ht="84">
      <c r="B15" s="357" t="s">
        <v>211</v>
      </c>
    </row>
    <row r="16" spans="1:10" ht="72">
      <c r="B16" s="357" t="s">
        <v>212</v>
      </c>
    </row>
    <row r="17" spans="1:8" ht="60">
      <c r="B17" s="357" t="s">
        <v>213</v>
      </c>
    </row>
    <row r="18" spans="1:8" ht="48">
      <c r="B18" s="357" t="s">
        <v>231</v>
      </c>
    </row>
    <row r="19" spans="1:8" ht="12.75" thickBot="1"/>
    <row r="20" spans="1:8" s="79" customFormat="1" ht="30" customHeight="1" thickTop="1" thickBot="1">
      <c r="A20" s="230"/>
      <c r="B20" s="231" t="str">
        <f>+CONCATENATE("REKAPITULACIJA - ",B7)</f>
        <v>REKAPITULACIJA - UPS NAPRAVA</v>
      </c>
      <c r="C20" s="232"/>
      <c r="D20" s="229"/>
      <c r="E20" s="444"/>
      <c r="F20" s="445">
        <f>SUM(F9)</f>
        <v>0</v>
      </c>
      <c r="H20" s="113"/>
    </row>
    <row r="21" spans="1:8" ht="12.75" thickTop="1"/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87"/>
  <sheetViews>
    <sheetView view="pageBreakPreview" zoomScaleNormal="100" zoomScaleSheetLayoutView="100" workbookViewId="0">
      <selection activeCell="E24" sqref="E24"/>
    </sheetView>
  </sheetViews>
  <sheetFormatPr defaultColWidth="9" defaultRowHeight="12.75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8" width="9" style="376"/>
    <col min="9" max="16384" width="9" style="243"/>
  </cols>
  <sheetData>
    <row r="1" spans="1:9" s="215" customFormat="1" ht="14.1" customHeight="1">
      <c r="D1" s="233"/>
      <c r="E1" s="432"/>
      <c r="F1" s="420"/>
      <c r="G1" s="376"/>
      <c r="H1" s="376"/>
    </row>
    <row r="2" spans="1:9" s="215" customFormat="1" ht="14.1" customHeight="1">
      <c r="A2" s="219"/>
      <c r="B2" s="402" t="s">
        <v>385</v>
      </c>
      <c r="C2" s="219"/>
      <c r="D2" s="242"/>
      <c r="E2" s="433"/>
      <c r="F2" s="420"/>
      <c r="G2" s="376"/>
      <c r="H2" s="376"/>
    </row>
    <row r="3" spans="1:9" s="215" customFormat="1">
      <c r="D3" s="233"/>
      <c r="E3" s="432"/>
      <c r="F3" s="420"/>
      <c r="G3" s="376"/>
      <c r="H3" s="376"/>
    </row>
    <row r="4" spans="1:9" s="216" customFormat="1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  <c r="G4" s="376"/>
      <c r="H4" s="376"/>
    </row>
    <row r="5" spans="1:9" s="217" customFormat="1">
      <c r="A5" s="220"/>
      <c r="B5" s="218" t="s">
        <v>7</v>
      </c>
      <c r="C5" s="221"/>
      <c r="D5" s="236"/>
      <c r="E5" s="435"/>
      <c r="F5" s="420"/>
      <c r="G5" s="376"/>
      <c r="H5" s="376"/>
    </row>
    <row r="6" spans="1:9" s="217" customFormat="1">
      <c r="A6" s="220"/>
      <c r="B6" s="218"/>
      <c r="C6" s="221"/>
      <c r="D6" s="236"/>
      <c r="E6" s="435"/>
      <c r="F6" s="420"/>
      <c r="G6" s="376"/>
      <c r="H6" s="376"/>
    </row>
    <row r="7" spans="1:9" s="247" customFormat="1">
      <c r="A7" s="228" t="s">
        <v>66</v>
      </c>
      <c r="B7" s="237" t="s">
        <v>93</v>
      </c>
      <c r="C7" s="245"/>
      <c r="D7" s="246"/>
      <c r="E7" s="420"/>
      <c r="F7" s="420"/>
      <c r="G7" s="376"/>
      <c r="H7" s="376"/>
      <c r="I7" s="225"/>
    </row>
    <row r="8" spans="1:9" s="247" customFormat="1">
      <c r="A8" s="228"/>
      <c r="B8" s="238"/>
      <c r="C8" s="245"/>
      <c r="D8" s="246"/>
      <c r="E8" s="420"/>
      <c r="F8" s="420"/>
      <c r="G8" s="376"/>
      <c r="H8" s="376"/>
    </row>
    <row r="9" spans="1:9" s="247" customFormat="1" ht="60">
      <c r="A9" s="253">
        <v>1</v>
      </c>
      <c r="B9" s="250" t="s">
        <v>188</v>
      </c>
      <c r="C9" s="245"/>
      <c r="D9" s="246"/>
      <c r="E9" s="420"/>
      <c r="F9" s="436"/>
      <c r="G9" s="376"/>
      <c r="H9" s="376"/>
    </row>
    <row r="10" spans="1:9" s="247" customFormat="1">
      <c r="A10" s="244"/>
      <c r="B10" s="250"/>
      <c r="C10" s="245"/>
      <c r="D10" s="246"/>
      <c r="E10" s="420"/>
      <c r="F10" s="420"/>
      <c r="G10" s="376"/>
      <c r="H10" s="376"/>
    </row>
    <row r="11" spans="1:9" s="247" customFormat="1">
      <c r="A11" s="244"/>
      <c r="B11" s="250" t="s">
        <v>46</v>
      </c>
      <c r="C11" s="245" t="s">
        <v>26</v>
      </c>
      <c r="D11" s="246">
        <v>112</v>
      </c>
      <c r="E11" s="590"/>
      <c r="F11" s="420">
        <f>D11*E11</f>
        <v>0</v>
      </c>
      <c r="G11" s="376"/>
      <c r="H11" s="376"/>
    </row>
    <row r="12" spans="1:9" s="247" customFormat="1">
      <c r="A12" s="244"/>
      <c r="B12" s="250"/>
      <c r="C12" s="245"/>
      <c r="D12" s="246"/>
      <c r="E12" s="423"/>
      <c r="F12" s="420"/>
      <c r="G12" s="376"/>
      <c r="H12" s="376"/>
    </row>
    <row r="13" spans="1:9" s="247" customFormat="1">
      <c r="A13" s="244"/>
      <c r="B13" s="250" t="s">
        <v>47</v>
      </c>
      <c r="C13" s="245" t="s">
        <v>26</v>
      </c>
      <c r="D13" s="246">
        <v>1049</v>
      </c>
      <c r="E13" s="590"/>
      <c r="F13" s="420">
        <f>D13*E13</f>
        <v>0</v>
      </c>
      <c r="G13" s="376"/>
      <c r="H13" s="376"/>
    </row>
    <row r="14" spans="1:9" s="247" customFormat="1">
      <c r="A14" s="244"/>
      <c r="B14" s="250"/>
      <c r="C14" s="245"/>
      <c r="D14" s="246"/>
      <c r="E14" s="420"/>
      <c r="F14" s="420"/>
      <c r="G14" s="376"/>
      <c r="H14" s="376"/>
    </row>
    <row r="15" spans="1:9" s="247" customFormat="1">
      <c r="A15" s="244"/>
      <c r="B15" s="249" t="s">
        <v>94</v>
      </c>
      <c r="C15" s="245" t="s">
        <v>26</v>
      </c>
      <c r="D15" s="246">
        <v>42</v>
      </c>
      <c r="E15" s="590"/>
      <c r="F15" s="420">
        <f>D15*E15</f>
        <v>0</v>
      </c>
      <c r="G15" s="376"/>
      <c r="H15" s="376"/>
    </row>
    <row r="16" spans="1:9" s="247" customFormat="1">
      <c r="A16" s="244"/>
      <c r="B16" s="249"/>
      <c r="C16" s="245"/>
      <c r="D16" s="246"/>
      <c r="E16" s="423"/>
      <c r="F16" s="420"/>
      <c r="G16" s="376"/>
      <c r="H16" s="376"/>
    </row>
    <row r="17" spans="1:8" s="247" customFormat="1">
      <c r="A17" s="244"/>
      <c r="B17" s="249" t="s">
        <v>48</v>
      </c>
      <c r="C17" s="245" t="s">
        <v>26</v>
      </c>
      <c r="D17" s="246">
        <v>54</v>
      </c>
      <c r="E17" s="590"/>
      <c r="F17" s="420">
        <f>D17*E17</f>
        <v>0</v>
      </c>
      <c r="G17" s="376"/>
      <c r="H17" s="376"/>
    </row>
    <row r="18" spans="1:8" s="247" customFormat="1">
      <c r="A18" s="244"/>
      <c r="B18" s="250"/>
      <c r="C18" s="245"/>
      <c r="D18" s="246"/>
      <c r="E18" s="420"/>
      <c r="F18" s="420"/>
      <c r="G18" s="376"/>
      <c r="H18" s="376"/>
    </row>
    <row r="19" spans="1:8" s="247" customFormat="1" ht="72">
      <c r="A19" s="262">
        <f>IF(B18="",MAX($A6:A$18)+1,"")</f>
        <v>2</v>
      </c>
      <c r="B19" s="39" t="s">
        <v>117</v>
      </c>
      <c r="C19" s="245"/>
      <c r="D19" s="246"/>
      <c r="E19" s="420"/>
      <c r="F19" s="420"/>
      <c r="G19" s="376"/>
      <c r="H19" s="376"/>
    </row>
    <row r="20" spans="1:8" s="247" customFormat="1">
      <c r="A20" s="244"/>
      <c r="B20" s="250"/>
      <c r="C20" s="245"/>
      <c r="D20" s="246"/>
      <c r="E20" s="420"/>
      <c r="F20" s="420"/>
      <c r="G20" s="376"/>
      <c r="H20" s="376"/>
    </row>
    <row r="21" spans="1:8" s="247" customFormat="1" ht="36">
      <c r="A21" s="244"/>
      <c r="B21" s="250" t="s">
        <v>433</v>
      </c>
      <c r="C21" s="245" t="s">
        <v>25</v>
      </c>
      <c r="D21" s="246">
        <v>6</v>
      </c>
      <c r="E21" s="590"/>
      <c r="F21" s="420">
        <f>D21*E21</f>
        <v>0</v>
      </c>
      <c r="G21" s="376"/>
      <c r="H21" s="376"/>
    </row>
    <row r="22" spans="1:8" s="247" customFormat="1" ht="36">
      <c r="A22" s="244"/>
      <c r="B22" s="250" t="s">
        <v>434</v>
      </c>
      <c r="C22" s="245"/>
      <c r="D22" s="246"/>
      <c r="E22" s="420"/>
      <c r="F22" s="420"/>
      <c r="G22" s="376"/>
      <c r="H22" s="376"/>
    </row>
    <row r="23" spans="1:8" s="247" customFormat="1">
      <c r="A23" s="244"/>
      <c r="B23" s="250"/>
      <c r="C23" s="245"/>
      <c r="D23" s="246"/>
      <c r="E23" s="420"/>
      <c r="F23" s="420"/>
      <c r="G23" s="376"/>
      <c r="H23" s="376"/>
    </row>
    <row r="24" spans="1:8" s="247" customFormat="1" ht="84">
      <c r="A24" s="244"/>
      <c r="B24" s="250" t="s">
        <v>349</v>
      </c>
      <c r="C24" s="245" t="s">
        <v>25</v>
      </c>
      <c r="D24" s="246">
        <v>6</v>
      </c>
      <c r="E24" s="590"/>
      <c r="F24" s="420">
        <f>D24*E24</f>
        <v>0</v>
      </c>
      <c r="G24" s="376"/>
      <c r="H24" s="376"/>
    </row>
    <row r="25" spans="1:8" s="247" customFormat="1" ht="24">
      <c r="A25" s="244"/>
      <c r="B25" s="250" t="s">
        <v>198</v>
      </c>
      <c r="C25" s="245"/>
      <c r="D25" s="246"/>
      <c r="E25" s="420"/>
      <c r="F25" s="420"/>
      <c r="G25" s="376"/>
      <c r="H25" s="376"/>
    </row>
    <row r="26" spans="1:8" s="247" customFormat="1" ht="60">
      <c r="A26" s="244"/>
      <c r="B26" s="250" t="s">
        <v>348</v>
      </c>
      <c r="C26" s="245"/>
      <c r="D26" s="246"/>
      <c r="E26" s="420"/>
      <c r="F26" s="420"/>
      <c r="G26" s="376"/>
      <c r="H26" s="376"/>
    </row>
    <row r="27" spans="1:8" s="247" customFormat="1">
      <c r="A27" s="244"/>
      <c r="B27" s="250"/>
      <c r="C27" s="245"/>
      <c r="D27" s="246"/>
      <c r="E27" s="420"/>
      <c r="F27" s="420"/>
      <c r="G27" s="376"/>
      <c r="H27" s="376"/>
    </row>
    <row r="28" spans="1:8" s="247" customFormat="1" ht="84">
      <c r="A28" s="244"/>
      <c r="B28" s="250" t="s">
        <v>340</v>
      </c>
      <c r="C28" s="245" t="s">
        <v>25</v>
      </c>
      <c r="D28" s="246">
        <v>3</v>
      </c>
      <c r="E28" s="590"/>
      <c r="F28" s="420">
        <f>D28*E28</f>
        <v>0</v>
      </c>
      <c r="G28" s="376"/>
      <c r="H28" s="376"/>
    </row>
    <row r="29" spans="1:8" s="247" customFormat="1" ht="60">
      <c r="A29" s="244"/>
      <c r="B29" s="250" t="s">
        <v>199</v>
      </c>
      <c r="C29" s="245"/>
      <c r="D29" s="246"/>
      <c r="E29" s="420"/>
      <c r="F29" s="420"/>
      <c r="G29" s="376"/>
      <c r="H29" s="376"/>
    </row>
    <row r="30" spans="1:8" s="247" customFormat="1">
      <c r="A30" s="244"/>
      <c r="B30" s="250"/>
      <c r="C30" s="245"/>
      <c r="D30" s="246"/>
      <c r="E30" s="420"/>
      <c r="F30" s="420"/>
      <c r="G30" s="376"/>
      <c r="H30" s="376"/>
    </row>
    <row r="31" spans="1:8" s="247" customFormat="1" ht="84">
      <c r="A31" s="244"/>
      <c r="B31" s="250" t="s">
        <v>341</v>
      </c>
      <c r="C31" s="245" t="s">
        <v>25</v>
      </c>
      <c r="D31" s="246">
        <v>3</v>
      </c>
      <c r="E31" s="590"/>
      <c r="F31" s="420">
        <f>D31*E31</f>
        <v>0</v>
      </c>
      <c r="G31" s="376"/>
      <c r="H31" s="376"/>
    </row>
    <row r="32" spans="1:8" s="247" customFormat="1" ht="24">
      <c r="A32" s="244"/>
      <c r="B32" s="250" t="s">
        <v>200</v>
      </c>
      <c r="C32" s="245"/>
      <c r="D32" s="246"/>
      <c r="E32" s="420"/>
      <c r="F32" s="420"/>
      <c r="G32" s="376"/>
      <c r="H32" s="376"/>
    </row>
    <row r="33" spans="1:8" s="247" customFormat="1" ht="48">
      <c r="A33" s="244"/>
      <c r="B33" s="250" t="s">
        <v>301</v>
      </c>
      <c r="C33" s="245"/>
      <c r="D33" s="246"/>
      <c r="E33" s="420"/>
      <c r="F33" s="420"/>
      <c r="G33" s="376"/>
      <c r="H33" s="376"/>
    </row>
    <row r="34" spans="1:8" s="247" customFormat="1">
      <c r="A34" s="244"/>
      <c r="B34" s="250"/>
      <c r="C34" s="245"/>
      <c r="D34" s="246"/>
      <c r="E34" s="420"/>
      <c r="F34" s="420"/>
      <c r="G34" s="376"/>
      <c r="H34" s="376"/>
    </row>
    <row r="35" spans="1:8" s="247" customFormat="1" ht="96">
      <c r="A35" s="244"/>
      <c r="B35" s="250" t="s">
        <v>435</v>
      </c>
      <c r="C35" s="245" t="s">
        <v>25</v>
      </c>
      <c r="D35" s="246">
        <v>3</v>
      </c>
      <c r="E35" s="590"/>
      <c r="F35" s="420">
        <f>D35*E35</f>
        <v>0</v>
      </c>
      <c r="G35" s="376"/>
      <c r="H35" s="376"/>
    </row>
    <row r="36" spans="1:8" s="247" customFormat="1" ht="36">
      <c r="A36" s="244"/>
      <c r="B36" s="250" t="s">
        <v>436</v>
      </c>
      <c r="C36" s="245"/>
      <c r="D36" s="246"/>
      <c r="E36" s="420"/>
      <c r="F36" s="420"/>
      <c r="G36" s="376"/>
      <c r="H36" s="376"/>
    </row>
    <row r="37" spans="1:8" s="247" customFormat="1">
      <c r="A37" s="244"/>
      <c r="B37" s="250"/>
      <c r="C37" s="245"/>
      <c r="D37" s="246"/>
      <c r="E37" s="420"/>
      <c r="F37" s="420"/>
      <c r="G37" s="376"/>
      <c r="H37" s="376"/>
    </row>
    <row r="38" spans="1:8" s="247" customFormat="1" ht="84">
      <c r="A38" s="244"/>
      <c r="B38" s="250" t="s">
        <v>342</v>
      </c>
      <c r="C38" s="245" t="s">
        <v>25</v>
      </c>
      <c r="D38" s="246">
        <v>6</v>
      </c>
      <c r="E38" s="590"/>
      <c r="F38" s="420">
        <f>D38*E38</f>
        <v>0</v>
      </c>
      <c r="G38" s="376"/>
      <c r="H38" s="376"/>
    </row>
    <row r="39" spans="1:8" s="247" customFormat="1">
      <c r="A39" s="244"/>
      <c r="B39" s="250" t="s">
        <v>201</v>
      </c>
      <c r="C39" s="245"/>
      <c r="D39" s="246"/>
      <c r="E39" s="420"/>
      <c r="F39" s="420"/>
      <c r="G39" s="376"/>
      <c r="H39" s="376"/>
    </row>
    <row r="40" spans="1:8" s="247" customFormat="1" ht="48">
      <c r="A40" s="244"/>
      <c r="B40" s="250" t="s">
        <v>195</v>
      </c>
      <c r="C40" s="245"/>
      <c r="D40" s="246"/>
      <c r="E40" s="420"/>
      <c r="F40" s="420"/>
      <c r="G40" s="376"/>
      <c r="H40" s="376"/>
    </row>
    <row r="41" spans="1:8" s="247" customFormat="1">
      <c r="A41" s="244"/>
      <c r="B41" s="250"/>
      <c r="C41" s="245"/>
      <c r="D41" s="246"/>
      <c r="E41" s="420"/>
      <c r="F41" s="420"/>
      <c r="G41" s="376"/>
      <c r="H41" s="376"/>
    </row>
    <row r="42" spans="1:8" s="247" customFormat="1" ht="84">
      <c r="A42" s="244"/>
      <c r="B42" s="250" t="s">
        <v>343</v>
      </c>
      <c r="C42" s="245" t="s">
        <v>25</v>
      </c>
      <c r="D42" s="246">
        <v>2</v>
      </c>
      <c r="E42" s="590"/>
      <c r="F42" s="420">
        <f>D42*E42</f>
        <v>0</v>
      </c>
      <c r="G42" s="376"/>
      <c r="H42" s="376"/>
    </row>
    <row r="43" spans="1:8" s="247" customFormat="1">
      <c r="A43" s="244"/>
      <c r="B43" s="250" t="s">
        <v>201</v>
      </c>
      <c r="C43" s="245"/>
      <c r="D43" s="246"/>
      <c r="E43" s="420"/>
      <c r="F43" s="420"/>
      <c r="G43" s="376"/>
      <c r="H43" s="376"/>
    </row>
    <row r="44" spans="1:8" s="247" customFormat="1" ht="48">
      <c r="A44" s="244"/>
      <c r="B44" s="250" t="s">
        <v>196</v>
      </c>
      <c r="C44" s="245"/>
      <c r="D44" s="246"/>
      <c r="E44" s="420"/>
      <c r="F44" s="420"/>
      <c r="G44" s="376"/>
      <c r="H44" s="376"/>
    </row>
    <row r="45" spans="1:8" s="247" customFormat="1">
      <c r="A45" s="244"/>
      <c r="B45" s="250"/>
      <c r="C45" s="245"/>
      <c r="D45" s="246"/>
      <c r="E45" s="420"/>
      <c r="F45" s="420"/>
      <c r="G45" s="376"/>
      <c r="H45" s="376"/>
    </row>
    <row r="46" spans="1:8" s="247" customFormat="1" ht="48">
      <c r="A46" s="244"/>
      <c r="B46" s="250" t="s">
        <v>437</v>
      </c>
      <c r="C46" s="245" t="s">
        <v>25</v>
      </c>
      <c r="D46" s="246">
        <v>7</v>
      </c>
      <c r="E46" s="590"/>
      <c r="F46" s="420">
        <f>D46*E46</f>
        <v>0</v>
      </c>
      <c r="G46" s="376"/>
      <c r="H46" s="376"/>
    </row>
    <row r="47" spans="1:8" s="247" customFormat="1" ht="60">
      <c r="A47" s="244"/>
      <c r="B47" s="250" t="s">
        <v>438</v>
      </c>
      <c r="C47" s="245"/>
      <c r="D47" s="246"/>
      <c r="E47" s="420"/>
      <c r="F47" s="420"/>
      <c r="G47" s="376"/>
      <c r="H47" s="376"/>
    </row>
    <row r="48" spans="1:8" s="247" customFormat="1">
      <c r="A48" s="244"/>
      <c r="B48" s="250"/>
      <c r="C48" s="245"/>
      <c r="D48" s="246"/>
      <c r="E48" s="420"/>
      <c r="F48" s="420"/>
      <c r="G48" s="376"/>
      <c r="H48" s="376"/>
    </row>
    <row r="49" spans="1:8" s="247" customFormat="1" ht="48">
      <c r="A49" s="244"/>
      <c r="B49" s="250" t="s">
        <v>412</v>
      </c>
      <c r="C49" s="245" t="s">
        <v>25</v>
      </c>
      <c r="D49" s="246">
        <v>6</v>
      </c>
      <c r="E49" s="590"/>
      <c r="F49" s="420">
        <f>D49*E49</f>
        <v>0</v>
      </c>
      <c r="G49" s="376"/>
      <c r="H49" s="376"/>
    </row>
    <row r="50" spans="1:8" s="247" customFormat="1" ht="36">
      <c r="A50" s="244"/>
      <c r="B50" s="250" t="s">
        <v>413</v>
      </c>
      <c r="C50" s="245"/>
      <c r="D50" s="246"/>
      <c r="E50" s="420"/>
      <c r="F50" s="420"/>
      <c r="G50" s="376"/>
      <c r="H50" s="376"/>
    </row>
    <row r="51" spans="1:8" s="247" customFormat="1">
      <c r="A51" s="244"/>
      <c r="B51" s="250"/>
      <c r="C51" s="245"/>
      <c r="D51" s="246"/>
      <c r="E51" s="420"/>
      <c r="F51" s="420"/>
      <c r="G51" s="376"/>
      <c r="H51" s="376"/>
    </row>
    <row r="52" spans="1:8" s="247" customFormat="1" ht="84">
      <c r="A52" s="244"/>
      <c r="B52" s="250" t="s">
        <v>440</v>
      </c>
      <c r="C52" s="245" t="s">
        <v>25</v>
      </c>
      <c r="D52" s="246">
        <v>1</v>
      </c>
      <c r="E52" s="590"/>
      <c r="F52" s="420">
        <f>D52*E52</f>
        <v>0</v>
      </c>
      <c r="G52" s="376"/>
      <c r="H52" s="376"/>
    </row>
    <row r="53" spans="1:8" s="247" customFormat="1" ht="48">
      <c r="A53" s="244"/>
      <c r="B53" s="250" t="s">
        <v>439</v>
      </c>
      <c r="C53" s="245"/>
      <c r="D53" s="246"/>
      <c r="E53" s="420"/>
      <c r="F53" s="420"/>
      <c r="G53" s="376"/>
      <c r="H53" s="376"/>
    </row>
    <row r="54" spans="1:8" s="247" customFormat="1">
      <c r="A54" s="244"/>
      <c r="B54" s="250"/>
      <c r="C54" s="245"/>
      <c r="D54" s="246"/>
      <c r="E54" s="420"/>
      <c r="F54" s="420"/>
      <c r="G54" s="376"/>
      <c r="H54" s="376"/>
    </row>
    <row r="55" spans="1:8" s="247" customFormat="1" ht="84">
      <c r="A55" s="244"/>
      <c r="B55" s="250" t="s">
        <v>486</v>
      </c>
      <c r="C55" s="245" t="s">
        <v>25</v>
      </c>
      <c r="D55" s="246">
        <v>5</v>
      </c>
      <c r="E55" s="590"/>
      <c r="F55" s="420">
        <f>D55*E55</f>
        <v>0</v>
      </c>
      <c r="G55" s="376"/>
      <c r="H55" s="376"/>
    </row>
    <row r="56" spans="1:8" s="247" customFormat="1" ht="48">
      <c r="A56" s="244"/>
      <c r="B56" s="250" t="s">
        <v>439</v>
      </c>
      <c r="C56" s="245"/>
      <c r="D56" s="246"/>
      <c r="E56" s="420"/>
      <c r="F56" s="420"/>
      <c r="G56" s="376"/>
      <c r="H56" s="376"/>
    </row>
    <row r="57" spans="1:8" s="247" customFormat="1" ht="51">
      <c r="A57" s="244"/>
      <c r="B57" s="516" t="s">
        <v>487</v>
      </c>
      <c r="C57" s="245"/>
      <c r="D57" s="246"/>
      <c r="E57" s="420"/>
      <c r="F57" s="420"/>
      <c r="G57" s="376"/>
      <c r="H57" s="376"/>
    </row>
    <row r="58" spans="1:8" s="247" customFormat="1">
      <c r="A58" s="244"/>
      <c r="B58" s="250"/>
      <c r="C58" s="245"/>
      <c r="D58" s="246"/>
      <c r="E58" s="420"/>
      <c r="F58" s="420"/>
      <c r="G58" s="376"/>
      <c r="H58" s="376"/>
    </row>
    <row r="59" spans="1:8" s="247" customFormat="1" ht="48">
      <c r="A59" s="244"/>
      <c r="B59" s="250" t="s">
        <v>441</v>
      </c>
      <c r="C59" s="245" t="s">
        <v>25</v>
      </c>
      <c r="D59" s="246">
        <v>1</v>
      </c>
      <c r="E59" s="590"/>
      <c r="F59" s="420">
        <f>D59*E59</f>
        <v>0</v>
      </c>
      <c r="G59" s="376"/>
      <c r="H59" s="376"/>
    </row>
    <row r="60" spans="1:8" s="247" customFormat="1" ht="48">
      <c r="A60" s="244"/>
      <c r="B60" s="250" t="s">
        <v>442</v>
      </c>
      <c r="C60" s="245"/>
      <c r="D60" s="246"/>
      <c r="E60" s="420"/>
      <c r="F60" s="420"/>
      <c r="G60" s="376"/>
      <c r="H60" s="376"/>
    </row>
    <row r="61" spans="1:8" s="247" customFormat="1">
      <c r="A61" s="244"/>
      <c r="B61" s="250"/>
      <c r="C61" s="245"/>
      <c r="D61" s="246"/>
      <c r="E61" s="420"/>
      <c r="F61" s="420"/>
      <c r="G61" s="376"/>
      <c r="H61" s="376"/>
    </row>
    <row r="62" spans="1:8" s="247" customFormat="1" ht="72">
      <c r="A62" s="244"/>
      <c r="B62" s="250" t="s">
        <v>443</v>
      </c>
      <c r="C62" s="245" t="s">
        <v>25</v>
      </c>
      <c r="D62" s="246">
        <v>2</v>
      </c>
      <c r="E62" s="590"/>
      <c r="F62" s="420">
        <f>D62*E62</f>
        <v>0</v>
      </c>
      <c r="G62" s="376"/>
      <c r="H62" s="376"/>
    </row>
    <row r="63" spans="1:8" s="247" customFormat="1" ht="36">
      <c r="A63" s="244"/>
      <c r="B63" s="250" t="s">
        <v>444</v>
      </c>
      <c r="C63" s="245"/>
      <c r="D63" s="246"/>
      <c r="E63" s="420"/>
      <c r="F63" s="420"/>
      <c r="G63" s="376"/>
      <c r="H63" s="376"/>
    </row>
    <row r="64" spans="1:8" s="247" customFormat="1">
      <c r="A64" s="244"/>
      <c r="B64" s="250"/>
      <c r="C64" s="245"/>
      <c r="D64" s="246"/>
      <c r="E64" s="420"/>
      <c r="F64" s="420"/>
      <c r="G64" s="376"/>
      <c r="H64" s="376"/>
    </row>
    <row r="65" spans="1:8" s="247" customFormat="1" ht="84">
      <c r="A65" s="244"/>
      <c r="B65" s="250" t="s">
        <v>344</v>
      </c>
      <c r="C65" s="245" t="s">
        <v>25</v>
      </c>
      <c r="D65" s="246">
        <v>7</v>
      </c>
      <c r="E65" s="590"/>
      <c r="F65" s="420">
        <f>D65*E65</f>
        <v>0</v>
      </c>
      <c r="G65" s="376"/>
      <c r="H65" s="376"/>
    </row>
    <row r="66" spans="1:8" s="247" customFormat="1" ht="48">
      <c r="A66" s="244"/>
      <c r="B66" s="250" t="s">
        <v>445</v>
      </c>
      <c r="C66" s="245"/>
      <c r="D66" s="246"/>
      <c r="E66" s="420"/>
      <c r="F66" s="420"/>
      <c r="G66" s="376"/>
      <c r="H66" s="376"/>
    </row>
    <row r="67" spans="1:8" s="247" customFormat="1">
      <c r="A67" s="244"/>
      <c r="B67" s="250"/>
      <c r="C67" s="245"/>
      <c r="D67" s="246"/>
      <c r="E67" s="420"/>
      <c r="F67" s="420"/>
      <c r="G67" s="376"/>
      <c r="H67" s="376"/>
    </row>
    <row r="68" spans="1:8" s="247" customFormat="1" ht="73.5">
      <c r="A68" s="244"/>
      <c r="B68" s="250" t="s">
        <v>495</v>
      </c>
      <c r="C68" s="245" t="s">
        <v>25</v>
      </c>
      <c r="D68" s="246">
        <v>2</v>
      </c>
      <c r="E68" s="590"/>
      <c r="F68" s="420">
        <f>D68*E68</f>
        <v>0</v>
      </c>
      <c r="G68" s="376"/>
      <c r="H68" s="376"/>
    </row>
    <row r="69" spans="1:8" s="247" customFormat="1" ht="36">
      <c r="A69" s="244"/>
      <c r="B69" s="250" t="s">
        <v>491</v>
      </c>
      <c r="C69" s="245"/>
      <c r="D69" s="246"/>
      <c r="E69" s="420"/>
      <c r="F69" s="420"/>
      <c r="G69" s="376"/>
      <c r="H69" s="376"/>
    </row>
    <row r="70" spans="1:8" s="247" customFormat="1">
      <c r="A70" s="244"/>
      <c r="B70" s="250"/>
      <c r="C70" s="245"/>
      <c r="D70" s="246"/>
      <c r="E70" s="420"/>
      <c r="F70" s="420"/>
      <c r="G70" s="376"/>
      <c r="H70" s="376"/>
    </row>
    <row r="71" spans="1:8" s="247" customFormat="1" ht="96">
      <c r="A71" s="244"/>
      <c r="B71" s="250" t="s">
        <v>446</v>
      </c>
      <c r="C71" s="245" t="s">
        <v>25</v>
      </c>
      <c r="D71" s="246">
        <v>2</v>
      </c>
      <c r="E71" s="590"/>
      <c r="F71" s="420">
        <f>D71*E71</f>
        <v>0</v>
      </c>
      <c r="G71" s="376"/>
      <c r="H71" s="376"/>
    </row>
    <row r="72" spans="1:8" s="247" customFormat="1" ht="72">
      <c r="A72" s="244"/>
      <c r="B72" s="250" t="s">
        <v>447</v>
      </c>
      <c r="C72" s="245"/>
      <c r="D72" s="246"/>
      <c r="E72" s="420"/>
      <c r="F72" s="420"/>
      <c r="G72" s="376"/>
      <c r="H72" s="376"/>
    </row>
    <row r="73" spans="1:8" s="247" customFormat="1">
      <c r="A73" s="244"/>
      <c r="B73" s="250"/>
      <c r="C73" s="245"/>
      <c r="D73" s="246"/>
      <c r="E73" s="420"/>
      <c r="F73" s="420"/>
      <c r="G73" s="376"/>
      <c r="H73" s="376"/>
    </row>
    <row r="74" spans="1:8" s="247" customFormat="1" ht="96">
      <c r="A74" s="244"/>
      <c r="B74" s="250" t="s">
        <v>455</v>
      </c>
      <c r="C74" s="245" t="s">
        <v>25</v>
      </c>
      <c r="D74" s="246">
        <v>2</v>
      </c>
      <c r="E74" s="590"/>
      <c r="F74" s="420">
        <f>D74*E74</f>
        <v>0</v>
      </c>
      <c r="G74" s="376"/>
      <c r="H74" s="376"/>
    </row>
    <row r="75" spans="1:8" s="247" customFormat="1" ht="72">
      <c r="A75" s="244"/>
      <c r="B75" s="250" t="s">
        <v>456</v>
      </c>
      <c r="C75" s="245"/>
      <c r="D75" s="246"/>
      <c r="E75" s="420"/>
      <c r="F75" s="420"/>
      <c r="G75" s="376"/>
      <c r="H75" s="376"/>
    </row>
    <row r="76" spans="1:8" s="247" customFormat="1">
      <c r="A76" s="244"/>
      <c r="B76" s="250"/>
      <c r="C76" s="245"/>
      <c r="D76" s="246"/>
      <c r="E76" s="420"/>
      <c r="F76" s="420"/>
      <c r="G76" s="376"/>
      <c r="H76" s="376"/>
    </row>
    <row r="77" spans="1:8" s="247" customFormat="1" ht="96">
      <c r="A77" s="244"/>
      <c r="B77" s="250" t="s">
        <v>448</v>
      </c>
      <c r="C77" s="245" t="s">
        <v>25</v>
      </c>
      <c r="D77" s="246">
        <v>1</v>
      </c>
      <c r="E77" s="590"/>
      <c r="F77" s="420">
        <f>D77*E77</f>
        <v>0</v>
      </c>
      <c r="G77" s="376"/>
      <c r="H77" s="376"/>
    </row>
    <row r="78" spans="1:8" s="247" customFormat="1" ht="72">
      <c r="A78" s="244"/>
      <c r="B78" s="250" t="s">
        <v>449</v>
      </c>
      <c r="C78" s="245"/>
      <c r="D78" s="246"/>
      <c r="E78" s="420"/>
      <c r="F78" s="420"/>
      <c r="G78" s="376"/>
      <c r="H78" s="376"/>
    </row>
    <row r="79" spans="1:8" s="247" customFormat="1">
      <c r="A79" s="244"/>
      <c r="B79" s="250"/>
      <c r="C79" s="245"/>
      <c r="D79" s="246"/>
      <c r="E79" s="420"/>
      <c r="F79" s="420"/>
      <c r="G79" s="376"/>
      <c r="H79" s="376"/>
    </row>
    <row r="80" spans="1:8" s="247" customFormat="1" ht="60">
      <c r="A80" s="244"/>
      <c r="B80" s="250" t="s">
        <v>450</v>
      </c>
      <c r="C80" s="245" t="s">
        <v>25</v>
      </c>
      <c r="D80" s="246">
        <v>1</v>
      </c>
      <c r="E80" s="590"/>
      <c r="F80" s="420">
        <f>D80*E80</f>
        <v>0</v>
      </c>
      <c r="G80" s="376"/>
      <c r="H80" s="376"/>
    </row>
    <row r="81" spans="1:8" s="247" customFormat="1" ht="36">
      <c r="A81" s="244"/>
      <c r="B81" s="250" t="s">
        <v>457</v>
      </c>
      <c r="C81" s="245"/>
      <c r="D81" s="246"/>
      <c r="E81" s="420"/>
      <c r="F81" s="420"/>
      <c r="G81" s="376"/>
      <c r="H81" s="376"/>
    </row>
    <row r="82" spans="1:8" s="247" customFormat="1">
      <c r="A82" s="244"/>
      <c r="B82" s="250"/>
      <c r="C82" s="245"/>
      <c r="D82" s="246"/>
      <c r="E82" s="420"/>
      <c r="F82" s="420"/>
      <c r="G82" s="376"/>
      <c r="H82" s="376"/>
    </row>
    <row r="83" spans="1:8" s="247" customFormat="1" ht="60">
      <c r="A83" s="244"/>
      <c r="B83" s="250" t="s">
        <v>452</v>
      </c>
      <c r="C83" s="245" t="s">
        <v>25</v>
      </c>
      <c r="D83" s="246">
        <v>1</v>
      </c>
      <c r="E83" s="590"/>
      <c r="F83" s="420">
        <f>D83*E83</f>
        <v>0</v>
      </c>
      <c r="G83" s="376"/>
      <c r="H83" s="376"/>
    </row>
    <row r="84" spans="1:8" s="247" customFormat="1" ht="36">
      <c r="A84" s="244"/>
      <c r="B84" s="250" t="s">
        <v>457</v>
      </c>
      <c r="C84" s="245"/>
      <c r="D84" s="246"/>
      <c r="E84" s="420"/>
      <c r="F84" s="420"/>
      <c r="G84" s="376"/>
      <c r="H84" s="376"/>
    </row>
    <row r="85" spans="1:8" s="247" customFormat="1">
      <c r="A85" s="244"/>
      <c r="B85" s="250"/>
      <c r="C85" s="245"/>
      <c r="D85" s="246"/>
      <c r="E85" s="420"/>
      <c r="F85" s="420"/>
      <c r="G85" s="376"/>
      <c r="H85" s="376"/>
    </row>
    <row r="86" spans="1:8" s="247" customFormat="1" ht="60">
      <c r="A86" s="244"/>
      <c r="B86" s="250" t="s">
        <v>453</v>
      </c>
      <c r="C86" s="245" t="s">
        <v>25</v>
      </c>
      <c r="D86" s="246">
        <v>1</v>
      </c>
      <c r="E86" s="590"/>
      <c r="F86" s="420">
        <f>D86*E86</f>
        <v>0</v>
      </c>
      <c r="G86" s="376"/>
      <c r="H86" s="376"/>
    </row>
    <row r="87" spans="1:8" s="247" customFormat="1" ht="36">
      <c r="A87" s="244"/>
      <c r="B87" s="250" t="s">
        <v>457</v>
      </c>
      <c r="C87" s="245"/>
      <c r="D87" s="246"/>
      <c r="E87" s="420"/>
      <c r="F87" s="420"/>
      <c r="G87" s="376"/>
      <c r="H87" s="376"/>
    </row>
    <row r="88" spans="1:8" s="247" customFormat="1">
      <c r="A88" s="244"/>
      <c r="B88" s="250"/>
      <c r="C88" s="245"/>
      <c r="D88" s="246"/>
      <c r="E88" s="420"/>
      <c r="F88" s="420"/>
      <c r="G88" s="376"/>
      <c r="H88" s="376"/>
    </row>
    <row r="89" spans="1:8" s="247" customFormat="1" ht="60">
      <c r="A89" s="244"/>
      <c r="B89" s="250" t="s">
        <v>488</v>
      </c>
      <c r="C89" s="245" t="s">
        <v>25</v>
      </c>
      <c r="D89" s="246">
        <v>1</v>
      </c>
      <c r="E89" s="590"/>
      <c r="F89" s="420">
        <f>D89*E89</f>
        <v>0</v>
      </c>
      <c r="G89" s="376"/>
      <c r="H89" s="376"/>
    </row>
    <row r="90" spans="1:8" s="247" customFormat="1" ht="36">
      <c r="A90" s="244"/>
      <c r="B90" s="250" t="s">
        <v>457</v>
      </c>
      <c r="C90" s="245"/>
      <c r="D90" s="246"/>
      <c r="E90" s="420"/>
      <c r="F90" s="420"/>
      <c r="G90" s="376"/>
      <c r="H90" s="376"/>
    </row>
    <row r="91" spans="1:8" s="247" customFormat="1" ht="51">
      <c r="A91" s="244"/>
      <c r="B91" s="516" t="s">
        <v>487</v>
      </c>
      <c r="C91" s="245"/>
      <c r="D91" s="246"/>
      <c r="E91" s="420"/>
      <c r="F91" s="420"/>
      <c r="G91" s="376"/>
      <c r="H91" s="376"/>
    </row>
    <row r="92" spans="1:8" s="247" customFormat="1">
      <c r="A92" s="244"/>
      <c r="B92" s="250"/>
      <c r="C92" s="245"/>
      <c r="D92" s="246"/>
      <c r="E92" s="420"/>
      <c r="F92" s="420"/>
      <c r="G92" s="376"/>
      <c r="H92" s="376"/>
    </row>
    <row r="93" spans="1:8" s="247" customFormat="1" ht="60">
      <c r="A93" s="244"/>
      <c r="B93" s="250" t="s">
        <v>454</v>
      </c>
      <c r="C93" s="245" t="s">
        <v>25</v>
      </c>
      <c r="D93" s="246">
        <v>2</v>
      </c>
      <c r="E93" s="590"/>
      <c r="F93" s="420">
        <f>D93*E93</f>
        <v>0</v>
      </c>
      <c r="G93" s="376"/>
      <c r="H93" s="376"/>
    </row>
    <row r="94" spans="1:8" s="247" customFormat="1" ht="36">
      <c r="A94" s="244"/>
      <c r="B94" s="250" t="s">
        <v>451</v>
      </c>
      <c r="C94" s="245"/>
      <c r="D94" s="246"/>
      <c r="E94" s="420"/>
      <c r="F94" s="420"/>
      <c r="G94" s="376"/>
      <c r="H94" s="376"/>
    </row>
    <row r="95" spans="1:8" s="247" customFormat="1">
      <c r="A95" s="244"/>
      <c r="B95" s="250"/>
      <c r="C95" s="245"/>
      <c r="D95" s="246"/>
      <c r="E95" s="420"/>
      <c r="F95" s="420"/>
      <c r="G95" s="376"/>
      <c r="H95" s="376"/>
    </row>
    <row r="96" spans="1:8" s="247" customFormat="1" ht="60">
      <c r="A96" s="244"/>
      <c r="B96" s="250" t="s">
        <v>458</v>
      </c>
      <c r="C96" s="245" t="s">
        <v>25</v>
      </c>
      <c r="D96" s="246">
        <v>1</v>
      </c>
      <c r="E96" s="590"/>
      <c r="F96" s="420">
        <f>D96*E96</f>
        <v>0</v>
      </c>
      <c r="G96" s="376"/>
      <c r="H96" s="376"/>
    </row>
    <row r="97" spans="1:8" s="247" customFormat="1" ht="36">
      <c r="A97" s="244"/>
      <c r="B97" s="250" t="s">
        <v>451</v>
      </c>
      <c r="C97" s="245"/>
      <c r="D97" s="246"/>
      <c r="E97" s="420"/>
      <c r="F97" s="420"/>
      <c r="G97" s="376"/>
      <c r="H97" s="376"/>
    </row>
    <row r="98" spans="1:8" s="247" customFormat="1">
      <c r="A98" s="244"/>
      <c r="B98" s="250"/>
      <c r="C98" s="245"/>
      <c r="D98" s="246"/>
      <c r="E98" s="420"/>
      <c r="F98" s="420"/>
      <c r="G98" s="376"/>
      <c r="H98" s="376"/>
    </row>
    <row r="99" spans="1:8" s="247" customFormat="1" ht="84">
      <c r="A99" s="244"/>
      <c r="B99" s="250" t="s">
        <v>459</v>
      </c>
      <c r="C99" s="245" t="s">
        <v>25</v>
      </c>
      <c r="D99" s="246">
        <v>5</v>
      </c>
      <c r="E99" s="590"/>
      <c r="F99" s="420">
        <f>D99*E99</f>
        <v>0</v>
      </c>
      <c r="G99" s="376"/>
      <c r="H99" s="376"/>
    </row>
    <row r="100" spans="1:8" s="247" customFormat="1" ht="36">
      <c r="A100" s="244"/>
      <c r="B100" s="250" t="s">
        <v>460</v>
      </c>
      <c r="C100" s="245"/>
      <c r="D100" s="246"/>
      <c r="E100" s="420"/>
      <c r="F100" s="420"/>
      <c r="G100" s="376"/>
      <c r="H100" s="376"/>
    </row>
    <row r="101" spans="1:8" s="247" customFormat="1">
      <c r="A101" s="244"/>
      <c r="B101" s="250"/>
      <c r="C101" s="245"/>
      <c r="D101" s="246"/>
      <c r="E101" s="420"/>
      <c r="F101" s="420"/>
      <c r="G101" s="376"/>
      <c r="H101" s="376"/>
    </row>
    <row r="102" spans="1:8" s="247" customFormat="1" ht="84">
      <c r="A102" s="244"/>
      <c r="B102" s="250" t="s">
        <v>461</v>
      </c>
      <c r="C102" s="245" t="s">
        <v>25</v>
      </c>
      <c r="D102" s="246">
        <v>7</v>
      </c>
      <c r="E102" s="590"/>
      <c r="F102" s="420">
        <f>D102*E102</f>
        <v>0</v>
      </c>
      <c r="G102" s="376"/>
      <c r="H102" s="376"/>
    </row>
    <row r="103" spans="1:8" s="247" customFormat="1" ht="36">
      <c r="A103" s="244"/>
      <c r="B103" s="250" t="s">
        <v>462</v>
      </c>
      <c r="C103" s="245"/>
      <c r="D103" s="246"/>
      <c r="E103" s="420"/>
      <c r="F103" s="420"/>
      <c r="G103" s="376"/>
      <c r="H103" s="376"/>
    </row>
    <row r="104" spans="1:8" s="247" customFormat="1">
      <c r="A104" s="244"/>
      <c r="B104" s="250"/>
      <c r="C104" s="245"/>
      <c r="D104" s="246"/>
      <c r="E104" s="420"/>
      <c r="F104" s="420"/>
      <c r="G104" s="376"/>
      <c r="H104" s="376"/>
    </row>
    <row r="105" spans="1:8" s="247" customFormat="1" ht="24">
      <c r="A105" s="244"/>
      <c r="B105" s="250" t="s">
        <v>492</v>
      </c>
      <c r="C105" s="245" t="s">
        <v>25</v>
      </c>
      <c r="D105" s="246">
        <v>3</v>
      </c>
      <c r="E105" s="590"/>
      <c r="F105" s="420">
        <f>D105*E105</f>
        <v>0</v>
      </c>
      <c r="G105" s="376"/>
      <c r="H105" s="376"/>
    </row>
    <row r="106" spans="1:8" s="247" customFormat="1" ht="36">
      <c r="A106" s="244"/>
      <c r="B106" s="250" t="s">
        <v>241</v>
      </c>
      <c r="C106" s="245"/>
      <c r="D106" s="246"/>
      <c r="E106" s="420"/>
      <c r="F106" s="420"/>
      <c r="G106" s="376"/>
      <c r="H106" s="376"/>
    </row>
    <row r="107" spans="1:8" s="247" customFormat="1">
      <c r="A107" s="244"/>
      <c r="B107" s="250"/>
      <c r="C107" s="245"/>
      <c r="D107" s="246"/>
      <c r="E107" s="420"/>
      <c r="F107" s="420"/>
      <c r="G107" s="376"/>
      <c r="H107" s="376"/>
    </row>
    <row r="108" spans="1:8" s="247" customFormat="1" ht="85.5">
      <c r="A108" s="244"/>
      <c r="B108" s="250" t="s">
        <v>493</v>
      </c>
      <c r="C108" s="245" t="s">
        <v>25</v>
      </c>
      <c r="D108" s="246">
        <v>4</v>
      </c>
      <c r="E108" s="590"/>
      <c r="F108" s="420">
        <f>D108*E108</f>
        <v>0</v>
      </c>
      <c r="G108" s="376"/>
      <c r="H108" s="376"/>
    </row>
    <row r="109" spans="1:8" s="247" customFormat="1" ht="36">
      <c r="A109" s="244"/>
      <c r="B109" s="250" t="s">
        <v>494</v>
      </c>
      <c r="C109" s="245"/>
      <c r="D109" s="246"/>
      <c r="E109" s="420"/>
      <c r="F109" s="420"/>
      <c r="G109" s="376"/>
      <c r="H109" s="376"/>
    </row>
    <row r="110" spans="1:8" s="247" customFormat="1">
      <c r="A110" s="244"/>
      <c r="B110" s="250"/>
      <c r="C110" s="245"/>
      <c r="D110" s="246"/>
      <c r="E110" s="420"/>
      <c r="F110" s="420"/>
      <c r="G110" s="376"/>
      <c r="H110" s="376"/>
    </row>
    <row r="111" spans="1:8" s="247" customFormat="1" ht="60">
      <c r="A111" s="244"/>
      <c r="B111" s="250" t="s">
        <v>345</v>
      </c>
      <c r="C111" s="245" t="s">
        <v>25</v>
      </c>
      <c r="D111" s="246">
        <v>5</v>
      </c>
      <c r="E111" s="590"/>
      <c r="F111" s="420">
        <f>D111*E111</f>
        <v>0</v>
      </c>
      <c r="G111" s="376"/>
      <c r="H111" s="376"/>
    </row>
    <row r="112" spans="1:8" s="247" customFormat="1" ht="48">
      <c r="A112" s="244"/>
      <c r="B112" s="250" t="s">
        <v>197</v>
      </c>
      <c r="C112" s="245"/>
      <c r="D112" s="246"/>
      <c r="E112" s="420"/>
      <c r="F112" s="420"/>
      <c r="G112" s="376"/>
      <c r="H112" s="376"/>
    </row>
    <row r="113" spans="1:9" s="247" customFormat="1">
      <c r="A113" s="244"/>
      <c r="B113" s="250"/>
      <c r="C113" s="245"/>
      <c r="D113" s="246"/>
      <c r="E113" s="420"/>
      <c r="F113" s="420"/>
      <c r="G113" s="376"/>
      <c r="H113" s="376"/>
    </row>
    <row r="114" spans="1:9" s="247" customFormat="1" ht="48">
      <c r="A114" s="244"/>
      <c r="B114" s="250" t="s">
        <v>463</v>
      </c>
      <c r="C114" s="245" t="s">
        <v>25</v>
      </c>
      <c r="D114" s="246">
        <v>2</v>
      </c>
      <c r="E114" s="590"/>
      <c r="F114" s="420">
        <f>D114*E114</f>
        <v>0</v>
      </c>
      <c r="G114" s="376"/>
      <c r="H114" s="376"/>
    </row>
    <row r="115" spans="1:9" s="247" customFormat="1" ht="36">
      <c r="A115" s="244"/>
      <c r="B115" s="250" t="s">
        <v>464</v>
      </c>
      <c r="C115" s="245"/>
      <c r="D115" s="246"/>
      <c r="E115" s="420"/>
      <c r="F115" s="420"/>
      <c r="G115" s="376"/>
      <c r="H115" s="376"/>
    </row>
    <row r="116" spans="1:9" s="247" customFormat="1">
      <c r="A116" s="244"/>
      <c r="B116" s="250"/>
      <c r="C116" s="245"/>
      <c r="D116" s="246"/>
      <c r="E116" s="420"/>
      <c r="F116" s="420"/>
      <c r="G116" s="376"/>
      <c r="H116" s="376"/>
    </row>
    <row r="117" spans="1:9" ht="36">
      <c r="A117" s="262">
        <f>IF(B116="",MAX($A$18:A102)+1,"")</f>
        <v>3</v>
      </c>
      <c r="B117" s="258" t="s">
        <v>1</v>
      </c>
      <c r="C117" s="259"/>
      <c r="D117" s="260"/>
      <c r="E117" s="537"/>
      <c r="F117" s="436"/>
      <c r="I117" s="538"/>
    </row>
    <row r="118" spans="1:9">
      <c r="A118" s="262" t="str">
        <f>IF(B117="",MAX($A$18:A117)+1,"")</f>
        <v/>
      </c>
      <c r="B118" s="258"/>
      <c r="C118" s="259"/>
      <c r="D118" s="260"/>
      <c r="E118" s="537"/>
      <c r="F118" s="436"/>
      <c r="I118" s="538"/>
    </row>
    <row r="119" spans="1:9" s="255" customFormat="1" ht="96">
      <c r="A119" s="262"/>
      <c r="B119" s="252" t="s">
        <v>465</v>
      </c>
      <c r="C119" s="251" t="s">
        <v>25</v>
      </c>
      <c r="D119" s="246">
        <v>20</v>
      </c>
      <c r="E119" s="590"/>
      <c r="F119" s="420">
        <f>D119*E119</f>
        <v>0</v>
      </c>
      <c r="G119" s="376"/>
      <c r="H119" s="376"/>
    </row>
    <row r="120" spans="1:9" s="255" customFormat="1" ht="36">
      <c r="A120" s="262"/>
      <c r="B120" s="252" t="s">
        <v>466</v>
      </c>
      <c r="C120" s="251"/>
      <c r="D120" s="246"/>
      <c r="E120" s="420"/>
      <c r="F120" s="420"/>
      <c r="G120" s="376"/>
      <c r="H120" s="376"/>
    </row>
    <row r="121" spans="1:9" s="247" customFormat="1">
      <c r="A121" s="262" t="str">
        <f>IF(B119="",MAX($A$18:A119)+1,"")</f>
        <v/>
      </c>
      <c r="B121" s="250"/>
      <c r="C121" s="245"/>
      <c r="D121" s="246"/>
      <c r="E121" s="420"/>
      <c r="F121" s="420"/>
      <c r="G121" s="376"/>
      <c r="H121" s="376"/>
    </row>
    <row r="122" spans="1:9" s="255" customFormat="1" ht="96">
      <c r="A122" s="262"/>
      <c r="B122" s="252" t="s">
        <v>467</v>
      </c>
      <c r="C122" s="251" t="s">
        <v>25</v>
      </c>
      <c r="D122" s="246">
        <v>3</v>
      </c>
      <c r="E122" s="590"/>
      <c r="F122" s="420">
        <f>D122*E122</f>
        <v>0</v>
      </c>
      <c r="G122" s="376"/>
      <c r="H122" s="376"/>
    </row>
    <row r="123" spans="1:9" s="255" customFormat="1" ht="36">
      <c r="A123" s="262"/>
      <c r="B123" s="252" t="s">
        <v>466</v>
      </c>
      <c r="C123" s="251"/>
      <c r="D123" s="246"/>
      <c r="E123" s="420"/>
      <c r="F123" s="420"/>
      <c r="G123" s="376"/>
      <c r="H123" s="376"/>
    </row>
    <row r="124" spans="1:9" s="247" customFormat="1">
      <c r="A124" s="262"/>
      <c r="B124" s="250"/>
      <c r="C124" s="245"/>
      <c r="D124" s="246"/>
      <c r="E124" s="420"/>
      <c r="F124" s="420"/>
      <c r="G124" s="376"/>
      <c r="H124" s="376"/>
    </row>
    <row r="125" spans="1:9" s="247" customFormat="1" ht="36">
      <c r="A125" s="262">
        <f>IF(B121="",MAX($A$18:A121)+1,"")</f>
        <v>4</v>
      </c>
      <c r="B125" s="257" t="s">
        <v>232</v>
      </c>
      <c r="C125" s="256" t="s">
        <v>25</v>
      </c>
      <c r="D125" s="253">
        <v>21</v>
      </c>
      <c r="E125" s="590"/>
      <c r="F125" s="420">
        <f>D125*E125</f>
        <v>0</v>
      </c>
      <c r="G125" s="376"/>
      <c r="H125" s="376"/>
    </row>
    <row r="126" spans="1:9" s="247" customFormat="1">
      <c r="A126" s="262" t="str">
        <f>IF(B125="",MAX($A$18:A125)+1,"")</f>
        <v/>
      </c>
      <c r="B126" s="257"/>
      <c r="C126" s="256"/>
      <c r="D126" s="253"/>
      <c r="E126" s="420"/>
      <c r="F126" s="420"/>
      <c r="G126" s="376"/>
      <c r="H126" s="376"/>
    </row>
    <row r="127" spans="1:9" s="247" customFormat="1" ht="48">
      <c r="A127" s="262">
        <f>IF(B126="",MAX($A$18:A126)+1,"")</f>
        <v>5</v>
      </c>
      <c r="B127" s="250" t="s">
        <v>181</v>
      </c>
      <c r="C127" s="245"/>
      <c r="D127" s="246"/>
      <c r="E127" s="420"/>
      <c r="F127" s="420"/>
      <c r="G127" s="376"/>
      <c r="H127" s="376"/>
    </row>
    <row r="128" spans="1:9" s="247" customFormat="1">
      <c r="A128" s="244"/>
      <c r="B128" s="250"/>
      <c r="C128" s="245"/>
      <c r="D128" s="246"/>
      <c r="E128" s="420"/>
      <c r="F128" s="420"/>
      <c r="G128" s="376"/>
      <c r="H128" s="376"/>
    </row>
    <row r="129" spans="1:8" s="247" customFormat="1">
      <c r="A129" s="244"/>
      <c r="B129" s="250" t="s">
        <v>58</v>
      </c>
      <c r="C129" s="245" t="s">
        <v>25</v>
      </c>
      <c r="D129" s="246">
        <v>11</v>
      </c>
      <c r="E129" s="590"/>
      <c r="F129" s="420">
        <f>D129*E129</f>
        <v>0</v>
      </c>
      <c r="G129" s="376"/>
      <c r="H129" s="376"/>
    </row>
    <row r="130" spans="1:8" s="247" customFormat="1">
      <c r="A130" s="244"/>
      <c r="B130" s="250"/>
      <c r="C130" s="245"/>
      <c r="D130" s="246"/>
      <c r="E130" s="420"/>
      <c r="F130" s="420"/>
      <c r="G130" s="376"/>
      <c r="H130" s="376"/>
    </row>
    <row r="131" spans="1:8" s="247" customFormat="1">
      <c r="A131" s="244"/>
      <c r="B131" s="250" t="s">
        <v>59</v>
      </c>
      <c r="C131" s="245" t="s">
        <v>25</v>
      </c>
      <c r="D131" s="246">
        <v>4</v>
      </c>
      <c r="E131" s="590"/>
      <c r="F131" s="420">
        <f>D131*E131</f>
        <v>0</v>
      </c>
      <c r="G131" s="376"/>
      <c r="H131" s="376"/>
    </row>
    <row r="132" spans="1:8" s="247" customFormat="1">
      <c r="A132" s="244"/>
      <c r="B132" s="250"/>
      <c r="C132" s="245"/>
      <c r="D132" s="246"/>
      <c r="E132" s="420"/>
      <c r="F132" s="420"/>
      <c r="G132" s="376"/>
      <c r="H132" s="376"/>
    </row>
    <row r="133" spans="1:8" s="247" customFormat="1">
      <c r="A133" s="244"/>
      <c r="B133" s="250" t="s">
        <v>60</v>
      </c>
      <c r="C133" s="245" t="s">
        <v>25</v>
      </c>
      <c r="D133" s="246">
        <v>5</v>
      </c>
      <c r="E133" s="590"/>
      <c r="F133" s="420">
        <f>D133*E133</f>
        <v>0</v>
      </c>
      <c r="G133" s="376"/>
      <c r="H133" s="376"/>
    </row>
    <row r="134" spans="1:8" s="247" customFormat="1">
      <c r="A134" s="244"/>
      <c r="B134" s="250"/>
      <c r="C134" s="245"/>
      <c r="D134" s="246"/>
      <c r="E134" s="420"/>
      <c r="F134" s="420"/>
      <c r="G134" s="376"/>
      <c r="H134" s="376"/>
    </row>
    <row r="135" spans="1:8" s="247" customFormat="1">
      <c r="A135" s="244"/>
      <c r="B135" s="250" t="s">
        <v>61</v>
      </c>
      <c r="C135" s="245" t="s">
        <v>25</v>
      </c>
      <c r="D135" s="246">
        <v>1</v>
      </c>
      <c r="E135" s="590"/>
      <c r="F135" s="420">
        <f>D135*E135</f>
        <v>0</v>
      </c>
      <c r="G135" s="376"/>
      <c r="H135" s="376"/>
    </row>
    <row r="136" spans="1:8" s="247" customFormat="1">
      <c r="A136" s="244"/>
      <c r="B136" s="250"/>
      <c r="C136" s="245"/>
      <c r="D136" s="246"/>
      <c r="E136" s="467"/>
      <c r="F136" s="420"/>
      <c r="G136" s="376"/>
      <c r="H136" s="376"/>
    </row>
    <row r="137" spans="1:8" s="247" customFormat="1">
      <c r="A137" s="244"/>
      <c r="B137" s="250" t="s">
        <v>431</v>
      </c>
      <c r="C137" s="245" t="s">
        <v>25</v>
      </c>
      <c r="D137" s="246">
        <v>2</v>
      </c>
      <c r="E137" s="590"/>
      <c r="F137" s="420">
        <f>D137*E137</f>
        <v>0</v>
      </c>
      <c r="G137" s="376"/>
      <c r="H137" s="376"/>
    </row>
    <row r="138" spans="1:8" s="247" customFormat="1">
      <c r="A138" s="244"/>
      <c r="B138" s="250"/>
      <c r="C138" s="245"/>
      <c r="D138" s="246"/>
      <c r="E138" s="467"/>
      <c r="F138" s="420"/>
      <c r="G138" s="376"/>
      <c r="H138" s="376"/>
    </row>
    <row r="139" spans="1:8" s="247" customFormat="1" ht="48">
      <c r="A139" s="262">
        <f>IF(B136="",MAX($A$18:A136)+1,"")</f>
        <v>6</v>
      </c>
      <c r="B139" s="250" t="s">
        <v>102</v>
      </c>
      <c r="C139" s="245"/>
      <c r="D139" s="246"/>
      <c r="E139" s="420"/>
      <c r="F139" s="420"/>
      <c r="G139" s="376"/>
      <c r="H139" s="376"/>
    </row>
    <row r="140" spans="1:8" s="247" customFormat="1">
      <c r="A140" s="244"/>
      <c r="B140" s="250"/>
      <c r="C140" s="245"/>
      <c r="D140" s="246"/>
      <c r="E140" s="420"/>
      <c r="F140" s="420"/>
      <c r="G140" s="376"/>
      <c r="H140" s="376"/>
    </row>
    <row r="141" spans="1:8" s="247" customFormat="1">
      <c r="A141" s="244"/>
      <c r="B141" s="250" t="s">
        <v>58</v>
      </c>
      <c r="C141" s="245" t="s">
        <v>25</v>
      </c>
      <c r="D141" s="246">
        <v>2</v>
      </c>
      <c r="E141" s="590"/>
      <c r="F141" s="420">
        <f>D141*E141</f>
        <v>0</v>
      </c>
      <c r="G141" s="376"/>
      <c r="H141" s="376"/>
    </row>
    <row r="142" spans="1:8" s="247" customFormat="1">
      <c r="A142" s="244"/>
      <c r="B142" s="250"/>
      <c r="C142" s="245"/>
      <c r="D142" s="246"/>
      <c r="E142" s="420"/>
      <c r="F142" s="420"/>
      <c r="G142" s="376"/>
      <c r="H142" s="376"/>
    </row>
    <row r="143" spans="1:8" s="247" customFormat="1" ht="36">
      <c r="A143" s="262">
        <f>IF(B142="",MAX($A$9:A142)+1,"")</f>
        <v>7</v>
      </c>
      <c r="B143" s="250" t="s">
        <v>98</v>
      </c>
      <c r="C143" s="245" t="s">
        <v>22</v>
      </c>
      <c r="D143" s="246">
        <v>4</v>
      </c>
      <c r="E143" s="591"/>
      <c r="F143" s="420">
        <f>D143*E143</f>
        <v>0</v>
      </c>
      <c r="G143" s="376"/>
      <c r="H143" s="376"/>
    </row>
    <row r="144" spans="1:8" s="247" customFormat="1">
      <c r="A144" s="244"/>
      <c r="B144" s="250" t="s">
        <v>182</v>
      </c>
      <c r="C144" s="245"/>
      <c r="D144" s="246"/>
      <c r="E144" s="420"/>
      <c r="F144" s="420"/>
      <c r="G144" s="376"/>
      <c r="H144" s="376"/>
    </row>
    <row r="145" spans="1:8" s="247" customFormat="1">
      <c r="A145" s="244"/>
      <c r="B145" s="250" t="s">
        <v>62</v>
      </c>
      <c r="C145" s="245"/>
      <c r="D145" s="246"/>
      <c r="E145" s="420"/>
      <c r="F145" s="420"/>
      <c r="G145" s="376"/>
      <c r="H145" s="376"/>
    </row>
    <row r="146" spans="1:8" s="247" customFormat="1">
      <c r="A146" s="244"/>
      <c r="B146" s="250" t="s">
        <v>63</v>
      </c>
      <c r="C146" s="245"/>
      <c r="D146" s="246"/>
      <c r="E146" s="420"/>
      <c r="F146" s="420"/>
      <c r="G146" s="376"/>
      <c r="H146" s="376"/>
    </row>
    <row r="147" spans="1:8" s="247" customFormat="1">
      <c r="A147" s="244"/>
      <c r="B147" s="250" t="s">
        <v>183</v>
      </c>
      <c r="C147" s="245"/>
      <c r="D147" s="246"/>
      <c r="E147" s="420"/>
      <c r="F147" s="420"/>
      <c r="G147" s="376"/>
      <c r="H147" s="376"/>
    </row>
    <row r="148" spans="1:8" s="247" customFormat="1" ht="24">
      <c r="A148" s="244"/>
      <c r="B148" s="249" t="s">
        <v>64</v>
      </c>
      <c r="C148" s="245"/>
      <c r="D148" s="246"/>
      <c r="E148" s="420"/>
      <c r="F148" s="420"/>
      <c r="G148" s="376"/>
      <c r="H148" s="376"/>
    </row>
    <row r="149" spans="1:8" s="247" customFormat="1">
      <c r="A149" s="244" t="s">
        <v>14</v>
      </c>
      <c r="B149" s="249"/>
      <c r="C149" s="245"/>
      <c r="D149" s="246"/>
      <c r="E149" s="420"/>
      <c r="F149" s="420"/>
      <c r="G149" s="376"/>
      <c r="H149" s="376"/>
    </row>
    <row r="150" spans="1:8" s="247" customFormat="1" ht="36">
      <c r="A150" s="262">
        <f>IF(B149="",MAX($A$9:A149)+1,"")</f>
        <v>8</v>
      </c>
      <c r="B150" s="250" t="s">
        <v>150</v>
      </c>
      <c r="C150" s="245" t="s">
        <v>22</v>
      </c>
      <c r="D150" s="246">
        <v>1</v>
      </c>
      <c r="E150" s="591"/>
      <c r="F150" s="420">
        <f>D150*E150</f>
        <v>0</v>
      </c>
      <c r="G150" s="376"/>
      <c r="H150" s="376"/>
    </row>
    <row r="151" spans="1:8" s="247" customFormat="1">
      <c r="A151" s="262" t="str">
        <f>IF(B150="",MAX($A$9:A150)+1,"")</f>
        <v/>
      </c>
      <c r="B151" s="250" t="s">
        <v>184</v>
      </c>
      <c r="C151" s="245"/>
      <c r="D151" s="246"/>
      <c r="E151" s="420"/>
      <c r="F151" s="420"/>
      <c r="G151" s="376"/>
      <c r="H151" s="376"/>
    </row>
    <row r="152" spans="1:8" s="247" customFormat="1">
      <c r="A152" s="262" t="str">
        <f>IF(B151="",MAX($A$9:A151)+1,"")</f>
        <v/>
      </c>
      <c r="B152" s="250" t="s">
        <v>62</v>
      </c>
      <c r="C152" s="245"/>
      <c r="D152" s="246"/>
      <c r="E152" s="420"/>
      <c r="F152" s="420"/>
      <c r="G152" s="376"/>
      <c r="H152" s="376"/>
    </row>
    <row r="153" spans="1:8" s="247" customFormat="1">
      <c r="A153" s="262" t="str">
        <f>IF(B152="",MAX($A$9:A152)+1,"")</f>
        <v/>
      </c>
      <c r="B153" s="250" t="s">
        <v>63</v>
      </c>
      <c r="C153" s="245"/>
      <c r="D153" s="246"/>
      <c r="E153" s="420"/>
      <c r="F153" s="420"/>
      <c r="G153" s="376"/>
      <c r="H153" s="376"/>
    </row>
    <row r="154" spans="1:8" s="247" customFormat="1" ht="24">
      <c r="A154" s="262" t="str">
        <f>IF(B153="",MAX($A$9:A153)+1,"")</f>
        <v/>
      </c>
      <c r="B154" s="250" t="s">
        <v>432</v>
      </c>
      <c r="C154" s="245"/>
      <c r="D154" s="246"/>
      <c r="E154" s="420"/>
      <c r="F154" s="420"/>
      <c r="G154" s="376"/>
      <c r="H154" s="376"/>
    </row>
    <row r="155" spans="1:8" s="247" customFormat="1" ht="24">
      <c r="A155" s="262" t="str">
        <f>IF(B154="",MAX($A$9:A154)+1,"")</f>
        <v/>
      </c>
      <c r="B155" s="249" t="s">
        <v>64</v>
      </c>
      <c r="C155" s="245"/>
      <c r="D155" s="246"/>
      <c r="E155" s="420"/>
      <c r="F155" s="420"/>
      <c r="G155" s="376"/>
      <c r="H155" s="376"/>
    </row>
    <row r="156" spans="1:8" s="247" customFormat="1">
      <c r="A156" s="262" t="str">
        <f>IF(B155="",MAX($A$9:A155)+1,"")</f>
        <v/>
      </c>
      <c r="B156" s="249"/>
      <c r="C156" s="245"/>
      <c r="D156" s="246"/>
      <c r="E156" s="420"/>
      <c r="F156" s="420"/>
      <c r="G156" s="376"/>
      <c r="H156" s="376"/>
    </row>
    <row r="157" spans="1:8" s="247" customFormat="1" ht="48">
      <c r="A157" s="262">
        <f>IF(B156="",MAX($A$9:A156)+1,"")</f>
        <v>9</v>
      </c>
      <c r="B157" s="250" t="s">
        <v>233</v>
      </c>
      <c r="C157" s="245" t="s">
        <v>25</v>
      </c>
      <c r="D157" s="246">
        <v>6</v>
      </c>
      <c r="E157" s="590"/>
      <c r="F157" s="420">
        <f>D157*E157</f>
        <v>0</v>
      </c>
      <c r="G157" s="376"/>
      <c r="H157" s="376"/>
    </row>
    <row r="158" spans="1:8" s="247" customFormat="1">
      <c r="A158" s="244" t="s">
        <v>14</v>
      </c>
      <c r="B158" s="239"/>
      <c r="C158" s="226"/>
      <c r="D158" s="246"/>
      <c r="E158" s="420"/>
      <c r="F158" s="420"/>
      <c r="G158" s="376"/>
      <c r="H158" s="376"/>
    </row>
    <row r="159" spans="1:8" s="247" customFormat="1" ht="48">
      <c r="A159" s="262">
        <f>IF(B158="",MAX($A$9:A158)+1,"")</f>
        <v>10</v>
      </c>
      <c r="B159" s="250" t="s">
        <v>234</v>
      </c>
      <c r="C159" s="245" t="s">
        <v>25</v>
      </c>
      <c r="D159" s="246">
        <v>16</v>
      </c>
      <c r="E159" s="590"/>
      <c r="F159" s="420">
        <f>D159*E159</f>
        <v>0</v>
      </c>
      <c r="G159" s="376"/>
      <c r="H159" s="376"/>
    </row>
    <row r="160" spans="1:8" s="247" customFormat="1">
      <c r="A160" s="244" t="s">
        <v>14</v>
      </c>
      <c r="B160" s="250"/>
      <c r="C160" s="256"/>
      <c r="D160" s="253"/>
      <c r="E160" s="420"/>
      <c r="F160" s="420"/>
      <c r="G160" s="376"/>
      <c r="H160" s="376"/>
    </row>
    <row r="161" spans="1:10" s="247" customFormat="1" ht="48">
      <c r="A161" s="262">
        <f>IF(B160="",MAX($A$9:A160)+1,"")</f>
        <v>11</v>
      </c>
      <c r="B161" s="257" t="s">
        <v>235</v>
      </c>
      <c r="C161" s="256" t="s">
        <v>25</v>
      </c>
      <c r="D161" s="253">
        <v>3</v>
      </c>
      <c r="E161" s="590"/>
      <c r="F161" s="420">
        <f>D161*E161</f>
        <v>0</v>
      </c>
      <c r="G161" s="376"/>
      <c r="H161" s="376"/>
    </row>
    <row r="162" spans="1:10" s="247" customFormat="1">
      <c r="A162" s="244"/>
      <c r="B162" s="257"/>
      <c r="C162" s="256"/>
      <c r="D162" s="253"/>
      <c r="E162" s="420"/>
      <c r="F162" s="420"/>
      <c r="G162" s="376"/>
      <c r="H162" s="376"/>
    </row>
    <row r="163" spans="1:10" s="247" customFormat="1" ht="36">
      <c r="A163" s="262">
        <f>IF(B162="",MAX($A$9:A162)+1,"")</f>
        <v>12</v>
      </c>
      <c r="B163" s="250" t="s">
        <v>216</v>
      </c>
      <c r="C163" s="256" t="s">
        <v>26</v>
      </c>
      <c r="D163" s="253">
        <v>12</v>
      </c>
      <c r="E163" s="590"/>
      <c r="F163" s="420">
        <f>D163*E163</f>
        <v>0</v>
      </c>
      <c r="G163" s="376"/>
      <c r="H163" s="376"/>
    </row>
    <row r="164" spans="1:10" s="247" customFormat="1">
      <c r="A164" s="244"/>
      <c r="B164" s="250"/>
      <c r="C164" s="245"/>
      <c r="D164" s="246"/>
      <c r="E164" s="420"/>
      <c r="F164" s="420"/>
      <c r="G164" s="376"/>
      <c r="H164" s="376"/>
    </row>
    <row r="165" spans="1:10" s="247" customFormat="1" ht="48">
      <c r="A165" s="262">
        <f>IF(B164="",MAX($A$9:A164)+1,"")</f>
        <v>13</v>
      </c>
      <c r="B165" s="250" t="s">
        <v>236</v>
      </c>
      <c r="C165" s="256" t="s">
        <v>41</v>
      </c>
      <c r="D165" s="253">
        <v>180</v>
      </c>
      <c r="E165" s="590"/>
      <c r="F165" s="420">
        <f>D165*E165</f>
        <v>0</v>
      </c>
      <c r="G165" s="376"/>
      <c r="H165" s="376"/>
    </row>
    <row r="166" spans="1:10" s="247" customFormat="1">
      <c r="A166" s="244"/>
      <c r="B166" s="257"/>
      <c r="C166" s="256"/>
      <c r="D166" s="253"/>
      <c r="E166" s="420"/>
      <c r="F166" s="420"/>
      <c r="G166" s="376"/>
      <c r="H166" s="376"/>
    </row>
    <row r="167" spans="1:10" s="106" customFormat="1" ht="60">
      <c r="A167" s="253">
        <f>IF(B166="",MAX($A$7:A166)+1,"")</f>
        <v>14</v>
      </c>
      <c r="B167" s="205" t="s">
        <v>215</v>
      </c>
      <c r="C167" s="245" t="s">
        <v>22</v>
      </c>
      <c r="D167" s="246">
        <v>1</v>
      </c>
      <c r="E167" s="590"/>
      <c r="F167" s="420">
        <f>D167*E167</f>
        <v>0</v>
      </c>
      <c r="G167" s="376"/>
      <c r="H167" s="376"/>
    </row>
    <row r="168" spans="1:10" s="197" customFormat="1">
      <c r="A168" s="262"/>
      <c r="B168" s="35"/>
      <c r="C168" s="48"/>
      <c r="D168" s="246"/>
      <c r="E168" s="420"/>
      <c r="F168" s="436"/>
      <c r="G168" s="376"/>
      <c r="H168" s="376"/>
    </row>
    <row r="169" spans="1:10" s="247" customFormat="1" ht="84">
      <c r="A169" s="253">
        <f>IF(B168="",MAX($A$7:A168)+1,"")</f>
        <v>15</v>
      </c>
      <c r="B169" s="257" t="s">
        <v>263</v>
      </c>
      <c r="C169" s="256"/>
      <c r="D169" s="253"/>
      <c r="E169" s="420"/>
      <c r="F169" s="420"/>
      <c r="G169" s="376"/>
      <c r="H169" s="376"/>
    </row>
    <row r="170" spans="1:10" s="247" customFormat="1">
      <c r="A170" s="244"/>
      <c r="B170" s="250"/>
      <c r="C170" s="256"/>
      <c r="D170" s="253"/>
      <c r="E170" s="420"/>
      <c r="F170" s="420"/>
      <c r="G170" s="376"/>
      <c r="H170" s="376"/>
    </row>
    <row r="171" spans="1:10" s="247" customFormat="1">
      <c r="A171" s="244"/>
      <c r="B171" s="249" t="s">
        <v>65</v>
      </c>
      <c r="C171" s="256" t="s">
        <v>26</v>
      </c>
      <c r="D171" s="253">
        <v>870</v>
      </c>
      <c r="E171" s="590"/>
      <c r="F171" s="420">
        <f>D171*E171</f>
        <v>0</v>
      </c>
      <c r="G171" s="376"/>
      <c r="H171" s="376"/>
    </row>
    <row r="172" spans="1:10" s="247" customFormat="1">
      <c r="A172" s="244" t="s">
        <v>14</v>
      </c>
      <c r="B172" s="257"/>
      <c r="C172" s="256"/>
      <c r="D172" s="253"/>
      <c r="E172" s="420"/>
      <c r="F172" s="420"/>
      <c r="G172" s="376"/>
      <c r="H172" s="376"/>
    </row>
    <row r="173" spans="1:10" s="247" customFormat="1" ht="24">
      <c r="A173" s="262">
        <f>IF(B172="",MAX($A$9:A172)+1,"")</f>
        <v>16</v>
      </c>
      <c r="B173" s="257" t="s">
        <v>237</v>
      </c>
      <c r="C173" s="256" t="s">
        <v>26</v>
      </c>
      <c r="D173" s="253">
        <v>18</v>
      </c>
      <c r="E173" s="590"/>
      <c r="F173" s="420">
        <f>D173*E173</f>
        <v>0</v>
      </c>
      <c r="G173" s="376"/>
      <c r="H173" s="376"/>
    </row>
    <row r="174" spans="1:10" s="113" customFormat="1">
      <c r="A174" s="244"/>
      <c r="B174" s="250"/>
      <c r="C174" s="256"/>
      <c r="D174" s="253"/>
      <c r="E174" s="420"/>
      <c r="F174" s="420"/>
      <c r="G174" s="376"/>
      <c r="H174" s="376"/>
    </row>
    <row r="175" spans="1:10" s="211" customFormat="1" ht="60">
      <c r="A175" s="253">
        <f>IF(B174="",MAX($A$8:A174)+1,"")</f>
        <v>17</v>
      </c>
      <c r="B175" s="214" t="s">
        <v>374</v>
      </c>
      <c r="C175" s="212" t="s">
        <v>28</v>
      </c>
      <c r="D175" s="246">
        <v>40</v>
      </c>
      <c r="E175" s="590"/>
      <c r="F175" s="436">
        <f>D175*E175</f>
        <v>0</v>
      </c>
      <c r="G175" s="210"/>
      <c r="H175" s="209"/>
      <c r="I175" s="209"/>
      <c r="J175" s="209"/>
    </row>
    <row r="176" spans="1:10" s="211" customFormat="1" ht="36">
      <c r="A176" s="213"/>
      <c r="B176" s="214" t="s">
        <v>139</v>
      </c>
      <c r="C176" s="212"/>
      <c r="D176" s="246"/>
      <c r="E176" s="442"/>
      <c r="F176" s="436"/>
      <c r="G176" s="210"/>
      <c r="H176" s="209"/>
      <c r="I176" s="209"/>
      <c r="J176" s="209"/>
    </row>
    <row r="177" spans="1:8" s="247" customFormat="1" ht="12">
      <c r="A177" s="253"/>
      <c r="B177" s="35"/>
      <c r="C177" s="245"/>
      <c r="D177" s="246"/>
      <c r="E177" s="420"/>
      <c r="F177" s="420"/>
      <c r="G177" s="225"/>
    </row>
    <row r="178" spans="1:8" s="113" customFormat="1" ht="36">
      <c r="A178" s="253">
        <f>IF(B177="",MAX($A$8:A177)+1,"")</f>
        <v>18</v>
      </c>
      <c r="B178" s="257" t="s">
        <v>238</v>
      </c>
      <c r="C178" s="256" t="s">
        <v>22</v>
      </c>
      <c r="D178" s="253">
        <v>1</v>
      </c>
      <c r="E178" s="591"/>
      <c r="F178" s="420">
        <f>D178*E178</f>
        <v>0</v>
      </c>
      <c r="G178" s="376"/>
      <c r="H178" s="376"/>
    </row>
    <row r="179" spans="1:8" s="113" customFormat="1">
      <c r="A179" s="244"/>
      <c r="B179" s="240"/>
      <c r="C179" s="251"/>
      <c r="D179" s="246"/>
      <c r="E179" s="420"/>
      <c r="F179" s="436"/>
      <c r="G179" s="376"/>
      <c r="H179" s="376"/>
    </row>
    <row r="180" spans="1:8" s="113" customFormat="1" ht="36">
      <c r="A180" s="262">
        <f>IF(B179="",MAX($A$9:A179)+1,"")</f>
        <v>19</v>
      </c>
      <c r="B180" s="241" t="s">
        <v>239</v>
      </c>
      <c r="C180" s="251" t="s">
        <v>25</v>
      </c>
      <c r="D180" s="246">
        <v>1</v>
      </c>
      <c r="E180" s="591"/>
      <c r="F180" s="420">
        <f>D180*E180</f>
        <v>0</v>
      </c>
      <c r="G180" s="376"/>
      <c r="H180" s="376"/>
    </row>
    <row r="181" spans="1:8" s="113" customFormat="1">
      <c r="A181" s="244"/>
      <c r="B181" s="250"/>
      <c r="C181" s="245"/>
      <c r="D181" s="246"/>
      <c r="E181" s="420"/>
      <c r="F181" s="420"/>
      <c r="G181" s="376"/>
      <c r="H181" s="376"/>
    </row>
    <row r="182" spans="1:8" s="113" customFormat="1" ht="36">
      <c r="A182" s="262">
        <f>IF(B181="",MAX($A$9:A181)+1,"")</f>
        <v>20</v>
      </c>
      <c r="B182" s="250" t="s">
        <v>240</v>
      </c>
      <c r="C182" s="256" t="s">
        <v>28</v>
      </c>
      <c r="D182" s="253">
        <v>16</v>
      </c>
      <c r="E182" s="591"/>
      <c r="F182" s="420">
        <f>D182*E182</f>
        <v>0</v>
      </c>
      <c r="G182" s="376"/>
      <c r="H182" s="376"/>
    </row>
    <row r="183" spans="1:8" s="113" customFormat="1">
      <c r="A183" s="244"/>
      <c r="B183" s="257"/>
      <c r="C183" s="256"/>
      <c r="D183" s="253"/>
      <c r="E183" s="420"/>
      <c r="F183" s="420"/>
      <c r="G183" s="376"/>
      <c r="H183" s="376"/>
    </row>
    <row r="184" spans="1:8" s="113" customFormat="1" ht="36">
      <c r="A184" s="262">
        <f>IF(B183="",MAX($A$9:A183)+1,"")</f>
        <v>21</v>
      </c>
      <c r="B184" s="250" t="s">
        <v>230</v>
      </c>
      <c r="C184" s="256" t="s">
        <v>22</v>
      </c>
      <c r="D184" s="253">
        <v>1</v>
      </c>
      <c r="E184" s="591"/>
      <c r="F184" s="420">
        <f>D184*E184</f>
        <v>0</v>
      </c>
      <c r="G184" s="376"/>
      <c r="H184" s="376"/>
    </row>
    <row r="185" spans="1:8" s="113" customFormat="1" ht="13.5" thickBot="1">
      <c r="A185" s="244"/>
      <c r="B185" s="250"/>
      <c r="C185" s="245"/>
      <c r="D185" s="246"/>
      <c r="E185" s="420"/>
      <c r="F185" s="420"/>
      <c r="G185" s="376"/>
      <c r="H185" s="376"/>
    </row>
    <row r="186" spans="1:8" s="113" customFormat="1" ht="30" customHeight="1" thickTop="1" thickBot="1">
      <c r="A186" s="230"/>
      <c r="B186" s="231" t="s">
        <v>158</v>
      </c>
      <c r="C186" s="232"/>
      <c r="D186" s="229"/>
      <c r="E186" s="444"/>
      <c r="F186" s="445">
        <f>SUM(F10:F184)</f>
        <v>0</v>
      </c>
      <c r="G186" s="376"/>
      <c r="H186" s="376"/>
    </row>
    <row r="187" spans="1:8" s="247" customFormat="1" ht="13.5" thickTop="1">
      <c r="A187" s="244"/>
      <c r="B187" s="250"/>
      <c r="C187" s="245"/>
      <c r="D187" s="246"/>
      <c r="E187" s="420"/>
      <c r="F187" s="420"/>
      <c r="G187" s="376"/>
      <c r="H187" s="376"/>
    </row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rowBreaks count="4" manualBreakCount="4">
    <brk id="51" max="5" man="1"/>
    <brk id="114" max="5" man="1"/>
    <brk id="149" max="5" man="1"/>
    <brk id="174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05"/>
  <sheetViews>
    <sheetView view="pageBreakPreview" zoomScaleNormal="100" zoomScaleSheetLayoutView="100" workbookViewId="0">
      <selection activeCell="E9" sqref="E9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446" customWidth="1"/>
    <col min="6" max="6" width="15.28515625" style="446" customWidth="1"/>
    <col min="7" max="16384" width="9" style="243"/>
  </cols>
  <sheetData>
    <row r="1" spans="1:10" s="215" customFormat="1" ht="14.1" customHeight="1">
      <c r="D1" s="233"/>
      <c r="E1" s="432"/>
      <c r="F1" s="420"/>
    </row>
    <row r="2" spans="1:10" s="215" customFormat="1" ht="14.1" customHeight="1">
      <c r="A2" s="219"/>
      <c r="B2" s="402" t="s">
        <v>385</v>
      </c>
      <c r="C2" s="219"/>
      <c r="D2" s="234"/>
      <c r="E2" s="433"/>
      <c r="F2" s="420"/>
    </row>
    <row r="3" spans="1:10" s="215" customFormat="1">
      <c r="D3" s="233"/>
      <c r="E3" s="432"/>
      <c r="F3" s="420"/>
    </row>
    <row r="4" spans="1:10" s="216" customFormat="1" ht="12.75">
      <c r="A4" s="222"/>
      <c r="B4" s="223" t="s">
        <v>23</v>
      </c>
      <c r="C4" s="224" t="s">
        <v>10</v>
      </c>
      <c r="D4" s="235" t="s">
        <v>11</v>
      </c>
      <c r="E4" s="434" t="s">
        <v>12</v>
      </c>
      <c r="F4" s="434" t="s">
        <v>13</v>
      </c>
    </row>
    <row r="5" spans="1:10" s="217" customFormat="1">
      <c r="A5" s="220"/>
      <c r="B5" s="218" t="s">
        <v>7</v>
      </c>
      <c r="C5" s="221"/>
      <c r="D5" s="236"/>
      <c r="E5" s="435"/>
      <c r="F5" s="420"/>
    </row>
    <row r="6" spans="1:10" s="217" customFormat="1">
      <c r="A6" s="220"/>
      <c r="B6" s="218"/>
      <c r="C6" s="221"/>
      <c r="D6" s="236"/>
      <c r="E6" s="435"/>
      <c r="F6" s="420"/>
    </row>
    <row r="7" spans="1:10" s="247" customFormat="1" ht="12.75">
      <c r="A7" s="228" t="s">
        <v>3</v>
      </c>
      <c r="B7" s="237" t="s">
        <v>67</v>
      </c>
      <c r="C7" s="245" t="s">
        <v>9</v>
      </c>
      <c r="D7" s="246"/>
      <c r="E7" s="420"/>
      <c r="F7" s="420"/>
      <c r="G7" s="42"/>
      <c r="H7" s="227"/>
      <c r="I7" s="261"/>
      <c r="J7" s="225"/>
    </row>
    <row r="8" spans="1:10" s="217" customFormat="1">
      <c r="A8" s="220"/>
      <c r="B8" s="218"/>
      <c r="C8" s="221"/>
      <c r="D8" s="181"/>
      <c r="E8" s="447"/>
      <c r="F8" s="419"/>
    </row>
    <row r="9" spans="1:10" s="247" customFormat="1" ht="48">
      <c r="A9" s="253">
        <f>IF(B8="",MAX($A$8:A8)+1,"")</f>
        <v>1</v>
      </c>
      <c r="B9" s="250" t="s">
        <v>242</v>
      </c>
      <c r="C9" s="245" t="s">
        <v>26</v>
      </c>
      <c r="D9" s="246">
        <v>4950</v>
      </c>
      <c r="E9" s="590"/>
      <c r="F9" s="420">
        <f>D9*E9</f>
        <v>0</v>
      </c>
      <c r="G9" s="248"/>
      <c r="H9" s="248"/>
      <c r="I9" s="248"/>
    </row>
    <row r="10" spans="1:10" s="113" customFormat="1" ht="12.75">
      <c r="A10" s="244"/>
      <c r="B10" s="250"/>
      <c r="C10" s="245"/>
      <c r="D10" s="246"/>
      <c r="E10" s="420"/>
      <c r="F10" s="420"/>
      <c r="G10" s="248"/>
      <c r="H10" s="248"/>
      <c r="I10" s="248"/>
    </row>
    <row r="11" spans="1:10" s="247" customFormat="1" ht="48">
      <c r="A11" s="253">
        <f>IF(B10="",MAX($A$8:A10)+1,"")</f>
        <v>2</v>
      </c>
      <c r="B11" s="250" t="s">
        <v>408</v>
      </c>
      <c r="C11" s="245" t="s">
        <v>26</v>
      </c>
      <c r="D11" s="246">
        <v>55</v>
      </c>
      <c r="E11" s="590"/>
      <c r="F11" s="420">
        <f>D11*E11</f>
        <v>0</v>
      </c>
      <c r="G11" s="248"/>
      <c r="H11" s="248"/>
      <c r="I11" s="248"/>
    </row>
    <row r="12" spans="1:10" s="106" customFormat="1" ht="12.75">
      <c r="A12" s="36"/>
      <c r="B12" s="205"/>
      <c r="C12" s="245"/>
      <c r="D12" s="246"/>
      <c r="E12" s="420"/>
      <c r="F12" s="420"/>
      <c r="G12" s="75"/>
    </row>
    <row r="13" spans="1:10" s="522" customFormat="1" ht="24">
      <c r="A13" s="253">
        <f>IF(B12="",MAX($A$8:A12)+1,"")</f>
        <v>3</v>
      </c>
      <c r="B13" s="35" t="s">
        <v>302</v>
      </c>
      <c r="C13" s="43" t="s">
        <v>26</v>
      </c>
      <c r="D13" s="246">
        <v>35</v>
      </c>
      <c r="E13" s="590"/>
      <c r="F13" s="436">
        <f>D13*E13</f>
        <v>0</v>
      </c>
      <c r="G13" s="520"/>
      <c r="H13" s="521"/>
    </row>
    <row r="14" spans="1:10" s="522" customFormat="1" ht="12.75">
      <c r="A14" s="262" t="str">
        <f>IF(B13="",MAX($A13:A$28)+1,"")</f>
        <v/>
      </c>
      <c r="B14" s="34"/>
      <c r="C14" s="43"/>
      <c r="D14" s="246"/>
      <c r="E14" s="420"/>
      <c r="F14" s="436"/>
      <c r="G14" s="520"/>
      <c r="H14" s="521"/>
    </row>
    <row r="15" spans="1:10" s="106" customFormat="1" ht="60">
      <c r="A15" s="253">
        <f>IF(B14="",MAX($A$8:A14)+1,"")</f>
        <v>4</v>
      </c>
      <c r="B15" s="205" t="s">
        <v>243</v>
      </c>
      <c r="C15" s="245" t="s">
        <v>22</v>
      </c>
      <c r="D15" s="246">
        <v>1</v>
      </c>
      <c r="E15" s="590"/>
      <c r="F15" s="420">
        <f>D15*E15</f>
        <v>0</v>
      </c>
      <c r="G15" s="75"/>
    </row>
    <row r="16" spans="1:10" s="113" customFormat="1" ht="12.75">
      <c r="A16" s="244"/>
      <c r="B16" s="250"/>
      <c r="C16" s="245"/>
      <c r="D16" s="246"/>
      <c r="E16" s="420"/>
      <c r="F16" s="420"/>
      <c r="G16" s="248"/>
      <c r="H16" s="248"/>
      <c r="I16" s="248"/>
    </row>
    <row r="17" spans="1:9" s="247" customFormat="1" ht="84">
      <c r="A17" s="253">
        <f>IF(B16="",MAX($A$8:A16)+1,"")</f>
        <v>5</v>
      </c>
      <c r="B17" s="250" t="s">
        <v>263</v>
      </c>
      <c r="C17" s="245"/>
      <c r="D17" s="246"/>
      <c r="E17" s="420"/>
      <c r="F17" s="420"/>
      <c r="G17" s="248"/>
      <c r="H17" s="248"/>
      <c r="I17" s="248"/>
    </row>
    <row r="18" spans="1:9" s="113" customFormat="1" ht="12.75">
      <c r="A18" s="244"/>
      <c r="B18" s="250"/>
      <c r="C18" s="245"/>
      <c r="D18" s="246"/>
      <c r="E18" s="420"/>
      <c r="F18" s="420"/>
      <c r="G18" s="248"/>
      <c r="H18" s="248"/>
      <c r="I18" s="248"/>
    </row>
    <row r="19" spans="1:9" s="247" customFormat="1" ht="12.75">
      <c r="A19" s="244"/>
      <c r="B19" s="250" t="s">
        <v>151</v>
      </c>
      <c r="C19" s="245" t="s">
        <v>26</v>
      </c>
      <c r="D19" s="246">
        <v>205</v>
      </c>
      <c r="E19" s="590"/>
      <c r="F19" s="420">
        <f>D19*E19</f>
        <v>0</v>
      </c>
      <c r="G19" s="248"/>
      <c r="H19" s="248"/>
      <c r="I19" s="248"/>
    </row>
    <row r="20" spans="1:9" s="113" customFormat="1" ht="12.75">
      <c r="A20" s="244" t="s">
        <v>14</v>
      </c>
      <c r="B20" s="250"/>
      <c r="C20" s="245"/>
      <c r="D20" s="246"/>
      <c r="E20" s="420"/>
      <c r="F20" s="420"/>
      <c r="G20" s="248"/>
      <c r="H20" s="248"/>
      <c r="I20" s="248"/>
    </row>
    <row r="21" spans="1:9" s="247" customFormat="1" ht="60">
      <c r="A21" s="253">
        <f>IF(B20="",MAX($A$8:A20)+1,"")</f>
        <v>6</v>
      </c>
      <c r="B21" s="250" t="s">
        <v>68</v>
      </c>
      <c r="C21" s="245"/>
      <c r="D21" s="246"/>
      <c r="E21" s="420"/>
      <c r="F21" s="420"/>
      <c r="G21" s="248"/>
      <c r="H21" s="248"/>
      <c r="I21" s="248"/>
    </row>
    <row r="22" spans="1:9" s="113" customFormat="1" ht="12.75">
      <c r="A22" s="244"/>
      <c r="B22" s="250"/>
      <c r="C22" s="245"/>
      <c r="D22" s="246"/>
      <c r="E22" s="420"/>
      <c r="F22" s="420"/>
      <c r="G22" s="248"/>
      <c r="H22" s="248"/>
      <c r="I22" s="248"/>
    </row>
    <row r="23" spans="1:9" s="247" customFormat="1" ht="12.75">
      <c r="A23" s="244"/>
      <c r="B23" s="250" t="s">
        <v>89</v>
      </c>
      <c r="C23" s="245" t="s">
        <v>26</v>
      </c>
      <c r="D23" s="246">
        <v>41</v>
      </c>
      <c r="E23" s="590"/>
      <c r="F23" s="420">
        <f>D23*E23</f>
        <v>0</v>
      </c>
      <c r="G23" s="248"/>
      <c r="H23" s="248"/>
      <c r="I23" s="248"/>
    </row>
    <row r="24" spans="1:9" s="247" customFormat="1" ht="12.75">
      <c r="A24" s="244"/>
      <c r="B24" s="250"/>
      <c r="C24" s="245"/>
      <c r="D24" s="246"/>
      <c r="E24" s="420"/>
      <c r="F24" s="420"/>
      <c r="G24" s="248"/>
      <c r="H24" s="248"/>
      <c r="I24" s="248"/>
    </row>
    <row r="25" spans="1:9" s="247" customFormat="1" ht="12.75">
      <c r="A25" s="244"/>
      <c r="B25" s="250" t="s">
        <v>90</v>
      </c>
      <c r="C25" s="245" t="s">
        <v>26</v>
      </c>
      <c r="D25" s="246">
        <v>32</v>
      </c>
      <c r="E25" s="590"/>
      <c r="F25" s="420">
        <f>D25*E25</f>
        <v>0</v>
      </c>
      <c r="G25" s="248"/>
      <c r="H25" s="248"/>
      <c r="I25" s="248"/>
    </row>
    <row r="26" spans="1:9" s="254" customFormat="1" ht="12.75">
      <c r="A26" s="127"/>
      <c r="B26" s="206"/>
      <c r="C26" s="128"/>
      <c r="D26" s="129"/>
      <c r="E26" s="448"/>
      <c r="F26" s="420"/>
    </row>
    <row r="27" spans="1:9" s="247" customFormat="1" ht="36">
      <c r="A27" s="253">
        <f>IF(B26="",MAX($A$8:A26)+1,"")</f>
        <v>7</v>
      </c>
      <c r="B27" s="250" t="s">
        <v>244</v>
      </c>
      <c r="C27" s="245" t="s">
        <v>26</v>
      </c>
      <c r="D27" s="246">
        <v>12</v>
      </c>
      <c r="E27" s="590"/>
      <c r="F27" s="420">
        <f>D27*E27</f>
        <v>0</v>
      </c>
      <c r="G27" s="248"/>
      <c r="H27" s="248"/>
      <c r="I27" s="248"/>
    </row>
    <row r="28" spans="1:9" s="113" customFormat="1" ht="12.75">
      <c r="A28" s="244"/>
      <c r="B28" s="250"/>
      <c r="C28" s="245"/>
      <c r="D28" s="246"/>
      <c r="E28" s="420"/>
      <c r="F28" s="420"/>
      <c r="G28" s="248"/>
      <c r="H28" s="248"/>
      <c r="I28" s="248"/>
    </row>
    <row r="29" spans="1:9" s="247" customFormat="1" ht="24">
      <c r="A29" s="253">
        <f>IF(B28="",MAX($A$8:A28)+1,"")</f>
        <v>8</v>
      </c>
      <c r="B29" s="250" t="s">
        <v>2</v>
      </c>
      <c r="C29" s="245"/>
      <c r="D29" s="246"/>
      <c r="E29" s="420"/>
      <c r="F29" s="420"/>
      <c r="G29" s="248"/>
      <c r="H29" s="248"/>
      <c r="I29" s="248"/>
    </row>
    <row r="30" spans="1:9" s="113" customFormat="1" ht="12.75">
      <c r="A30" s="244"/>
      <c r="B30" s="250"/>
      <c r="C30" s="245"/>
      <c r="D30" s="246"/>
      <c r="E30" s="420"/>
      <c r="F30" s="420"/>
      <c r="G30" s="248"/>
      <c r="H30" s="248"/>
      <c r="I30" s="248"/>
    </row>
    <row r="31" spans="1:9" s="247" customFormat="1" ht="12.75">
      <c r="A31" s="244"/>
      <c r="B31" s="250" t="s">
        <v>246</v>
      </c>
      <c r="C31" s="245" t="s">
        <v>25</v>
      </c>
      <c r="D31" s="246">
        <v>1</v>
      </c>
      <c r="E31" s="590"/>
      <c r="F31" s="420">
        <f>D31*E31</f>
        <v>0</v>
      </c>
      <c r="G31" s="248"/>
      <c r="H31" s="248"/>
      <c r="I31" s="248"/>
    </row>
    <row r="32" spans="1:9" s="247" customFormat="1" ht="12.75">
      <c r="A32" s="244"/>
      <c r="B32" s="250"/>
      <c r="C32" s="245"/>
      <c r="D32" s="246"/>
      <c r="E32" s="420"/>
      <c r="F32" s="420"/>
      <c r="G32" s="248"/>
      <c r="H32" s="248"/>
      <c r="I32" s="248"/>
    </row>
    <row r="33" spans="1:9" s="247" customFormat="1" ht="12.75">
      <c r="A33" s="244"/>
      <c r="B33" s="250" t="s">
        <v>245</v>
      </c>
      <c r="C33" s="245" t="s">
        <v>25</v>
      </c>
      <c r="D33" s="246">
        <v>1</v>
      </c>
      <c r="E33" s="590"/>
      <c r="F33" s="420">
        <f>D33*E33</f>
        <v>0</v>
      </c>
      <c r="G33" s="248"/>
      <c r="H33" s="248"/>
      <c r="I33" s="248"/>
    </row>
    <row r="34" spans="1:9" s="247" customFormat="1" ht="12.75">
      <c r="A34" s="244"/>
      <c r="B34" s="250"/>
      <c r="C34" s="245"/>
      <c r="D34" s="246"/>
      <c r="E34" s="420"/>
      <c r="F34" s="420"/>
      <c r="G34" s="248"/>
      <c r="H34" s="248"/>
      <c r="I34" s="248"/>
    </row>
    <row r="35" spans="1:9" s="247" customFormat="1" ht="12.75">
      <c r="A35" s="244"/>
      <c r="B35" s="250" t="s">
        <v>20</v>
      </c>
      <c r="C35" s="245" t="s">
        <v>25</v>
      </c>
      <c r="D35" s="246">
        <v>1</v>
      </c>
      <c r="E35" s="590"/>
      <c r="F35" s="420">
        <f>D35*E35</f>
        <v>0</v>
      </c>
      <c r="G35" s="248"/>
      <c r="H35" s="248"/>
      <c r="I35" s="248"/>
    </row>
    <row r="36" spans="1:9" s="247" customFormat="1" ht="12.75">
      <c r="A36" s="244"/>
      <c r="B36" s="250"/>
      <c r="C36" s="245"/>
      <c r="D36" s="246"/>
      <c r="E36" s="420"/>
      <c r="F36" s="420"/>
      <c r="G36" s="248"/>
      <c r="H36" s="248"/>
      <c r="I36" s="248"/>
    </row>
    <row r="37" spans="1:9" s="247" customFormat="1" ht="12.75">
      <c r="A37" s="244"/>
      <c r="B37" s="250" t="s">
        <v>106</v>
      </c>
      <c r="C37" s="245" t="s">
        <v>25</v>
      </c>
      <c r="D37" s="246">
        <v>3</v>
      </c>
      <c r="E37" s="590"/>
      <c r="F37" s="420">
        <f>D37*E37</f>
        <v>0</v>
      </c>
      <c r="G37" s="248"/>
      <c r="H37" s="248"/>
      <c r="I37" s="248"/>
    </row>
    <row r="38" spans="1:9" s="247" customFormat="1" ht="12.75">
      <c r="A38" s="244"/>
      <c r="B38" s="50"/>
      <c r="C38" s="245"/>
      <c r="D38" s="246"/>
      <c r="E38" s="420"/>
      <c r="F38" s="420"/>
      <c r="G38" s="248"/>
      <c r="H38" s="248"/>
      <c r="I38" s="248"/>
    </row>
    <row r="39" spans="1:9" s="247" customFormat="1" ht="60">
      <c r="A39" s="253">
        <f>IF(B38="",MAX($A$8:A38)+1,"")</f>
        <v>9</v>
      </c>
      <c r="B39" s="250" t="s">
        <v>252</v>
      </c>
      <c r="C39" s="245" t="s">
        <v>25</v>
      </c>
      <c r="D39" s="246">
        <v>53</v>
      </c>
      <c r="E39" s="590"/>
      <c r="F39" s="420">
        <f>D39*E39</f>
        <v>0</v>
      </c>
      <c r="G39" s="400"/>
      <c r="H39" s="248"/>
      <c r="I39" s="248"/>
    </row>
    <row r="40" spans="1:9" s="133" customFormat="1" ht="12.75">
      <c r="A40" s="130"/>
      <c r="B40" s="131"/>
      <c r="C40" s="226"/>
      <c r="D40" s="132"/>
      <c r="E40" s="420"/>
      <c r="F40" s="420"/>
      <c r="G40" s="401"/>
      <c r="H40" s="134"/>
      <c r="I40" s="134"/>
    </row>
    <row r="41" spans="1:9" s="247" customFormat="1" ht="48">
      <c r="A41" s="253">
        <f>IF(B40="",MAX($A$8:A40)+1,"")</f>
        <v>10</v>
      </c>
      <c r="B41" s="250" t="s">
        <v>100</v>
      </c>
      <c r="C41" s="245" t="s">
        <v>25</v>
      </c>
      <c r="D41" s="246">
        <v>1</v>
      </c>
      <c r="E41" s="590"/>
      <c r="F41" s="420">
        <f>D41*E41</f>
        <v>0</v>
      </c>
      <c r="G41" s="400"/>
      <c r="H41" s="248"/>
      <c r="I41" s="248"/>
    </row>
    <row r="42" spans="1:9" s="133" customFormat="1" ht="12.75">
      <c r="A42" s="130"/>
      <c r="B42" s="131"/>
      <c r="C42" s="226"/>
      <c r="D42" s="132"/>
      <c r="E42" s="420"/>
      <c r="F42" s="420"/>
      <c r="G42" s="134"/>
      <c r="H42" s="134"/>
      <c r="I42" s="134"/>
    </row>
    <row r="43" spans="1:9" s="247" customFormat="1" ht="48">
      <c r="A43" s="253">
        <f>IF(B42="",MAX($A$8:A42)+1,"")</f>
        <v>11</v>
      </c>
      <c r="B43" s="250" t="s">
        <v>251</v>
      </c>
      <c r="C43" s="245" t="s">
        <v>25</v>
      </c>
      <c r="D43" s="246">
        <v>3</v>
      </c>
      <c r="E43" s="590"/>
      <c r="F43" s="420">
        <f>D43*E43</f>
        <v>0</v>
      </c>
      <c r="G43" s="248"/>
      <c r="H43" s="248"/>
      <c r="I43" s="248"/>
    </row>
    <row r="44" spans="1:9" s="75" customFormat="1" ht="12.75">
      <c r="A44" s="253" t="str">
        <f>IF(B43="",MAX($A$8:A43)+1,"")</f>
        <v/>
      </c>
      <c r="B44" s="208"/>
      <c r="D44" s="129"/>
      <c r="E44" s="449"/>
      <c r="F44" s="420"/>
    </row>
    <row r="45" spans="1:9" s="522" customFormat="1" ht="37.5">
      <c r="A45" s="262">
        <f>IF(B44="",MAX($A$28:A44)+1,"")</f>
        <v>12</v>
      </c>
      <c r="B45" s="34" t="s">
        <v>499</v>
      </c>
      <c r="C45" s="245" t="s">
        <v>22</v>
      </c>
      <c r="D45" s="246">
        <v>1</v>
      </c>
      <c r="E45" s="590"/>
      <c r="F45" s="436">
        <f>D45*E45</f>
        <v>0</v>
      </c>
      <c r="G45" s="523"/>
      <c r="H45" s="524"/>
    </row>
    <row r="46" spans="1:9" s="522" customFormat="1" ht="72">
      <c r="A46" s="262" t="str">
        <f>IF(B45="",MAX($A$28:A45)+1,"")</f>
        <v/>
      </c>
      <c r="B46" s="204" t="s">
        <v>370</v>
      </c>
      <c r="C46" s="249" t="s">
        <v>25</v>
      </c>
      <c r="D46" s="37">
        <v>1</v>
      </c>
      <c r="E46" s="420"/>
      <c r="F46" s="441"/>
      <c r="G46" s="534"/>
      <c r="H46" s="535"/>
    </row>
    <row r="47" spans="1:9" s="522" customFormat="1" ht="12.75">
      <c r="A47" s="262" t="str">
        <f>IF(B46="",MAX($A$28:A46)+1,"")</f>
        <v/>
      </c>
      <c r="B47" s="35" t="s">
        <v>303</v>
      </c>
      <c r="C47" s="249" t="s">
        <v>25</v>
      </c>
      <c r="D47" s="37">
        <v>1</v>
      </c>
      <c r="E47" s="420"/>
      <c r="F47" s="441"/>
      <c r="G47" s="523"/>
      <c r="H47" s="524"/>
    </row>
    <row r="48" spans="1:9" s="522" customFormat="1" ht="12.75">
      <c r="A48" s="262" t="str">
        <f>IF(B47="",MAX($A$28:A47)+1,"")</f>
        <v/>
      </c>
      <c r="B48" s="35" t="s">
        <v>304</v>
      </c>
      <c r="C48" s="249" t="s">
        <v>25</v>
      </c>
      <c r="D48" s="37">
        <v>1</v>
      </c>
      <c r="E48" s="420"/>
      <c r="F48" s="441"/>
      <c r="G48" s="534"/>
      <c r="H48" s="535"/>
    </row>
    <row r="49" spans="1:13" s="522" customFormat="1" ht="12.75">
      <c r="A49" s="262" t="str">
        <f>IF(B48="",MAX($A$28:A48)+1,"")</f>
        <v/>
      </c>
      <c r="B49" s="35" t="s">
        <v>371</v>
      </c>
      <c r="C49" s="249" t="s">
        <v>25</v>
      </c>
      <c r="D49" s="37">
        <v>3</v>
      </c>
      <c r="E49" s="420"/>
      <c r="F49" s="441"/>
      <c r="G49" s="534"/>
      <c r="H49" s="535"/>
    </row>
    <row r="50" spans="1:13" s="522" customFormat="1" ht="12.75">
      <c r="A50" s="262" t="str">
        <f>IF(B49="",MAX($A$28:A49)+1,"")</f>
        <v/>
      </c>
      <c r="B50" s="35" t="s">
        <v>305</v>
      </c>
      <c r="C50" s="249" t="s">
        <v>25</v>
      </c>
      <c r="D50" s="37">
        <v>1</v>
      </c>
      <c r="E50" s="420"/>
      <c r="F50" s="441"/>
      <c r="G50" s="534"/>
      <c r="H50" s="535"/>
    </row>
    <row r="51" spans="1:13" s="187" customFormat="1" ht="24">
      <c r="A51" s="262"/>
      <c r="B51" s="35" t="s">
        <v>312</v>
      </c>
      <c r="C51" s="249" t="s">
        <v>25</v>
      </c>
      <c r="D51" s="37">
        <v>3</v>
      </c>
      <c r="E51" s="420"/>
      <c r="F51" s="441"/>
      <c r="G51" s="362"/>
      <c r="H51" s="363"/>
    </row>
    <row r="52" spans="1:13" s="522" customFormat="1" ht="12.75">
      <c r="A52" s="262" t="str">
        <f>IF(B51="",MAX($A$28:A51)+1,"")</f>
        <v/>
      </c>
      <c r="B52" s="35" t="s">
        <v>306</v>
      </c>
      <c r="C52" s="249" t="s">
        <v>25</v>
      </c>
      <c r="D52" s="37">
        <v>2</v>
      </c>
      <c r="E52" s="420"/>
      <c r="F52" s="441"/>
      <c r="G52" s="523"/>
      <c r="H52" s="524"/>
    </row>
    <row r="53" spans="1:13" s="522" customFormat="1" ht="12.75">
      <c r="A53" s="262" t="str">
        <f>IF(B52="",MAX($A$28:A52)+1,"")</f>
        <v/>
      </c>
      <c r="B53" s="35" t="s">
        <v>307</v>
      </c>
      <c r="C53" s="249" t="s">
        <v>25</v>
      </c>
      <c r="D53" s="37">
        <v>56</v>
      </c>
      <c r="E53" s="420"/>
      <c r="F53" s="441"/>
      <c r="G53" s="520"/>
      <c r="H53" s="521"/>
    </row>
    <row r="54" spans="1:13" s="522" customFormat="1" ht="12.75">
      <c r="A54" s="262" t="str">
        <f>IF(B53="",MAX($A$28:A53)+1,"")</f>
        <v/>
      </c>
      <c r="B54" s="35" t="s">
        <v>308</v>
      </c>
      <c r="C54" s="249" t="s">
        <v>25</v>
      </c>
      <c r="D54" s="37">
        <v>56</v>
      </c>
      <c r="E54" s="420"/>
      <c r="F54" s="441"/>
      <c r="G54" s="520"/>
      <c r="H54" s="521"/>
    </row>
    <row r="55" spans="1:13" s="522" customFormat="1" ht="12.75">
      <c r="A55" s="262" t="str">
        <f>IF(B54="",MAX($A$28:A54)+1,"")</f>
        <v/>
      </c>
      <c r="B55" s="204" t="s">
        <v>309</v>
      </c>
      <c r="C55" s="536" t="s">
        <v>22</v>
      </c>
      <c r="D55" s="37">
        <v>1</v>
      </c>
      <c r="E55" s="428"/>
      <c r="F55" s="442"/>
      <c r="G55" s="523"/>
      <c r="H55" s="524"/>
    </row>
    <row r="56" spans="1:13" s="522" customFormat="1" ht="12.75">
      <c r="A56" s="262" t="str">
        <f>IF(B55="",MAX($A$28:A55)+1,"")</f>
        <v/>
      </c>
      <c r="B56" s="35" t="s">
        <v>310</v>
      </c>
      <c r="C56" s="249" t="s">
        <v>22</v>
      </c>
      <c r="D56" s="37">
        <v>1</v>
      </c>
      <c r="E56" s="420"/>
      <c r="F56" s="441"/>
      <c r="G56" s="520"/>
      <c r="H56" s="521"/>
    </row>
    <row r="57" spans="1:13" s="522" customFormat="1" ht="24">
      <c r="A57" s="262"/>
      <c r="B57" s="35" t="s">
        <v>311</v>
      </c>
      <c r="C57" s="249"/>
      <c r="D57" s="37"/>
      <c r="E57" s="420"/>
      <c r="F57" s="441"/>
      <c r="G57" s="520"/>
      <c r="H57" s="521"/>
    </row>
    <row r="58" spans="1:13" s="106" customFormat="1" ht="36">
      <c r="A58" s="36"/>
      <c r="B58" s="205" t="s">
        <v>313</v>
      </c>
      <c r="C58" s="249" t="s">
        <v>73</v>
      </c>
      <c r="D58" s="37">
        <v>1</v>
      </c>
      <c r="E58" s="420"/>
      <c r="F58" s="420"/>
      <c r="G58" s="261"/>
      <c r="H58" s="261"/>
      <c r="I58" s="261"/>
      <c r="J58" s="75"/>
      <c r="K58" s="75"/>
      <c r="L58" s="75"/>
      <c r="M58" s="75"/>
    </row>
    <row r="59" spans="1:13" s="78" customFormat="1" ht="24">
      <c r="A59" s="244"/>
      <c r="B59" s="249" t="s">
        <v>314</v>
      </c>
      <c r="C59" s="249" t="s">
        <v>73</v>
      </c>
      <c r="D59" s="37">
        <v>8</v>
      </c>
      <c r="E59" s="420"/>
      <c r="F59" s="420"/>
      <c r="G59" s="261"/>
      <c r="H59" s="261"/>
      <c r="I59" s="261"/>
      <c r="J59" s="364"/>
      <c r="K59" s="365"/>
      <c r="L59" s="366"/>
    </row>
    <row r="60" spans="1:13" s="106" customFormat="1" ht="24">
      <c r="A60" s="36"/>
      <c r="B60" s="205" t="s">
        <v>315</v>
      </c>
      <c r="C60" s="249" t="s">
        <v>73</v>
      </c>
      <c r="D60" s="37">
        <v>8</v>
      </c>
      <c r="E60" s="420"/>
      <c r="F60" s="420"/>
      <c r="G60" s="261"/>
      <c r="H60" s="261"/>
      <c r="I60" s="261"/>
      <c r="J60" s="75"/>
      <c r="K60" s="75"/>
      <c r="L60" s="75"/>
      <c r="M60" s="75"/>
    </row>
    <row r="61" spans="1:13" s="106" customFormat="1" ht="12.75">
      <c r="A61" s="36"/>
      <c r="B61" s="205" t="s">
        <v>316</v>
      </c>
      <c r="C61" s="249" t="s">
        <v>73</v>
      </c>
      <c r="D61" s="37">
        <v>1</v>
      </c>
      <c r="E61" s="420"/>
      <c r="F61" s="420"/>
      <c r="G61" s="261"/>
      <c r="H61" s="261"/>
      <c r="I61" s="261"/>
      <c r="J61" s="75"/>
      <c r="K61" s="75"/>
      <c r="L61" s="75"/>
      <c r="M61" s="75"/>
    </row>
    <row r="62" spans="1:13" s="78" customFormat="1" ht="12.75">
      <c r="A62" s="244"/>
      <c r="B62" s="250" t="s">
        <v>317</v>
      </c>
      <c r="C62" s="249" t="s">
        <v>73</v>
      </c>
      <c r="D62" s="37">
        <v>2</v>
      </c>
      <c r="E62" s="446"/>
      <c r="F62" s="420"/>
      <c r="G62" s="261"/>
      <c r="H62" s="261"/>
      <c r="I62" s="261"/>
      <c r="J62" s="364"/>
      <c r="K62" s="365"/>
      <c r="L62" s="366"/>
    </row>
    <row r="63" spans="1:13" s="92" customFormat="1" ht="12.75">
      <c r="A63" s="244"/>
      <c r="B63" s="250" t="s">
        <v>318</v>
      </c>
      <c r="C63" s="249" t="s">
        <v>73</v>
      </c>
      <c r="D63" s="37">
        <v>4</v>
      </c>
      <c r="E63" s="420"/>
      <c r="F63" s="420"/>
      <c r="G63" s="261"/>
      <c r="H63" s="261"/>
      <c r="I63" s="261"/>
      <c r="J63" s="75"/>
      <c r="K63" s="75"/>
      <c r="L63" s="75"/>
      <c r="M63" s="75"/>
    </row>
    <row r="64" spans="1:13" s="92" customFormat="1" ht="12.75">
      <c r="A64" s="244"/>
      <c r="B64" s="250" t="s">
        <v>319</v>
      </c>
      <c r="C64" s="249"/>
      <c r="D64" s="37"/>
      <c r="E64" s="420"/>
      <c r="F64" s="420"/>
      <c r="G64" s="261"/>
      <c r="H64" s="261"/>
      <c r="I64" s="261"/>
      <c r="J64" s="75"/>
      <c r="K64" s="75"/>
      <c r="L64" s="75"/>
      <c r="M64" s="75"/>
    </row>
    <row r="65" spans="1:12" s="78" customFormat="1" ht="24">
      <c r="A65" s="244"/>
      <c r="B65" s="250" t="s">
        <v>321</v>
      </c>
      <c r="C65" s="249" t="s">
        <v>73</v>
      </c>
      <c r="D65" s="372">
        <v>1</v>
      </c>
      <c r="E65" s="437"/>
      <c r="F65" s="420"/>
      <c r="G65" s="261"/>
      <c r="H65" s="261"/>
      <c r="I65" s="261"/>
      <c r="J65" s="364"/>
      <c r="K65" s="365"/>
      <c r="L65" s="366"/>
    </row>
    <row r="66" spans="1:12" s="78" customFormat="1" ht="12.75">
      <c r="A66" s="244"/>
      <c r="B66" s="250" t="s">
        <v>320</v>
      </c>
      <c r="C66" s="249" t="s">
        <v>73</v>
      </c>
      <c r="D66" s="372">
        <v>1</v>
      </c>
      <c r="E66" s="437"/>
      <c r="F66" s="420"/>
      <c r="G66" s="261"/>
      <c r="H66" s="261"/>
      <c r="I66" s="261"/>
      <c r="J66" s="364"/>
      <c r="K66" s="365"/>
      <c r="L66" s="366"/>
    </row>
    <row r="67" spans="1:12" s="522" customFormat="1" ht="12.75">
      <c r="A67" s="262"/>
      <c r="B67" s="35"/>
      <c r="C67" s="245"/>
      <c r="D67" s="246"/>
      <c r="E67" s="420"/>
      <c r="F67" s="441"/>
      <c r="G67" s="520"/>
      <c r="H67" s="521"/>
    </row>
    <row r="68" spans="1:12" s="247" customFormat="1" ht="12.75">
      <c r="A68" s="262">
        <f>IF(B67="",MAX($A$28:A67)+1,"")</f>
        <v>13</v>
      </c>
      <c r="B68" s="250" t="s">
        <v>250</v>
      </c>
      <c r="C68" s="245" t="s">
        <v>25</v>
      </c>
      <c r="D68" s="246">
        <v>116</v>
      </c>
      <c r="E68" s="590"/>
      <c r="F68" s="420">
        <f>D68*E68</f>
        <v>0</v>
      </c>
      <c r="G68" s="248"/>
      <c r="H68" s="248"/>
      <c r="I68" s="248"/>
    </row>
    <row r="69" spans="1:12" s="78" customFormat="1" ht="12.75">
      <c r="A69" s="244"/>
      <c r="B69" s="250"/>
      <c r="C69" s="34"/>
      <c r="D69" s="246"/>
      <c r="E69" s="420"/>
      <c r="F69" s="420"/>
    </row>
    <row r="70" spans="1:12" s="247" customFormat="1" ht="24">
      <c r="A70" s="253">
        <f>IF(B69="",MAX($A$8:A69)+1,"")</f>
        <v>14</v>
      </c>
      <c r="B70" s="250" t="s">
        <v>249</v>
      </c>
      <c r="C70" s="245" t="s">
        <v>25</v>
      </c>
      <c r="D70" s="246">
        <v>116</v>
      </c>
      <c r="E70" s="590"/>
      <c r="F70" s="420">
        <f>D70*E70</f>
        <v>0</v>
      </c>
      <c r="G70" s="248"/>
      <c r="H70" s="248"/>
      <c r="I70" s="248"/>
    </row>
    <row r="71" spans="1:12" s="78" customFormat="1" ht="12.75">
      <c r="A71" s="244"/>
      <c r="B71" s="250"/>
      <c r="C71" s="34"/>
      <c r="D71" s="246"/>
      <c r="E71" s="420"/>
      <c r="F71" s="420"/>
    </row>
    <row r="72" spans="1:12" s="211" customFormat="1" ht="60">
      <c r="A72" s="253">
        <f>IF(B71="",MAX($A$8:A71)+1,"")</f>
        <v>15</v>
      </c>
      <c r="B72" s="214" t="s">
        <v>374</v>
      </c>
      <c r="C72" s="212" t="s">
        <v>28</v>
      </c>
      <c r="D72" s="246">
        <v>35</v>
      </c>
      <c r="E72" s="590"/>
      <c r="F72" s="436">
        <f>D72*E72</f>
        <v>0</v>
      </c>
      <c r="G72" s="210"/>
      <c r="H72" s="209"/>
      <c r="I72" s="209"/>
      <c r="J72" s="209"/>
    </row>
    <row r="73" spans="1:12" s="211" customFormat="1" ht="36">
      <c r="A73" s="253" t="str">
        <f>IF(B72="",MAX($A$8:A72)+1,"")</f>
        <v/>
      </c>
      <c r="B73" s="214" t="s">
        <v>139</v>
      </c>
      <c r="C73" s="212"/>
      <c r="D73" s="246"/>
      <c r="E73" s="442"/>
      <c r="F73" s="436"/>
      <c r="G73" s="210"/>
      <c r="H73" s="209"/>
      <c r="I73" s="209"/>
      <c r="J73" s="209"/>
    </row>
    <row r="74" spans="1:12" s="247" customFormat="1">
      <c r="A74" s="253" t="str">
        <f>IF(B73="",MAX($A$8:A73)+1,"")</f>
        <v/>
      </c>
      <c r="B74" s="35"/>
      <c r="C74" s="245"/>
      <c r="D74" s="246"/>
      <c r="E74" s="420"/>
      <c r="F74" s="420"/>
      <c r="G74" s="225"/>
    </row>
    <row r="75" spans="1:12" s="247" customFormat="1" ht="72">
      <c r="A75" s="253">
        <f>IF(B74="",MAX($A$8:A74)+1,"")</f>
        <v>16</v>
      </c>
      <c r="B75" s="250" t="s">
        <v>248</v>
      </c>
      <c r="C75" s="245" t="s">
        <v>25</v>
      </c>
      <c r="D75" s="246">
        <v>116</v>
      </c>
      <c r="E75" s="590"/>
      <c r="F75" s="420">
        <f>D75*E75</f>
        <v>0</v>
      </c>
      <c r="G75" s="248"/>
      <c r="H75" s="248"/>
      <c r="I75" s="248"/>
    </row>
    <row r="76" spans="1:12" s="78" customFormat="1" ht="12.75">
      <c r="A76" s="244"/>
      <c r="B76" s="250"/>
      <c r="C76" s="245"/>
      <c r="D76" s="246"/>
      <c r="E76" s="420"/>
      <c r="F76" s="420"/>
    </row>
    <row r="77" spans="1:12" s="247" customFormat="1" ht="24">
      <c r="A77" s="253">
        <f>IF(B76="",MAX($A$8:A76)+1,"")</f>
        <v>17</v>
      </c>
      <c r="B77" s="250" t="s">
        <v>247</v>
      </c>
      <c r="C77" s="245" t="s">
        <v>22</v>
      </c>
      <c r="D77" s="246">
        <v>1</v>
      </c>
      <c r="E77" s="590"/>
      <c r="F77" s="420">
        <f>D77*E77</f>
        <v>0</v>
      </c>
      <c r="G77" s="248"/>
      <c r="H77" s="248"/>
      <c r="I77" s="248"/>
    </row>
    <row r="78" spans="1:12" s="247" customFormat="1" ht="12.75">
      <c r="A78" s="244"/>
      <c r="B78" s="250"/>
      <c r="C78" s="245"/>
      <c r="D78" s="246"/>
      <c r="E78" s="420"/>
      <c r="F78" s="420"/>
      <c r="G78" s="248"/>
      <c r="H78" s="248"/>
      <c r="I78" s="248"/>
    </row>
    <row r="79" spans="1:12" s="113" customFormat="1" ht="36">
      <c r="A79" s="253">
        <f>IF(B78="",MAX($A$8:A78)+1,"")</f>
        <v>18</v>
      </c>
      <c r="B79" s="250" t="s">
        <v>230</v>
      </c>
      <c r="C79" s="256" t="s">
        <v>22</v>
      </c>
      <c r="D79" s="253">
        <v>1</v>
      </c>
      <c r="E79" s="590"/>
      <c r="F79" s="420">
        <f>D79*E79</f>
        <v>0</v>
      </c>
      <c r="G79" s="248"/>
      <c r="H79" s="248"/>
      <c r="I79" s="248"/>
    </row>
    <row r="80" spans="1:12" s="78" customFormat="1" ht="13.5" thickBot="1">
      <c r="A80" s="244"/>
      <c r="B80" s="250"/>
      <c r="C80" s="245"/>
      <c r="D80" s="246"/>
      <c r="E80" s="420"/>
      <c r="F80" s="420"/>
    </row>
    <row r="81" spans="1:9" s="79" customFormat="1" ht="30" customHeight="1" thickTop="1" thickBot="1">
      <c r="A81" s="230"/>
      <c r="B81" s="231" t="str">
        <f>+CONCATENATE("REKAPITULACIJA - ",B7)</f>
        <v>REKAPITULACIJA - UNIVERZALNO OŽIČENJE</v>
      </c>
      <c r="C81" s="232"/>
      <c r="D81" s="229"/>
      <c r="E81" s="444"/>
      <c r="F81" s="445">
        <f>SUM(F8:F80)</f>
        <v>0</v>
      </c>
      <c r="G81" s="80"/>
      <c r="H81" s="80"/>
      <c r="I81" s="80"/>
    </row>
    <row r="82" spans="1:9" s="78" customFormat="1" ht="13.5" thickTop="1">
      <c r="A82" s="244"/>
      <c r="B82" s="249"/>
      <c r="C82" s="43"/>
      <c r="D82" s="246"/>
      <c r="E82" s="420"/>
      <c r="F82" s="420"/>
    </row>
    <row r="83" spans="1:9" s="92" customFormat="1" ht="12" customHeight="1">
      <c r="A83" s="109"/>
      <c r="B83" s="108"/>
      <c r="C83" s="245"/>
      <c r="D83" s="246"/>
      <c r="E83" s="420"/>
      <c r="F83" s="421"/>
      <c r="G83" s="107"/>
      <c r="H83" s="76"/>
    </row>
    <row r="84" spans="1:9" s="92" customFormat="1" ht="12.75">
      <c r="A84" s="244"/>
      <c r="B84" s="250"/>
      <c r="C84" s="245"/>
      <c r="D84" s="251"/>
      <c r="E84" s="420"/>
      <c r="F84" s="420"/>
      <c r="G84" s="75"/>
    </row>
    <row r="85" spans="1:9" s="247" customFormat="1" ht="12.75">
      <c r="A85" s="40"/>
      <c r="B85" s="112"/>
      <c r="C85" s="110"/>
      <c r="D85" s="253"/>
      <c r="E85" s="420"/>
      <c r="F85" s="420"/>
      <c r="G85" s="261"/>
    </row>
    <row r="86" spans="1:9" s="247" customFormat="1" ht="12.75">
      <c r="A86" s="40"/>
      <c r="B86" s="50"/>
      <c r="C86" s="245"/>
      <c r="D86" s="246"/>
      <c r="E86" s="436"/>
      <c r="F86" s="420"/>
      <c r="G86" s="225"/>
    </row>
    <row r="87" spans="1:9" s="53" customFormat="1" ht="19.5">
      <c r="A87" s="51"/>
      <c r="B87" s="52"/>
      <c r="C87" s="41"/>
      <c r="D87" s="251"/>
      <c r="E87" s="422"/>
      <c r="F87" s="420"/>
    </row>
    <row r="88" spans="1:9" s="53" customFormat="1" ht="19.5">
      <c r="A88" s="51"/>
      <c r="B88" s="52"/>
      <c r="C88" s="41"/>
      <c r="D88" s="251"/>
      <c r="E88" s="422"/>
      <c r="F88" s="420"/>
    </row>
    <row r="89" spans="1:9" s="59" customFormat="1" ht="19.5">
      <c r="A89" s="58"/>
      <c r="B89" s="52"/>
      <c r="C89" s="41"/>
      <c r="D89" s="227"/>
      <c r="E89" s="422"/>
      <c r="F89" s="420"/>
    </row>
    <row r="90" spans="1:9" s="59" customFormat="1" ht="19.5" hidden="1" customHeight="1">
      <c r="A90" s="58"/>
      <c r="B90" s="54"/>
      <c r="C90" s="41"/>
      <c r="D90" s="227"/>
      <c r="E90" s="422"/>
      <c r="F90" s="420"/>
    </row>
    <row r="91" spans="1:9" s="47" customFormat="1" ht="14.25" hidden="1" customHeight="1" thickBot="1">
      <c r="A91" s="55"/>
      <c r="B91" s="88"/>
      <c r="C91" s="38"/>
      <c r="D91" s="373"/>
      <c r="E91" s="436"/>
      <c r="F91" s="420"/>
      <c r="G91" s="45"/>
    </row>
    <row r="92" spans="1:9" s="33" customFormat="1" ht="15.75" hidden="1" customHeight="1">
      <c r="A92" s="17" t="e">
        <f>#REF!</f>
        <v>#REF!</v>
      </c>
      <c r="B92" s="89" t="e">
        <f>#REF!</f>
        <v>#REF!</v>
      </c>
      <c r="C92" s="64" t="s">
        <v>9</v>
      </c>
      <c r="D92" s="82" t="s">
        <v>14</v>
      </c>
      <c r="E92" s="450"/>
      <c r="F92" s="420" t="e">
        <f>#REF!</f>
        <v>#REF!</v>
      </c>
      <c r="G92" s="60"/>
    </row>
    <row r="93" spans="1:9" s="33" customFormat="1" ht="15.75" hidden="1" customHeight="1">
      <c r="A93" s="17" t="e">
        <f>#REF!</f>
        <v>#REF!</v>
      </c>
      <c r="B93" s="90" t="e">
        <f>#REF!</f>
        <v>#REF!</v>
      </c>
      <c r="C93" s="57" t="s">
        <v>9</v>
      </c>
      <c r="D93" s="83" t="s">
        <v>14</v>
      </c>
      <c r="E93" s="451"/>
      <c r="F93" s="420" t="e">
        <f>#REF!</f>
        <v>#REF!</v>
      </c>
      <c r="G93" s="60"/>
    </row>
    <row r="94" spans="1:9" s="33" customFormat="1" ht="15.75" hidden="1" customHeight="1">
      <c r="A94" s="17" t="e">
        <f>#REF!</f>
        <v>#REF!</v>
      </c>
      <c r="B94" s="90" t="e">
        <f>#REF!</f>
        <v>#REF!</v>
      </c>
      <c r="C94" s="57"/>
      <c r="D94" s="83"/>
      <c r="E94" s="451"/>
      <c r="F94" s="420" t="e">
        <f>#REF!</f>
        <v>#REF!</v>
      </c>
      <c r="G94" s="60"/>
    </row>
    <row r="95" spans="1:9" s="31" customFormat="1" ht="15.75" hidden="1" customHeight="1">
      <c r="A95" s="17" t="str">
        <f>A7</f>
        <v>4.</v>
      </c>
      <c r="B95" s="90" t="str">
        <f>B7</f>
        <v>UNIVERZALNO OŽIČENJE</v>
      </c>
      <c r="C95" s="57"/>
      <c r="D95" s="83"/>
      <c r="E95" s="451"/>
      <c r="F95" s="420">
        <f>F81</f>
        <v>0</v>
      </c>
      <c r="G95" s="32"/>
    </row>
    <row r="96" spans="1:9" s="31" customFormat="1" ht="15.75" hidden="1" customHeight="1">
      <c r="A96" s="17" t="e">
        <f>#REF!</f>
        <v>#REF!</v>
      </c>
      <c r="B96" s="90" t="e">
        <f>#REF!</f>
        <v>#REF!</v>
      </c>
      <c r="C96" s="57"/>
      <c r="D96" s="83"/>
      <c r="E96" s="451"/>
      <c r="F96" s="420" t="e">
        <f>#REF!</f>
        <v>#REF!</v>
      </c>
      <c r="G96" s="32"/>
    </row>
    <row r="97" spans="1:7" s="33" customFormat="1" ht="15.75" hidden="1" customHeight="1">
      <c r="A97" s="17" t="e">
        <f>#REF!</f>
        <v>#REF!</v>
      </c>
      <c r="B97" s="90" t="e">
        <f>#REF!</f>
        <v>#REF!</v>
      </c>
      <c r="C97" s="57" t="s">
        <v>9</v>
      </c>
      <c r="D97" s="83" t="s">
        <v>14</v>
      </c>
      <c r="E97" s="451"/>
      <c r="F97" s="420" t="e">
        <f>#REF!</f>
        <v>#REF!</v>
      </c>
      <c r="G97" s="60"/>
    </row>
    <row r="98" spans="1:7" s="33" customFormat="1" ht="15.75" hidden="1" customHeight="1">
      <c r="A98" s="17" t="e">
        <f>#REF!</f>
        <v>#REF!</v>
      </c>
      <c r="B98" s="65" t="e">
        <f>#REF!</f>
        <v>#REF!</v>
      </c>
      <c r="C98" s="57"/>
      <c r="D98" s="83"/>
      <c r="E98" s="451"/>
      <c r="F98" s="420" t="e">
        <f>#REF!</f>
        <v>#REF!</v>
      </c>
      <c r="G98" s="60"/>
    </row>
    <row r="99" spans="1:7" s="33" customFormat="1" ht="15.75" hidden="1" customHeight="1">
      <c r="A99" s="17" t="s">
        <v>78</v>
      </c>
      <c r="B99" s="65" t="e">
        <f>#REF!</f>
        <v>#REF!</v>
      </c>
      <c r="C99" s="57"/>
      <c r="D99" s="83"/>
      <c r="E99" s="451"/>
      <c r="F99" s="420" t="e">
        <f>#REF!</f>
        <v>#REF!</v>
      </c>
      <c r="G99" s="60"/>
    </row>
    <row r="100" spans="1:7" s="33" customFormat="1" ht="16.5" hidden="1" customHeight="1" thickBot="1">
      <c r="A100" s="17" t="e">
        <f>#REF!</f>
        <v>#REF!</v>
      </c>
      <c r="B100" s="90" t="e">
        <f>#REF!</f>
        <v>#REF!</v>
      </c>
      <c r="C100" s="57" t="s">
        <v>9</v>
      </c>
      <c r="D100" s="83" t="s">
        <v>14</v>
      </c>
      <c r="E100" s="451"/>
      <c r="F100" s="420" t="e">
        <f>#REF!</f>
        <v>#REF!</v>
      </c>
      <c r="G100" s="60"/>
    </row>
    <row r="101" spans="1:7" s="31" customFormat="1" ht="16.5" hidden="1" customHeight="1" thickTop="1">
      <c r="A101" s="17" t="s">
        <v>14</v>
      </c>
      <c r="B101" s="66" t="s">
        <v>8</v>
      </c>
      <c r="C101" s="24"/>
      <c r="D101" s="84" t="s">
        <v>14</v>
      </c>
      <c r="E101" s="452"/>
      <c r="F101" s="420" t="e">
        <f>SUM(F92:F100)</f>
        <v>#REF!</v>
      </c>
      <c r="G101" s="62"/>
    </row>
    <row r="102" spans="1:7" s="63" customFormat="1" ht="16.5" hidden="1" customHeight="1" thickBot="1">
      <c r="A102" s="17"/>
      <c r="B102" s="67" t="s">
        <v>6</v>
      </c>
      <c r="C102" s="25"/>
      <c r="D102" s="85"/>
      <c r="E102" s="453"/>
      <c r="F102" s="420" t="e">
        <f>IF(SUM(F101)=0," ",SUM(F101)*0.2)</f>
        <v>#REF!</v>
      </c>
      <c r="G102" s="60"/>
    </row>
    <row r="103" spans="1:7" s="63" customFormat="1" ht="17.25" hidden="1" customHeight="1" thickTop="1" thickBot="1">
      <c r="A103" s="17"/>
      <c r="B103" s="68" t="s">
        <v>42</v>
      </c>
      <c r="C103" s="69"/>
      <c r="D103" s="86" t="s">
        <v>14</v>
      </c>
      <c r="E103" s="454"/>
      <c r="F103" s="420" t="e">
        <f>IF((SUM(F101:F102))=0," ",(SUM(F101:F102)))</f>
        <v>#REF!</v>
      </c>
      <c r="G103" s="60"/>
    </row>
    <row r="104" spans="1:7" ht="12" hidden="1" customHeight="1"/>
    <row r="105" spans="1:7" ht="12" hidden="1" customHeight="1"/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6"/>
  <sheetViews>
    <sheetView view="pageBreakPreview" zoomScaleNormal="100" zoomScaleSheetLayoutView="100" workbookViewId="0">
      <selection activeCell="E21" sqref="E21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277" customWidth="1"/>
    <col min="6" max="6" width="15.28515625" style="446" customWidth="1"/>
    <col min="7" max="16384" width="9" style="243"/>
  </cols>
  <sheetData>
    <row r="1" spans="1:14" s="215" customFormat="1" ht="14.1" customHeight="1">
      <c r="D1" s="233"/>
      <c r="E1" s="269"/>
      <c r="F1" s="420"/>
    </row>
    <row r="2" spans="1:14" s="215" customFormat="1" ht="14.1" customHeight="1">
      <c r="A2" s="219"/>
      <c r="B2" s="402" t="s">
        <v>385</v>
      </c>
      <c r="C2" s="219"/>
      <c r="D2" s="234"/>
      <c r="E2" s="271"/>
      <c r="F2" s="420"/>
    </row>
    <row r="3" spans="1:14" s="215" customFormat="1">
      <c r="D3" s="233"/>
      <c r="E3" s="269"/>
      <c r="F3" s="420"/>
    </row>
    <row r="4" spans="1:14" s="216" customFormat="1" ht="12.75">
      <c r="A4" s="222"/>
      <c r="B4" s="223" t="s">
        <v>23</v>
      </c>
      <c r="C4" s="224" t="s">
        <v>10</v>
      </c>
      <c r="D4" s="235" t="s">
        <v>11</v>
      </c>
      <c r="E4" s="272" t="s">
        <v>12</v>
      </c>
      <c r="F4" s="434" t="s">
        <v>13</v>
      </c>
    </row>
    <row r="5" spans="1:14" s="217" customFormat="1">
      <c r="A5" s="220"/>
      <c r="B5" s="218" t="s">
        <v>7</v>
      </c>
      <c r="C5" s="221"/>
      <c r="D5" s="236"/>
      <c r="E5" s="273"/>
      <c r="F5" s="420"/>
    </row>
    <row r="6" spans="1:14" s="217" customFormat="1">
      <c r="A6" s="220"/>
      <c r="B6" s="218"/>
      <c r="C6" s="221"/>
      <c r="D6" s="236"/>
      <c r="E6" s="273"/>
      <c r="F6" s="420"/>
    </row>
    <row r="7" spans="1:14" s="247" customFormat="1" ht="12.75">
      <c r="A7" s="228" t="s">
        <v>5</v>
      </c>
      <c r="B7" s="237" t="s">
        <v>468</v>
      </c>
      <c r="C7" s="245"/>
      <c r="D7" s="246"/>
      <c r="E7" s="261"/>
      <c r="F7" s="420"/>
      <c r="G7" s="509"/>
      <c r="H7" s="261"/>
      <c r="I7" s="322"/>
      <c r="J7" s="42"/>
      <c r="K7" s="227"/>
      <c r="L7" s="261"/>
      <c r="M7" s="225"/>
    </row>
    <row r="8" spans="1:14" s="77" customFormat="1" ht="12.75">
      <c r="A8" s="244"/>
      <c r="B8" s="249"/>
      <c r="C8" s="43"/>
      <c r="D8" s="246"/>
      <c r="E8" s="261"/>
      <c r="F8" s="420"/>
      <c r="G8" s="509"/>
      <c r="H8" s="261"/>
      <c r="I8" s="261"/>
      <c r="J8" s="76"/>
      <c r="K8" s="510"/>
      <c r="L8" s="510"/>
      <c r="M8" s="510"/>
      <c r="N8" s="511"/>
    </row>
    <row r="9" spans="1:14" s="92" customFormat="1" ht="48">
      <c r="A9" s="244">
        <v>1</v>
      </c>
      <c r="B9" s="250" t="s">
        <v>469</v>
      </c>
      <c r="C9" s="245"/>
      <c r="D9" s="246"/>
      <c r="E9" s="261"/>
      <c r="F9" s="421"/>
      <c r="G9" s="509"/>
      <c r="H9" s="261"/>
      <c r="I9" s="75"/>
      <c r="J9" s="75"/>
      <c r="K9" s="75"/>
    </row>
    <row r="10" spans="1:14" s="92" customFormat="1" ht="12.75">
      <c r="A10" s="244"/>
      <c r="B10" s="35"/>
      <c r="C10" s="245"/>
      <c r="D10" s="246"/>
      <c r="E10" s="261"/>
      <c r="F10" s="421"/>
      <c r="G10" s="509"/>
      <c r="H10" s="261"/>
      <c r="I10" s="75"/>
      <c r="J10" s="75"/>
      <c r="K10" s="75"/>
    </row>
    <row r="11" spans="1:14" s="92" customFormat="1" ht="12.75">
      <c r="A11" s="244"/>
      <c r="B11" s="35" t="s">
        <v>470</v>
      </c>
      <c r="C11" s="48" t="s">
        <v>26</v>
      </c>
      <c r="D11" s="512">
        <v>41</v>
      </c>
      <c r="E11" s="590"/>
      <c r="F11" s="421">
        <f>D11*E11</f>
        <v>0</v>
      </c>
      <c r="G11" s="509"/>
      <c r="H11" s="261"/>
      <c r="I11" s="75"/>
      <c r="J11" s="75"/>
      <c r="K11" s="75"/>
    </row>
    <row r="12" spans="1:14" s="106" customFormat="1" ht="12.75">
      <c r="A12" s="244"/>
      <c r="B12" s="35"/>
      <c r="C12" s="48"/>
      <c r="D12" s="512"/>
      <c r="E12" s="261"/>
      <c r="F12" s="421"/>
      <c r="G12" s="509"/>
      <c r="H12" s="261"/>
      <c r="I12" s="75"/>
      <c r="J12" s="75"/>
      <c r="K12" s="75"/>
    </row>
    <row r="13" spans="1:14" s="92" customFormat="1" ht="12.75">
      <c r="A13" s="244"/>
      <c r="B13" s="35" t="s">
        <v>471</v>
      </c>
      <c r="C13" s="48" t="s">
        <v>26</v>
      </c>
      <c r="D13" s="512">
        <v>58</v>
      </c>
      <c r="E13" s="590"/>
      <c r="F13" s="421">
        <f>D13*E13</f>
        <v>0</v>
      </c>
      <c r="G13" s="509"/>
      <c r="H13" s="261"/>
      <c r="I13" s="75"/>
      <c r="J13" s="75"/>
      <c r="K13" s="75"/>
    </row>
    <row r="14" spans="1:14" s="92" customFormat="1" ht="12.75">
      <c r="A14" s="244"/>
      <c r="B14" s="35"/>
      <c r="C14" s="48"/>
      <c r="D14" s="512"/>
      <c r="E14" s="261"/>
      <c r="F14" s="420"/>
      <c r="G14" s="509"/>
      <c r="H14" s="261"/>
      <c r="I14" s="75"/>
      <c r="J14" s="75"/>
      <c r="K14" s="75"/>
    </row>
    <row r="15" spans="1:14" s="247" customFormat="1" ht="12.75">
      <c r="A15" s="244" t="s">
        <v>14</v>
      </c>
      <c r="B15" s="250" t="s">
        <v>81</v>
      </c>
      <c r="C15" s="245" t="s">
        <v>26</v>
      </c>
      <c r="D15" s="246">
        <v>30</v>
      </c>
      <c r="E15" s="590"/>
      <c r="F15" s="421">
        <f>D15*E15</f>
        <v>0</v>
      </c>
      <c r="G15" s="509"/>
      <c r="H15" s="261"/>
      <c r="J15" s="261"/>
      <c r="K15" s="248"/>
      <c r="L15" s="248"/>
      <c r="M15" s="248"/>
    </row>
    <row r="16" spans="1:14" s="92" customFormat="1" ht="12.75">
      <c r="A16" s="244"/>
      <c r="B16" s="35"/>
      <c r="C16" s="48"/>
      <c r="D16" s="512"/>
      <c r="E16" s="261"/>
      <c r="F16" s="420"/>
      <c r="G16" s="509"/>
      <c r="H16" s="261"/>
      <c r="I16" s="75"/>
      <c r="J16" s="75"/>
      <c r="K16" s="75"/>
    </row>
    <row r="17" spans="1:14" s="92" customFormat="1" ht="24">
      <c r="A17" s="244">
        <f>A9+1</f>
        <v>2</v>
      </c>
      <c r="B17" s="250" t="s">
        <v>472</v>
      </c>
      <c r="C17" s="245"/>
      <c r="D17" s="246"/>
      <c r="E17" s="261"/>
      <c r="F17" s="421"/>
      <c r="G17" s="509"/>
      <c r="H17" s="261"/>
      <c r="I17" s="75"/>
      <c r="J17" s="75"/>
      <c r="K17" s="75"/>
    </row>
    <row r="18" spans="1:14" s="106" customFormat="1" ht="12.75">
      <c r="A18" s="36"/>
      <c r="B18" s="250"/>
      <c r="C18" s="36"/>
      <c r="D18" s="513"/>
      <c r="E18" s="261"/>
      <c r="F18" s="421"/>
      <c r="G18" s="509"/>
      <c r="H18" s="261"/>
      <c r="I18" s="75"/>
      <c r="J18" s="75"/>
      <c r="K18" s="75"/>
    </row>
    <row r="19" spans="1:14" s="92" customFormat="1" ht="12.75">
      <c r="A19" s="244"/>
      <c r="B19" s="35" t="s">
        <v>473</v>
      </c>
      <c r="C19" s="245" t="s">
        <v>26</v>
      </c>
      <c r="D19" s="246">
        <v>45</v>
      </c>
      <c r="E19" s="590"/>
      <c r="F19" s="421">
        <f>D19*E19</f>
        <v>0</v>
      </c>
      <c r="G19" s="509"/>
      <c r="H19" s="261"/>
      <c r="I19" s="75"/>
      <c r="J19" s="75"/>
      <c r="K19" s="75"/>
    </row>
    <row r="20" spans="1:14" s="92" customFormat="1" ht="12.75">
      <c r="A20" s="244"/>
      <c r="B20" s="35"/>
      <c r="C20" s="245"/>
      <c r="D20" s="246"/>
      <c r="E20" s="261"/>
      <c r="F20" s="421"/>
      <c r="G20" s="509"/>
      <c r="H20" s="261"/>
      <c r="I20" s="75"/>
      <c r="J20" s="75"/>
      <c r="K20" s="75"/>
    </row>
    <row r="21" spans="1:14" s="77" customFormat="1" ht="24">
      <c r="A21" s="244">
        <f>A17+1</f>
        <v>3</v>
      </c>
      <c r="B21" s="250" t="s">
        <v>474</v>
      </c>
      <c r="C21" s="43" t="s">
        <v>22</v>
      </c>
      <c r="D21" s="246">
        <v>1</v>
      </c>
      <c r="E21" s="590"/>
      <c r="F21" s="421">
        <f>D21*E21</f>
        <v>0</v>
      </c>
      <c r="G21" s="509"/>
      <c r="H21" s="261"/>
      <c r="I21" s="261"/>
      <c r="J21" s="76"/>
      <c r="K21" s="510"/>
      <c r="L21" s="510"/>
      <c r="M21" s="510"/>
      <c r="N21" s="511"/>
    </row>
    <row r="22" spans="1:14" s="136" customFormat="1" ht="12.75">
      <c r="A22" s="244"/>
      <c r="B22" s="250" t="s">
        <v>475</v>
      </c>
      <c r="C22" s="34"/>
      <c r="D22" s="37"/>
      <c r="E22" s="261"/>
      <c r="F22" s="420"/>
      <c r="G22" s="509"/>
      <c r="H22" s="261"/>
      <c r="I22" s="261"/>
      <c r="J22" s="76"/>
      <c r="K22" s="514"/>
      <c r="L22" s="514"/>
      <c r="M22" s="514"/>
      <c r="N22" s="515"/>
    </row>
    <row r="23" spans="1:14" s="136" customFormat="1" ht="12.75">
      <c r="A23" s="244"/>
      <c r="B23" s="250" t="s">
        <v>476</v>
      </c>
      <c r="C23" s="34"/>
      <c r="D23" s="37"/>
      <c r="E23" s="261"/>
      <c r="F23" s="420"/>
      <c r="G23" s="509"/>
      <c r="H23" s="261"/>
      <c r="I23" s="261"/>
      <c r="J23" s="76"/>
      <c r="K23" s="514"/>
      <c r="L23" s="514"/>
      <c r="M23" s="514"/>
      <c r="N23" s="515"/>
    </row>
    <row r="24" spans="1:14" s="136" customFormat="1" ht="12.75">
      <c r="A24" s="244"/>
      <c r="B24" s="250" t="s">
        <v>477</v>
      </c>
      <c r="C24" s="43"/>
      <c r="D24" s="246"/>
      <c r="E24" s="261"/>
      <c r="F24" s="420"/>
      <c r="G24" s="509"/>
      <c r="H24" s="261"/>
      <c r="I24" s="514"/>
      <c r="J24" s="514"/>
      <c r="K24" s="515"/>
    </row>
    <row r="25" spans="1:14" s="141" customFormat="1" ht="12.75">
      <c r="A25" s="137"/>
      <c r="B25" s="250" t="s">
        <v>478</v>
      </c>
      <c r="C25" s="139"/>
      <c r="D25" s="140"/>
      <c r="E25" s="261"/>
      <c r="F25" s="420"/>
      <c r="G25" s="509"/>
      <c r="H25" s="261"/>
      <c r="I25" s="227"/>
      <c r="J25" s="225"/>
    </row>
    <row r="26" spans="1:14" s="136" customFormat="1" ht="12.75">
      <c r="A26" s="244"/>
      <c r="B26" s="35" t="s">
        <v>479</v>
      </c>
      <c r="C26" s="43"/>
      <c r="D26" s="246"/>
      <c r="E26" s="261"/>
      <c r="F26" s="420"/>
      <c r="G26" s="509"/>
      <c r="H26" s="261"/>
      <c r="I26" s="514"/>
      <c r="J26" s="514"/>
      <c r="K26" s="515"/>
    </row>
    <row r="27" spans="1:14" s="136" customFormat="1" ht="24">
      <c r="A27" s="244"/>
      <c r="B27" s="35" t="s">
        <v>480</v>
      </c>
      <c r="C27" s="43"/>
      <c r="D27" s="246"/>
      <c r="E27" s="261"/>
      <c r="F27" s="420"/>
      <c r="G27" s="509"/>
      <c r="H27" s="261"/>
      <c r="I27" s="514"/>
      <c r="J27" s="514"/>
      <c r="K27" s="515"/>
    </row>
    <row r="28" spans="1:14" s="247" customFormat="1" ht="12.75">
      <c r="A28" s="244"/>
      <c r="B28" s="39" t="s">
        <v>481</v>
      </c>
      <c r="C28" s="111"/>
      <c r="D28" s="246"/>
      <c r="E28" s="261"/>
      <c r="F28" s="420"/>
      <c r="G28" s="509"/>
      <c r="H28" s="261"/>
      <c r="I28" s="227"/>
      <c r="J28" s="261"/>
    </row>
    <row r="29" spans="1:14" s="77" customFormat="1" ht="24">
      <c r="A29" s="244"/>
      <c r="B29" s="250" t="s">
        <v>482</v>
      </c>
      <c r="C29" s="43"/>
      <c r="D29" s="246"/>
      <c r="E29" s="261"/>
      <c r="F29" s="420"/>
      <c r="G29" s="509"/>
      <c r="H29" s="261"/>
      <c r="I29" s="510"/>
      <c r="J29" s="510"/>
      <c r="K29" s="511"/>
    </row>
    <row r="30" spans="1:14" s="247" customFormat="1" ht="12.75">
      <c r="A30" s="244" t="s">
        <v>14</v>
      </c>
      <c r="B30" s="39" t="s">
        <v>483</v>
      </c>
      <c r="C30" s="111"/>
      <c r="D30" s="246"/>
      <c r="E30" s="261"/>
      <c r="F30" s="420"/>
      <c r="G30" s="509"/>
      <c r="H30" s="261"/>
      <c r="I30" s="227"/>
      <c r="J30" s="261"/>
    </row>
    <row r="31" spans="1:14" s="247" customFormat="1" ht="12.75">
      <c r="A31" s="244"/>
      <c r="B31" s="39"/>
      <c r="C31" s="111"/>
      <c r="D31" s="246"/>
      <c r="E31" s="261"/>
      <c r="F31" s="420"/>
      <c r="G31" s="509"/>
      <c r="H31" s="261"/>
      <c r="I31" s="227"/>
      <c r="J31" s="261"/>
    </row>
    <row r="32" spans="1:14" s="247" customFormat="1" ht="12.75">
      <c r="A32" s="244">
        <f>A21+1</f>
        <v>4</v>
      </c>
      <c r="B32" s="39" t="s">
        <v>484</v>
      </c>
      <c r="C32" s="111" t="s">
        <v>25</v>
      </c>
      <c r="D32" s="246">
        <v>2</v>
      </c>
      <c r="E32" s="590"/>
      <c r="F32" s="421">
        <f>D32*E32</f>
        <v>0</v>
      </c>
      <c r="G32" s="509"/>
      <c r="H32" s="261"/>
      <c r="I32" s="227"/>
      <c r="J32" s="261"/>
    </row>
    <row r="33" spans="1:9" s="217" customFormat="1" ht="12.75" thickBot="1">
      <c r="A33" s="352"/>
      <c r="B33" s="120"/>
      <c r="C33" s="353"/>
      <c r="D33" s="354"/>
      <c r="E33" s="3"/>
      <c r="F33" s="430"/>
      <c r="G33" s="509"/>
      <c r="H33" s="261"/>
    </row>
    <row r="34" spans="1:9" s="79" customFormat="1" ht="30" customHeight="1" thickTop="1" thickBot="1">
      <c r="A34" s="230"/>
      <c r="B34" s="231" t="str">
        <f>+CONCATENATE("REKAPITULACIJA - ",B7)</f>
        <v>REKAPITULACIJA - DOMOFON</v>
      </c>
      <c r="C34" s="232"/>
      <c r="D34" s="229"/>
      <c r="E34" s="444"/>
      <c r="F34" s="445">
        <f>SUM(F11:F33)</f>
        <v>0</v>
      </c>
      <c r="G34" s="80"/>
      <c r="H34" s="80"/>
      <c r="I34" s="80"/>
    </row>
    <row r="35" spans="1:9" s="92" customFormat="1" ht="13.5" thickTop="1">
      <c r="A35" s="244"/>
      <c r="B35" s="250"/>
      <c r="C35" s="245"/>
      <c r="D35" s="251"/>
      <c r="E35" s="270"/>
      <c r="F35" s="420"/>
      <c r="G35" s="75"/>
    </row>
    <row r="36" spans="1:9" s="247" customFormat="1" ht="12.75">
      <c r="A36" s="40"/>
      <c r="B36" s="112"/>
      <c r="C36" s="110"/>
      <c r="D36" s="253"/>
      <c r="E36" s="270"/>
      <c r="F36" s="420"/>
      <c r="G36" s="261"/>
    </row>
    <row r="37" spans="1:9" s="247" customFormat="1" ht="12.75">
      <c r="A37" s="40"/>
      <c r="B37" s="50"/>
      <c r="C37" s="245"/>
      <c r="D37" s="246"/>
      <c r="E37" s="457"/>
      <c r="F37" s="420"/>
      <c r="G37" s="225"/>
    </row>
    <row r="38" spans="1:9" s="53" customFormat="1" ht="19.5">
      <c r="A38" s="51"/>
      <c r="B38" s="52"/>
      <c r="C38" s="41"/>
      <c r="D38" s="251"/>
      <c r="E38" s="274"/>
      <c r="F38" s="420"/>
    </row>
    <row r="39" spans="1:9" s="53" customFormat="1" ht="19.5">
      <c r="A39" s="51"/>
      <c r="B39" s="52"/>
      <c r="C39" s="41"/>
      <c r="D39" s="251"/>
      <c r="E39" s="274"/>
      <c r="F39" s="420"/>
    </row>
    <row r="40" spans="1:9" s="59" customFormat="1" ht="19.5">
      <c r="A40" s="58"/>
      <c r="B40" s="52"/>
      <c r="C40" s="41"/>
      <c r="D40" s="227"/>
      <c r="E40" s="274"/>
      <c r="F40" s="420"/>
    </row>
    <row r="41" spans="1:9" s="59" customFormat="1" ht="19.5" hidden="1" customHeight="1">
      <c r="A41" s="58"/>
      <c r="B41" s="54"/>
      <c r="C41" s="41"/>
      <c r="D41" s="227"/>
      <c r="E41" s="274"/>
      <c r="F41" s="420"/>
    </row>
    <row r="42" spans="1:9" s="47" customFormat="1" ht="14.25" hidden="1" customHeight="1" thickBot="1">
      <c r="A42" s="55"/>
      <c r="B42" s="88"/>
      <c r="C42" s="38"/>
      <c r="D42" s="373"/>
      <c r="E42" s="457"/>
      <c r="F42" s="420"/>
      <c r="G42" s="45"/>
    </row>
    <row r="43" spans="1:9" s="33" customFormat="1" ht="15.75" hidden="1" customHeight="1">
      <c r="A43" s="17" t="e">
        <f>#REF!</f>
        <v>#REF!</v>
      </c>
      <c r="B43" s="89" t="e">
        <f>#REF!</f>
        <v>#REF!</v>
      </c>
      <c r="C43" s="64" t="s">
        <v>9</v>
      </c>
      <c r="D43" s="82" t="s">
        <v>14</v>
      </c>
      <c r="E43" s="461"/>
      <c r="F43" s="420" t="e">
        <f>#REF!</f>
        <v>#REF!</v>
      </c>
      <c r="G43" s="60"/>
    </row>
    <row r="44" spans="1:9" s="33" customFormat="1" ht="15.75" hidden="1" customHeight="1">
      <c r="A44" s="17" t="e">
        <f>#REF!</f>
        <v>#REF!</v>
      </c>
      <c r="B44" s="90" t="e">
        <f>#REF!</f>
        <v>#REF!</v>
      </c>
      <c r="C44" s="57" t="s">
        <v>9</v>
      </c>
      <c r="D44" s="83" t="s">
        <v>14</v>
      </c>
      <c r="E44" s="462"/>
      <c r="F44" s="420" t="e">
        <f>#REF!</f>
        <v>#REF!</v>
      </c>
      <c r="G44" s="60"/>
    </row>
    <row r="45" spans="1:9" s="33" customFormat="1" ht="15.75" hidden="1" customHeight="1">
      <c r="A45" s="17" t="e">
        <f>#REF!</f>
        <v>#REF!</v>
      </c>
      <c r="B45" s="90" t="e">
        <f>#REF!</f>
        <v>#REF!</v>
      </c>
      <c r="C45" s="57"/>
      <c r="D45" s="83"/>
      <c r="E45" s="462"/>
      <c r="F45" s="420" t="e">
        <f>#REF!</f>
        <v>#REF!</v>
      </c>
      <c r="G45" s="60"/>
    </row>
    <row r="46" spans="1:9" s="31" customFormat="1" ht="15.75" hidden="1" customHeight="1">
      <c r="A46" s="17" t="e">
        <f>#REF!</f>
        <v>#REF!</v>
      </c>
      <c r="B46" s="90" t="e">
        <f>#REF!</f>
        <v>#REF!</v>
      </c>
      <c r="C46" s="57"/>
      <c r="D46" s="83"/>
      <c r="E46" s="462"/>
      <c r="F46" s="420" t="e">
        <f>#REF!</f>
        <v>#REF!</v>
      </c>
      <c r="G46" s="32"/>
    </row>
    <row r="47" spans="1:9" s="31" customFormat="1" ht="15.75" hidden="1" customHeight="1">
      <c r="A47" s="17" t="e">
        <f>#REF!</f>
        <v>#REF!</v>
      </c>
      <c r="B47" s="90" t="e">
        <f>#REF!</f>
        <v>#REF!</v>
      </c>
      <c r="C47" s="57"/>
      <c r="D47" s="83"/>
      <c r="E47" s="462"/>
      <c r="F47" s="420" t="e">
        <f>#REF!</f>
        <v>#REF!</v>
      </c>
      <c r="G47" s="32"/>
    </row>
    <row r="48" spans="1:9" s="33" customFormat="1" ht="15.75" hidden="1" customHeight="1">
      <c r="A48" s="17" t="e">
        <f>#REF!</f>
        <v>#REF!</v>
      </c>
      <c r="B48" s="90" t="e">
        <f>#REF!</f>
        <v>#REF!</v>
      </c>
      <c r="C48" s="57" t="s">
        <v>9</v>
      </c>
      <c r="D48" s="83" t="s">
        <v>14</v>
      </c>
      <c r="E48" s="462"/>
      <c r="F48" s="420" t="e">
        <f>#REF!</f>
        <v>#REF!</v>
      </c>
      <c r="G48" s="60"/>
    </row>
    <row r="49" spans="1:7" s="33" customFormat="1" ht="15.75" hidden="1" customHeight="1">
      <c r="A49" s="17" t="e">
        <f>#REF!</f>
        <v>#REF!</v>
      </c>
      <c r="B49" s="65" t="e">
        <f>#REF!</f>
        <v>#REF!</v>
      </c>
      <c r="C49" s="57"/>
      <c r="D49" s="83"/>
      <c r="E49" s="462"/>
      <c r="F49" s="420" t="e">
        <f>#REF!</f>
        <v>#REF!</v>
      </c>
      <c r="G49" s="60"/>
    </row>
    <row r="50" spans="1:7" s="33" customFormat="1" ht="15.75" hidden="1" customHeight="1">
      <c r="A50" s="17" t="s">
        <v>78</v>
      </c>
      <c r="B50" s="65" t="e">
        <f>#REF!</f>
        <v>#REF!</v>
      </c>
      <c r="C50" s="57"/>
      <c r="D50" s="83"/>
      <c r="E50" s="462"/>
      <c r="F50" s="420" t="e">
        <f>#REF!</f>
        <v>#REF!</v>
      </c>
      <c r="G50" s="60"/>
    </row>
    <row r="51" spans="1:7" s="33" customFormat="1" ht="16.5" hidden="1" customHeight="1" thickBot="1">
      <c r="A51" s="17" t="e">
        <f>#REF!</f>
        <v>#REF!</v>
      </c>
      <c r="B51" s="90" t="e">
        <f>#REF!</f>
        <v>#REF!</v>
      </c>
      <c r="C51" s="57" t="s">
        <v>9</v>
      </c>
      <c r="D51" s="83" t="s">
        <v>14</v>
      </c>
      <c r="E51" s="462"/>
      <c r="F51" s="420" t="e">
        <f>#REF!</f>
        <v>#REF!</v>
      </c>
      <c r="G51" s="60"/>
    </row>
    <row r="52" spans="1:7" s="31" customFormat="1" ht="16.5" hidden="1" customHeight="1" thickTop="1">
      <c r="A52" s="17" t="s">
        <v>14</v>
      </c>
      <c r="B52" s="66" t="s">
        <v>8</v>
      </c>
      <c r="C52" s="24"/>
      <c r="D52" s="84" t="s">
        <v>14</v>
      </c>
      <c r="E52" s="463"/>
      <c r="F52" s="420" t="e">
        <f>SUM(F43:F51)</f>
        <v>#REF!</v>
      </c>
      <c r="G52" s="62"/>
    </row>
    <row r="53" spans="1:7" s="63" customFormat="1" ht="16.5" hidden="1" customHeight="1" thickBot="1">
      <c r="A53" s="17"/>
      <c r="B53" s="67" t="s">
        <v>6</v>
      </c>
      <c r="C53" s="25"/>
      <c r="D53" s="85"/>
      <c r="E53" s="464"/>
      <c r="F53" s="420" t="e">
        <f>IF(SUM(F52)=0," ",SUM(F52)*0.2)</f>
        <v>#REF!</v>
      </c>
      <c r="G53" s="60"/>
    </row>
    <row r="54" spans="1:7" s="63" customFormat="1" ht="17.25" hidden="1" customHeight="1" thickTop="1" thickBot="1">
      <c r="A54" s="17"/>
      <c r="B54" s="68" t="s">
        <v>42</v>
      </c>
      <c r="C54" s="69"/>
      <c r="D54" s="86" t="s">
        <v>14</v>
      </c>
      <c r="E54" s="465"/>
      <c r="F54" s="420" t="e">
        <f>IF((SUM(F52:F53))=0," ",(SUM(F52:F53)))</f>
        <v>#REF!</v>
      </c>
      <c r="G54" s="60"/>
    </row>
    <row r="55" spans="1:7" ht="12" hidden="1" customHeight="1"/>
    <row r="56" spans="1:7" ht="12" hidden="1" customHeight="1"/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1"/>
  <sheetViews>
    <sheetView view="pageBreakPreview" zoomScaleNormal="100" zoomScaleSheetLayoutView="100" workbookViewId="0">
      <pane ySplit="5" topLeftCell="A6" activePane="bottomLeft" state="frozen"/>
      <selection activeCell="I11" sqref="I11"/>
      <selection pane="bottomLeft" activeCell="E23" sqref="E23"/>
    </sheetView>
  </sheetViews>
  <sheetFormatPr defaultRowHeight="12.75"/>
  <cols>
    <col min="1" max="1" width="4.28515625" style="503" customWidth="1"/>
    <col min="2" max="2" width="40.7109375" style="500" customWidth="1"/>
    <col min="3" max="3" width="4.7109375" style="501" customWidth="1"/>
    <col min="4" max="4" width="7.7109375" style="502" customWidth="1"/>
    <col min="5" max="5" width="15.7109375" style="504" customWidth="1"/>
    <col min="6" max="6" width="15.7109375" style="594" customWidth="1"/>
    <col min="7" max="7" width="9" style="505" customWidth="1"/>
    <col min="8" max="8" width="15.5703125" style="506" customWidth="1"/>
    <col min="9" max="16384" width="9.140625" style="506"/>
  </cols>
  <sheetData>
    <row r="1" spans="1:8" s="215" customFormat="1" ht="12" customHeight="1">
      <c r="F1" s="403"/>
      <c r="G1" s="480"/>
    </row>
    <row r="2" spans="1:8" s="215" customFormat="1" ht="12" customHeight="1">
      <c r="A2" s="219"/>
      <c r="B2" s="402" t="s">
        <v>385</v>
      </c>
      <c r="C2" s="219"/>
      <c r="D2" s="219"/>
      <c r="E2" s="219"/>
      <c r="F2" s="403"/>
      <c r="G2" s="480"/>
    </row>
    <row r="3" spans="1:8" s="215" customFormat="1" ht="12" customHeight="1">
      <c r="F3" s="403"/>
      <c r="G3" s="480"/>
    </row>
    <row r="4" spans="1:8" s="216" customFormat="1">
      <c r="A4" s="222"/>
      <c r="B4" s="223" t="s">
        <v>23</v>
      </c>
      <c r="C4" s="224" t="s">
        <v>10</v>
      </c>
      <c r="D4" s="282" t="s">
        <v>11</v>
      </c>
      <c r="E4" s="481" t="s">
        <v>12</v>
      </c>
      <c r="F4" s="418" t="s">
        <v>13</v>
      </c>
      <c r="G4" s="482"/>
    </row>
    <row r="5" spans="1:8" s="217" customFormat="1">
      <c r="A5" s="220"/>
      <c r="B5" s="218" t="s">
        <v>7</v>
      </c>
      <c r="C5" s="221"/>
      <c r="D5" s="181"/>
      <c r="E5" s="526"/>
      <c r="F5" s="419"/>
      <c r="G5" s="483"/>
    </row>
    <row r="6" spans="1:8" s="217" customFormat="1">
      <c r="A6" s="220"/>
      <c r="B6" s="218"/>
      <c r="C6" s="221"/>
      <c r="D6" s="181"/>
      <c r="E6" s="526"/>
      <c r="F6" s="419"/>
      <c r="G6" s="483"/>
    </row>
    <row r="7" spans="1:8" s="161" customFormat="1" ht="12.75" customHeight="1">
      <c r="A7" s="508" t="s">
        <v>146</v>
      </c>
      <c r="B7" s="237" t="s">
        <v>407</v>
      </c>
      <c r="C7" s="485"/>
      <c r="D7" s="486"/>
      <c r="E7" s="261"/>
      <c r="F7" s="436"/>
      <c r="G7" s="487"/>
      <c r="H7" s="488"/>
    </row>
    <row r="8" spans="1:8" s="247" customFormat="1">
      <c r="A8" s="40"/>
      <c r="B8" s="193"/>
      <c r="C8" s="245"/>
      <c r="D8" s="246"/>
      <c r="E8" s="261"/>
      <c r="F8" s="436"/>
      <c r="G8" s="489"/>
      <c r="H8" s="490"/>
    </row>
    <row r="9" spans="1:8" s="247" customFormat="1">
      <c r="A9" s="40"/>
      <c r="B9" s="491" t="s">
        <v>389</v>
      </c>
      <c r="C9" s="245"/>
      <c r="D9" s="246"/>
      <c r="E9" s="261"/>
      <c r="F9" s="436"/>
      <c r="G9" s="489"/>
      <c r="H9" s="490"/>
    </row>
    <row r="10" spans="1:8" s="247" customFormat="1">
      <c r="A10" s="40"/>
      <c r="B10" s="491"/>
      <c r="C10" s="245"/>
      <c r="D10" s="246"/>
      <c r="E10" s="261"/>
      <c r="F10" s="436"/>
      <c r="G10" s="489"/>
      <c r="H10" s="490"/>
    </row>
    <row r="11" spans="1:8" s="247" customFormat="1" ht="24">
      <c r="A11" s="262">
        <f>IF(B10="",MAX($A$8:A10)+1,"")</f>
        <v>1</v>
      </c>
      <c r="B11" s="39" t="s">
        <v>390</v>
      </c>
      <c r="C11" s="111" t="s">
        <v>25</v>
      </c>
      <c r="D11" s="296">
        <v>1</v>
      </c>
      <c r="E11" s="592"/>
      <c r="F11" s="436">
        <f>D11*E11</f>
        <v>0</v>
      </c>
      <c r="G11" s="489"/>
      <c r="H11" s="490"/>
    </row>
    <row r="12" spans="1:8" s="247" customFormat="1">
      <c r="A12" s="262" t="str">
        <f>IF(B11="",MAX($A$8:A11)+1,"")</f>
        <v/>
      </c>
      <c r="B12" s="39"/>
      <c r="C12" s="111"/>
      <c r="D12" s="296"/>
      <c r="E12" s="261"/>
      <c r="F12" s="436"/>
      <c r="G12" s="489"/>
      <c r="H12" s="490"/>
    </row>
    <row r="13" spans="1:8" s="369" customFormat="1" ht="24">
      <c r="A13" s="262">
        <f>IF(B12="",MAX($A$8:A12)+1,"")</f>
        <v>2</v>
      </c>
      <c r="B13" s="39" t="s">
        <v>391</v>
      </c>
      <c r="C13" s="111" t="s">
        <v>25</v>
      </c>
      <c r="D13" s="296">
        <v>1</v>
      </c>
      <c r="E13" s="592"/>
      <c r="F13" s="436">
        <f>D13*E13</f>
        <v>0</v>
      </c>
      <c r="G13" s="367"/>
      <c r="H13" s="527"/>
    </row>
    <row r="14" spans="1:8" s="369" customFormat="1">
      <c r="A14" s="262" t="str">
        <f>IF(B13="",MAX($A$8:A13)+1,"")</f>
        <v/>
      </c>
      <c r="B14" s="39"/>
      <c r="C14" s="111"/>
      <c r="D14" s="296"/>
      <c r="E14" s="261"/>
      <c r="F14" s="436"/>
      <c r="G14" s="367"/>
      <c r="H14" s="368"/>
    </row>
    <row r="15" spans="1:8" s="369" customFormat="1" ht="36">
      <c r="A15" s="262">
        <f>IF(B14="",MAX($A$8:A14)+1,"")</f>
        <v>3</v>
      </c>
      <c r="B15" s="39" t="s">
        <v>392</v>
      </c>
      <c r="C15" s="111" t="s">
        <v>25</v>
      </c>
      <c r="D15" s="296">
        <v>1</v>
      </c>
      <c r="E15" s="592"/>
      <c r="F15" s="436">
        <f>D15*E15</f>
        <v>0</v>
      </c>
      <c r="G15" s="367"/>
      <c r="H15" s="368"/>
    </row>
    <row r="16" spans="1:8" s="369" customFormat="1">
      <c r="A16" s="262" t="str">
        <f>IF(B15="",MAX($A$8:A15)+1,"")</f>
        <v/>
      </c>
      <c r="B16" s="39"/>
      <c r="C16" s="111"/>
      <c r="D16" s="296"/>
      <c r="E16" s="261"/>
      <c r="F16" s="436"/>
      <c r="G16" s="367"/>
      <c r="H16" s="368"/>
    </row>
    <row r="17" spans="1:8" s="194" customFormat="1" ht="36">
      <c r="A17" s="262">
        <f>IF(B16="",MAX($A$8:A16)+1,"")</f>
        <v>4</v>
      </c>
      <c r="B17" s="39" t="s">
        <v>393</v>
      </c>
      <c r="C17" s="111" t="s">
        <v>25</v>
      </c>
      <c r="D17" s="296">
        <v>1</v>
      </c>
      <c r="E17" s="592"/>
      <c r="F17" s="436">
        <f>D17*E17</f>
        <v>0</v>
      </c>
      <c r="G17" s="477"/>
      <c r="H17" s="478"/>
    </row>
    <row r="18" spans="1:8" s="194" customFormat="1" ht="13.5">
      <c r="A18" s="262" t="str">
        <f>IF(B17="",MAX($A$8:A17)+1,"")</f>
        <v/>
      </c>
      <c r="B18" s="39"/>
      <c r="C18" s="111"/>
      <c r="D18" s="296"/>
      <c r="E18" s="261"/>
      <c r="F18" s="442"/>
      <c r="G18" s="492"/>
      <c r="H18" s="478"/>
    </row>
    <row r="19" spans="1:8" s="194" customFormat="1" ht="36">
      <c r="A19" s="262">
        <f>IF(B18="",MAX($A$8:A18)+1,"")</f>
        <v>5</v>
      </c>
      <c r="B19" s="39" t="s">
        <v>394</v>
      </c>
      <c r="C19" s="111" t="s">
        <v>25</v>
      </c>
      <c r="D19" s="296">
        <v>1</v>
      </c>
      <c r="E19" s="592"/>
      <c r="F19" s="436">
        <f>D19*E19</f>
        <v>0</v>
      </c>
      <c r="G19" s="477"/>
      <c r="H19" s="478"/>
    </row>
    <row r="20" spans="1:8" s="194" customFormat="1" ht="13.5">
      <c r="A20" s="262" t="str">
        <f>IF(B19="",MAX($A$8:A19)+1,"")</f>
        <v/>
      </c>
      <c r="B20" s="39"/>
      <c r="C20" s="111"/>
      <c r="D20" s="296"/>
      <c r="E20" s="261"/>
      <c r="F20" s="442"/>
      <c r="G20" s="492"/>
      <c r="H20" s="478"/>
    </row>
    <row r="21" spans="1:8" s="194" customFormat="1" ht="84">
      <c r="A21" s="262">
        <f>IF(B20="",MAX($A$8:A20)+1,"")</f>
        <v>6</v>
      </c>
      <c r="B21" s="39" t="s">
        <v>395</v>
      </c>
      <c r="C21" s="111"/>
      <c r="D21" s="296"/>
      <c r="E21" s="261"/>
      <c r="F21" s="436"/>
      <c r="G21" s="477"/>
      <c r="H21" s="478"/>
    </row>
    <row r="22" spans="1:8" s="194" customFormat="1" ht="13.5">
      <c r="A22" s="262" t="str">
        <f>IF(B21="",MAX($A$8:A21)+1,"")</f>
        <v/>
      </c>
      <c r="B22" s="39"/>
      <c r="C22" s="111"/>
      <c r="D22" s="296"/>
      <c r="E22" s="261"/>
      <c r="F22" s="442"/>
      <c r="G22" s="492"/>
      <c r="H22" s="478"/>
    </row>
    <row r="23" spans="1:8" s="194" customFormat="1" ht="13.5">
      <c r="A23" s="262"/>
      <c r="B23" s="39" t="s">
        <v>396</v>
      </c>
      <c r="C23" s="111" t="s">
        <v>26</v>
      </c>
      <c r="D23" s="296">
        <v>21</v>
      </c>
      <c r="E23" s="592"/>
      <c r="F23" s="436">
        <f>D23*E23</f>
        <v>0</v>
      </c>
      <c r="G23" s="477"/>
      <c r="H23" s="478"/>
    </row>
    <row r="24" spans="1:8" s="194" customFormat="1" ht="13.5">
      <c r="A24" s="262"/>
      <c r="B24" s="39"/>
      <c r="C24" s="111"/>
      <c r="D24" s="296"/>
      <c r="E24" s="261"/>
      <c r="F24" s="442"/>
      <c r="G24" s="492"/>
      <c r="H24" s="478"/>
    </row>
    <row r="25" spans="1:8" s="211" customFormat="1">
      <c r="A25" s="262"/>
      <c r="B25" s="39" t="s">
        <v>397</v>
      </c>
      <c r="C25" s="111" t="s">
        <v>26</v>
      </c>
      <c r="D25" s="296">
        <v>7</v>
      </c>
      <c r="E25" s="592"/>
      <c r="F25" s="436">
        <f>D25*E25</f>
        <v>0</v>
      </c>
      <c r="G25" s="303"/>
      <c r="H25" s="528"/>
    </row>
    <row r="26" spans="1:8" s="211" customFormat="1">
      <c r="A26" s="262"/>
      <c r="B26" s="39"/>
      <c r="C26" s="111"/>
      <c r="D26" s="296"/>
      <c r="E26" s="261"/>
      <c r="F26" s="442"/>
      <c r="G26" s="303"/>
      <c r="H26" s="528"/>
    </row>
    <row r="27" spans="1:8" s="531" customFormat="1">
      <c r="A27" s="262"/>
      <c r="B27" s="39" t="s">
        <v>398</v>
      </c>
      <c r="C27" s="111" t="s">
        <v>26</v>
      </c>
      <c r="D27" s="296">
        <v>12</v>
      </c>
      <c r="E27" s="592"/>
      <c r="F27" s="436">
        <f>D27*E27</f>
        <v>0</v>
      </c>
      <c r="G27" s="529"/>
      <c r="H27" s="530"/>
    </row>
    <row r="28" spans="1:8" s="121" customFormat="1">
      <c r="A28" s="262" t="str">
        <f>IF(B27="",MAX($A$8:A27)+1,"")</f>
        <v/>
      </c>
      <c r="B28" s="39"/>
      <c r="C28" s="111"/>
      <c r="D28" s="296"/>
      <c r="E28" s="261"/>
      <c r="F28" s="436"/>
      <c r="G28" s="532"/>
      <c r="H28" s="533"/>
    </row>
    <row r="29" spans="1:8" s="531" customFormat="1" ht="36">
      <c r="A29" s="262">
        <f>IF(B28="",MAX($A$8:A28)+1,"")</f>
        <v>7</v>
      </c>
      <c r="B29" s="39" t="s">
        <v>399</v>
      </c>
      <c r="C29" s="251"/>
      <c r="D29" s="296"/>
      <c r="E29" s="261"/>
      <c r="F29" s="436"/>
      <c r="G29" s="529"/>
      <c r="H29" s="527"/>
    </row>
    <row r="30" spans="1:8" s="369" customFormat="1">
      <c r="A30" s="262" t="str">
        <f>IF(B29="",MAX($A$8:A29)+1,"")</f>
        <v/>
      </c>
      <c r="B30" s="39"/>
      <c r="C30" s="142"/>
      <c r="D30" s="493"/>
      <c r="E30" s="261"/>
      <c r="F30" s="436"/>
      <c r="G30" s="367"/>
      <c r="H30" s="368"/>
    </row>
    <row r="31" spans="1:8" s="369" customFormat="1">
      <c r="A31" s="262"/>
      <c r="B31" s="252" t="s">
        <v>400</v>
      </c>
      <c r="C31" s="251" t="s">
        <v>26</v>
      </c>
      <c r="D31" s="296">
        <v>10</v>
      </c>
      <c r="E31" s="592"/>
      <c r="F31" s="436">
        <f>D31*E31</f>
        <v>0</v>
      </c>
      <c r="G31" s="367"/>
      <c r="H31" s="368"/>
    </row>
    <row r="32" spans="1:8" s="369" customFormat="1">
      <c r="A32" s="262" t="str">
        <f>IF(B31="",MAX($A$8:A31)+1,"")</f>
        <v/>
      </c>
      <c r="B32" s="252"/>
      <c r="C32" s="494"/>
      <c r="D32" s="145"/>
      <c r="E32" s="261"/>
      <c r="F32" s="436"/>
      <c r="G32" s="367"/>
      <c r="H32" s="368"/>
    </row>
    <row r="33" spans="1:8" s="369" customFormat="1" ht="24">
      <c r="A33" s="262">
        <f>IF(B32="",MAX($A$8:A32)+1,"")</f>
        <v>8</v>
      </c>
      <c r="B33" s="39" t="s">
        <v>401</v>
      </c>
      <c r="C33" s="111" t="s">
        <v>25</v>
      </c>
      <c r="D33" s="296">
        <v>2</v>
      </c>
      <c r="E33" s="592"/>
      <c r="F33" s="436">
        <f>D33*E33</f>
        <v>0</v>
      </c>
      <c r="G33" s="367"/>
      <c r="H33" s="368"/>
    </row>
    <row r="34" spans="1:8" s="369" customFormat="1">
      <c r="A34" s="262" t="str">
        <f>IF(B33="",MAX($A$8:A33)+1,"")</f>
        <v/>
      </c>
      <c r="B34" s="39"/>
      <c r="C34" s="111"/>
      <c r="D34" s="296"/>
      <c r="E34" s="261"/>
      <c r="F34" s="436"/>
      <c r="G34" s="367"/>
      <c r="H34" s="368"/>
    </row>
    <row r="35" spans="1:8" s="369" customFormat="1" ht="36">
      <c r="A35" s="262">
        <f>IF(B34="",MAX($A$8:A34)+1,"")</f>
        <v>9</v>
      </c>
      <c r="B35" s="39" t="s">
        <v>402</v>
      </c>
      <c r="C35" s="111" t="s">
        <v>26</v>
      </c>
      <c r="D35" s="296">
        <v>8</v>
      </c>
      <c r="E35" s="592"/>
      <c r="F35" s="436">
        <f>D35*E35</f>
        <v>0</v>
      </c>
      <c r="G35" s="367"/>
      <c r="H35" s="368"/>
    </row>
    <row r="36" spans="1:8" s="369" customFormat="1">
      <c r="A36" s="262" t="str">
        <f>IF(B35="",MAX($A$8:A35)+1,"")</f>
        <v/>
      </c>
      <c r="B36" s="39"/>
      <c r="C36" s="111"/>
      <c r="D36" s="296"/>
      <c r="E36" s="261"/>
      <c r="F36" s="436"/>
      <c r="G36" s="367"/>
      <c r="H36" s="368"/>
    </row>
    <row r="37" spans="1:8" s="369" customFormat="1" ht="24">
      <c r="A37" s="262">
        <f>IF(B36="",MAX($A$8:A36)+1,"")</f>
        <v>10</v>
      </c>
      <c r="B37" s="39" t="s">
        <v>403</v>
      </c>
      <c r="C37" s="111" t="s">
        <v>22</v>
      </c>
      <c r="D37" s="296">
        <v>1</v>
      </c>
      <c r="E37" s="592"/>
      <c r="F37" s="436">
        <f>D37*E37</f>
        <v>0</v>
      </c>
      <c r="G37" s="367"/>
      <c r="H37" s="368"/>
    </row>
    <row r="38" spans="1:8" s="369" customFormat="1">
      <c r="A38" s="262" t="str">
        <f>IF(B37="",MAX($A$8:A37)+1,"")</f>
        <v/>
      </c>
      <c r="B38" s="39"/>
      <c r="C38" s="111"/>
      <c r="D38" s="296"/>
      <c r="E38" s="261"/>
      <c r="F38" s="436"/>
      <c r="G38" s="367"/>
      <c r="H38" s="368"/>
    </row>
    <row r="39" spans="1:8" s="369" customFormat="1" ht="60">
      <c r="A39" s="262">
        <f>IF(B38="",MAX($A$8:A38)+1,"")</f>
        <v>11</v>
      </c>
      <c r="B39" s="39" t="s">
        <v>404</v>
      </c>
      <c r="C39" s="111" t="s">
        <v>22</v>
      </c>
      <c r="D39" s="296">
        <v>1</v>
      </c>
      <c r="E39" s="592"/>
      <c r="F39" s="436">
        <f>D39*E39</f>
        <v>0</v>
      </c>
      <c r="G39" s="367"/>
      <c r="H39" s="368"/>
    </row>
    <row r="40" spans="1:8" s="369" customFormat="1">
      <c r="A40" s="262" t="str">
        <f>IF(B39="",MAX($A$8:A39)+1,"")</f>
        <v/>
      </c>
      <c r="B40" s="39"/>
      <c r="C40" s="111"/>
      <c r="D40" s="296"/>
      <c r="E40" s="261"/>
      <c r="F40" s="436"/>
      <c r="G40" s="367"/>
      <c r="H40" s="368"/>
    </row>
    <row r="41" spans="1:8" s="369" customFormat="1" ht="36">
      <c r="A41" s="262">
        <f>IF(B40="",MAX($A$8:A40)+1,"")</f>
        <v>12</v>
      </c>
      <c r="B41" s="39" t="s">
        <v>405</v>
      </c>
      <c r="C41" s="111" t="s">
        <v>22</v>
      </c>
      <c r="D41" s="296">
        <v>1</v>
      </c>
      <c r="E41" s="592"/>
      <c r="F41" s="436">
        <f>D41*E41</f>
        <v>0</v>
      </c>
      <c r="G41" s="367"/>
      <c r="H41" s="368"/>
    </row>
    <row r="42" spans="1:8" s="369" customFormat="1" ht="13.5" thickBot="1">
      <c r="A42" s="244"/>
      <c r="B42" s="39"/>
      <c r="C42" s="111"/>
      <c r="D42" s="296"/>
      <c r="E42" s="261"/>
      <c r="F42" s="436"/>
      <c r="G42" s="367"/>
      <c r="H42" s="368"/>
    </row>
    <row r="43" spans="1:8" s="211" customFormat="1" ht="21" customHeight="1" thickTop="1" thickBot="1">
      <c r="A43" s="495"/>
      <c r="B43" s="496" t="str">
        <f>+CONCATENATE("REKAPITULACIJA - ",B7)</f>
        <v>REKAPITULACIJA - SOS INŠTALACIJA</v>
      </c>
      <c r="C43" s="497"/>
      <c r="D43" s="497"/>
      <c r="E43" s="498"/>
      <c r="F43" s="445">
        <f>SUM(F8:F42)</f>
        <v>0</v>
      </c>
      <c r="G43" s="499"/>
      <c r="H43" s="315"/>
    </row>
    <row r="44" spans="1:8" s="247" customFormat="1" ht="13.5" thickTop="1">
      <c r="A44" s="40"/>
      <c r="B44" s="35"/>
      <c r="C44" s="35"/>
      <c r="D44" s="35"/>
      <c r="E44" s="35"/>
      <c r="F44" s="420"/>
      <c r="G44" s="489"/>
      <c r="H44" s="490"/>
    </row>
    <row r="45" spans="1:8" s="243" customFormat="1">
      <c r="A45" s="10"/>
      <c r="B45" s="11"/>
      <c r="C45" s="1"/>
      <c r="D45" s="2"/>
      <c r="E45" s="3"/>
      <c r="F45" s="417"/>
      <c r="G45" s="484"/>
    </row>
    <row r="46" spans="1:8" s="243" customFormat="1">
      <c r="A46" s="10"/>
      <c r="B46" s="11"/>
      <c r="C46" s="1"/>
      <c r="D46" s="2"/>
      <c r="E46" s="3"/>
      <c r="F46" s="417"/>
      <c r="G46" s="484"/>
    </row>
    <row r="47" spans="1:8" s="243" customFormat="1">
      <c r="A47" s="10"/>
      <c r="B47" s="11"/>
      <c r="C47" s="1"/>
      <c r="D47" s="2"/>
      <c r="E47" s="3"/>
      <c r="F47" s="417"/>
      <c r="G47" s="484"/>
    </row>
    <row r="48" spans="1:8" s="243" customFormat="1">
      <c r="A48" s="10"/>
      <c r="B48" s="11"/>
      <c r="C48" s="1"/>
      <c r="D48" s="2"/>
      <c r="E48" s="3"/>
      <c r="F48" s="417"/>
      <c r="G48" s="484"/>
    </row>
    <row r="49" spans="1:8" s="243" customFormat="1">
      <c r="A49" s="10"/>
      <c r="B49" s="11"/>
      <c r="C49" s="1"/>
      <c r="D49" s="2"/>
      <c r="E49" s="3"/>
      <c r="F49" s="417"/>
      <c r="G49" s="484"/>
    </row>
    <row r="50" spans="1:8" s="243" customFormat="1">
      <c r="A50" s="10"/>
      <c r="B50" s="11"/>
      <c r="C50" s="1"/>
      <c r="D50" s="2"/>
      <c r="E50" s="3"/>
      <c r="F50" s="417"/>
      <c r="G50" s="484"/>
    </row>
    <row r="51" spans="1:8" s="243" customFormat="1">
      <c r="A51" s="10"/>
      <c r="B51" s="500"/>
      <c r="C51" s="501"/>
      <c r="D51" s="502"/>
      <c r="E51" s="3"/>
      <c r="F51" s="417"/>
      <c r="G51" s="484"/>
    </row>
    <row r="52" spans="1:8" s="243" customFormat="1">
      <c r="A52" s="10"/>
      <c r="B52" s="500"/>
      <c r="C52" s="501"/>
      <c r="D52" s="502"/>
      <c r="E52" s="3"/>
      <c r="F52" s="417"/>
      <c r="G52" s="484"/>
    </row>
    <row r="53" spans="1:8" s="243" customFormat="1">
      <c r="A53" s="10"/>
      <c r="B53" s="500"/>
      <c r="C53" s="501"/>
      <c r="D53" s="502"/>
      <c r="E53" s="3"/>
      <c r="F53" s="417"/>
      <c r="G53" s="484"/>
    </row>
    <row r="54" spans="1:8" s="243" customFormat="1">
      <c r="A54" s="10"/>
      <c r="B54" s="500"/>
      <c r="C54" s="501"/>
      <c r="D54" s="502"/>
      <c r="E54" s="3"/>
      <c r="F54" s="417"/>
      <c r="G54" s="484"/>
    </row>
    <row r="55" spans="1:8" s="243" customFormat="1">
      <c r="A55" s="10"/>
      <c r="B55" s="500"/>
      <c r="C55" s="501"/>
      <c r="D55" s="502"/>
      <c r="E55" s="3"/>
      <c r="F55" s="417"/>
      <c r="G55" s="484"/>
    </row>
    <row r="56" spans="1:8" s="243" customFormat="1">
      <c r="A56" s="10"/>
      <c r="B56" s="500"/>
      <c r="C56" s="501"/>
      <c r="D56" s="502"/>
      <c r="E56" s="3"/>
      <c r="F56" s="417"/>
      <c r="G56" s="484"/>
      <c r="H56" s="518"/>
    </row>
    <row r="57" spans="1:8" s="243" customFormat="1">
      <c r="A57" s="10"/>
      <c r="B57" s="500"/>
      <c r="C57" s="501"/>
      <c r="D57" s="502"/>
      <c r="E57" s="3"/>
      <c r="F57" s="417"/>
      <c r="G57" s="484"/>
    </row>
    <row r="58" spans="1:8" s="243" customFormat="1">
      <c r="A58" s="10"/>
      <c r="B58" s="500"/>
      <c r="C58" s="501"/>
      <c r="D58" s="502"/>
      <c r="E58" s="3"/>
      <c r="F58" s="417"/>
      <c r="G58" s="484"/>
    </row>
    <row r="59" spans="1:8" s="243" customFormat="1">
      <c r="A59" s="10"/>
      <c r="B59" s="500"/>
      <c r="C59" s="501"/>
      <c r="D59" s="502"/>
      <c r="E59" s="3"/>
      <c r="F59" s="417"/>
      <c r="G59" s="484"/>
    </row>
    <row r="60" spans="1:8" s="243" customFormat="1">
      <c r="A60" s="10"/>
      <c r="B60" s="500"/>
      <c r="C60" s="501"/>
      <c r="D60" s="502"/>
      <c r="E60" s="3"/>
      <c r="F60" s="417"/>
      <c r="G60" s="484"/>
    </row>
    <row r="61" spans="1:8" s="243" customFormat="1">
      <c r="A61" s="10"/>
      <c r="B61" s="500"/>
      <c r="C61" s="501"/>
      <c r="D61" s="502"/>
      <c r="E61" s="3"/>
      <c r="F61" s="417"/>
      <c r="G61" s="484"/>
    </row>
  </sheetData>
  <sheetProtection password="8960" sheet="1" objects="1" scenarios="1" selectLockedCells="1"/>
  <protectedRanges>
    <protectedRange sqref="E25:E27" name="Obseg1_3_1"/>
  </protectedRanges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rowBreaks count="1" manualBreakCount="1">
    <brk id="28" max="5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77"/>
  <sheetViews>
    <sheetView view="pageBreakPreview" zoomScaleNormal="100" zoomScaleSheetLayoutView="100" workbookViewId="0">
      <selection activeCell="E19" sqref="E19"/>
    </sheetView>
  </sheetViews>
  <sheetFormatPr defaultColWidth="9" defaultRowHeight="12"/>
  <cols>
    <col min="1" max="1" width="4.42578125" style="10" customWidth="1"/>
    <col min="2" max="2" width="40.7109375" style="11" customWidth="1"/>
    <col min="3" max="3" width="4.7109375" style="1" customWidth="1"/>
    <col min="4" max="4" width="7.7109375" style="87" customWidth="1"/>
    <col min="5" max="5" width="15.7109375" style="277" customWidth="1"/>
    <col min="6" max="6" width="15.28515625" style="277" customWidth="1"/>
    <col min="7" max="16384" width="9" style="243"/>
  </cols>
  <sheetData>
    <row r="1" spans="1:10" s="215" customFormat="1" ht="14.1" customHeight="1">
      <c r="D1" s="233"/>
      <c r="E1" s="269"/>
      <c r="F1" s="270"/>
    </row>
    <row r="2" spans="1:10" s="215" customFormat="1" ht="14.1" customHeight="1">
      <c r="A2" s="219"/>
      <c r="B2" s="402" t="s">
        <v>385</v>
      </c>
      <c r="C2" s="219"/>
      <c r="D2" s="234"/>
      <c r="E2" s="271"/>
      <c r="F2" s="270"/>
    </row>
    <row r="3" spans="1:10" s="215" customFormat="1">
      <c r="D3" s="233"/>
      <c r="E3" s="269"/>
      <c r="F3" s="270"/>
    </row>
    <row r="4" spans="1:10" s="216" customFormat="1" ht="12.75">
      <c r="A4" s="222"/>
      <c r="B4" s="223" t="s">
        <v>23</v>
      </c>
      <c r="C4" s="224" t="s">
        <v>10</v>
      </c>
      <c r="D4" s="235" t="s">
        <v>11</v>
      </c>
      <c r="E4" s="272" t="s">
        <v>12</v>
      </c>
      <c r="F4" s="272" t="s">
        <v>13</v>
      </c>
    </row>
    <row r="5" spans="1:10" s="217" customFormat="1">
      <c r="A5" s="220"/>
      <c r="B5" s="218" t="s">
        <v>7</v>
      </c>
      <c r="C5" s="221"/>
      <c r="D5" s="236"/>
      <c r="E5" s="273"/>
      <c r="F5" s="270"/>
    </row>
    <row r="6" spans="1:10" s="217" customFormat="1">
      <c r="A6" s="220"/>
      <c r="B6" s="218"/>
      <c r="C6" s="221"/>
      <c r="D6" s="236"/>
      <c r="E6" s="273"/>
      <c r="F6" s="270"/>
    </row>
    <row r="7" spans="1:10" s="247" customFormat="1" ht="12.75">
      <c r="A7" s="228" t="s">
        <v>147</v>
      </c>
      <c r="B7" s="237" t="s">
        <v>365</v>
      </c>
      <c r="C7" s="245" t="s">
        <v>9</v>
      </c>
      <c r="D7" s="246"/>
      <c r="E7" s="270"/>
      <c r="F7" s="270"/>
      <c r="G7" s="42"/>
      <c r="H7" s="227"/>
      <c r="I7" s="261"/>
      <c r="J7" s="225"/>
    </row>
    <row r="8" spans="1:10" s="217" customFormat="1">
      <c r="A8" s="220"/>
      <c r="B8" s="218"/>
      <c r="C8" s="221"/>
      <c r="D8" s="181"/>
      <c r="E8" s="455"/>
      <c r="F8" s="456"/>
    </row>
    <row r="9" spans="1:10" s="247" customFormat="1" ht="12.75">
      <c r="A9" s="253">
        <f>IF(B8="",MAX($A$8:A8)+1,"")</f>
        <v>1</v>
      </c>
      <c r="B9" s="250" t="s">
        <v>353</v>
      </c>
      <c r="C9" s="245" t="s">
        <v>26</v>
      </c>
      <c r="D9" s="246">
        <v>20</v>
      </c>
      <c r="E9" s="593"/>
      <c r="F9" s="270">
        <f>D9*E9</f>
        <v>0</v>
      </c>
      <c r="G9" s="248"/>
      <c r="H9" s="248"/>
      <c r="I9" s="248"/>
    </row>
    <row r="10" spans="1:10" s="113" customFormat="1" ht="12.75">
      <c r="A10" s="244"/>
      <c r="B10" s="250"/>
      <c r="C10" s="245"/>
      <c r="D10" s="246"/>
      <c r="E10" s="270"/>
      <c r="F10" s="270"/>
      <c r="G10" s="248"/>
      <c r="H10" s="248"/>
      <c r="I10" s="248"/>
    </row>
    <row r="11" spans="1:10" s="247" customFormat="1" ht="12.75">
      <c r="A11" s="253">
        <f>IF(B10="",MAX($A$8:A10)+1,"")</f>
        <v>2</v>
      </c>
      <c r="B11" s="250" t="s">
        <v>354</v>
      </c>
      <c r="C11" s="245" t="s">
        <v>22</v>
      </c>
      <c r="D11" s="246">
        <v>2</v>
      </c>
      <c r="E11" s="593"/>
      <c r="F11" s="270">
        <f>D11*E11</f>
        <v>0</v>
      </c>
      <c r="G11" s="248"/>
      <c r="H11" s="248"/>
      <c r="I11" s="248"/>
    </row>
    <row r="12" spans="1:10" s="106" customFormat="1" ht="12.75">
      <c r="A12" s="36"/>
      <c r="B12" s="205"/>
      <c r="C12" s="245"/>
      <c r="D12" s="246"/>
      <c r="E12" s="270"/>
      <c r="F12" s="270"/>
      <c r="G12" s="75"/>
    </row>
    <row r="13" spans="1:10" s="522" customFormat="1" ht="24">
      <c r="A13" s="253">
        <f>IF(B12="",MAX($A$8:A12)+1,"")</f>
        <v>3</v>
      </c>
      <c r="B13" s="35" t="s">
        <v>352</v>
      </c>
      <c r="C13" s="43" t="s">
        <v>22</v>
      </c>
      <c r="D13" s="246">
        <v>2</v>
      </c>
      <c r="E13" s="593"/>
      <c r="F13" s="457">
        <f>D13*E13</f>
        <v>0</v>
      </c>
      <c r="G13" s="520"/>
      <c r="H13" s="521"/>
    </row>
    <row r="14" spans="1:10" s="522" customFormat="1" ht="12.75">
      <c r="A14" s="262" t="str">
        <f>IF(B13="",MAX($A13:A$22)+1,"")</f>
        <v/>
      </c>
      <c r="B14" s="34"/>
      <c r="C14" s="43"/>
      <c r="D14" s="246"/>
      <c r="E14" s="270"/>
      <c r="F14" s="457"/>
      <c r="G14" s="520"/>
      <c r="H14" s="521"/>
    </row>
    <row r="15" spans="1:10" s="106" customFormat="1">
      <c r="A15" s="253">
        <f>IF(B14="",MAX($A$8:A14)+1,"")</f>
        <v>4</v>
      </c>
      <c r="B15" s="205" t="s">
        <v>355</v>
      </c>
      <c r="C15" s="245" t="s">
        <v>22</v>
      </c>
      <c r="D15" s="246">
        <v>2</v>
      </c>
      <c r="E15" s="593"/>
      <c r="F15" s="270">
        <f>D15*E15</f>
        <v>0</v>
      </c>
      <c r="G15" s="75"/>
    </row>
    <row r="16" spans="1:10" s="113" customFormat="1" ht="12.75">
      <c r="A16" s="244"/>
      <c r="B16" s="250"/>
      <c r="C16" s="245"/>
      <c r="D16" s="246"/>
      <c r="E16" s="270"/>
      <c r="F16" s="270"/>
      <c r="G16" s="248"/>
      <c r="H16" s="248"/>
      <c r="I16" s="248"/>
    </row>
    <row r="17" spans="1:9" s="247" customFormat="1" ht="12.75">
      <c r="A17" s="253">
        <f>IF(B16="",MAX($A$8:A16)+1,"")</f>
        <v>5</v>
      </c>
      <c r="B17" s="250" t="s">
        <v>351</v>
      </c>
      <c r="C17" s="245" t="s">
        <v>26</v>
      </c>
      <c r="D17" s="246">
        <v>30</v>
      </c>
      <c r="E17" s="593"/>
      <c r="F17" s="270">
        <f>D17*E17</f>
        <v>0</v>
      </c>
      <c r="G17" s="248"/>
      <c r="H17" s="248"/>
      <c r="I17" s="248"/>
    </row>
    <row r="18" spans="1:9" s="113" customFormat="1" ht="12.75">
      <c r="A18" s="244"/>
      <c r="B18" s="250"/>
      <c r="C18" s="245"/>
      <c r="D18" s="246"/>
      <c r="E18" s="270"/>
      <c r="F18" s="270"/>
      <c r="G18" s="248"/>
      <c r="H18" s="248"/>
      <c r="I18" s="248"/>
    </row>
    <row r="19" spans="1:9" s="247" customFormat="1" ht="24">
      <c r="A19" s="253">
        <f>IF(B18="",MAX($A$8:A18)+1,"")</f>
        <v>6</v>
      </c>
      <c r="B19" s="250" t="s">
        <v>350</v>
      </c>
      <c r="C19" s="245" t="s">
        <v>26</v>
      </c>
      <c r="D19" s="246">
        <v>30</v>
      </c>
      <c r="E19" s="593"/>
      <c r="F19" s="270">
        <f>D19*E19</f>
        <v>0</v>
      </c>
      <c r="G19" s="248"/>
      <c r="H19" s="248"/>
      <c r="I19" s="248"/>
    </row>
    <row r="20" spans="1:9" s="113" customFormat="1" ht="12.75">
      <c r="A20" s="244"/>
      <c r="B20" s="250"/>
      <c r="C20" s="245"/>
      <c r="D20" s="246"/>
      <c r="E20" s="270"/>
      <c r="F20" s="270"/>
      <c r="G20" s="248"/>
      <c r="H20" s="248"/>
      <c r="I20" s="248"/>
    </row>
    <row r="21" spans="1:9" s="247" customFormat="1" ht="12.75">
      <c r="A21" s="253">
        <f>IF(B20="",MAX($A$8:A20)+1,"")</f>
        <v>7</v>
      </c>
      <c r="B21" s="250" t="s">
        <v>356</v>
      </c>
      <c r="C21" s="245" t="s">
        <v>26</v>
      </c>
      <c r="D21" s="246">
        <v>30</v>
      </c>
      <c r="E21" s="593"/>
      <c r="F21" s="270">
        <f>D21*E21</f>
        <v>0</v>
      </c>
      <c r="G21" s="248"/>
      <c r="H21" s="248"/>
      <c r="I21" s="248"/>
    </row>
    <row r="22" spans="1:9" s="113" customFormat="1" ht="12.75">
      <c r="A22" s="244"/>
      <c r="B22" s="250"/>
      <c r="C22" s="245"/>
      <c r="D22" s="246"/>
      <c r="E22" s="270"/>
      <c r="F22" s="270"/>
      <c r="G22" s="248"/>
      <c r="H22" s="248"/>
      <c r="I22" s="248"/>
    </row>
    <row r="23" spans="1:9" s="247" customFormat="1" ht="12.75">
      <c r="A23" s="253">
        <f>IF(B22="",MAX($A$8:A22)+1,"")</f>
        <v>8</v>
      </c>
      <c r="B23" s="250" t="s">
        <v>357</v>
      </c>
      <c r="C23" s="245" t="s">
        <v>26</v>
      </c>
      <c r="D23" s="246">
        <v>55</v>
      </c>
      <c r="E23" s="593"/>
      <c r="F23" s="270">
        <f>D23*E23</f>
        <v>0</v>
      </c>
      <c r="G23" s="248"/>
      <c r="H23" s="248"/>
      <c r="I23" s="248"/>
    </row>
    <row r="24" spans="1:9" s="247" customFormat="1" ht="12.75">
      <c r="A24" s="244"/>
      <c r="B24" s="250"/>
      <c r="C24" s="245"/>
      <c r="D24" s="246"/>
      <c r="E24" s="270"/>
      <c r="F24" s="270"/>
      <c r="G24" s="248"/>
      <c r="H24" s="248"/>
      <c r="I24" s="248"/>
    </row>
    <row r="25" spans="1:9" s="247" customFormat="1" ht="12.75">
      <c r="A25" s="253">
        <f>IF(B24="",MAX($A$8:A24)+1,"")</f>
        <v>9</v>
      </c>
      <c r="B25" s="250" t="s">
        <v>358</v>
      </c>
      <c r="C25" s="245" t="s">
        <v>26</v>
      </c>
      <c r="D25" s="246">
        <v>20</v>
      </c>
      <c r="E25" s="593"/>
      <c r="F25" s="270">
        <f>D25*E25</f>
        <v>0</v>
      </c>
      <c r="G25" s="248"/>
      <c r="H25" s="248"/>
      <c r="I25" s="248"/>
    </row>
    <row r="26" spans="1:9" s="247" customFormat="1" ht="12.75">
      <c r="A26" s="244"/>
      <c r="B26" s="250"/>
      <c r="C26" s="245"/>
      <c r="D26" s="246"/>
      <c r="E26" s="270"/>
      <c r="F26" s="270"/>
      <c r="G26" s="248"/>
      <c r="H26" s="248"/>
      <c r="I26" s="248"/>
    </row>
    <row r="27" spans="1:9" s="247" customFormat="1" ht="24">
      <c r="A27" s="253">
        <f>IF(B26="",MAX($A$8:A26)+1,"")</f>
        <v>10</v>
      </c>
      <c r="B27" s="250" t="s">
        <v>364</v>
      </c>
      <c r="C27" s="245" t="s">
        <v>22</v>
      </c>
      <c r="D27" s="246">
        <v>2</v>
      </c>
      <c r="E27" s="593"/>
      <c r="F27" s="270">
        <f>D27*E27</f>
        <v>0</v>
      </c>
      <c r="G27" s="248"/>
      <c r="H27" s="248"/>
      <c r="I27" s="248"/>
    </row>
    <row r="28" spans="1:9" s="247" customFormat="1" ht="12.75">
      <c r="A28" s="244"/>
      <c r="B28" s="250"/>
      <c r="C28" s="245"/>
      <c r="D28" s="246"/>
      <c r="E28" s="270"/>
      <c r="F28" s="270"/>
      <c r="G28" s="248"/>
      <c r="H28" s="248"/>
      <c r="I28" s="248"/>
    </row>
    <row r="29" spans="1:9" s="247" customFormat="1" ht="36">
      <c r="A29" s="253">
        <f>IF(B28="",MAX($A$8:A28)+1,"")</f>
        <v>11</v>
      </c>
      <c r="B29" s="250" t="s">
        <v>359</v>
      </c>
      <c r="C29" s="245" t="s">
        <v>22</v>
      </c>
      <c r="D29" s="246">
        <v>2</v>
      </c>
      <c r="E29" s="593"/>
      <c r="F29" s="270">
        <f>D29*E29</f>
        <v>0</v>
      </c>
      <c r="G29" s="248"/>
      <c r="H29" s="248"/>
      <c r="I29" s="248"/>
    </row>
    <row r="30" spans="1:9" s="133" customFormat="1" ht="12.75">
      <c r="A30" s="130"/>
      <c r="B30" s="131"/>
      <c r="C30" s="226"/>
      <c r="D30" s="132"/>
      <c r="E30" s="270"/>
      <c r="F30" s="270"/>
      <c r="G30" s="134"/>
      <c r="H30" s="134"/>
      <c r="I30" s="134"/>
    </row>
    <row r="31" spans="1:9" s="247" customFormat="1" ht="48">
      <c r="A31" s="253">
        <f>IF(B30="",MAX($A$8:A30)+1,"")</f>
        <v>12</v>
      </c>
      <c r="B31" s="250" t="s">
        <v>360</v>
      </c>
      <c r="C31" s="245" t="s">
        <v>25</v>
      </c>
      <c r="D31" s="246">
        <v>2</v>
      </c>
      <c r="E31" s="593"/>
      <c r="F31" s="270">
        <f>D31*E31</f>
        <v>0</v>
      </c>
      <c r="G31" s="248"/>
      <c r="H31" s="248"/>
      <c r="I31" s="248"/>
    </row>
    <row r="32" spans="1:9" s="133" customFormat="1" ht="12.75">
      <c r="A32" s="130"/>
      <c r="B32" s="131"/>
      <c r="C32" s="226"/>
      <c r="D32" s="132"/>
      <c r="E32" s="270"/>
      <c r="F32" s="270"/>
      <c r="G32" s="134"/>
      <c r="H32" s="134"/>
      <c r="I32" s="134"/>
    </row>
    <row r="33" spans="1:9" s="247" customFormat="1" ht="24">
      <c r="A33" s="253">
        <f>IF(B32="",MAX($A$8:A32)+1,"")</f>
        <v>13</v>
      </c>
      <c r="B33" s="250" t="s">
        <v>361</v>
      </c>
      <c r="C33" s="245" t="s">
        <v>25</v>
      </c>
      <c r="D33" s="246">
        <v>2</v>
      </c>
      <c r="E33" s="593"/>
      <c r="F33" s="270">
        <f>D33*E33</f>
        <v>0</v>
      </c>
      <c r="G33" s="248"/>
      <c r="H33" s="248"/>
      <c r="I33" s="248"/>
    </row>
    <row r="34" spans="1:9" s="75" customFormat="1" ht="12.75">
      <c r="A34" s="253" t="str">
        <f>IF(B33="",MAX($A$8:A33)+1,"")</f>
        <v/>
      </c>
      <c r="B34" s="208"/>
      <c r="D34" s="129"/>
      <c r="E34" s="458"/>
      <c r="F34" s="270"/>
    </row>
    <row r="35" spans="1:9" s="92" customFormat="1" ht="72">
      <c r="A35" s="253">
        <f>IF(B34="",MAX($A$8:A34)+1,"")</f>
        <v>14</v>
      </c>
      <c r="B35" s="35" t="s">
        <v>362</v>
      </c>
      <c r="C35" s="245"/>
      <c r="D35" s="246"/>
      <c r="E35" s="270"/>
      <c r="F35" s="270"/>
      <c r="G35" s="386"/>
      <c r="H35" s="386"/>
    </row>
    <row r="36" spans="1:9" s="106" customFormat="1" ht="12.75">
      <c r="A36" s="36"/>
      <c r="B36" s="250"/>
      <c r="C36" s="245"/>
      <c r="D36" s="132"/>
      <c r="E36" s="276"/>
      <c r="F36" s="270"/>
      <c r="G36" s="377"/>
      <c r="H36" s="377"/>
    </row>
    <row r="37" spans="1:9" s="92" customFormat="1" ht="12.75">
      <c r="A37" s="244"/>
      <c r="B37" s="250" t="s">
        <v>366</v>
      </c>
      <c r="C37" s="245" t="s">
        <v>26</v>
      </c>
      <c r="D37" s="246">
        <v>26</v>
      </c>
      <c r="E37" s="593"/>
      <c r="F37" s="270">
        <f>D37*E37</f>
        <v>0</v>
      </c>
      <c r="G37" s="386"/>
      <c r="H37" s="386"/>
    </row>
    <row r="38" spans="1:9" s="106" customFormat="1" ht="12.75">
      <c r="A38" s="36"/>
      <c r="B38" s="250"/>
      <c r="C38" s="245"/>
      <c r="D38" s="132"/>
      <c r="E38" s="276"/>
      <c r="F38" s="270"/>
      <c r="G38" s="377"/>
      <c r="H38" s="377"/>
    </row>
    <row r="39" spans="1:9" s="106" customFormat="1" ht="12.75">
      <c r="A39" s="36"/>
      <c r="B39" s="250" t="s">
        <v>87</v>
      </c>
      <c r="C39" s="245" t="s">
        <v>26</v>
      </c>
      <c r="D39" s="246">
        <v>10</v>
      </c>
      <c r="E39" s="593"/>
      <c r="F39" s="270">
        <f>D39*E39</f>
        <v>0</v>
      </c>
      <c r="G39" s="377"/>
      <c r="H39" s="377"/>
    </row>
    <row r="40" spans="1:9" s="106" customFormat="1" ht="12.75">
      <c r="A40" s="36"/>
      <c r="B40" s="250"/>
      <c r="C40" s="245"/>
      <c r="D40" s="132"/>
      <c r="E40" s="276"/>
      <c r="F40" s="270"/>
      <c r="G40" s="377"/>
      <c r="H40" s="377"/>
    </row>
    <row r="41" spans="1:9" s="92" customFormat="1" ht="12.75">
      <c r="A41" s="244"/>
      <c r="B41" s="250" t="s">
        <v>261</v>
      </c>
      <c r="C41" s="245" t="s">
        <v>26</v>
      </c>
      <c r="D41" s="246">
        <v>10</v>
      </c>
      <c r="E41" s="593"/>
      <c r="F41" s="270">
        <f>D41*E41</f>
        <v>0</v>
      </c>
      <c r="G41" s="386"/>
      <c r="H41" s="386"/>
    </row>
    <row r="42" spans="1:9" s="106" customFormat="1" ht="12.75">
      <c r="A42" s="36"/>
      <c r="B42" s="205"/>
      <c r="C42" s="245"/>
      <c r="D42" s="246"/>
      <c r="E42" s="270"/>
      <c r="F42" s="270"/>
      <c r="G42" s="377"/>
      <c r="H42" s="377"/>
    </row>
    <row r="43" spans="1:9" s="522" customFormat="1" ht="60">
      <c r="A43" s="262">
        <f>IF(B34="",MAX($A$22:A34)+1,"")</f>
        <v>14</v>
      </c>
      <c r="B43" s="35" t="s">
        <v>500</v>
      </c>
      <c r="C43" s="245" t="s">
        <v>22</v>
      </c>
      <c r="D43" s="246">
        <v>2</v>
      </c>
      <c r="E43" s="593"/>
      <c r="F43" s="457">
        <f>D43*E43</f>
        <v>0</v>
      </c>
      <c r="G43" s="523"/>
      <c r="H43" s="524"/>
    </row>
    <row r="44" spans="1:9" s="522" customFormat="1" ht="12.75">
      <c r="A44" s="262"/>
      <c r="B44" s="35"/>
      <c r="C44" s="245"/>
      <c r="D44" s="246"/>
      <c r="E44" s="270"/>
      <c r="F44" s="525"/>
      <c r="G44" s="520"/>
      <c r="H44" s="521"/>
    </row>
    <row r="45" spans="1:9" s="522" customFormat="1" ht="48">
      <c r="A45" s="262">
        <f>IF(B44="",MAX($A$22:A44)+1,"")</f>
        <v>15</v>
      </c>
      <c r="B45" s="35" t="s">
        <v>363</v>
      </c>
      <c r="C45" s="245" t="s">
        <v>22</v>
      </c>
      <c r="D45" s="246">
        <v>2</v>
      </c>
      <c r="E45" s="593"/>
      <c r="F45" s="457">
        <f>D45*E45</f>
        <v>0</v>
      </c>
      <c r="G45" s="523"/>
      <c r="H45" s="524"/>
    </row>
    <row r="46" spans="1:9" s="522" customFormat="1" ht="12.75">
      <c r="A46" s="262"/>
      <c r="B46" s="35"/>
      <c r="C46" s="249"/>
      <c r="D46" s="37"/>
      <c r="E46" s="270"/>
      <c r="F46" s="525"/>
      <c r="G46" s="520"/>
      <c r="H46" s="521"/>
    </row>
    <row r="47" spans="1:9" s="247" customFormat="1" ht="60">
      <c r="A47" s="262">
        <f>IF(B46="",MAX($A$22:A46)+1,"")</f>
        <v>16</v>
      </c>
      <c r="B47" s="250" t="s">
        <v>501</v>
      </c>
      <c r="C47" s="245" t="s">
        <v>22</v>
      </c>
      <c r="D47" s="246">
        <v>2</v>
      </c>
      <c r="E47" s="593"/>
      <c r="F47" s="270">
        <f>D47*E47</f>
        <v>0</v>
      </c>
      <c r="G47" s="248"/>
      <c r="H47" s="248"/>
      <c r="I47" s="248"/>
    </row>
    <row r="48" spans="1:9" s="78" customFormat="1" ht="12.75">
      <c r="A48" s="244"/>
      <c r="B48" s="250"/>
      <c r="C48" s="34"/>
      <c r="D48" s="246"/>
      <c r="E48" s="270"/>
      <c r="F48" s="270"/>
    </row>
    <row r="49" spans="1:9" s="247" customFormat="1" ht="36">
      <c r="A49" s="253">
        <f>IF(B48="",MAX($A$8:A48)+1,"")</f>
        <v>17</v>
      </c>
      <c r="B49" s="250" t="s">
        <v>502</v>
      </c>
      <c r="C49" s="245" t="s">
        <v>22</v>
      </c>
      <c r="D49" s="246">
        <v>2</v>
      </c>
      <c r="E49" s="593"/>
      <c r="F49" s="270">
        <f>D49*E49</f>
        <v>0</v>
      </c>
      <c r="G49" s="248"/>
      <c r="H49" s="248"/>
      <c r="I49" s="248"/>
    </row>
    <row r="50" spans="1:9" s="247" customFormat="1" ht="12.75">
      <c r="A50" s="244"/>
      <c r="B50" s="250"/>
      <c r="C50" s="245"/>
      <c r="D50" s="246"/>
      <c r="E50" s="270"/>
      <c r="F50" s="270"/>
      <c r="G50" s="248"/>
      <c r="H50" s="248"/>
      <c r="I50" s="248"/>
    </row>
    <row r="51" spans="1:9" s="247" customFormat="1" ht="36">
      <c r="A51" s="253">
        <f>IF(B48="",MAX($A$8:A48)+1,"")</f>
        <v>17</v>
      </c>
      <c r="B51" s="250" t="s">
        <v>503</v>
      </c>
      <c r="C51" s="245" t="s">
        <v>25</v>
      </c>
      <c r="D51" s="246">
        <v>4</v>
      </c>
      <c r="E51" s="593"/>
      <c r="F51" s="270">
        <f>D51*E51</f>
        <v>0</v>
      </c>
      <c r="G51" s="248"/>
      <c r="H51" s="248"/>
      <c r="I51" s="248"/>
    </row>
    <row r="52" spans="1:9" s="78" customFormat="1" ht="13.5" thickBot="1">
      <c r="A52" s="244"/>
      <c r="B52" s="250"/>
      <c r="C52" s="34"/>
      <c r="D52" s="246"/>
      <c r="E52" s="270"/>
      <c r="F52" s="270"/>
    </row>
    <row r="53" spans="1:9" s="79" customFormat="1" ht="30" customHeight="1" thickTop="1" thickBot="1">
      <c r="A53" s="230"/>
      <c r="B53" s="231" t="str">
        <f>+CONCATENATE("REKAPITULACIJA - ",B7)</f>
        <v>REKAPITULACIJA - MULTIMEDIJSKA OPREMA</v>
      </c>
      <c r="C53" s="232"/>
      <c r="D53" s="229"/>
      <c r="E53" s="459"/>
      <c r="F53" s="460">
        <f>SUM(F8:F52)</f>
        <v>0</v>
      </c>
      <c r="G53" s="80"/>
      <c r="H53" s="80"/>
      <c r="I53" s="80"/>
    </row>
    <row r="54" spans="1:9" s="78" customFormat="1" ht="13.5" thickTop="1">
      <c r="A54" s="244"/>
      <c r="B54" s="249"/>
      <c r="C54" s="43"/>
      <c r="D54" s="246"/>
      <c r="E54" s="270"/>
      <c r="F54" s="270"/>
    </row>
    <row r="55" spans="1:9" s="92" customFormat="1" ht="12" customHeight="1">
      <c r="A55" s="109"/>
      <c r="B55" s="108"/>
      <c r="C55" s="245"/>
      <c r="D55" s="246"/>
      <c r="E55" s="270"/>
      <c r="F55" s="275"/>
      <c r="G55" s="107"/>
      <c r="H55" s="76"/>
    </row>
    <row r="56" spans="1:9" s="92" customFormat="1" ht="12.75">
      <c r="A56" s="244"/>
      <c r="B56" s="250"/>
      <c r="C56" s="245"/>
      <c r="D56" s="251"/>
      <c r="E56" s="270"/>
      <c r="F56" s="270"/>
      <c r="G56" s="75"/>
    </row>
    <row r="57" spans="1:9" s="247" customFormat="1" ht="12.75">
      <c r="A57" s="40"/>
      <c r="B57" s="112"/>
      <c r="C57" s="110"/>
      <c r="D57" s="253"/>
      <c r="E57" s="270"/>
      <c r="F57" s="270"/>
      <c r="G57" s="261"/>
    </row>
    <row r="58" spans="1:9" s="247" customFormat="1" ht="12.75">
      <c r="A58" s="40"/>
      <c r="B58" s="50"/>
      <c r="C58" s="245"/>
      <c r="D58" s="246"/>
      <c r="E58" s="457"/>
      <c r="F58" s="270"/>
      <c r="G58" s="225"/>
    </row>
    <row r="59" spans="1:9" s="53" customFormat="1" ht="19.5">
      <c r="A59" s="51"/>
      <c r="B59" s="52"/>
      <c r="C59" s="41"/>
      <c r="D59" s="251"/>
      <c r="E59" s="274"/>
      <c r="F59" s="270"/>
    </row>
    <row r="60" spans="1:9" s="53" customFormat="1" ht="19.5">
      <c r="A60" s="51"/>
      <c r="B60" s="52"/>
      <c r="C60" s="41"/>
      <c r="D60" s="251"/>
      <c r="E60" s="274"/>
      <c r="F60" s="270"/>
    </row>
    <row r="61" spans="1:9" s="59" customFormat="1" ht="19.5">
      <c r="A61" s="58"/>
      <c r="B61" s="52"/>
      <c r="C61" s="41"/>
      <c r="D61" s="227"/>
      <c r="E61" s="274"/>
      <c r="F61" s="270"/>
    </row>
    <row r="62" spans="1:9" s="59" customFormat="1" ht="19.5" hidden="1" customHeight="1">
      <c r="A62" s="58"/>
      <c r="B62" s="54"/>
      <c r="C62" s="41"/>
      <c r="D62" s="227"/>
      <c r="E62" s="274"/>
      <c r="F62" s="270"/>
    </row>
    <row r="63" spans="1:9" s="47" customFormat="1" ht="14.25" hidden="1" customHeight="1" thickBot="1">
      <c r="A63" s="55"/>
      <c r="B63" s="88"/>
      <c r="C63" s="38"/>
      <c r="D63" s="373"/>
      <c r="E63" s="457"/>
      <c r="F63" s="270"/>
      <c r="G63" s="45"/>
    </row>
    <row r="64" spans="1:9" s="33" customFormat="1" ht="15.75" hidden="1" customHeight="1">
      <c r="A64" s="17" t="e">
        <f>#REF!</f>
        <v>#REF!</v>
      </c>
      <c r="B64" s="89" t="e">
        <f>#REF!</f>
        <v>#REF!</v>
      </c>
      <c r="C64" s="64" t="s">
        <v>9</v>
      </c>
      <c r="D64" s="82" t="s">
        <v>14</v>
      </c>
      <c r="E64" s="461"/>
      <c r="F64" s="270" t="e">
        <f>#REF!</f>
        <v>#REF!</v>
      </c>
      <c r="G64" s="60"/>
    </row>
    <row r="65" spans="1:7" s="33" customFormat="1" ht="15.75" hidden="1" customHeight="1">
      <c r="A65" s="17" t="e">
        <f>#REF!</f>
        <v>#REF!</v>
      </c>
      <c r="B65" s="90" t="e">
        <f>#REF!</f>
        <v>#REF!</v>
      </c>
      <c r="C65" s="57" t="s">
        <v>9</v>
      </c>
      <c r="D65" s="83" t="s">
        <v>14</v>
      </c>
      <c r="E65" s="462"/>
      <c r="F65" s="270" t="e">
        <f>#REF!</f>
        <v>#REF!</v>
      </c>
      <c r="G65" s="60"/>
    </row>
    <row r="66" spans="1:7" s="33" customFormat="1" ht="15.75" hidden="1" customHeight="1">
      <c r="A66" s="17" t="e">
        <f>#REF!</f>
        <v>#REF!</v>
      </c>
      <c r="B66" s="90" t="e">
        <f>#REF!</f>
        <v>#REF!</v>
      </c>
      <c r="C66" s="57"/>
      <c r="D66" s="83"/>
      <c r="E66" s="462"/>
      <c r="F66" s="270" t="e">
        <f>#REF!</f>
        <v>#REF!</v>
      </c>
      <c r="G66" s="60"/>
    </row>
    <row r="67" spans="1:7" s="31" customFormat="1" ht="15.75" hidden="1" customHeight="1">
      <c r="A67" s="17" t="str">
        <f>A7</f>
        <v>7.</v>
      </c>
      <c r="B67" s="90" t="str">
        <f>B7</f>
        <v>MULTIMEDIJSKA OPREMA</v>
      </c>
      <c r="C67" s="57"/>
      <c r="D67" s="83"/>
      <c r="E67" s="462"/>
      <c r="F67" s="270">
        <f>F53</f>
        <v>0</v>
      </c>
      <c r="G67" s="32"/>
    </row>
    <row r="68" spans="1:7" s="31" customFormat="1" ht="15.75" hidden="1" customHeight="1">
      <c r="A68" s="17" t="e">
        <f>#REF!</f>
        <v>#REF!</v>
      </c>
      <c r="B68" s="90" t="e">
        <f>#REF!</f>
        <v>#REF!</v>
      </c>
      <c r="C68" s="57"/>
      <c r="D68" s="83"/>
      <c r="E68" s="462"/>
      <c r="F68" s="270" t="e">
        <f>#REF!</f>
        <v>#REF!</v>
      </c>
      <c r="G68" s="32"/>
    </row>
    <row r="69" spans="1:7" s="33" customFormat="1" ht="15.75" hidden="1" customHeight="1">
      <c r="A69" s="17" t="e">
        <f>#REF!</f>
        <v>#REF!</v>
      </c>
      <c r="B69" s="90" t="e">
        <f>#REF!</f>
        <v>#REF!</v>
      </c>
      <c r="C69" s="57" t="s">
        <v>9</v>
      </c>
      <c r="D69" s="83" t="s">
        <v>14</v>
      </c>
      <c r="E69" s="462"/>
      <c r="F69" s="270" t="e">
        <f>#REF!</f>
        <v>#REF!</v>
      </c>
      <c r="G69" s="60"/>
    </row>
    <row r="70" spans="1:7" s="33" customFormat="1" ht="15.75" hidden="1" customHeight="1">
      <c r="A70" s="17" t="e">
        <f>#REF!</f>
        <v>#REF!</v>
      </c>
      <c r="B70" s="65" t="e">
        <f>#REF!</f>
        <v>#REF!</v>
      </c>
      <c r="C70" s="57"/>
      <c r="D70" s="83"/>
      <c r="E70" s="462"/>
      <c r="F70" s="270" t="e">
        <f>#REF!</f>
        <v>#REF!</v>
      </c>
      <c r="G70" s="60"/>
    </row>
    <row r="71" spans="1:7" s="33" customFormat="1" ht="15.75" hidden="1" customHeight="1">
      <c r="A71" s="17" t="s">
        <v>78</v>
      </c>
      <c r="B71" s="65" t="e">
        <f>#REF!</f>
        <v>#REF!</v>
      </c>
      <c r="C71" s="57"/>
      <c r="D71" s="83"/>
      <c r="E71" s="462"/>
      <c r="F71" s="270" t="e">
        <f>#REF!</f>
        <v>#REF!</v>
      </c>
      <c r="G71" s="60"/>
    </row>
    <row r="72" spans="1:7" s="33" customFormat="1" ht="16.5" hidden="1" customHeight="1" thickBot="1">
      <c r="A72" s="17" t="e">
        <f>#REF!</f>
        <v>#REF!</v>
      </c>
      <c r="B72" s="90" t="e">
        <f>#REF!</f>
        <v>#REF!</v>
      </c>
      <c r="C72" s="57" t="s">
        <v>9</v>
      </c>
      <c r="D72" s="83" t="s">
        <v>14</v>
      </c>
      <c r="E72" s="462"/>
      <c r="F72" s="270" t="e">
        <f>#REF!</f>
        <v>#REF!</v>
      </c>
      <c r="G72" s="60"/>
    </row>
    <row r="73" spans="1:7" s="31" customFormat="1" ht="16.5" hidden="1" customHeight="1" thickTop="1">
      <c r="A73" s="17" t="s">
        <v>14</v>
      </c>
      <c r="B73" s="66" t="s">
        <v>8</v>
      </c>
      <c r="C73" s="24"/>
      <c r="D73" s="84" t="s">
        <v>14</v>
      </c>
      <c r="E73" s="463"/>
      <c r="F73" s="270" t="e">
        <f>SUM(F64:F72)</f>
        <v>#REF!</v>
      </c>
      <c r="G73" s="62"/>
    </row>
    <row r="74" spans="1:7" s="63" customFormat="1" ht="16.5" hidden="1" customHeight="1" thickBot="1">
      <c r="A74" s="17"/>
      <c r="B74" s="67" t="s">
        <v>6</v>
      </c>
      <c r="C74" s="25"/>
      <c r="D74" s="85"/>
      <c r="E74" s="464"/>
      <c r="F74" s="270" t="e">
        <f>IF(SUM(F73)=0," ",SUM(F73)*0.2)</f>
        <v>#REF!</v>
      </c>
      <c r="G74" s="60"/>
    </row>
    <row r="75" spans="1:7" s="63" customFormat="1" ht="17.25" hidden="1" customHeight="1" thickTop="1" thickBot="1">
      <c r="A75" s="17"/>
      <c r="B75" s="68" t="s">
        <v>42</v>
      </c>
      <c r="C75" s="69"/>
      <c r="D75" s="86" t="s">
        <v>14</v>
      </c>
      <c r="E75" s="465"/>
      <c r="F75" s="270" t="e">
        <f>IF((SUM(F73:F74))=0," ",(SUM(F73:F74)))</f>
        <v>#REF!</v>
      </c>
      <c r="G75" s="60"/>
    </row>
    <row r="76" spans="1:7" ht="12" hidden="1" customHeight="1"/>
    <row r="77" spans="1:7" ht="12" hidden="1" customHeight="1"/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Urška, Poljanska 97, Ljubljana
doc: &amp;F - v1&amp;R&amp;"Arial,Krepko"&amp;20 4/1&amp;"Arial,Poševno"&amp;8
list št: p/&amp;P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14</vt:i4>
      </vt:variant>
      <vt:variant>
        <vt:lpstr>Imenovani obsegi</vt:lpstr>
      </vt:variant>
      <vt:variant>
        <vt:i4>28</vt:i4>
      </vt:variant>
    </vt:vector>
  </HeadingPairs>
  <TitlesOfParts>
    <vt:vector size="42" baseType="lpstr">
      <vt:lpstr>REKAPITULACIJA</vt:lpstr>
      <vt:lpstr>Zahteve</vt:lpstr>
      <vt:lpstr>MOČ</vt:lpstr>
      <vt:lpstr>UPS</vt:lpstr>
      <vt:lpstr>RAZSVETLJAVA</vt:lpstr>
      <vt:lpstr>UNIV_OŽIČENJE</vt:lpstr>
      <vt:lpstr>DOMOFON</vt:lpstr>
      <vt:lpstr>SOS</vt:lpstr>
      <vt:lpstr>MULT. OPREMA</vt:lpstr>
      <vt:lpstr>IZEN.POT.</vt:lpstr>
      <vt:lpstr>STRELOVOD</vt:lpstr>
      <vt:lpstr>POŽAR</vt:lpstr>
      <vt:lpstr>DEMONTAŽA</vt:lpstr>
      <vt:lpstr>SPLOŠNO</vt:lpstr>
      <vt:lpstr>DEMONTAŽA!Področje_tiskanja</vt:lpstr>
      <vt:lpstr>DOMOFON!Področje_tiskanja</vt:lpstr>
      <vt:lpstr>IZEN.POT.!Področje_tiskanja</vt:lpstr>
      <vt:lpstr>MOČ!Področje_tiskanja</vt:lpstr>
      <vt:lpstr>'MULT. OPREMA'!Področje_tiskanja</vt:lpstr>
      <vt:lpstr>POŽAR!Področje_tiskanja</vt:lpstr>
      <vt:lpstr>RAZSVETLJAVA!Področje_tiskanja</vt:lpstr>
      <vt:lpstr>REKAPITULACIJA!Področje_tiskanja</vt:lpstr>
      <vt:lpstr>SOS!Področje_tiskanja</vt:lpstr>
      <vt:lpstr>SPLOŠNO!Področje_tiskanja</vt:lpstr>
      <vt:lpstr>STRELOVOD!Področje_tiskanja</vt:lpstr>
      <vt:lpstr>UNIV_OŽIČENJE!Področje_tiskanja</vt:lpstr>
      <vt:lpstr>UPS!Področje_tiskanja</vt:lpstr>
      <vt:lpstr>Zahteve!Področje_tiskanja</vt:lpstr>
      <vt:lpstr>DEMONTAŽA!Tiskanje_naslovov</vt:lpstr>
      <vt:lpstr>DOMOFON!Tiskanje_naslovov</vt:lpstr>
      <vt:lpstr>IZEN.POT.!Tiskanje_naslovov</vt:lpstr>
      <vt:lpstr>MOČ!Tiskanje_naslovov</vt:lpstr>
      <vt:lpstr>'MULT. OPREMA'!Tiskanje_naslovov</vt:lpstr>
      <vt:lpstr>POŽAR!Tiskanje_naslovov</vt:lpstr>
      <vt:lpstr>RAZSVETLJAVA!Tiskanje_naslovov</vt:lpstr>
      <vt:lpstr>REKAPITULACIJA!Tiskanje_naslovov</vt:lpstr>
      <vt:lpstr>SOS!Tiskanje_naslovov</vt:lpstr>
      <vt:lpstr>SPLOŠNO!Tiskanje_naslovov</vt:lpstr>
      <vt:lpstr>STRELOVOD!Tiskanje_naslovov</vt:lpstr>
      <vt:lpstr>UNIV_OŽIČENJE!Tiskanje_naslovov</vt:lpstr>
      <vt:lpstr>UPS!Tiskanje_naslovov</vt:lpstr>
      <vt:lpstr>Zahteve!Tiskanje_naslovov</vt:lpstr>
    </vt:vector>
  </TitlesOfParts>
  <Company>savaprojekt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 Molan</dc:creator>
  <cp:lastModifiedBy>Peter Požun</cp:lastModifiedBy>
  <cp:lastPrinted>2014-03-21T10:54:24Z</cp:lastPrinted>
  <dcterms:created xsi:type="dcterms:W3CDTF">2000-06-09T14:07:04Z</dcterms:created>
  <dcterms:modified xsi:type="dcterms:W3CDTF">2014-03-25T11:58:38Z</dcterms:modified>
</cp:coreProperties>
</file>