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24226"/>
  <mc:AlternateContent xmlns:mc="http://schemas.openxmlformats.org/markup-compatibility/2006">
    <mc:Choice Requires="x15">
      <x15ac:absPath xmlns:x15ac="http://schemas.microsoft.com/office/spreadsheetml/2010/11/ac" url="X:\Jadranka\02 - PGD - oprema\KAŠELJ - PEČINSKA\PEČINSKA -  PZI\popis\"/>
    </mc:Choice>
  </mc:AlternateContent>
  <bookViews>
    <workbookView xWindow="0" yWindow="0" windowWidth="28800" windowHeight="14010" tabRatio="815" activeTab="1"/>
  </bookViews>
  <sheets>
    <sheet name="GLAVA PREDRAČUNA" sheetId="49" r:id="rId1"/>
    <sheet name="AB Gradbeno obrtniška" sheetId="48" r:id="rId2"/>
    <sheet name="C elektroinstalacije" sheetId="60" r:id="rId3"/>
    <sheet name="D elektro - NN" sheetId="56" r:id="rId4"/>
    <sheet name="E elektro TK" sheetId="58" r:id="rId5"/>
    <sheet name="F elektro CATV" sheetId="57" r:id="rId6"/>
    <sheet name="G STROJNE " sheetId="22" r:id="rId7"/>
    <sheet name="H kanalizacija" sheetId="55" r:id="rId8"/>
    <sheet name="I Zunanja ureditev" sheetId="54" r:id="rId9"/>
  </sheets>
  <definedNames>
    <definedName name="_xlnm._FilterDatabase" localSheetId="2" hidden="1">'C elektroinstalacije'!#REF!</definedName>
    <definedName name="_xlnm._FilterDatabase" localSheetId="3" hidden="1">'D elektro - NN'!#REF!</definedName>
    <definedName name="_xlnm._FilterDatabase" localSheetId="6" hidden="1">'G STROJNE '!$E$6:$E$979</definedName>
    <definedName name="_Toc289939629" localSheetId="2">#REF!</definedName>
    <definedName name="_Toc289939629" localSheetId="3">#REF!</definedName>
    <definedName name="_Toc289939629" localSheetId="5">#REF!</definedName>
    <definedName name="_Toc289939629">#REF!</definedName>
    <definedName name="_Toc38077199" localSheetId="6">'G STROJNE '!#REF!</definedName>
    <definedName name="_Toc80001664" localSheetId="6">'G STROJNE '!#REF!</definedName>
    <definedName name="_Toc92683858" localSheetId="8">'I Zunanja ureditev'!$C$66</definedName>
    <definedName name="_Toc92683859" localSheetId="8">'I Zunanja ureditev'!#REF!</definedName>
    <definedName name="_Toc92683861" localSheetId="8">'I Zunanja ureditev'!$C$71</definedName>
    <definedName name="_Toc92683892" localSheetId="8">'I Zunanja ureditev'!#REF!</definedName>
    <definedName name="aa" localSheetId="5">#REF!</definedName>
    <definedName name="aa">#REF!</definedName>
    <definedName name="aaa" localSheetId="2">#REF!</definedName>
    <definedName name="aaa" localSheetId="5">#REF!</definedName>
    <definedName name="aaa">#REF!</definedName>
    <definedName name="asdasdsa" localSheetId="2">#REF!</definedName>
    <definedName name="asdasdsa">#REF!</definedName>
    <definedName name="asdf" localSheetId="2">#REF!</definedName>
    <definedName name="asdf">#REF!</definedName>
    <definedName name="CELEKRO">#REF!</definedName>
    <definedName name="d">#REF!</definedName>
    <definedName name="ghgj">#REF!</definedName>
    <definedName name="k99i999">#REF!</definedName>
    <definedName name="NEVENKA">#REF!</definedName>
    <definedName name="OLE_LINK1" localSheetId="2">'C elektroinstalacije'!#REF!</definedName>
    <definedName name="OLE_LINK1" localSheetId="3">'D elektro - NN'!#REF!</definedName>
    <definedName name="OLE_LINK1" localSheetId="6">'G STROJNE '!#REF!</definedName>
    <definedName name="OLE_LINK3" localSheetId="2">'C elektroinstalacije'!#REF!</definedName>
    <definedName name="OLE_LINK3" localSheetId="3">'D elektro - NN'!#REF!</definedName>
    <definedName name="OLE_LINK3" localSheetId="6">'G STROJNE '!#REF!</definedName>
    <definedName name="_xlnm.Print_Area" localSheetId="1">'AB Gradbeno obrtniška'!$A$4:$F$1712</definedName>
    <definedName name="_xlnm.Print_Area" localSheetId="2">'C elektroinstalacije'!$A$1:$F$420</definedName>
    <definedName name="_xlnm.Print_Area" localSheetId="3">'D elektro - NN'!$A$1:$F$153</definedName>
    <definedName name="_xlnm.Print_Area" localSheetId="4">'E elektro TK'!$A$1:$F$104</definedName>
    <definedName name="_xlnm.Print_Area" localSheetId="5">'F elektro CATV'!$A$1:$F$102</definedName>
    <definedName name="_xlnm.Print_Area" localSheetId="6">'G STROJNE '!$A$1:$F$1074</definedName>
    <definedName name="_xlnm.Print_Area" localSheetId="0">'GLAVA PREDRAČUNA'!$A$1:$D$44</definedName>
    <definedName name="_xlnm.Print_Area" localSheetId="7">'H kanalizacija'!$A$1:$F$88</definedName>
    <definedName name="_xlnm.Print_Area" localSheetId="8">'I Zunanja ureditev'!$B$1:$G$289</definedName>
    <definedName name="s" localSheetId="2">#REF!</definedName>
    <definedName name="s" localSheetId="5">#REF!</definedName>
    <definedName name="s">#REF!</definedName>
    <definedName name="su_montdela" localSheetId="5">#REF!</definedName>
    <definedName name="su_montdela">#REF!</definedName>
    <definedName name="SU_NABAVAMAT">#REF!</definedName>
    <definedName name="SU_ZEMDELA">#REF!</definedName>
    <definedName name="_xlnm.Print_Titles" localSheetId="1">'AB Gradbeno obrtniška'!$1:$2</definedName>
    <definedName name="_xlnm.Print_Titles" localSheetId="2">'C elektroinstalacije'!$49:$53</definedName>
    <definedName name="_xlnm.Print_Titles" localSheetId="3">'D elektro - NN'!$45:$48</definedName>
    <definedName name="_xlnm.Print_Titles" localSheetId="6">'G STROJNE '!$1:$2</definedName>
    <definedName name="_xlnm.Print_Titles" localSheetId="7">'H kanalizacija'!$5:$5</definedName>
    <definedName name="_xlnm.Print_Titles" localSheetId="8">'I Zunanja ureditev'!$35:$35</definedName>
    <definedName name="wwwwww" localSheetId="2">#REF!</definedName>
    <definedName name="wwwwww" localSheetId="5">#REF!</definedName>
    <definedName name="wwwwww">#REF!</definedName>
    <definedName name="x" localSheetId="2">#REF!</definedName>
    <definedName name="x">#REF!</definedName>
    <definedName name="yyyyy" localSheetId="2">#REF!</definedName>
    <definedName name="yyyyy">#REF!</definedName>
  </definedNames>
  <calcPr calcId="162913"/>
</workbook>
</file>

<file path=xl/calcChain.xml><?xml version="1.0" encoding="utf-8"?>
<calcChain xmlns="http://schemas.openxmlformats.org/spreadsheetml/2006/main">
  <c r="F1711" i="48" l="1"/>
  <c r="F1710" i="48"/>
  <c r="F1709" i="48"/>
  <c r="F86" i="55" l="1"/>
  <c r="F84" i="55"/>
  <c r="F1074" i="22"/>
  <c r="F1072" i="22"/>
  <c r="F102" i="57"/>
  <c r="F100" i="57"/>
  <c r="F104" i="58"/>
  <c r="F102" i="58"/>
  <c r="F153" i="56"/>
  <c r="F137" i="56" s="1"/>
  <c r="F141" i="56"/>
  <c r="B3" i="60" l="1"/>
  <c r="A54" i="60"/>
  <c r="F55" i="60"/>
  <c r="F56" i="60"/>
  <c r="F57" i="60"/>
  <c r="F60" i="60"/>
  <c r="F63" i="60"/>
  <c r="F64" i="60"/>
  <c r="F65" i="60"/>
  <c r="F68" i="60"/>
  <c r="F72" i="60"/>
  <c r="F75" i="60"/>
  <c r="F78" i="60"/>
  <c r="F79" i="60"/>
  <c r="F82" i="60"/>
  <c r="F83" i="60"/>
  <c r="F84" i="60"/>
  <c r="F86" i="60"/>
  <c r="F88" i="60"/>
  <c r="F90" i="60"/>
  <c r="F92" i="60"/>
  <c r="F94" i="60"/>
  <c r="F96" i="60"/>
  <c r="F98" i="60"/>
  <c r="F107" i="60"/>
  <c r="F109" i="60"/>
  <c r="F111" i="60"/>
  <c r="F113" i="60"/>
  <c r="F115" i="60"/>
  <c r="F117" i="60"/>
  <c r="F119" i="60"/>
  <c r="F121" i="60"/>
  <c r="F123" i="60"/>
  <c r="F125" i="60"/>
  <c r="F127" i="60"/>
  <c r="F129" i="60"/>
  <c r="F131" i="60"/>
  <c r="F133" i="60"/>
  <c r="F135" i="60"/>
  <c r="F137" i="60"/>
  <c r="F139" i="60"/>
  <c r="F141" i="60"/>
  <c r="F143" i="60"/>
  <c r="F145" i="60"/>
  <c r="F147" i="60"/>
  <c r="F149" i="60"/>
  <c r="F151" i="60"/>
  <c r="F153" i="60"/>
  <c r="F155" i="60"/>
  <c r="F157" i="60"/>
  <c r="F159" i="60"/>
  <c r="F162" i="60"/>
  <c r="F163" i="60"/>
  <c r="F164" i="60"/>
  <c r="F165" i="60"/>
  <c r="F166" i="60"/>
  <c r="F169" i="60"/>
  <c r="F170" i="60"/>
  <c r="F171" i="60"/>
  <c r="F172" i="60"/>
  <c r="F175" i="60"/>
  <c r="F176" i="60"/>
  <c r="F177" i="60"/>
  <c r="F180" i="60"/>
  <c r="F182" i="60"/>
  <c r="F184" i="60"/>
  <c r="F186" i="60"/>
  <c r="F188" i="60"/>
  <c r="F190" i="60"/>
  <c r="F192" i="60"/>
  <c r="F194" i="60"/>
  <c r="F196" i="60"/>
  <c r="F198" i="60"/>
  <c r="F200" i="60"/>
  <c r="F202" i="60"/>
  <c r="F204" i="60"/>
  <c r="F206" i="60"/>
  <c r="F208" i="60"/>
  <c r="F210" i="60"/>
  <c r="F212" i="60"/>
  <c r="F221" i="60"/>
  <c r="F222" i="60"/>
  <c r="F223" i="60"/>
  <c r="F224" i="60"/>
  <c r="F225" i="60"/>
  <c r="F226" i="60"/>
  <c r="F227" i="60"/>
  <c r="F228" i="60"/>
  <c r="F229" i="60"/>
  <c r="F230" i="60"/>
  <c r="F231" i="60"/>
  <c r="F232" i="60"/>
  <c r="F234" i="60"/>
  <c r="F235" i="60"/>
  <c r="F236" i="60"/>
  <c r="F237" i="60"/>
  <c r="F238" i="60"/>
  <c r="F239" i="60"/>
  <c r="F240" i="60"/>
  <c r="F241" i="60"/>
  <c r="F242" i="60"/>
  <c r="F243" i="60"/>
  <c r="F244" i="60"/>
  <c r="F245" i="60"/>
  <c r="F247" i="60"/>
  <c r="F248" i="60"/>
  <c r="F249" i="60"/>
  <c r="F250" i="60"/>
  <c r="F251" i="60"/>
  <c r="F252" i="60"/>
  <c r="F253" i="60"/>
  <c r="F254" i="60"/>
  <c r="F255" i="60"/>
  <c r="F256" i="60"/>
  <c r="F257" i="60"/>
  <c r="F258" i="60"/>
  <c r="F260" i="60"/>
  <c r="F261" i="60"/>
  <c r="F262" i="60"/>
  <c r="F263" i="60"/>
  <c r="F264" i="60"/>
  <c r="F265" i="60"/>
  <c r="F266" i="60"/>
  <c r="F267" i="60"/>
  <c r="F268" i="60"/>
  <c r="F269" i="60"/>
  <c r="F270" i="60"/>
  <c r="F271" i="60"/>
  <c r="F273" i="60"/>
  <c r="F274" i="60"/>
  <c r="F275" i="60"/>
  <c r="F276" i="60"/>
  <c r="F277" i="60"/>
  <c r="F278" i="60"/>
  <c r="F279" i="60"/>
  <c r="F280" i="60"/>
  <c r="F281" i="60"/>
  <c r="F282" i="60"/>
  <c r="F283" i="60"/>
  <c r="F284" i="60"/>
  <c r="F286" i="60"/>
  <c r="F287" i="60"/>
  <c r="F288" i="60"/>
  <c r="F289" i="60"/>
  <c r="F290" i="60"/>
  <c r="F291" i="60"/>
  <c r="F292" i="60"/>
  <c r="F293" i="60"/>
  <c r="F294" i="60"/>
  <c r="F295" i="60"/>
  <c r="F296" i="60"/>
  <c r="F297" i="60"/>
  <c r="F299" i="60"/>
  <c r="F300" i="60"/>
  <c r="F301" i="60"/>
  <c r="F302" i="60"/>
  <c r="F303" i="60"/>
  <c r="F304" i="60"/>
  <c r="F305" i="60"/>
  <c r="F306" i="60"/>
  <c r="F307" i="60"/>
  <c r="F308" i="60"/>
  <c r="F309" i="60"/>
  <c r="F310" i="60"/>
  <c r="F312" i="60"/>
  <c r="F313" i="60"/>
  <c r="F314" i="60"/>
  <c r="F315" i="60"/>
  <c r="F316" i="60"/>
  <c r="F317" i="60"/>
  <c r="F318" i="60"/>
  <c r="F319" i="60"/>
  <c r="F320" i="60"/>
  <c r="F321" i="60"/>
  <c r="F322" i="60"/>
  <c r="F323" i="60"/>
  <c r="F326" i="60"/>
  <c r="F328" i="60"/>
  <c r="F329" i="60"/>
  <c r="F330" i="60"/>
  <c r="F337" i="60"/>
  <c r="F339" i="60"/>
  <c r="F341" i="60"/>
  <c r="F343" i="60"/>
  <c r="F345" i="60"/>
  <c r="F347" i="60"/>
  <c r="F349" i="60"/>
  <c r="F351" i="60"/>
  <c r="F353" i="60"/>
  <c r="F355" i="60"/>
  <c r="F357" i="60"/>
  <c r="F359" i="60"/>
  <c r="F361" i="60"/>
  <c r="F363" i="60"/>
  <c r="F365" i="60"/>
  <c r="F367" i="60"/>
  <c r="F369" i="60"/>
  <c r="F371" i="60"/>
  <c r="F384" i="60"/>
  <c r="F388" i="60"/>
  <c r="F390" i="60"/>
  <c r="F392" i="60"/>
  <c r="F394" i="60"/>
  <c r="F396" i="60"/>
  <c r="F398" i="60"/>
  <c r="F402" i="60"/>
  <c r="F404" i="60"/>
  <c r="F406" i="60"/>
  <c r="F408" i="60"/>
  <c r="F416" i="60"/>
  <c r="F418" i="60"/>
  <c r="F420" i="60"/>
  <c r="F412" i="60" l="1"/>
  <c r="F8" i="60" s="1"/>
  <c r="A59" i="60"/>
  <c r="F410" i="60"/>
  <c r="F378" i="60" s="1"/>
  <c r="F7" i="60" s="1"/>
  <c r="F373" i="60"/>
  <c r="F332" i="60" s="1"/>
  <c r="F6" i="60" s="1"/>
  <c r="F214" i="60"/>
  <c r="F102" i="60" s="1"/>
  <c r="F4" i="60" s="1"/>
  <c r="F100" i="60"/>
  <c r="F49" i="60" s="1"/>
  <c r="F3" i="60" s="1"/>
  <c r="F216" i="60"/>
  <c r="F5" i="60" s="1"/>
  <c r="A62" i="60" l="1"/>
  <c r="F9" i="60"/>
  <c r="F13" i="48" s="1"/>
  <c r="A67" i="60" l="1"/>
  <c r="A70" i="60"/>
  <c r="A72" i="60" l="1"/>
  <c r="A74" i="60" l="1"/>
  <c r="A77" i="60" l="1"/>
  <c r="A81" i="60" l="1"/>
  <c r="A86" i="60"/>
  <c r="A88" i="60" l="1"/>
  <c r="A90" i="60" l="1"/>
  <c r="A92" i="60" l="1"/>
  <c r="A94" i="60" l="1"/>
  <c r="A96" i="60" l="1"/>
  <c r="F100" i="58"/>
  <c r="F98" i="58"/>
  <c r="F96" i="58"/>
  <c r="F94" i="58"/>
  <c r="F84" i="58"/>
  <c r="F82" i="58"/>
  <c r="F80" i="58"/>
  <c r="F78" i="58"/>
  <c r="F76" i="58"/>
  <c r="F74" i="58"/>
  <c r="F72" i="58"/>
  <c r="F70" i="58"/>
  <c r="F68" i="58"/>
  <c r="F66" i="58"/>
  <c r="F64" i="58"/>
  <c r="F62" i="58"/>
  <c r="F53" i="58"/>
  <c r="F51" i="58"/>
  <c r="F49" i="58"/>
  <c r="F47" i="58"/>
  <c r="A47" i="58"/>
  <c r="A100" i="60" l="1"/>
  <c r="A107" i="60" s="1"/>
  <c r="A109" i="60" s="1"/>
  <c r="A111" i="60" s="1"/>
  <c r="A113" i="60" s="1"/>
  <c r="A98" i="60"/>
  <c r="F90" i="58"/>
  <c r="E5" i="58" s="1"/>
  <c r="F55" i="58"/>
  <c r="F43" i="58" s="1"/>
  <c r="E3" i="58" s="1"/>
  <c r="A49" i="58"/>
  <c r="F86" i="58"/>
  <c r="F98" i="57"/>
  <c r="F96" i="57"/>
  <c r="F94" i="57"/>
  <c r="F92" i="57"/>
  <c r="F82" i="57"/>
  <c r="F80" i="57"/>
  <c r="F78" i="57"/>
  <c r="F76" i="57"/>
  <c r="F74" i="57"/>
  <c r="F72" i="57"/>
  <c r="F70" i="57"/>
  <c r="F68" i="57"/>
  <c r="F66" i="57"/>
  <c r="F64" i="57"/>
  <c r="F62" i="57"/>
  <c r="F53" i="57"/>
  <c r="F51" i="57"/>
  <c r="F49" i="57"/>
  <c r="F47" i="57"/>
  <c r="F55" i="57" s="1"/>
  <c r="F43" i="57" s="1"/>
  <c r="F3" i="57" s="1"/>
  <c r="A47" i="57"/>
  <c r="A117" i="60" l="1"/>
  <c r="A115" i="60"/>
  <c r="F88" i="57"/>
  <c r="F5" i="57" s="1"/>
  <c r="A51" i="58"/>
  <c r="F88" i="58"/>
  <c r="F58" i="58" s="1"/>
  <c r="E4" i="58" s="1"/>
  <c r="E7" i="58" s="1"/>
  <c r="F15" i="48" s="1"/>
  <c r="A49" i="57"/>
  <c r="F84" i="57"/>
  <c r="A119" i="60" l="1"/>
  <c r="A121" i="60" s="1"/>
  <c r="A123" i="60" s="1"/>
  <c r="A125" i="60" s="1"/>
  <c r="A127" i="60" s="1"/>
  <c r="A53" i="58"/>
  <c r="F86" i="57"/>
  <c r="F58" i="57" s="1"/>
  <c r="F4" i="57" s="1"/>
  <c r="F7" i="57" s="1"/>
  <c r="F16" i="48" s="1"/>
  <c r="A51" i="57"/>
  <c r="A131" i="60" l="1"/>
  <c r="A129" i="60"/>
  <c r="A55" i="58"/>
  <c r="A53" i="57"/>
  <c r="A133" i="60" l="1"/>
  <c r="A62" i="58"/>
  <c r="A64" i="58"/>
  <c r="A66" i="58" s="1"/>
  <c r="A55" i="57"/>
  <c r="A135" i="60" l="1"/>
  <c r="A137" i="60" s="1"/>
  <c r="A139" i="60" s="1"/>
  <c r="A141" i="60" s="1"/>
  <c r="A143" i="60" s="1"/>
  <c r="A145" i="60" s="1"/>
  <c r="A147" i="60" s="1"/>
  <c r="A149" i="60" s="1"/>
  <c r="A151" i="60" s="1"/>
  <c r="A153" i="60" s="1"/>
  <c r="A155" i="60" s="1"/>
  <c r="A157" i="60" s="1"/>
  <c r="A68" i="58"/>
  <c r="A70" i="58" s="1"/>
  <c r="A62" i="57"/>
  <c r="A64" i="57"/>
  <c r="A161" i="60" l="1"/>
  <c r="A168" i="60" s="1"/>
  <c r="A174" i="60" s="1"/>
  <c r="A179" i="60" s="1"/>
  <c r="A182" i="60" s="1"/>
  <c r="A184" i="60" s="1"/>
  <c r="A186" i="60" s="1"/>
  <c r="A188" i="60" s="1"/>
  <c r="A190" i="60" s="1"/>
  <c r="A192" i="60" s="1"/>
  <c r="A194" i="60" s="1"/>
  <c r="A196" i="60" s="1"/>
  <c r="A198" i="60" s="1"/>
  <c r="A200" i="60" s="1"/>
  <c r="A202" i="60" s="1"/>
  <c r="A159" i="60"/>
  <c r="A72" i="58"/>
  <c r="A76" i="58"/>
  <c r="A78" i="58" s="1"/>
  <c r="A80" i="58" s="1"/>
  <c r="A82" i="58" s="1"/>
  <c r="A74" i="58"/>
  <c r="A84" i="58"/>
  <c r="A86" i="58" s="1"/>
  <c r="A88" i="58" s="1"/>
  <c r="A94" i="58" s="1"/>
  <c r="A96" i="58" s="1"/>
  <c r="A98" i="58" s="1"/>
  <c r="A100" i="58" s="1"/>
  <c r="A66" i="57"/>
  <c r="A68" i="57" s="1"/>
  <c r="A206" i="60" l="1"/>
  <c r="A204" i="60"/>
  <c r="A208" i="60" s="1"/>
  <c r="A210" i="60" s="1"/>
  <c r="A212" i="60" s="1"/>
  <c r="A214" i="60" s="1"/>
  <c r="A221" i="60" s="1"/>
  <c r="A234" i="60" s="1"/>
  <c r="A247" i="60" s="1"/>
  <c r="A260" i="60" s="1"/>
  <c r="A273" i="60" s="1"/>
  <c r="A286" i="60" s="1"/>
  <c r="A299" i="60" s="1"/>
  <c r="A312" i="60" s="1"/>
  <c r="A325" i="60" s="1"/>
  <c r="A328" i="60" s="1"/>
  <c r="A337" i="60" s="1"/>
  <c r="A339" i="60" s="1"/>
  <c r="A341" i="60" s="1"/>
  <c r="A343" i="60" s="1"/>
  <c r="A345" i="60" s="1"/>
  <c r="A347" i="60" s="1"/>
  <c r="A349" i="60" s="1"/>
  <c r="A351" i="60" s="1"/>
  <c r="A353" i="60" s="1"/>
  <c r="A355" i="60" s="1"/>
  <c r="A357" i="60" s="1"/>
  <c r="A359" i="60" s="1"/>
  <c r="A361" i="60" s="1"/>
  <c r="A363" i="60" s="1"/>
  <c r="A365" i="60" s="1"/>
  <c r="A367" i="60" s="1"/>
  <c r="A369" i="60" s="1"/>
  <c r="A371" i="60" s="1"/>
  <c r="A373" i="60" s="1"/>
  <c r="A384" i="60" s="1"/>
  <c r="A386" i="60" s="1"/>
  <c r="A388" i="60" s="1"/>
  <c r="A390" i="60" s="1"/>
  <c r="A392" i="60" s="1"/>
  <c r="A394" i="60" s="1"/>
  <c r="A396" i="60" s="1"/>
  <c r="A398" i="60" s="1"/>
  <c r="A402" i="60" s="1"/>
  <c r="A404" i="60" s="1"/>
  <c r="A406" i="60" s="1"/>
  <c r="A408" i="60" s="1"/>
  <c r="A410" i="60" s="1"/>
  <c r="A416" i="60" s="1"/>
  <c r="A418" i="60" s="1"/>
  <c r="A420" i="60" s="1"/>
  <c r="A70" i="57"/>
  <c r="A72" i="57" l="1"/>
  <c r="A74" i="57" l="1"/>
  <c r="A76" i="57" s="1"/>
  <c r="A78" i="57" s="1"/>
  <c r="A80" i="57" s="1"/>
  <c r="A82" i="57" s="1"/>
  <c r="A84" i="57" s="1"/>
  <c r="A86" i="57" s="1"/>
  <c r="A92" i="57" s="1"/>
  <c r="A94" i="57" s="1"/>
  <c r="A96" i="57" s="1"/>
  <c r="A98" i="57" s="1"/>
  <c r="F151" i="56" l="1"/>
  <c r="F149" i="56"/>
  <c r="F147" i="56"/>
  <c r="F145" i="56"/>
  <c r="F143" i="56"/>
  <c r="F133" i="56"/>
  <c r="F131" i="56"/>
  <c r="F130" i="56"/>
  <c r="F129" i="56"/>
  <c r="F128" i="56"/>
  <c r="F127" i="56"/>
  <c r="F126" i="56"/>
  <c r="F125" i="56"/>
  <c r="F124" i="56"/>
  <c r="F123" i="56"/>
  <c r="F122" i="56"/>
  <c r="F121" i="56"/>
  <c r="F120" i="56"/>
  <c r="F119" i="56"/>
  <c r="F118" i="56"/>
  <c r="F117" i="56"/>
  <c r="F116" i="56"/>
  <c r="F104" i="56"/>
  <c r="F102" i="56"/>
  <c r="F100" i="56"/>
  <c r="F98" i="56"/>
  <c r="F96" i="56"/>
  <c r="F94" i="56"/>
  <c r="F92" i="56"/>
  <c r="F90" i="56"/>
  <c r="F88" i="56"/>
  <c r="F86" i="56"/>
  <c r="F84" i="56"/>
  <c r="F82" i="56"/>
  <c r="F80" i="56"/>
  <c r="F78" i="56"/>
  <c r="F76" i="56"/>
  <c r="F74" i="56"/>
  <c r="F72" i="56"/>
  <c r="F60" i="56"/>
  <c r="F58" i="56"/>
  <c r="F56" i="56"/>
  <c r="F54" i="56"/>
  <c r="F52" i="56"/>
  <c r="F50" i="56"/>
  <c r="A50" i="56"/>
  <c r="F6" i="56" l="1"/>
  <c r="A52" i="56"/>
  <c r="A54" i="56" s="1"/>
  <c r="A56" i="56" s="1"/>
  <c r="F106" i="56"/>
  <c r="F135" i="56"/>
  <c r="F110" i="56" s="1"/>
  <c r="F5" i="56" s="1"/>
  <c r="F62" i="56"/>
  <c r="F64" i="56" s="1"/>
  <c r="F7" i="55"/>
  <c r="F9" i="55"/>
  <c r="F12" i="55"/>
  <c r="F13" i="55"/>
  <c r="F15" i="55"/>
  <c r="F17" i="55"/>
  <c r="F19" i="55"/>
  <c r="F21" i="55"/>
  <c r="F23" i="55"/>
  <c r="H28" i="55"/>
  <c r="I28" i="55"/>
  <c r="I29" i="55"/>
  <c r="I30" i="55"/>
  <c r="I31" i="55"/>
  <c r="I32" i="55"/>
  <c r="I34" i="55"/>
  <c r="F43" i="55"/>
  <c r="F49" i="55"/>
  <c r="F50" i="55"/>
  <c r="F52" i="55"/>
  <c r="F54" i="55"/>
  <c r="F56" i="55"/>
  <c r="F58" i="55"/>
  <c r="F60" i="55"/>
  <c r="F62" i="55"/>
  <c r="F64" i="55"/>
  <c r="F66" i="55"/>
  <c r="F68" i="55"/>
  <c r="F70" i="55"/>
  <c r="F76" i="55"/>
  <c r="F78" i="55"/>
  <c r="F80" i="55"/>
  <c r="N220" i="55"/>
  <c r="A58" i="56" l="1"/>
  <c r="F45" i="56"/>
  <c r="F3" i="56" s="1"/>
  <c r="A60" i="56"/>
  <c r="F108" i="56"/>
  <c r="F67" i="56" s="1"/>
  <c r="F4" i="56" s="1"/>
  <c r="F72" i="55"/>
  <c r="F48" i="55"/>
  <c r="F45" i="55"/>
  <c r="F41" i="55"/>
  <c r="F39" i="55"/>
  <c r="G288" i="54"/>
  <c r="G287" i="54"/>
  <c r="G289" i="54" s="1"/>
  <c r="G245" i="54" s="1"/>
  <c r="G284" i="54"/>
  <c r="G283" i="54"/>
  <c r="G282" i="54"/>
  <c r="G281" i="54"/>
  <c r="G280" i="54"/>
  <c r="G279" i="54"/>
  <c r="G278" i="54"/>
  <c r="G277" i="54"/>
  <c r="G285" i="54" s="1"/>
  <c r="G244" i="54" s="1"/>
  <c r="G276" i="54"/>
  <c r="G271" i="54"/>
  <c r="G269" i="54"/>
  <c r="G267" i="54"/>
  <c r="G266" i="54"/>
  <c r="G260" i="54"/>
  <c r="G259" i="54"/>
  <c r="G262" i="54" s="1"/>
  <c r="G242" i="54" s="1"/>
  <c r="G235" i="54"/>
  <c r="G234" i="54"/>
  <c r="G236" i="54" s="1"/>
  <c r="G231" i="54"/>
  <c r="G230" i="54"/>
  <c r="G229" i="54"/>
  <c r="G228" i="54"/>
  <c r="G227" i="54"/>
  <c r="G226" i="54"/>
  <c r="G225" i="54"/>
  <c r="G224" i="54"/>
  <c r="G223" i="54"/>
  <c r="G222" i="54"/>
  <c r="G232" i="54" s="1"/>
  <c r="G217" i="54"/>
  <c r="G215" i="54"/>
  <c r="G214" i="54"/>
  <c r="G212" i="54"/>
  <c r="G210" i="54"/>
  <c r="G209" i="54"/>
  <c r="G219" i="54" s="1"/>
  <c r="G203" i="54"/>
  <c r="G202" i="54"/>
  <c r="G205" i="54" s="1"/>
  <c r="G178" i="54"/>
  <c r="G177" i="54"/>
  <c r="G179" i="54" s="1"/>
  <c r="G131" i="54" s="1"/>
  <c r="G174" i="54"/>
  <c r="G173" i="54"/>
  <c r="G172" i="54"/>
  <c r="G171" i="54"/>
  <c r="G170" i="54"/>
  <c r="G169" i="54"/>
  <c r="G168" i="54"/>
  <c r="G167" i="54"/>
  <c r="G166" i="54"/>
  <c r="G165" i="54"/>
  <c r="G175" i="54" s="1"/>
  <c r="G130" i="54" s="1"/>
  <c r="G160" i="54"/>
  <c r="G158" i="54"/>
  <c r="G157" i="54"/>
  <c r="G155" i="54"/>
  <c r="G153" i="54"/>
  <c r="G152" i="54"/>
  <c r="G162" i="54" s="1"/>
  <c r="G129" i="54" s="1"/>
  <c r="G146" i="54"/>
  <c r="G145" i="54"/>
  <c r="G148" i="54" s="1"/>
  <c r="G128" i="54" s="1"/>
  <c r="G133" i="54" s="1"/>
  <c r="G120" i="54"/>
  <c r="G119" i="54"/>
  <c r="G121" i="54" s="1"/>
  <c r="G25" i="54" s="1"/>
  <c r="G115" i="54"/>
  <c r="G114" i="54"/>
  <c r="G113" i="54"/>
  <c r="G112" i="54"/>
  <c r="G117" i="54" s="1"/>
  <c r="G24" i="54" s="1"/>
  <c r="G106" i="54"/>
  <c r="G105" i="54"/>
  <c r="G104" i="54"/>
  <c r="G103" i="54"/>
  <c r="G102" i="54"/>
  <c r="G108" i="54" s="1"/>
  <c r="G23" i="54" s="1"/>
  <c r="G97" i="54"/>
  <c r="G96" i="54"/>
  <c r="G95" i="54"/>
  <c r="G93" i="54"/>
  <c r="G92" i="54"/>
  <c r="G91" i="54"/>
  <c r="G90" i="54"/>
  <c r="G89" i="54"/>
  <c r="G88" i="54"/>
  <c r="G86" i="54"/>
  <c r="G85" i="54"/>
  <c r="G84" i="54"/>
  <c r="G83" i="54"/>
  <c r="G81" i="54"/>
  <c r="G79" i="54"/>
  <c r="G99" i="54" s="1"/>
  <c r="G22" i="54" s="1"/>
  <c r="G78" i="54"/>
  <c r="G72" i="54"/>
  <c r="G70" i="54"/>
  <c r="G69" i="54"/>
  <c r="G67" i="54"/>
  <c r="G65" i="54"/>
  <c r="G64" i="54"/>
  <c r="G74" i="54" s="1"/>
  <c r="G21" i="54" s="1"/>
  <c r="G58" i="54"/>
  <c r="G57" i="54"/>
  <c r="G56" i="54"/>
  <c r="G54" i="54"/>
  <c r="G53" i="54"/>
  <c r="G52" i="54"/>
  <c r="G51" i="54"/>
  <c r="G50" i="54"/>
  <c r="G49" i="54"/>
  <c r="G48" i="54"/>
  <c r="G47" i="54"/>
  <c r="G46" i="54"/>
  <c r="G43" i="54"/>
  <c r="G42" i="54"/>
  <c r="G41" i="54"/>
  <c r="G40" i="54"/>
  <c r="G60" i="54" s="1"/>
  <c r="G20" i="54" s="1"/>
  <c r="G27" i="54" s="1"/>
  <c r="G273" i="54" l="1"/>
  <c r="G243" i="54" s="1"/>
  <c r="G247" i="54" s="1"/>
  <c r="F74" i="55"/>
  <c r="F8" i="56"/>
  <c r="F14" i="48" s="1"/>
  <c r="A62" i="56"/>
  <c r="G190" i="54"/>
  <c r="F37" i="55"/>
  <c r="F82" i="55"/>
  <c r="G29" i="54"/>
  <c r="G31" i="54" s="1"/>
  <c r="G5" i="54" s="1"/>
  <c r="G9" i="54" s="1"/>
  <c r="F19" i="48" s="1"/>
  <c r="G135" i="54"/>
  <c r="G137" i="54"/>
  <c r="G192" i="54"/>
  <c r="G194" i="54" s="1"/>
  <c r="F1705" i="48"/>
  <c r="F1704" i="48"/>
  <c r="F485" i="48"/>
  <c r="A64" i="56" l="1"/>
  <c r="F25" i="55"/>
  <c r="G12" i="54"/>
  <c r="G14" i="54" s="1"/>
  <c r="G249" i="54"/>
  <c r="G251" i="54" s="1"/>
  <c r="F1703" i="48"/>
  <c r="F46" i="48" s="1"/>
  <c r="F955" i="48"/>
  <c r="F143" i="48"/>
  <c r="F144" i="48"/>
  <c r="F88" i="55" l="1"/>
  <c r="F18" i="48" s="1"/>
  <c r="A72" i="56"/>
  <c r="F481" i="48"/>
  <c r="A74" i="56" l="1"/>
  <c r="A76" i="56" s="1"/>
  <c r="A78" i="56" s="1"/>
  <c r="A80" i="56" s="1"/>
  <c r="F495" i="48"/>
  <c r="A82" i="56" l="1"/>
  <c r="A86" i="56"/>
  <c r="A88" i="56" l="1"/>
  <c r="A84" i="56"/>
  <c r="A90" i="56" l="1"/>
  <c r="A92" i="56" s="1"/>
  <c r="A94" i="56" s="1"/>
  <c r="A96" i="56" s="1"/>
  <c r="A98" i="56" s="1"/>
  <c r="A100" i="56" s="1"/>
  <c r="A102" i="56" s="1"/>
  <c r="A104" i="56" s="1"/>
  <c r="A106" i="56" s="1"/>
  <c r="A108" i="56" s="1"/>
  <c r="A116" i="56" s="1"/>
  <c r="A133" i="56" s="1"/>
  <c r="A135" i="56" s="1"/>
  <c r="A141" i="56" s="1"/>
  <c r="A143" i="56" s="1"/>
  <c r="A145" i="56" s="1"/>
  <c r="A147" i="56" s="1"/>
  <c r="A149" i="56" s="1"/>
  <c r="A151" i="56" s="1"/>
  <c r="F1697" i="48" l="1"/>
  <c r="F1698" i="48" s="1"/>
  <c r="F45" i="48" s="1"/>
  <c r="F1610" i="48"/>
  <c r="D1605" i="48"/>
  <c r="F1605" i="48" s="1"/>
  <c r="F1602" i="48"/>
  <c r="F1601" i="48"/>
  <c r="D1599" i="48"/>
  <c r="F1599" i="48" s="1"/>
  <c r="F1611" i="48" l="1"/>
  <c r="F44" i="48" s="1"/>
  <c r="F1556" i="48" l="1"/>
  <c r="F1555" i="48"/>
  <c r="F1550" i="48"/>
  <c r="F1546" i="48"/>
  <c r="F1543" i="48"/>
  <c r="F1532" i="48"/>
  <c r="F1519" i="48"/>
  <c r="F1518" i="48"/>
  <c r="F1517" i="48"/>
  <c r="F1516" i="48"/>
  <c r="F1514" i="48"/>
  <c r="F1512" i="48"/>
  <c r="F1509" i="48"/>
  <c r="F1506" i="48"/>
  <c r="F1503" i="48"/>
  <c r="F1501" i="48"/>
  <c r="F1499" i="48"/>
  <c r="F1497" i="48"/>
  <c r="F1489" i="48"/>
  <c r="F1486" i="48"/>
  <c r="F1483" i="48"/>
  <c r="F1471" i="48"/>
  <c r="F1467" i="48"/>
  <c r="F1458" i="48"/>
  <c r="F1449" i="48"/>
  <c r="F1440" i="48"/>
  <c r="F1435" i="48"/>
  <c r="F1430" i="48"/>
  <c r="F1425" i="48"/>
  <c r="F1557" i="48" l="1"/>
  <c r="F43" i="48" s="1"/>
  <c r="F1357" i="48"/>
  <c r="F1353" i="48"/>
  <c r="F1345" i="48"/>
  <c r="F1342" i="48"/>
  <c r="F1338" i="48"/>
  <c r="F1292" i="48"/>
  <c r="F1289" i="48"/>
  <c r="F1287" i="48"/>
  <c r="F1284" i="48"/>
  <c r="F1279" i="48"/>
  <c r="F1277" i="48"/>
  <c r="F1274" i="48"/>
  <c r="F1265" i="48"/>
  <c r="F1257" i="48"/>
  <c r="F1358" i="48" l="1"/>
  <c r="F42" i="48" s="1"/>
  <c r="F1293" i="48"/>
  <c r="F41" i="48" s="1"/>
  <c r="F1121" i="48" l="1"/>
  <c r="F1120" i="48"/>
  <c r="F1119" i="48"/>
  <c r="F1112" i="48"/>
  <c r="F1102" i="48"/>
  <c r="F1097" i="48"/>
  <c r="F1092" i="48"/>
  <c r="F1076" i="48"/>
  <c r="F1071" i="48"/>
  <c r="F1066" i="48"/>
  <c r="F1051" i="48"/>
  <c r="F1047" i="48"/>
  <c r="F1043" i="48"/>
  <c r="F1039" i="48"/>
  <c r="F1034" i="48"/>
  <c r="F1033" i="48"/>
  <c r="F1028" i="48"/>
  <c r="F1014" i="48"/>
  <c r="F1008" i="48"/>
  <c r="F1217" i="48" l="1"/>
  <c r="F1214" i="48"/>
  <c r="F1210" i="48"/>
  <c r="F1209" i="48"/>
  <c r="F1206" i="48"/>
  <c r="F1205" i="48"/>
  <c r="F1204" i="48"/>
  <c r="F1203" i="48"/>
  <c r="F1200" i="48"/>
  <c r="F1199" i="48"/>
  <c r="F1198" i="48"/>
  <c r="F1195" i="48"/>
  <c r="F1191" i="48"/>
  <c r="F1190" i="48"/>
  <c r="F1186" i="48"/>
  <c r="D1024" i="48"/>
  <c r="F1024" i="48" s="1"/>
  <c r="F1122" i="48" s="1"/>
  <c r="F39" i="48" s="1"/>
  <c r="F961" i="48"/>
  <c r="F950" i="48"/>
  <c r="F947" i="48"/>
  <c r="F944" i="48"/>
  <c r="F933" i="48"/>
  <c r="F929" i="48"/>
  <c r="F925" i="48"/>
  <c r="F921" i="48"/>
  <c r="F919" i="48"/>
  <c r="F917" i="48"/>
  <c r="F915" i="48"/>
  <c r="F911" i="48"/>
  <c r="F905" i="48"/>
  <c r="F848" i="48"/>
  <c r="F843" i="48"/>
  <c r="F840" i="48"/>
  <c r="F838" i="48"/>
  <c r="F836" i="48"/>
  <c r="F833" i="48"/>
  <c r="F832" i="48"/>
  <c r="F824" i="48"/>
  <c r="F820" i="48"/>
  <c r="F816" i="48"/>
  <c r="F813" i="48"/>
  <c r="F810" i="48"/>
  <c r="F800" i="48"/>
  <c r="F799" i="48"/>
  <c r="F798" i="48"/>
  <c r="F797" i="48"/>
  <c r="F796" i="48"/>
  <c r="F788" i="48"/>
  <c r="D779" i="48"/>
  <c r="F779" i="48" s="1"/>
  <c r="F763" i="48"/>
  <c r="F962" i="48" l="1"/>
  <c r="F38" i="48" s="1"/>
  <c r="F1218" i="48"/>
  <c r="F40" i="48" s="1"/>
  <c r="F850" i="48"/>
  <c r="F37" i="48" s="1"/>
  <c r="F47" i="48" l="1"/>
  <c r="F12" i="48" s="1"/>
  <c r="F705" i="48"/>
  <c r="F703" i="48"/>
  <c r="F701" i="48"/>
  <c r="F690" i="48"/>
  <c r="F688" i="48"/>
  <c r="F680" i="48"/>
  <c r="F678" i="48"/>
  <c r="F675" i="48"/>
  <c r="F673" i="48"/>
  <c r="F671" i="48"/>
  <c r="F661" i="48"/>
  <c r="F660" i="48"/>
  <c r="F658" i="48"/>
  <c r="F656" i="48"/>
  <c r="F654" i="48"/>
  <c r="F639" i="48"/>
  <c r="F637" i="48"/>
  <c r="F635" i="48"/>
  <c r="F633" i="48"/>
  <c r="F631" i="48"/>
  <c r="F706" i="48" l="1"/>
  <c r="D579" i="48"/>
  <c r="F579" i="48" s="1"/>
  <c r="D567" i="48"/>
  <c r="F567" i="48" s="1"/>
  <c r="F558" i="48"/>
  <c r="F553" i="48"/>
  <c r="F548" i="48"/>
  <c r="F544" i="48"/>
  <c r="F32" i="48" l="1"/>
  <c r="F580" i="48"/>
  <c r="F494" i="48"/>
  <c r="F493" i="48"/>
  <c r="F492" i="48"/>
  <c r="F480" i="48"/>
  <c r="F479" i="48"/>
  <c r="F478" i="48"/>
  <c r="F477" i="48"/>
  <c r="D474" i="48"/>
  <c r="F474" i="48" s="1"/>
  <c r="F469" i="48"/>
  <c r="F463" i="48"/>
  <c r="F459" i="48"/>
  <c r="D452" i="48"/>
  <c r="F452" i="48" s="1"/>
  <c r="F444" i="48"/>
  <c r="F440" i="48"/>
  <c r="D435" i="48"/>
  <c r="F435" i="48" s="1"/>
  <c r="D431" i="48"/>
  <c r="F431" i="48" s="1"/>
  <c r="D427" i="48"/>
  <c r="F427" i="48" s="1"/>
  <c r="F423" i="48"/>
  <c r="D420" i="48"/>
  <c r="F420" i="48" s="1"/>
  <c r="F414" i="48"/>
  <c r="F413" i="48"/>
  <c r="F412" i="48"/>
  <c r="F341" i="48"/>
  <c r="F496" i="48" l="1"/>
  <c r="F31" i="48"/>
  <c r="F339" i="48"/>
  <c r="F340" i="48"/>
  <c r="F338" i="48"/>
  <c r="F335" i="48"/>
  <c r="F334" i="48"/>
  <c r="F333" i="48"/>
  <c r="F332" i="48"/>
  <c r="F327" i="48"/>
  <c r="F328" i="48"/>
  <c r="F329" i="48"/>
  <c r="F330" i="48"/>
  <c r="F326" i="48"/>
  <c r="F324" i="48"/>
  <c r="F323" i="48"/>
  <c r="F321" i="48"/>
  <c r="F320" i="48"/>
  <c r="F318" i="48"/>
  <c r="F313" i="48"/>
  <c r="F314" i="48"/>
  <c r="F315" i="48"/>
  <c r="F312" i="48"/>
  <c r="F30" i="48" l="1"/>
  <c r="F342" i="48"/>
  <c r="F255" i="48"/>
  <c r="F254" i="48"/>
  <c r="F253" i="48"/>
  <c r="F252" i="48"/>
  <c r="D247" i="48"/>
  <c r="F247" i="48" s="1"/>
  <c r="D243" i="48"/>
  <c r="F243" i="48" s="1"/>
  <c r="F236" i="48"/>
  <c r="F235" i="48"/>
  <c r="F234" i="48"/>
  <c r="F232" i="48"/>
  <c r="F231" i="48"/>
  <c r="F136" i="48"/>
  <c r="F134" i="48"/>
  <c r="F128" i="48"/>
  <c r="F127" i="48"/>
  <c r="F117" i="48"/>
  <c r="F114" i="48"/>
  <c r="F109" i="48"/>
  <c r="F108" i="48"/>
  <c r="F107" i="48"/>
  <c r="F104" i="48"/>
  <c r="F103" i="48"/>
  <c r="F102" i="48"/>
  <c r="F96" i="48"/>
  <c r="F29" i="48" l="1"/>
  <c r="F256" i="48"/>
  <c r="F28" i="48" l="1"/>
  <c r="F1070" i="22" l="1"/>
  <c r="F1066" i="22"/>
  <c r="F1064" i="22"/>
  <c r="F1061" i="22"/>
  <c r="F1058" i="22"/>
  <c r="F1057" i="22"/>
  <c r="F1052" i="22"/>
  <c r="F1049" i="22"/>
  <c r="F1048" i="22"/>
  <c r="F1042" i="22"/>
  <c r="F1037" i="22"/>
  <c r="F1033" i="22"/>
  <c r="F1029" i="22"/>
  <c r="F1025" i="22"/>
  <c r="F1024" i="22"/>
  <c r="F1020" i="22"/>
  <c r="F1019" i="22"/>
  <c r="F1018" i="22"/>
  <c r="F1017" i="22"/>
  <c r="F1012" i="22"/>
  <c r="F1006" i="22"/>
  <c r="F998" i="22"/>
  <c r="F991" i="22"/>
  <c r="F986" i="22"/>
  <c r="F979" i="22" s="1"/>
  <c r="F12" i="22" s="1"/>
  <c r="F977" i="22"/>
  <c r="F975" i="22"/>
  <c r="F973" i="22"/>
  <c r="F971" i="22"/>
  <c r="F968" i="22"/>
  <c r="F965" i="22"/>
  <c r="F962" i="22"/>
  <c r="F959" i="22"/>
  <c r="F956" i="22"/>
  <c r="F951" i="22"/>
  <c r="F949" i="22"/>
  <c r="F947" i="22"/>
  <c r="F945" i="22"/>
  <c r="F942" i="22"/>
  <c r="F933" i="22"/>
  <c r="F930" i="22"/>
  <c r="F927" i="22"/>
  <c r="F924" i="22"/>
  <c r="F921" i="22"/>
  <c r="F917" i="22"/>
  <c r="F914" i="22"/>
  <c r="F911" i="22"/>
  <c r="F905" i="22"/>
  <c r="F903" i="22"/>
  <c r="F901" i="22"/>
  <c r="F899" i="22"/>
  <c r="F897" i="22"/>
  <c r="F895" i="22"/>
  <c r="F892" i="22"/>
  <c r="F888" i="22"/>
  <c r="F884" i="22"/>
  <c r="F882" i="22"/>
  <c r="F880" i="22"/>
  <c r="F878" i="22"/>
  <c r="F876" i="22"/>
  <c r="F874" i="22"/>
  <c r="F872" i="22"/>
  <c r="F865" i="22"/>
  <c r="F862" i="22"/>
  <c r="F859" i="22"/>
  <c r="F856" i="22"/>
  <c r="F855" i="22"/>
  <c r="F851" i="22"/>
  <c r="F850" i="22"/>
  <c r="F846" i="22"/>
  <c r="F845" i="22"/>
  <c r="F844" i="22"/>
  <c r="F840" i="22"/>
  <c r="F836" i="22"/>
  <c r="F832" i="22"/>
  <c r="F827" i="22"/>
  <c r="F820" i="22"/>
  <c r="F815" i="22"/>
  <c r="F811" i="22"/>
  <c r="F775" i="22"/>
  <c r="F759" i="22"/>
  <c r="F757" i="22"/>
  <c r="F754" i="22"/>
  <c r="F750" i="22"/>
  <c r="F749" i="22"/>
  <c r="F748" i="22"/>
  <c r="F747" i="22"/>
  <c r="F746" i="22"/>
  <c r="F742" i="22"/>
  <c r="F741" i="22"/>
  <c r="F738" i="22"/>
  <c r="F735" i="22"/>
  <c r="F732" i="22"/>
  <c r="F728" i="22"/>
  <c r="F696" i="22"/>
  <c r="F694" i="22"/>
  <c r="F692" i="22"/>
  <c r="F691" i="22"/>
  <c r="F690" i="22"/>
  <c r="F685" i="22"/>
  <c r="F684" i="22"/>
  <c r="F683" i="22"/>
  <c r="F682" i="22"/>
  <c r="F677" i="22"/>
  <c r="F676" i="22"/>
  <c r="F672" i="22"/>
  <c r="F643" i="22"/>
  <c r="F642" i="22"/>
  <c r="F641" i="22"/>
  <c r="F638" i="22"/>
  <c r="F635" i="22"/>
  <c r="F634" i="22"/>
  <c r="F633" i="22"/>
  <c r="F629" i="22"/>
  <c r="F625" i="22"/>
  <c r="F621" i="22"/>
  <c r="F612" i="22"/>
  <c r="F609" i="22"/>
  <c r="F606" i="22"/>
  <c r="F600" i="22"/>
  <c r="F596" i="22"/>
  <c r="F595" i="22"/>
  <c r="F594" i="22"/>
  <c r="F593" i="22"/>
  <c r="F588" i="22"/>
  <c r="F586" i="22"/>
  <c r="F584" i="22"/>
  <c r="F582" i="22"/>
  <c r="F580" i="22"/>
  <c r="F578" i="22"/>
  <c r="F577" i="22"/>
  <c r="F576" i="22"/>
  <c r="F573" i="22"/>
  <c r="F572" i="22"/>
  <c r="F569" i="22"/>
  <c r="F565" i="22"/>
  <c r="F556" i="22"/>
  <c r="F553" i="22"/>
  <c r="F548" i="22"/>
  <c r="F545" i="22"/>
  <c r="F542" i="22"/>
  <c r="F539" i="22"/>
  <c r="F536" i="22"/>
  <c r="F533" i="22"/>
  <c r="F530" i="22"/>
  <c r="F527" i="22"/>
  <c r="F524" i="22"/>
  <c r="F521" i="22"/>
  <c r="F512" i="22"/>
  <c r="F508" i="22"/>
  <c r="F504" i="22"/>
  <c r="F501" i="22"/>
  <c r="F498" i="22"/>
  <c r="F495" i="22"/>
  <c r="F492" i="22"/>
  <c r="F489" i="22"/>
  <c r="F486" i="22"/>
  <c r="F479" i="22"/>
  <c r="F10" i="22" s="1"/>
  <c r="F477" i="22"/>
  <c r="F474" i="22"/>
  <c r="F470" i="22"/>
  <c r="F467" i="22"/>
  <c r="F463" i="22"/>
  <c r="F462" i="22"/>
  <c r="F457" i="22"/>
  <c r="F452" i="22"/>
  <c r="F9" i="22" s="1"/>
  <c r="F450" i="22"/>
  <c r="F446" i="22"/>
  <c r="F444" i="22"/>
  <c r="F439" i="22"/>
  <c r="F437" i="22"/>
  <c r="F435" i="22"/>
  <c r="F434" i="22"/>
  <c r="F433" i="22"/>
  <c r="F426" i="22"/>
  <c r="F425" i="22"/>
  <c r="F424" i="22"/>
  <c r="F423" i="22"/>
  <c r="F422" i="22"/>
  <c r="F415" i="22"/>
  <c r="F413" i="22"/>
  <c r="F412" i="22"/>
  <c r="F403" i="22"/>
  <c r="F399" i="22"/>
  <c r="F394" i="22"/>
  <c r="F388" i="22"/>
  <c r="F378" i="22"/>
  <c r="F372" i="22"/>
  <c r="F369" i="22"/>
  <c r="F367" i="22"/>
  <c r="F366" i="22"/>
  <c r="F360" i="22"/>
  <c r="F346" i="22"/>
  <c r="F335" i="22"/>
  <c r="F331" i="22"/>
  <c r="F325" i="22"/>
  <c r="F324" i="22"/>
  <c r="F318" i="22"/>
  <c r="F314" i="22"/>
  <c r="F310" i="22"/>
  <c r="F305" i="22"/>
  <c r="F300" i="22"/>
  <c r="F295" i="22"/>
  <c r="F294" i="22"/>
  <c r="F289" i="22"/>
  <c r="F285" i="22"/>
  <c r="F279" i="22"/>
  <c r="F278" i="22"/>
  <c r="F277" i="22"/>
  <c r="F276" i="22"/>
  <c r="F275" i="22"/>
  <c r="F274" i="22"/>
  <c r="F273" i="22"/>
  <c r="F272" i="22"/>
  <c r="F271" i="22"/>
  <c r="F265" i="22"/>
  <c r="F262" i="22"/>
  <c r="F259" i="22"/>
  <c r="F255" i="22"/>
  <c r="F253" i="22"/>
  <c r="F251" i="22"/>
  <c r="F248" i="22"/>
  <c r="F246" i="22"/>
  <c r="F244" i="22"/>
  <c r="F242" i="22"/>
  <c r="F240" i="22"/>
  <c r="F232" i="22"/>
  <c r="F231" i="22"/>
  <c r="F230" i="22"/>
  <c r="F229" i="22"/>
  <c r="F224" i="22"/>
  <c r="F221" i="22"/>
  <c r="F219" i="22"/>
  <c r="F218" i="22"/>
  <c r="F215" i="22"/>
  <c r="F214" i="22"/>
  <c r="F211" i="22"/>
  <c r="F208" i="22"/>
  <c r="F207" i="22"/>
  <c r="F206" i="22"/>
  <c r="F201" i="22"/>
  <c r="F200" i="22"/>
  <c r="F181" i="22"/>
  <c r="F175" i="22"/>
  <c r="F168" i="22"/>
  <c r="F162" i="22"/>
  <c r="F152" i="22"/>
  <c r="F147" i="22"/>
  <c r="F141" i="22"/>
  <c r="F135" i="22"/>
  <c r="F132" i="22"/>
  <c r="F130" i="22"/>
  <c r="F126" i="22"/>
  <c r="F111" i="22"/>
  <c r="F107" i="22"/>
  <c r="F101" i="22"/>
  <c r="A89" i="22"/>
  <c r="F84" i="22"/>
  <c r="F63" i="22" s="1"/>
  <c r="F8" i="22" s="1"/>
  <c r="B13" i="22"/>
  <c r="B12" i="22"/>
  <c r="B11" i="22"/>
  <c r="B10" i="22"/>
  <c r="B9" i="22"/>
  <c r="B8" i="22"/>
  <c r="F1068" i="22" l="1"/>
  <c r="F13" i="22" s="1"/>
  <c r="F867" i="22"/>
  <c r="F11" i="22" s="1"/>
  <c r="F14" i="22" s="1"/>
  <c r="F17" i="48" s="1"/>
  <c r="A105" i="22"/>
  <c r="A111" i="22" s="1"/>
  <c r="A114" i="22" s="1"/>
  <c r="A129" i="22" l="1"/>
  <c r="A132" i="22" s="1"/>
  <c r="A134" i="22" l="1"/>
  <c r="A139" i="22"/>
  <c r="A151" i="22" l="1"/>
  <c r="A154" i="22" l="1"/>
  <c r="A164" i="22" l="1"/>
  <c r="A179" i="22" l="1"/>
  <c r="A186" i="22" l="1"/>
  <c r="A205" i="22" s="1"/>
  <c r="A210" i="22" l="1"/>
  <c r="A213" i="22" s="1"/>
  <c r="A217" i="22" s="1"/>
  <c r="A221" i="22" s="1"/>
  <c r="A223" i="22" s="1"/>
  <c r="A226" i="22" s="1"/>
  <c r="A236" i="22" s="1"/>
  <c r="A248" i="22" l="1"/>
  <c r="A250" i="22" s="1"/>
  <c r="A253" i="22" s="1"/>
  <c r="A255" i="22" s="1"/>
  <c r="A259" i="22" s="1"/>
  <c r="A261" i="22" s="1"/>
  <c r="A264" i="22" s="1"/>
  <c r="A269" i="22" s="1"/>
  <c r="A283" i="22" s="1"/>
  <c r="A289" i="22" s="1"/>
  <c r="A293" i="22" s="1"/>
  <c r="A299" i="22" s="1"/>
  <c r="A304" i="22" s="1"/>
  <c r="A309" i="22" s="1"/>
  <c r="A314" i="22" s="1"/>
  <c r="A318" i="22" s="1"/>
  <c r="A322" i="22" s="1"/>
  <c r="A330" i="22" s="1"/>
  <c r="A335" i="22" s="1"/>
  <c r="A339" i="22" s="1"/>
  <c r="A350" i="22" s="1"/>
  <c r="A365" i="22" s="1"/>
  <c r="A369" i="22" s="1"/>
  <c r="A371" i="22" s="1"/>
  <c r="A374" i="22" s="1"/>
  <c r="A382" i="22" s="1"/>
  <c r="A393" i="22" s="1"/>
  <c r="A398" i="22" s="1"/>
  <c r="A403" i="22" s="1"/>
  <c r="A407" i="22" s="1"/>
  <c r="A419" i="22" s="1"/>
  <c r="A430" i="22" s="1"/>
  <c r="A443" i="22" s="1"/>
  <c r="A446" i="22" s="1"/>
  <c r="A450" i="22" s="1"/>
  <c r="A456" i="22" s="1"/>
  <c r="A461" i="22" s="1"/>
  <c r="A467" i="22" s="1"/>
  <c r="A469" i="22" s="1"/>
  <c r="A472" i="22" s="1"/>
  <c r="A477" i="22" s="1"/>
  <c r="A485" i="22" s="1"/>
  <c r="A488" i="22" s="1"/>
  <c r="A491" i="22" s="1"/>
  <c r="A494" i="22" s="1"/>
  <c r="A497" i="22" s="1"/>
  <c r="A500" i="22" s="1"/>
  <c r="A503" i="22" s="1"/>
  <c r="A506" i="22" s="1"/>
  <c r="A510" i="22" s="1"/>
  <c r="A514" i="22" s="1"/>
  <c r="A523" i="22" s="1"/>
  <c r="A526" i="22" s="1"/>
  <c r="A529" i="22" s="1"/>
  <c r="A532" i="22" s="1"/>
  <c r="A535" i="22" s="1"/>
  <c r="A538" i="22" s="1"/>
  <c r="A541" i="22" s="1"/>
  <c r="A544" i="22" s="1"/>
  <c r="A547" i="22" s="1"/>
  <c r="A552" i="22" s="1"/>
  <c r="A555" i="22" s="1"/>
  <c r="A558" i="22" s="1"/>
  <c r="A567" i="22" s="1"/>
  <c r="A571" i="22" s="1"/>
  <c r="A575" i="22" s="1"/>
  <c r="A580" i="22" s="1"/>
  <c r="A582" i="22" s="1"/>
  <c r="A584" i="22" s="1"/>
  <c r="A586" i="22" s="1"/>
  <c r="A588" i="22" s="1"/>
  <c r="A592" i="22" s="1"/>
  <c r="A598" i="22" s="1"/>
  <c r="A602" i="22" s="1"/>
  <c r="A608" i="22" s="1"/>
  <c r="A610" i="22" l="1"/>
  <c r="A614" i="22" s="1"/>
  <c r="A616" i="22" s="1"/>
  <c r="A623" i="22" s="1"/>
  <c r="A627" i="22" s="1"/>
  <c r="A631" i="22" s="1"/>
  <c r="A637" i="22" s="1"/>
  <c r="A640" i="22" s="1"/>
  <c r="A645" i="22" s="1"/>
  <c r="A674" i="22" s="1"/>
  <c r="A679" i="22" s="1"/>
  <c r="A687" i="22" s="1"/>
  <c r="A698" i="22" s="1"/>
  <c r="A730" i="22" s="1"/>
  <c r="A734" i="22" s="1"/>
  <c r="A737" i="22" s="1"/>
  <c r="A740" i="22" s="1"/>
  <c r="A744" i="22" s="1"/>
  <c r="A752" i="22" s="1"/>
  <c r="A756" i="22" s="1"/>
  <c r="A759" i="22" s="1"/>
  <c r="A763" i="22" s="1"/>
  <c r="A777" i="22" s="1"/>
  <c r="A817" i="22" l="1"/>
  <c r="A813" i="22"/>
  <c r="A823" i="22" l="1"/>
  <c r="A829" i="22" s="1"/>
  <c r="A834" i="22" s="1"/>
  <c r="A838" i="22" s="1"/>
  <c r="A842" i="22" s="1"/>
  <c r="A848" i="22" s="1"/>
  <c r="A853" i="22" s="1"/>
  <c r="A858" i="22" s="1"/>
  <c r="A861" i="22" s="1"/>
  <c r="A864" i="22" s="1"/>
  <c r="A874" i="22" s="1"/>
  <c r="A876" i="22" s="1"/>
  <c r="A878" i="22" s="1"/>
  <c r="A880" i="22" s="1"/>
  <c r="A882" i="22" s="1"/>
  <c r="A884" i="22" s="1"/>
  <c r="A886" i="22" s="1"/>
  <c r="A890" i="22" s="1"/>
  <c r="A894" i="22" s="1"/>
  <c r="A897" i="22" s="1"/>
  <c r="A899" i="22" s="1"/>
  <c r="A901" i="22" s="1"/>
  <c r="A903" i="22" s="1"/>
  <c r="A905" i="22" s="1"/>
  <c r="A910" i="22" s="1"/>
  <c r="A913" i="22" s="1"/>
  <c r="A916" i="22" s="1"/>
  <c r="A919" i="22" s="1"/>
  <c r="A923" i="22" s="1"/>
  <c r="A926" i="22" s="1"/>
  <c r="A929" i="22" s="1"/>
  <c r="A932" i="22" s="1"/>
  <c r="A935" i="22" s="1"/>
  <c r="A944" i="22" s="1"/>
  <c r="A947" i="22" s="1"/>
  <c r="A949" i="22" s="1"/>
  <c r="A951" i="22" s="1"/>
  <c r="A955" i="22" s="1"/>
  <c r="A958" i="22" s="1"/>
  <c r="A961" i="22" s="1"/>
  <c r="A964" i="22" s="1"/>
  <c r="A967" i="22" s="1"/>
  <c r="A970" i="22" s="1"/>
  <c r="A973" i="22" s="1"/>
  <c r="A975" i="22" s="1"/>
  <c r="A977" i="22" s="1"/>
  <c r="A981" i="22" s="1"/>
  <c r="A988" i="22" s="1"/>
  <c r="A993" i="22" l="1"/>
  <c r="A1001" i="22" s="1"/>
  <c r="A1009" i="22"/>
  <c r="F145" i="48"/>
  <c r="F27" i="48" s="1"/>
  <c r="F34" i="48" s="1"/>
  <c r="F11" i="48" s="1"/>
  <c r="F21" i="48" s="1"/>
  <c r="A1016" i="22" l="1"/>
  <c r="A1023" i="22" s="1"/>
  <c r="A1028" i="22" s="1"/>
  <c r="A1032" i="22" s="1"/>
  <c r="A1036" i="22" s="1"/>
  <c r="A1040" i="22" s="1"/>
  <c r="A1046" i="22" s="1"/>
  <c r="A1051" i="22" s="1"/>
  <c r="A1056" i="22" s="1"/>
  <c r="A1060" i="22" s="1"/>
  <c r="A1064" i="22" s="1"/>
  <c r="A1066" i="22" s="1"/>
  <c r="A1070" i="22" s="1"/>
  <c r="F22" i="48"/>
  <c r="F23" i="48" s="1"/>
</calcChain>
</file>

<file path=xl/sharedStrings.xml><?xml version="1.0" encoding="utf-8"?>
<sst xmlns="http://schemas.openxmlformats.org/spreadsheetml/2006/main" count="5148" uniqueCount="2728">
  <si>
    <t>Postavka</t>
  </si>
  <si>
    <t>Opis</t>
  </si>
  <si>
    <t>Enota</t>
  </si>
  <si>
    <t>mere</t>
  </si>
  <si>
    <t>Količina</t>
  </si>
  <si>
    <t>enotna</t>
  </si>
  <si>
    <t>Skupaj</t>
  </si>
  <si>
    <t>Cena</t>
  </si>
  <si>
    <t>ZEMELJSKA DELA</t>
  </si>
  <si>
    <t>A2.</t>
  </si>
  <si>
    <t>ZEMELJSKA DELA SKUPAJ:</t>
  </si>
  <si>
    <t>A1.</t>
  </si>
  <si>
    <t>A3.</t>
  </si>
  <si>
    <t>BETONSKA DELA</t>
  </si>
  <si>
    <t>BETONSKA DELA SKUPAJ:</t>
  </si>
  <si>
    <t>A4.</t>
  </si>
  <si>
    <t>TESARSKA DELA</t>
  </si>
  <si>
    <t>TESARSKA DELA SKUPAJ:</t>
  </si>
  <si>
    <t>ZIDARSKA DELA SKUPAJ:</t>
  </si>
  <si>
    <t>ZIDARSKA DELA</t>
  </si>
  <si>
    <t>A5.</t>
  </si>
  <si>
    <t>B1.</t>
  </si>
  <si>
    <t>B2.</t>
  </si>
  <si>
    <t>KLJUČAVNIČARSKA DELA</t>
  </si>
  <si>
    <t>KLJUČAVNIČARSKA DELA SKUPAJ:</t>
  </si>
  <si>
    <t>B3.</t>
  </si>
  <si>
    <t>MIZARSKA DELA</t>
  </si>
  <si>
    <t>MIZARSKA DELA SKUPAJ:</t>
  </si>
  <si>
    <t>B4.</t>
  </si>
  <si>
    <t>KERAMIČARSKA DELA</t>
  </si>
  <si>
    <t>KERAMIČARSKA DELA SKUPAJ:</t>
  </si>
  <si>
    <t>B5.</t>
  </si>
  <si>
    <t>PARKETARSKA DELA</t>
  </si>
  <si>
    <t>PARKETARSKA DELA SKUPAJ:</t>
  </si>
  <si>
    <t>B6.</t>
  </si>
  <si>
    <t>SLIKOPLESKARSKA DELA</t>
  </si>
  <si>
    <t>SLIKOPLESKARSKA DELA SKUPAJ:</t>
  </si>
  <si>
    <t>B7.</t>
  </si>
  <si>
    <t>B8.</t>
  </si>
  <si>
    <t>TALNE KONSTRUKCIJE</t>
  </si>
  <si>
    <t>TALNE KONSTRUKCIJE SKUPAJ:</t>
  </si>
  <si>
    <t>Obračun po m2</t>
  </si>
  <si>
    <t>m2</t>
  </si>
  <si>
    <t>- armiran cementni estrih debeline 4,5 cm</t>
  </si>
  <si>
    <t>- zvočna in toplotna izolacija debeline 1 cm, folija iz penjenega polietilena (kot TERMISILENT 52 folija, proizvajalca IZOTERM PLAMA d.o.o. Podgrad ali drugo z istimi karakteristikami)</t>
  </si>
  <si>
    <t>- izvedba protihrupnega elastičnega spoja med plavajočim podom in stenami, trakovi debeline 5 mm, iz folije iz penjenega polietilena (kot TERMISILENT 52 TR folija, proizvajalca IZOTERM PLAMA d.o.o. Podgrad ali drugo z istimi karakteristikami)</t>
  </si>
  <si>
    <t>m3</t>
  </si>
  <si>
    <t>Priprava površine podložnega betona pod temeljno ploščo, za izvedbo horizontalne hidroizolacije objekta, sloj fine cementne malte debeline 1 cm, gladko zalikane, izvedba na svež podložni beton.</t>
  </si>
  <si>
    <t>a.</t>
  </si>
  <si>
    <t>b.</t>
  </si>
  <si>
    <t>m1</t>
  </si>
  <si>
    <t>Horizontalna hidroizolacija objekta na podložnem betonu pod temeljno ploščo, v postavki je zajeto:</t>
  </si>
  <si>
    <t>Obračun po m3 v komprimiranem stanju</t>
  </si>
  <si>
    <t>- armiran cementni estrih debeline 8 cm</t>
  </si>
  <si>
    <t>Konstrukcija tlaka T1 v kolesarnici, v postavki je zajeto:</t>
  </si>
  <si>
    <t>- armiran cementni estrih debeline 10 cm</t>
  </si>
  <si>
    <t>- ločilni sloj, PE folija debeline 0,2 mm</t>
  </si>
  <si>
    <t>- armiran cementni estrih debeline 7 cm</t>
  </si>
  <si>
    <t>10.</t>
  </si>
  <si>
    <t>Toplotna zaščita stanovanjskih prostorov nad neogrevanimi notranjimi prostori, naslednje izvedbe:</t>
  </si>
  <si>
    <t>- heraklit plošče debeline 10 cm</t>
  </si>
  <si>
    <t>- pritrjevanje s sistemskimi vijaki v ab ploščo</t>
  </si>
  <si>
    <t>- zaključni sloj, tankoslojni omet ali obrizg debeline 1 cm</t>
  </si>
  <si>
    <t>Zajeto je v naslednjih konstrukcijah tlakov:</t>
  </si>
  <si>
    <t>- T2: količina 61,00 m2</t>
  </si>
  <si>
    <t>Horizontalna hidroizolacija balkonov, konstrukcija tlakov TL1, v postavki je zajeto:</t>
  </si>
  <si>
    <t>Horizontalna hidroizolacija objekta na temeljni plošči, konstrukcija tlakov TK1, v postavki je zajeto:</t>
  </si>
  <si>
    <t>- armiran cementni estrih debeline 7,5 cm</t>
  </si>
  <si>
    <t>- izvedba protihrupnega elastičnega spoja med plavajočim podom in stenami, robni trakovi debeline 5 mm</t>
  </si>
  <si>
    <t>- T3: količina 9,00 m2</t>
  </si>
  <si>
    <t>- T2, količina 61,00 m2</t>
  </si>
  <si>
    <t>Količine po posameznih konstrukcijah tlakov:</t>
  </si>
  <si>
    <t>- T4a, količina 55,00 m2</t>
  </si>
  <si>
    <t>- T3, količima 9,00 m2</t>
  </si>
  <si>
    <t>- T5, količina 14,00 m2</t>
  </si>
  <si>
    <t>- T5a, količina 5,00 m2</t>
  </si>
  <si>
    <t>- pritrjevanje s sistemskimi vijaki na ab stropno ploščo, najmanj 5 kos za 1 ploščo</t>
  </si>
  <si>
    <t>Konstrukcija tlaka T2, T4, T4a, bivalni prostori stanovanja nad ogrevanimi in neogrevanimi notranjimi prostori, v postavki je zajeto:</t>
  </si>
  <si>
    <t>kos</t>
  </si>
  <si>
    <t>Betonsko korito na terasi T506, kota +6,30, ravna streha</t>
  </si>
  <si>
    <t>Položena na ravno streho.</t>
  </si>
  <si>
    <t xml:space="preserve">Betonski prefabrikat, dimenzije 100x38x55 cm, zunanje vidne površine morajo biti štokane (kot proizvajalca PUČKO betonski izdelki ali drugo z istimi karakteristikami). </t>
  </si>
  <si>
    <t>Štaketne stene, kot pregrade.</t>
  </si>
  <si>
    <t>Enokrilna vrata V8 in V9, krilno odpiranje, velikosti 80x210 cm.</t>
  </si>
  <si>
    <t>STAVBNO POHIŠTVO</t>
  </si>
  <si>
    <t>STAVBNO POHIŠTVO SKUPAJ:</t>
  </si>
  <si>
    <t>Podatki o sestavi tal so navedeni v Inženirsko-geološkem mnenju o geomeganskih in hidroloških razmerah na območju projektiranega objekta - Pečinska 2, Kašelj.</t>
  </si>
  <si>
    <t>Mnenje je izdelal ZRMK, št. 104-5807/PGD, datum julij 2016.</t>
  </si>
  <si>
    <t>c.</t>
  </si>
  <si>
    <t>Betoniranje armiranobetonske temeljne plošče, preseka nad 0,30 m3/m2.</t>
  </si>
  <si>
    <t>Betoniranje armiranobetonskih pasovnih temeljev, stopničastih in običajnih, preseka nad 0,30 m3/m1.</t>
  </si>
  <si>
    <t>Betoniranje armiranobetonskih kletnih zidov, preseka 0,12-0,30 m3/m2.</t>
  </si>
  <si>
    <t>Betoniranje podložnega betona pasovnih temeljev, stopničastih in običajnih, debeline 10 cm.</t>
  </si>
  <si>
    <t>- stebri, količina 1,00 m3</t>
  </si>
  <si>
    <t>- zidovi od kote 0,00 navzgor, količina 47,00 m3</t>
  </si>
  <si>
    <t>- stropne plošče v vseh nivojih, količina 120,00 m3</t>
  </si>
  <si>
    <t>Betoniranje armiranobetonskih konstrukcij preseka do 0,12 m3/m1.</t>
  </si>
  <si>
    <t>Betoniranje armiranobetonskih konstrukcij preseka 0,12-0,30 m3/m1.</t>
  </si>
  <si>
    <t>- nosilci in preklade, količina 10,50 m3</t>
  </si>
  <si>
    <t>- parapeti, količina 14,00 m3</t>
  </si>
  <si>
    <t>Betoniranje armiranobetonskih konstrukcij, tlačna trdnost beton C25/30, XC2, PVII.</t>
  </si>
  <si>
    <t>Betoniranje armiranobetonskih konstrukcij, tlačna trdnost betona C25/30, XC1.</t>
  </si>
  <si>
    <t>- stopnice, količina 6,00 m3</t>
  </si>
  <si>
    <t>- vertikalne vezi v opečnih zidovih, količina 4,50 m3</t>
  </si>
  <si>
    <t>Vertikalne protipotresne vezi in okenske preklade so ab izvedbe in niso zajete v tej postavki.</t>
  </si>
  <si>
    <t>Zidanje fasadnih zidov debeline 25 cm, v apneno-cementni malti, s POROTHERM opečnimi bloki.</t>
  </si>
  <si>
    <t>Priprava dna temeljne jame, v postavki je zajeto:</t>
  </si>
  <si>
    <t>- utrjevanje raščenih tal do nosilnosti Ev2 &gt; 60 Mpa (Evd &gt; 30 Mpa)</t>
  </si>
  <si>
    <t>A.</t>
  </si>
  <si>
    <t>GRADBENA DELA</t>
  </si>
  <si>
    <t>B.</t>
  </si>
  <si>
    <t>DVIGALO</t>
  </si>
  <si>
    <t>DVIGALO SKUPAJ:</t>
  </si>
  <si>
    <t>Osebno dvigalo naslednjih karakteristik:</t>
  </si>
  <si>
    <t>- širina jaška 1650 mm (min)</t>
  </si>
  <si>
    <t>- globina jaška 1580 mm (min)</t>
  </si>
  <si>
    <t>- glava jaška 3000 mm</t>
  </si>
  <si>
    <t>- poglobitev 100 mm (min)</t>
  </si>
  <si>
    <t>- 4 postaje, 4 dohodi na isti strani</t>
  </si>
  <si>
    <t>- nosilnost 400 kg</t>
  </si>
  <si>
    <t>- 1 fazni priključek, 1x230V, (20Amp/C)</t>
  </si>
  <si>
    <t>- moč 2,2 kW</t>
  </si>
  <si>
    <t>- hitrost do 0,15 m/s</t>
  </si>
  <si>
    <t>- kabina velikosti 1400 x 1135 mm x 2000 mm</t>
  </si>
  <si>
    <t>- vrata jaškovna, 4 kos, 900 x 2000 mm, krila vrat barvana po RAL lestvici (kot jašek)</t>
  </si>
  <si>
    <t>- pod kabine iz PVC obloge, svetla ali temno siva barvna kombinacija</t>
  </si>
  <si>
    <t>- višina dviga 8680 mm</t>
  </si>
  <si>
    <t>- jašek v barvi po RAL lestvici, zapiranje jaška MDF paneli bele barve</t>
  </si>
  <si>
    <t>- vrata kabinska, 900 x 2000 mm, kabina z zložljivimi kabinskimi vrati</t>
  </si>
  <si>
    <t>- predvidena je standardna kabina, obloga stene kabine inox satin, 2 x led luč na stropu, tipke 0,1,2,3, stop tipka, zvonček, LCD prikazovalnik, dvosmerna govorna naprava, tipka na ključ</t>
  </si>
  <si>
    <t>- avtomatsko delovanje naprave v kabini</t>
  </si>
  <si>
    <t>- ročno delovanje naprave v zunanjih postajah (držalne tipke) + tipka na ključ</t>
  </si>
  <si>
    <t>- omarica za hidravlični agregat in elektro omarico, velikost 750 x 460 x 1500 mm, oddaljenost do 5 m od jaška, namestitev ob jašku spodaj</t>
  </si>
  <si>
    <t>Naprava mora biti skladna z strojno direktivo 2006/42/CE in EN81-41.</t>
  </si>
  <si>
    <t>V postavki je zajeto:</t>
  </si>
  <si>
    <t xml:space="preserve"> - izdelava v delavnici</t>
  </si>
  <si>
    <t>- dobava na gradbišče</t>
  </si>
  <si>
    <t>- montaža na objektu</t>
  </si>
  <si>
    <t>- priklop na električno omrežje</t>
  </si>
  <si>
    <t>- preizkus</t>
  </si>
  <si>
    <t>- pridobitev dovoljenja za obratovanje</t>
  </si>
  <si>
    <t>Obračun po kpl</t>
  </si>
  <si>
    <t>kpl</t>
  </si>
  <si>
    <t>- izdelava delavniških načrtov in pridobitev overitve s strani arhitekta</t>
  </si>
  <si>
    <t>Betoniranje podložnega betona, tlačna trdnost betona C 12/15.</t>
  </si>
  <si>
    <t>Komprimirano gramozno nasutje pod temeljno ploščo, s kamnitim drobljencem ali gramozom, frakcije 0/32 mm, v sloju debeline 35 cm.</t>
  </si>
  <si>
    <t>Pri nasipu mora zgoščenost navezane nosilne plasti dosegati 98% po MPP, na planumu pa mora biti dosežena nosilnost Ev2 minimalno 100 MPa (Evd &gt; 45 Mpa).</t>
  </si>
  <si>
    <t>Zasip gradbene jame</t>
  </si>
  <si>
    <t>- zasip z dobro nosilno zemljino</t>
  </si>
  <si>
    <t>- vgrajevanje v plasteh po 25 cm</t>
  </si>
  <si>
    <t>- izvajanje tekočih preizkav zahtevane zgoščenosti in nosilnosti vgrajenih materialov</t>
  </si>
  <si>
    <t>- stopničenje vkopne brežine</t>
  </si>
  <si>
    <t>- zahtevana zgoščenost nad 2,0 m pod koto planuma mora biti 92% po MPP, od 2,0 do 0,5 m pod koto planuma 95% po MPP ter nosilnost Ev2 &gt; 60 Mpa (Evd &gt; 30 Mpa)</t>
  </si>
  <si>
    <t xml:space="preserve">Protikorozijska zaščita naklona brežine izkopa zaradi pogojne stabilnosti, s PVC folijo. </t>
  </si>
  <si>
    <t>V meljasto peščenem produ je začasno varen naklon 2:3. Predlagana je izvedba izkopa v kampadah do 5 m, oziroma začasno varovanje izkopa.</t>
  </si>
  <si>
    <t>- jeklo kvalitete S235 JO</t>
  </si>
  <si>
    <t>- sidranje v ab z vijaki M12 (kot na primer Hilti HST M12 x 110)</t>
  </si>
  <si>
    <t>t</t>
  </si>
  <si>
    <t>Jeklena nosilna konstrukcija</t>
  </si>
  <si>
    <t>- vijaki za sidranje Hilti HST M12x110</t>
  </si>
  <si>
    <t>Kovinska lestev za dostop na streho +9,15, iz terase na koti +5,90, sestavljena iz naslednjih Fe delov:</t>
  </si>
  <si>
    <t>- vertikale, cev fi 40 mm, dolžine po 4200 mm</t>
  </si>
  <si>
    <t>- nastopne palice, cev fi 20 mm, dolžine po 420 mm, v razmaku po 300 mm</t>
  </si>
  <si>
    <t>- varovalni obroč, ploščato železo 40x5 mm, vertikale višine po 2200 mm, obroči razvite dolžine po 1750 mm</t>
  </si>
  <si>
    <t>- zapora pod varovalnim obročem, okrir iz ploščatega železa 40x5 mm, prečke cev fi 20 mm</t>
  </si>
  <si>
    <t>- zanke za zaklepanje zapore pod varovalnim obročem</t>
  </si>
  <si>
    <t>- ključavnica obešanka za zaklepanje varovalnega obroča</t>
  </si>
  <si>
    <t>V postavki je zajeta finalna površinska obdelava naslednje izvedbe:</t>
  </si>
  <si>
    <t>- peskanje</t>
  </si>
  <si>
    <t>Obračun po kg</t>
  </si>
  <si>
    <t>kg</t>
  </si>
  <si>
    <t>- pritrditev s kovinskimi nerjavečimi vijaki in lepljenje</t>
  </si>
  <si>
    <t>- vodoravno vgrajeni škatlasti profili 50x50 mm, dolžine po 3050 mm</t>
  </si>
  <si>
    <t>- pritrditev v ab zid s kovinskimi, nerjavečimi vijaki, po 5x</t>
  </si>
  <si>
    <t>- zapora cevi na obeh koncih</t>
  </si>
  <si>
    <t>- lesene letve 50x50 mm, dolžine po 305 cm, vgradnja v osnem razmaku po 15 cm</t>
  </si>
  <si>
    <t>Lesene letve 50x50 mm za ograje in obloge, naslednje izdelave:</t>
  </si>
  <si>
    <t>- letve izdelane iz mecesnovega lesa, površina skoblana</t>
  </si>
  <si>
    <t>- zaščitni premaz proti lesnim škodljivcem in plesni (kot proizvajalca Silvanol ali drugo z istimi karakteristikami)</t>
  </si>
  <si>
    <t>Obloga zidu ob parkirnih mestih v pritličju, višine 305 cm:</t>
  </si>
  <si>
    <t>Nosilni sloj sestave tlaka na konzolnem delu balkona, pas širine 275 mm, dolžin po 100 cm in 270 cm, naslednje izdelave:</t>
  </si>
  <si>
    <t>- Hi-Bond pločevina</t>
  </si>
  <si>
    <t>- pritrditev v Rf profile s kovinskimi nerjavečimi vijaki</t>
  </si>
  <si>
    <t>- konzole sestavljene iz dveh delov, zgoraj T profil 150x60x10 mm dolžine 275 mm, spodaj L profil 80x80x10 mm dolžine 230 mm</t>
  </si>
  <si>
    <t>- žleb, U rofil 100x30x5 mm</t>
  </si>
  <si>
    <t>- trna za pritrditev lesen letev</t>
  </si>
  <si>
    <t>- vzdolžni zaključek balkona ob tlaku, škatlast profil 50x100x5 mm</t>
  </si>
  <si>
    <t>- ročaj ograje, ploščato železo 50x5 mm in škatlast profil 50x50x5 mm</t>
  </si>
  <si>
    <t>- sidrna plošča za ročaj ograje, 100x150x10 mm, privijačena v ab zid</t>
  </si>
  <si>
    <t>Rf jeklo je naslednje kvalitete:</t>
  </si>
  <si>
    <t>Izvajalec del mora izdelati delavniške načrte po načrtu arhitekture in jih dati v pregled in potrditev projektantom.</t>
  </si>
  <si>
    <t>Balkonska ograja:</t>
  </si>
  <si>
    <t>- lesene letve 50x50 mm, dolžine po 114 cm, vgradnja v osnem razmaku po 15 cm</t>
  </si>
  <si>
    <t>- odtočna cev iz žleba, cev fi 30 mm, oblikovana za delno vgradnjo v toplotno izolacijo fasade</t>
  </si>
  <si>
    <t>Vsi sloji so med seboj lepljeni.</t>
  </si>
  <si>
    <t>- sidrna plošča 100x50x5 mm, pritrjena z vijaki na jekleno konstrukcijo dvigalnega jaška</t>
  </si>
  <si>
    <t>- konzola na katero se pritrdi lesen ročaj, izdelana iz dveh ploščatih želez 35x150x5 mm in 58x150x5 mm, zvarjena skupaj pod topim kotom</t>
  </si>
  <si>
    <t>Vsi deli so med seboj zvarjeni.</t>
  </si>
  <si>
    <t>Ročaj na notranjem stopnišču:</t>
  </si>
  <si>
    <t>- lesena letev 50x50 cm, zgornja dva vogala sta zaobljena z radijem 12,5 mm</t>
  </si>
  <si>
    <t>Ročaj na notranjem stopnišču, dolžine 201 cm</t>
  </si>
  <si>
    <t>Ročaj na notranjem stopnišču, dolžine 192 cm</t>
  </si>
  <si>
    <t>Obloga dvigalnega jaška, letve so različnih dolžin, najdaljša je je dolžine 451 cm, osnovne dolžine 277 cm:</t>
  </si>
  <si>
    <t>- osni razmak med letvami je na stopniščnih ramah po 15 cm</t>
  </si>
  <si>
    <t>- osni razmak med letvami je na vhodni strani v dvigalo po 10 cm</t>
  </si>
  <si>
    <t>Ograja na notranjem stopnišču, kota +5,90, zapora ob podestu:</t>
  </si>
  <si>
    <t>- lesene letve 50x50 mm, višine 132 cm, vgradnja v osnem razmaku po 15 cm</t>
  </si>
  <si>
    <t>Skupna dolžina letev je cca 145,00 m1.</t>
  </si>
  <si>
    <t>Skupna dolžina letev je 11,00 m1.</t>
  </si>
  <si>
    <t>- lesene letve 50x50 mm, dolžine po 95 cm, vgradnja v osnem razmaku po 10 cm</t>
  </si>
  <si>
    <t>Obloga stropa nad vhodi v stanovanje, pas širine 95 cm, pritličje, 1. nad. In terasa:</t>
  </si>
  <si>
    <t>- zaščita lesa proti plesni in lesnim škodljivcem (kot premaz Silvanol ali drugo z istimi karakteristikami)</t>
  </si>
  <si>
    <t>- kovinski elementi za pritrditev sten na ab konstrukcijo, antikorozivno zaščiteno</t>
  </si>
  <si>
    <t>Montažne pregradne stene, v postavki je zajeto:</t>
  </si>
  <si>
    <t>- bandažiranje stikov</t>
  </si>
  <si>
    <t>Vse pregradne stene in obloge so višine do 3,00 m.</t>
  </si>
  <si>
    <t>- nosilna pocinkana podkonstrukcija</t>
  </si>
  <si>
    <t>Vse serijske izdelave (kot sistem KNAUF ali drugo z istimi karakteristikami).</t>
  </si>
  <si>
    <t>- izjemoma brez zvočne izolacije</t>
  </si>
  <si>
    <t>Montažna pregradna stena debeline 7,5 cm (kot sistem Knauf W626), pod stopniščno ramo na koti -2,70, os 3/b:</t>
  </si>
  <si>
    <t>- obloga ab zida skupne debeline 5 cm (kot sistem Knauf W623)</t>
  </si>
  <si>
    <t>- obojestransko običajne mavčno kartonske plošče (kot sistem KNAUF W112 ali drugo z istimi karakteristikami)</t>
  </si>
  <si>
    <t>- enostransko običajne mavčno kartonske plošče, na drugi strani impregnirane plošče (kot sistem KNAUF W112 ali drugo z istimi karakteristikami)</t>
  </si>
  <si>
    <t>- armiran cementni estrih debeline 6 cm</t>
  </si>
  <si>
    <t>Ravna streha oznake TZU1a, kota +-0,00, pod previsom ob vhodu v objekt, zajeta je v zidarskih delih.</t>
  </si>
  <si>
    <t>Konstrukcija tlaka oznake TK1, klet, kota -2,78, v postavki je zajeto:</t>
  </si>
  <si>
    <t>- okvir izdelan iz Rf kotnika 30x30x5 mm</t>
  </si>
  <si>
    <t>- predpražnik z gumijastim vložkom in kasetno ščetko (kot tip EMCO Diplomat GCB ali drugo z istimi karakteristikami)</t>
  </si>
  <si>
    <t>Ravna streha oznake TZU1a, kota +-0,00, plošča nad kletjo, pod previsom ob vhodu v objekt, v postavki je zajeto:</t>
  </si>
  <si>
    <t>Skupna dolžina letev je cca 199,00 m1.</t>
  </si>
  <si>
    <t>- lesena podkonstrukcija, mecesnov les, skoblan, letve 5x2,5x421 cm, dve liniji, pritrjevanje z nerjavečimi vijaki v ab strop</t>
  </si>
  <si>
    <t>Predpražnik velikosti 120x110 cm, v vetrolovu, v postavki je zajeto:</t>
  </si>
  <si>
    <t>- nosilna pocinkana podkonstrukcija, serijski profili</t>
  </si>
  <si>
    <t>- vijaki za pritrditev v ab konstrukcijo objekta</t>
  </si>
  <si>
    <t>Lesena klop velikosti 162x40x45 cm, v vetrolovu, naslednje izdelave:</t>
  </si>
  <si>
    <t>Izdelano po detajlu projektanta.</t>
  </si>
  <si>
    <t>11.</t>
  </si>
  <si>
    <t>Montaža je na montažno mavčno kartonsko steno.</t>
  </si>
  <si>
    <t>Obloga stropa v ložah, pas širine 30 cm:</t>
  </si>
  <si>
    <t>Skupna dolžina letev je cca 27,00 m1.</t>
  </si>
  <si>
    <t>- lesene letve 50x50 mm, vgrajene v osnem razmaku po 10 cm, po dolžini lože</t>
  </si>
  <si>
    <t>- pritrjevanje na kovinsko podkonstrukcijo ki je zajeta v ključavničarskih delih</t>
  </si>
  <si>
    <t>- pritrjevanje letev je ab stropno ploščo</t>
  </si>
  <si>
    <t>- pritrjevanje na nosilno kovinsko konstrukcijo dvigala</t>
  </si>
  <si>
    <t>- pritrjevanje je na kovinske konzole</t>
  </si>
  <si>
    <t>- pritrjevanje na Rf profile</t>
  </si>
  <si>
    <t>- pritrjevanje je na kovinsko podkonstrukcijo</t>
  </si>
  <si>
    <t>- pritrditev z nerjavečimi vijaki v kovinsko podkonstrukcijo ali ab konstrukcijo objekta</t>
  </si>
  <si>
    <t>Jeklena nosilna konstrukcija previsnega dela balkona in balkonske ograje, sestavljena iz naslednjih RF profilov:</t>
  </si>
  <si>
    <t>- TZU1a, količina 6,00 m2</t>
  </si>
  <si>
    <t>Predvidena je v naslednjih konstrukcijah:</t>
  </si>
  <si>
    <t>- streha ST1, količina 175,00 m2</t>
  </si>
  <si>
    <t>- gradbeni filc</t>
  </si>
  <si>
    <t>- streha ST2, količina 9,50 m2</t>
  </si>
  <si>
    <t>- streha ST3, količina 4,50 m2</t>
  </si>
  <si>
    <t>- žleb, RF "C" profil 30x50 mm</t>
  </si>
  <si>
    <t>Jeklena nosilna konstrukcija nadstreška nad balkonom T605, terasa</t>
  </si>
  <si>
    <t>- konzolna pritrditev, RF profil in sidrna plošča</t>
  </si>
  <si>
    <t>Parapeti so višine 100 cm in 50 cm.</t>
  </si>
  <si>
    <t>- vodotesna izvedba stika z obema slojema hidroizolacije strehe ST1</t>
  </si>
  <si>
    <t>- trikotna letev v vogalu strehe</t>
  </si>
  <si>
    <t>Toplotna izolacija in zaključni omet so zajeti pri fasadi.</t>
  </si>
  <si>
    <t>Izravnava površin ab stropnih plošč s fino cementno malto v sloju debeline 1-2 cm, gladko zalikana površina, kot podlaga za izvedbo hidroizolacije.</t>
  </si>
  <si>
    <t>- obroba izdelana iz pocinkane in barvane pločevine debeline 0,6 mm, razvite širine cca 80 cm</t>
  </si>
  <si>
    <t>- kovinska nerjaveča podkonstrukcija za pritrditev v ab zid</t>
  </si>
  <si>
    <t>- strešna lepenka kot ločilni sloj</t>
  </si>
  <si>
    <t>- sloj gradbenega lepila z armaturno mrežico</t>
  </si>
  <si>
    <t>- pritrdila v kompletu, pritrditev plošč toplotne izolacije z najmanj 5 sistemskimi vijaki na ploščo</t>
  </si>
  <si>
    <t>- izvedba vogalov in robov s kotniki serijske izdelave</t>
  </si>
  <si>
    <t>Hidroizolacija je zajeta v krovskih delih.</t>
  </si>
  <si>
    <t>Fasadna obloga S1, S2, S3, v postavki je zajeto:</t>
  </si>
  <si>
    <t>Obroba strehe ST1 ob inštalacijskih prebojih, višine 30 cm</t>
  </si>
  <si>
    <t>Obroba strehe ST1 ob dvigalnemu jašku, višine 40 cm</t>
  </si>
  <si>
    <t>Vertikalni zaključek hidroizolacije na ravni strehi, v postavki je zajeto:</t>
  </si>
  <si>
    <t>Ravna streha oznake ST2, pod lesenim podom terase na koti +5,90, v postavki je zajeto:</t>
  </si>
  <si>
    <t>Parapeti so višine 100 in 50 cm, streha ST1, z vodoravnim zaključkom na vrhu zida.</t>
  </si>
  <si>
    <t>Vertikalni zaključek oznake S7, višine 100+20 cm na strešnem parapetu višine 100 cm, kota +6,20</t>
  </si>
  <si>
    <t>Vertikalni zaključek oznake S7, višine 50+20 cm na strešnem parapetu višine 50 cm, kota +9,10</t>
  </si>
  <si>
    <t>Obroba strehe ST1 ob fasadi, višine 50 cm</t>
  </si>
  <si>
    <t>- zaključna vertikalna letev je 50x100 mm, dolžine 305 cm</t>
  </si>
  <si>
    <t>Konstrukcija tlaka TL1, lože, v postavki je zajeto:</t>
  </si>
  <si>
    <t>- polaganje plošč na ab stropno ploščo in Hi-bond pločevino, po tehnologiji izbranega proizvajalca z vsem potrebnim pomožnim materialom</t>
  </si>
  <si>
    <t>Konstrukcija tlaka oznake T1, T1a, vetrolov, v postavki je zajeto:</t>
  </si>
  <si>
    <t>- T4, količina 126,00 m2</t>
  </si>
  <si>
    <t>Konstrukcija tlaka oznake T3, T5, T5a, kopalnice, v postavki je zajeto:</t>
  </si>
  <si>
    <t>Hidroizolacija je zajeta v zidarskih delih.</t>
  </si>
  <si>
    <t>- nastopne ploskve dimenzije 90x30 cm, dve stopnici</t>
  </si>
  <si>
    <t>- čelne ploskve dimenzije 90x18 cm, dve ploskvi</t>
  </si>
  <si>
    <t xml:space="preserve">Opaž roba temeljne plošče višine 35 cm. </t>
  </si>
  <si>
    <t>- izjemoma obloga z OSB ploščami</t>
  </si>
  <si>
    <t>Dvostranski opaž armiranobetonskih pasovnih temeljev, stopničastih in običajnih.</t>
  </si>
  <si>
    <t>Dvostranski opaž za vidni beton, armiranobetonskih sten debeline 20 cm in 25 cm, stene višine do 3,00 m, v vseh etažah.</t>
  </si>
  <si>
    <t>- plošče debeline 18 cm na vseh nivojih</t>
  </si>
  <si>
    <t>- plošča debeline 20 cm na koti +2,95</t>
  </si>
  <si>
    <t>Opaž za vidni beton, armiranobetonskih stropnih plošč, višina podpiranja do 3,00 m, vsi nivoji.</t>
  </si>
  <si>
    <t>Opaž roba stropnih plošč debeline 18 cm, vsi nivoji</t>
  </si>
  <si>
    <t>Opaž roba stropnih plošč debeline 20 cm, na koti +2,95</t>
  </si>
  <si>
    <t>Opaž pravokotnih stebrov obsega 1,00-1,60 m1</t>
  </si>
  <si>
    <t>Opaž pravokotnih stebrov obsega nad 1,60 m1</t>
  </si>
  <si>
    <t>Opaž pravokotnih armiranobetonskih stebrov za vidni beton, višine do 3,00 m, v pritličju in 1. nadstropju.</t>
  </si>
  <si>
    <t>Opaž roba armiranobetonskih stropnih plošč.</t>
  </si>
  <si>
    <t>Opaž armiranobetonskih preklad obsega do 1,00 m.</t>
  </si>
  <si>
    <t>Opaž armiranobetonskih preklad obsega do 1,00-1,60 m.</t>
  </si>
  <si>
    <t>Opaž armiranobetonskih preklad za vidni beton, višina podpiranje je do 3,00 m, v pritličju, 1. nadstropju in terasi.</t>
  </si>
  <si>
    <t>Dvostranski oapž armiranobetonskih parapetov višine do 135 cm, opaž za vidni beton.</t>
  </si>
  <si>
    <t>Opaž za vidni beton, armiranobetonskih stopnic: rame, podesti, robovi in čelne ploskve.</t>
  </si>
  <si>
    <t>12.</t>
  </si>
  <si>
    <t>Fasadni odri višine do 15,00 m.</t>
  </si>
  <si>
    <t>13.</t>
  </si>
  <si>
    <t>Lahki premični odri višine do 2,00 m.</t>
  </si>
  <si>
    <t>Opaž vertikalnih protipotresnih vezi višine do 3,00 m, širine 25 cm, med pozidano opečno steno.</t>
  </si>
  <si>
    <t>Opaž odprtin in prehodov, v stenah, ploščah in temeljih.</t>
  </si>
  <si>
    <t>Opaž odprtine pravokotne oblike, velikosti do 30x30 cm, v temeljih širine 60 cm in 100 cm.</t>
  </si>
  <si>
    <t>Opaž odprtine pravokotne oblike, velikosti do 60x30 cm, v temeljih širine 60 cm in 100 cm.</t>
  </si>
  <si>
    <t>Opaž odprtine pravokotne oblike, velikosti do 30x30 cm, v zidovih in ploščah debeline 18-20 cm</t>
  </si>
  <si>
    <t>Opaž odprtine pravokotne oblike, velikosti do 60x30 cm, v zidovih in ploščah debeline 18-20 cm</t>
  </si>
  <si>
    <t>Obračun po m3 v raščenem stanju</t>
  </si>
  <si>
    <t>Izkop gradbene jame v ter. III. Kat, globina izkopa do 3,00 m, v postavki je zajeto:</t>
  </si>
  <si>
    <t>- izkop gradbene jame</t>
  </si>
  <si>
    <t>- nakladanje na transportno sredstvo</t>
  </si>
  <si>
    <t>Obračun po m3 v utrjenem stanju</t>
  </si>
  <si>
    <t>Široki izkop gradbene jame na mestu porušenega objekta</t>
  </si>
  <si>
    <t>Široki izkop gradbene jame na terenu</t>
  </si>
  <si>
    <t>Izkop jarka za stopničaste temelje, širine 2,00 m</t>
  </si>
  <si>
    <t>- na meji med objektom na različnih nivojih je stopničenje vkopne brežine</t>
  </si>
  <si>
    <t>Nasip na obstoječ teren, do slojev zunanje ureditve, samo pod konzolnim delom objekta</t>
  </si>
  <si>
    <t>Zasip gradbene jame in nasip na obstoječ teren, na meji med objektom na različnih nivojih, os c-d, z novo zemljino, v postavki je zajeto:</t>
  </si>
  <si>
    <t>Zasip gradbene jame do nivoja obstoječega terena</t>
  </si>
  <si>
    <t>Transport izkopanega materiala na deponijo, oddaljeno do 30 km.</t>
  </si>
  <si>
    <t>Transport izkopanega materiala na stalno komunalno deponijo, plačilo komunalnega prispevka</t>
  </si>
  <si>
    <t>Transport izkopanega materiala na začasno deponijo, izbrana zemljina predvidena za zasip gradbene jame</t>
  </si>
  <si>
    <t>Zasip gradbene jame ob objektu, v oseh 1 in 9 ter a-b, z izbrano izkopano zemljino, v postavki je zajeto:</t>
  </si>
  <si>
    <t>- nakladanje zemljine na začasni deponiji, na transportno sredstvo</t>
  </si>
  <si>
    <t>- transport zemljine do gradbišča, oddaljenost do 30 km</t>
  </si>
  <si>
    <t>- transport zemljine na gradbišču, do mesta nasipanja</t>
  </si>
  <si>
    <t>- zasip in utrjevanje nasipa</t>
  </si>
  <si>
    <t>- zahtevana nosilnost nasipa mora biti po zahtevah zunanje ureditve, za utrjene in povozne površine ter zelenice</t>
  </si>
  <si>
    <t>- tankoslojni zaključni omet debeline 0,5 cm (kot BAUMIT ali drugo z istimi karakteristikami)</t>
  </si>
  <si>
    <t xml:space="preserve">Za vse barvne odtenke fasadnih površin mora izvajalec del predložiti vzorce, ki morajo biti na podlogi veliki minimalno 50x100 cm. </t>
  </si>
  <si>
    <t>Predložene vzorce mora potrditi ogovorni projektant arhitekture. Izvedba zaključnega sloja fasade brez predhodne potrditve odgovornega projektanta ni dopustna.</t>
  </si>
  <si>
    <t>- prašno barvanje, konstrukcija je izpostavljena vremenskim vplivom, ton barve je RAL 7022</t>
  </si>
  <si>
    <t>Obloga spodnje strani previsnega dela lože z alu ali pocinkano in barvano pločevino debeline 0,7 mm, pas širine cca 30 cm, pritrjen na Hi-bond pločevino. Ton barve je RAL 9006.</t>
  </si>
  <si>
    <t>Za vmesne lože je pločevina vidne velikosti cca 28x250 cm.</t>
  </si>
  <si>
    <t>Za lože v vogalu objekta je pločevina velikosti 28x250+95 cm.</t>
  </si>
  <si>
    <t>- zaključna obdelava je oljni premaz, naravna barva lesa</t>
  </si>
  <si>
    <t>Površina Rf profilov je brušenje.</t>
  </si>
  <si>
    <t>RF konzole za pritrditev lesenega ročaja v notranjem stopnišču, naslednje izdelave:</t>
  </si>
  <si>
    <t>- lesene letve 50x50 mm, poteko mimo stopniščnih ram in plošč, po celi višini</t>
  </si>
  <si>
    <t>- zaključni sloj, oljni premaz, naravna barva lesa</t>
  </si>
  <si>
    <t>- nosilna konstrukcija iz Rf profilov je zajeta v ključavničarskih delih.</t>
  </si>
  <si>
    <t>- sedežna površina velikosti 162x40 cm je mecesnov les, skobalne površinske obdelave</t>
  </si>
  <si>
    <t>Rf podkonstrukcija za leseno klop velikosti 162x40x45 cm, izdelano podetajlu projektanta.</t>
  </si>
  <si>
    <t>Nosilna Rf podkonstrukcija stropne obloge iz lesenih letev v ložah, naslednje izdelave:</t>
  </si>
  <si>
    <t>- osnovni profili, škatlasti 50x50x5 mm</t>
  </si>
  <si>
    <t>- nasip prodca, zrna fi 16 - 32 mm, sloj debeline 11 cm</t>
  </si>
  <si>
    <t>Toplotna izolacija in zaključni sloj niso zajeti v tej postavki.</t>
  </si>
  <si>
    <t>Hidroizolacija kletnih sten nad terenom, v postavki je zajeto:</t>
  </si>
  <si>
    <t>Zajeto je za:</t>
  </si>
  <si>
    <t>Ukopan zid, oznake S5, v postavki je zajeto:</t>
  </si>
  <si>
    <t>Nosilna Rf podkonstrukcija ograje na koti +5,90, med dvigalnim jaškom in steno stopnišča,</t>
  </si>
  <si>
    <t>plošča velikosti 1230x350x5 mm, pritrjena v ab ploščo z Rf vijaki.</t>
  </si>
  <si>
    <t>- zaključni sloj, tankoslojni omet debeline 1 cm (kot BAUMIT ali drugo z istimi karakteristikami),</t>
  </si>
  <si>
    <t>Ročaj na vrhu ograje na koti +5,90, med dvigalnim jaškom in steno stopnišča, ter na terasi T606 (ročaj in podstavek), naslednje izvedbe:</t>
  </si>
  <si>
    <t>- okvir, škatlasti Rf profil 70x100 mm</t>
  </si>
  <si>
    <t>Pred pičetkom izjanja fasadne obloge morajo biti vgrajene ograje, odtočne cevi in ostali elementi pritrjeni na nosilno konstrukcijo objekta.</t>
  </si>
  <si>
    <t>- osnova, temno siva HBW11 - barva 0432</t>
  </si>
  <si>
    <t>- vzorec, z rumenimi pikicami HBW57 - barva 0083, okrogle pikice premera 8 cm, v osnem razmaku po 40 cm v obe smeri</t>
  </si>
  <si>
    <t>- oznake S4, kletni zidovi nad zunanjo ureditvijo do kote 0,00</t>
  </si>
  <si>
    <t>- oznake S1a, S2a in S3a, pas višine 50 cm nad zunanjo ureditvijo na koti 0,00</t>
  </si>
  <si>
    <t>Fasadna obloga S1, S2, S3, zahodna, severna in južna, naslednjega izgleda:</t>
  </si>
  <si>
    <t>- tankoslojni zaključni omet debeline 1 cm (kot Baumit ali drugo z istimi karakteristikami)</t>
  </si>
  <si>
    <t>Fasadna obloga S2, vzhodna na terasi, kota +5,90, naslednjega izgleda:</t>
  </si>
  <si>
    <t>- temno siva HBW11 - barva 0432</t>
  </si>
  <si>
    <t>Fasadna obloga S1a, S2a, S3a in S4:</t>
  </si>
  <si>
    <t>- izgled, temno siva HBW11 - barva 0432 brez pikic</t>
  </si>
  <si>
    <t>Fasadna obloga S2a, terasa na koti +5,90, vzhodna:</t>
  </si>
  <si>
    <t>- izgled, bela HBW89 - barva 0019</t>
  </si>
  <si>
    <t>Fasadna obloga S1, S2, južna, vzhodna in severna fasada:</t>
  </si>
  <si>
    <t>Fasadna obloga S1a, terasa na koti +5,90, vzhodna:</t>
  </si>
  <si>
    <t>Fasadna obloga S1 in S2, vse strani objekta:</t>
  </si>
  <si>
    <t>- izgled, svetlo svetlo rumena HBW80 - barva 0088</t>
  </si>
  <si>
    <t>Fasadna obloga S2a, terasa na koti +5,90, južna:</t>
  </si>
  <si>
    <t>Fasadna obloga S1, S2, vse strani objekta:</t>
  </si>
  <si>
    <t>- oznake S2a, pas višine 50 cm, terasa na koti +5,90</t>
  </si>
  <si>
    <t>Fasadna obloga S1a, S3a, zahodna in severna fasada, naslednjega izgleda:</t>
  </si>
  <si>
    <t>- izgled, svetlo rumena HBW69 - barva 0085</t>
  </si>
  <si>
    <t>Fasada oznake S6, pritličje, ob parkirnih mestih pod konzolnim delom objekta, samo zaključni tankoslojni omet na ab steni (kot BAUMIT ali drugo z istimi karakteristikami), izgled, temno siv HBW 11 - barva 0432.</t>
  </si>
  <si>
    <t>Fasadna obloga S7, notranja stran parapetov na terasi, kota +6,20:</t>
  </si>
  <si>
    <t>Fasadna obloga S7, notranja stran parapetov na strehi +9,20:</t>
  </si>
  <si>
    <t>- izgled, temno siva HBW11 - barva 0432</t>
  </si>
  <si>
    <t>- tankosloni zaključni omet debeline 5 mm (kot BAUMIT ali drugo z istimi karakteristikami)</t>
  </si>
  <si>
    <t>Fasadna obloga oznake T4a, obloga stropa previsnega dela objekta nad zunanjim prostorom, kota +2,70, v postavki je zajeto:</t>
  </si>
  <si>
    <t>Fasadna obloga oznake S7, notranja stran parapetov na strehi, v postavki je zajeto:</t>
  </si>
  <si>
    <t>Fasadna obloga oznake T4a, obloga stropa previsnega dela objekta nad zunanjim prostorom, kota +2,70, os c-e/3-8, nad parkirišči:</t>
  </si>
  <si>
    <t>Fasadna obloga oznake T4a, obloga stropa previsnega dela objekta nad zunanjim prostorom, kota +2,70, os 1-3/a-c, nad vhodom:</t>
  </si>
  <si>
    <t>Toplotna izolacija na stropu lože P106, N206, nad lesenimi letvami:</t>
  </si>
  <si>
    <t>Toplotna izolacija na stropu lože N405, T605, nad lesenimi letvami:</t>
  </si>
  <si>
    <t>Toplotna izolacija na stropu lože N306, nad lesenimi letvami:</t>
  </si>
  <si>
    <t>V sloju toplotne izolacije strehe so vodoravno speljane ventilacijske cevi, v osi 4/a-c.</t>
  </si>
  <si>
    <t>Zajeta je površina strehe do 20 cm pred fasadno površino ali strešnim parapetom.</t>
  </si>
  <si>
    <t>Streha oznake ST3, nad dvigalnim jaškom, v postavki je zajeto:</t>
  </si>
  <si>
    <t>- sistem ekstenzivne zelene strehe (kot Urbanscape - Knauf Insulation ali drugo z istimi karakteristikami):</t>
  </si>
  <si>
    <t>Zaključni sloj z betonskimi tlakovci je zajet v popisu del za zunanjo ureditev.</t>
  </si>
  <si>
    <t>- zunanja stena oznake S4, kletna etaža nad terenom</t>
  </si>
  <si>
    <t>- fasada oznake S1a, S2a, S3a, pas višine 50 cm nad koto 0,00</t>
  </si>
  <si>
    <t>- T1: količina 25,50 m2</t>
  </si>
  <si>
    <t>- hidroizolacija, vodotesna masa v sloju debeline 5 mm</t>
  </si>
  <si>
    <t>Hidroizolacija tlaka v kopalnici, konstrukcija tlaka T3, T5, T5a, v postavki je zajeto:</t>
  </si>
  <si>
    <t>- izolacijske plošče debeline 8-10 cm, za naklon, stirodur (kot WEDI plošče ali drugo z istimi karakteristikami)</t>
  </si>
  <si>
    <t>Toplotna izolacija na stropu lože, oznake TL1, nad stropno oblogo z lesenimi letvami, razvite širine 160 cm, v postavki je zajeto:</t>
  </si>
  <si>
    <t>Betoniranje podložnega betona temeljne plošče, debeline 15 cm.</t>
  </si>
  <si>
    <t>Srednje komplicirana armatura za vse vrste ab konstrukcij, kvaliteta betonskega jekla je B 500B, po armaturnih načrtih, v postavki je zajeto:</t>
  </si>
  <si>
    <t>- rezanje armature</t>
  </si>
  <si>
    <t>- krivljenje</t>
  </si>
  <si>
    <t>- namestitev in vezanje armature</t>
  </si>
  <si>
    <t>Armatura B 500B, do fi 12 mm</t>
  </si>
  <si>
    <t>Armatura B 500B, fi 14 mm in več</t>
  </si>
  <si>
    <t>Armaturne mreže B 500B (v količini je zajet tudi odpadek od razreza)</t>
  </si>
  <si>
    <t>Armatura za razne nekonstruktivne ab konstrukcije</t>
  </si>
  <si>
    <t>Nosilni sloj pločevinastega pokrova odduhov na strehi, stranice in pokrov, naslednje izdelave:</t>
  </si>
  <si>
    <t>Kovinska Rf podkonstrukcija za pritrditev lesenih vertikal, v pritličju, pod konzolnim delom objekta ob parkiriščih, naslednje izvedbe:</t>
  </si>
  <si>
    <t>Pokrivanje parapetov na strehi, kota +7,20 in +9,65, v postavki je zajeto:</t>
  </si>
  <si>
    <t>Pokrivanje parapetov na strehi, kota +9,65, nad sivo fasado, barva pločevine je RAL 7022</t>
  </si>
  <si>
    <t>Pokrivanje parapetov na strehi, kota +7,20 in +9,65,nad svetlimi odtenki fasade, barva pločevine je RAL 9006</t>
  </si>
  <si>
    <t>Ravna zelena streha oznake ST1, nepohodna streha na koti +6,20 in +9,15, v postavki je zajeto:</t>
  </si>
  <si>
    <t>V stiku z nadvišanjem dvigalnega jaška za 20 cm, je sloj substrata odebeljen in izveden v naklonu.</t>
  </si>
  <si>
    <t xml:space="preserve">Vgradnja kotlička in povezava s hidroizolacijo je po tehnologiji izvajalca in mora biti vodotesna ter izvedena v dveh nivojih. </t>
  </si>
  <si>
    <t>- objemke za pritrditev v ab ali opečni zid</t>
  </si>
  <si>
    <t>Vertikalne odtočne cevi iz ravne strehe ST1, vgrajene v toplotno izolacijo fasade, v postavki je zajeto:</t>
  </si>
  <si>
    <t>- PVC odtočne cevi fi 100 mm, sistemsko stikovanje cevi</t>
  </si>
  <si>
    <t>- na prelomih je koleno za priključek na strešni kotliček ali iztok</t>
  </si>
  <si>
    <t>Razmejitev zelene strehe od nasutja prodca, ob strešnem parapetu, na strehi oznake ST1, na koti +6,20 in +9,10, z folijami in detajlu zelene strehe (kot URBANSCAPE ali drugo z istimi karakteristikami).</t>
  </si>
  <si>
    <t>- nosilna plast, tampon zrnavosti 0-32 mm, sloj debeline najmanj 20 cm, utrjevanje nasipa</t>
  </si>
  <si>
    <t>Drenažni pas širine 20 cm, med fasado in zelenico, v osi 9 in a-b, v postavki je zajeto:</t>
  </si>
  <si>
    <t>- vrhni sloj, rečne krogle frakcije 60-100 mm, v sloju debeline 20 cm</t>
  </si>
  <si>
    <t xml:space="preserve">- pritrditev s stebrički višine 400 mm, v osnovnem osnem razmaku po 1250 mm </t>
  </si>
  <si>
    <t>- ločilni trak, Alu profil višine 150 mm in serijski vezni elementi (kot VIAFLEX ali drugo z istimi karakteristikami)</t>
  </si>
  <si>
    <t>Variantno: razmejitveni alu profil (kot VIAFLEX ali drugo z istimi karakteristikami)</t>
  </si>
  <si>
    <t>- LTŽ odtočne cevi fi 100 mm, sistemsko stikovanje cevi</t>
  </si>
  <si>
    <t>- zaščita, nasipanje plasti lubja</t>
  </si>
  <si>
    <t>- humus v sloju debeline 35 cm (upoštevan je posedek 5 cm), grobo planiranje</t>
  </si>
  <si>
    <t>Polnjenje korit na terasi T506, kota +6,20, s sloji za sajenje, korito širine cca 40 cm, v postavki je zajeto:</t>
  </si>
  <si>
    <t>- dodajanje bioaktivnega gnojila in plitko umešavanje v površino prsti</t>
  </si>
  <si>
    <t>- filterski sloj, PES filc 300 g/m2, količina 1,20 m2/m1</t>
  </si>
  <si>
    <t>- nasipanje drenažnega sloja iz LECCA granulata, sloj debeline 20 cm, cca 0,08 m3/m1</t>
  </si>
  <si>
    <t xml:space="preserve">Poštni nabiralniki, v vetrolovu, Inox izvedbe, velikosti 27x35x10 cm (kot tip Kompact V-270 ali drugo z istimi karakteristikami). </t>
  </si>
  <si>
    <t>Oprema objekta, serijske proizvodnje, dobava in montaža na objektu.</t>
  </si>
  <si>
    <t>Rf konzola za zastavo.</t>
  </si>
  <si>
    <t>Stojalo za sedem koles.</t>
  </si>
  <si>
    <t>- plošče lexan ali pleksi debeline 10 mm, brezbarven, velikosti 225x95 cm</t>
  </si>
  <si>
    <t>- pritrditev plošč iz sintetičnega stekla s podstavki, podložkami in pritrdili, Rf izvedbe, serijske proizvodnje</t>
  </si>
  <si>
    <t>Strešna kritina na balkonu T605, terasa, naslednje izdelave:</t>
  </si>
  <si>
    <t>Nosilna konstrukcija so Rf profili, zajeti v ključavničarskih delih.</t>
  </si>
  <si>
    <t>Steklene pregradne stene ob tuš kadi, naslednje izdelave:</t>
  </si>
  <si>
    <t>- alu profil med stekleno steno in zidom, za fiksiranje stekla in obešanje zavese</t>
  </si>
  <si>
    <t>- alu serijski profil za pritrditev stekla in vgradnjo v tlak, steno in zaključek zunanjega robu</t>
  </si>
  <si>
    <t>Steklene pregradne stene ob tuš kadi, velikosti 80x215 cm, vezni profil dolžine 100 cm</t>
  </si>
  <si>
    <t>Steklene pregradne stene ob tuš kadi, velikosti 100x215 cm, vezni profil dolžine 80 cm</t>
  </si>
  <si>
    <t>Ventilacijska rešetka v kletnem prostoru K04, hišni prostor, velikosti 93x60 cm, naslednje izdelave:</t>
  </si>
  <si>
    <t>- nosilni okvir iz alu profilov</t>
  </si>
  <si>
    <t>- alu fiksne ventilacijske rešetke, ton barve je RAL 7022</t>
  </si>
  <si>
    <t>- obloga špalete, alu pločevinasta obroba širine cca 34 cm</t>
  </si>
  <si>
    <t>- na notranji strani žaluzije je mrežica za zaščito pred vdorom mrčesa</t>
  </si>
  <si>
    <t>- obloga zida skupne debeline 5 cm (kot sistem Knauf W623)</t>
  </si>
  <si>
    <t>- zvočna izolacija debeline 2,5 cm</t>
  </si>
  <si>
    <t>- obloga z mavčno kartonskimi ploščami debeline 12,5 mm, po dve plošči</t>
  </si>
  <si>
    <t>- bloga sten oznake SN4, ob kuhinjskem nizu ima izjemoma oblogo z OSB ploščami debeline 12 mm, po dve plošči</t>
  </si>
  <si>
    <t>- serijski drobni material: pritrdilni, vezni in tesnilni</t>
  </si>
  <si>
    <t>- mineralna volna, zvočna izolacija v pregradnih stenah v stanovanjih in oblogah zida</t>
  </si>
  <si>
    <t>- obloga z običajnimi mavčno kartonskimi ploščami</t>
  </si>
  <si>
    <t>Na vrhu se pregrada oblikovno prilagaja stopniščni rami in podestu. Stena je višine do 57 cm.</t>
  </si>
  <si>
    <t>- stena debeline 25 cm, (kot sistem KNAUF W116 ali drugo z istimi karakteristikami)</t>
  </si>
  <si>
    <t>Montažna pregradna stena oznake SN7, na eni strani običajne plošče, na drugi strani cementne plošče, ob tuš kabinah</t>
  </si>
  <si>
    <t>Montažna pregradna stena oznake SN7, na eni strani običajne mavčno kartonske plošče, na drugi strani impregnirane plošče</t>
  </si>
  <si>
    <t>Montažna pregradna stena oznake SN7, inštalacijska stena ob kopalnici:</t>
  </si>
  <si>
    <t>Montažna pregradna stena oznake SN6, debeline 10 cm, stanovanja</t>
  </si>
  <si>
    <t>Montažna pregradna stena oznake SN6, debeline 12 cm, stanovanja</t>
  </si>
  <si>
    <t>Montažna pregradna stena oznake SN6, debeline 15 cm, v vetrolovu</t>
  </si>
  <si>
    <t>Montažna pregradna stena oznake SN6, debeline 20 cm, v vetrolovu</t>
  </si>
  <si>
    <t>Montažna pregradna stena oznake SN6, v stanovanjih ob kopalnici:</t>
  </si>
  <si>
    <t>Montažna pregradna stena oznake SN5, debeline 18 cm, v vetrolovu</t>
  </si>
  <si>
    <t>Montažna pregradna stena oznake SN5, debeline 15 cm, stanovanja</t>
  </si>
  <si>
    <t>Montažna pregradna stena oznake SN5, debeline 10 cm, stanovanja</t>
  </si>
  <si>
    <t>Montažna pregradna stena oznake SN5, v stanovanjih:</t>
  </si>
  <si>
    <t>Montažna obloga ab zida oznake SN4, stanovanja, ob kuhinjskem nizu:</t>
  </si>
  <si>
    <t>Montažna obloga ab zida oznake SN1, stanovanja in stopnišče v vseh etažah, obloga z običajnimi mavčno kartonskimi ploščami</t>
  </si>
  <si>
    <t>Montažna bloga ab zida oznake SN1, stopnišče v vseh etažah, na stopniščnih ramah, obloga z običajnimi mavčno kartonskimi ploščami</t>
  </si>
  <si>
    <t>Montažna obloga ab zida oznake SN1, stanovanja in stopnišče v vseh etažah:</t>
  </si>
  <si>
    <t>Zapora odprtine v ab zidu, velikosti 52x120 cm, za vgradnjo WC kotlička, stanovanji N3 in T5, v postavki je zajeto:</t>
  </si>
  <si>
    <t>- zapora obloge zida v kuhinji, z impregnirano ploščo</t>
  </si>
  <si>
    <t>- vgradnja nosilcev za WC kotliček in WC školjko, dobava je zajeta v načrtu inštalacij</t>
  </si>
  <si>
    <t>- zapora na strani kopalnice, impregnirane plošče z vgrajenim revizijskim pokrovom tipske izdelave</t>
  </si>
  <si>
    <t>- izrezovanje ploščic za preboje inštalacijskih elementov</t>
  </si>
  <si>
    <t xml:space="preserve">Ploščice so po izbiri projektanta. </t>
  </si>
  <si>
    <t>Obloga sten v kopalnici s keramičnimi ploščicami, v postavki je zajeto:</t>
  </si>
  <si>
    <t>- stiki širine 2 mm, fugiranje stikov z maso ustrezne kvalitete in barve</t>
  </si>
  <si>
    <t>- polaganje v lepilo odporno na vlago</t>
  </si>
  <si>
    <t>Keramična obloga sten v kopalnicah je do stropa.</t>
  </si>
  <si>
    <t>- keramične ploščice, I. kvalitete, loščene površine, velikosti 25x60 cm, v belem odtenku (kot Dream 65 white, proizvajalca Gorenje ali drugo)</t>
  </si>
  <si>
    <t>Talna obloga s keramičnimi ploščicami, v postavki je zajeto:</t>
  </si>
  <si>
    <t>- izvedba stika keramične obloge s tuš kadjo s silikonskim kitom</t>
  </si>
  <si>
    <t>Tuš kad je v ravnini tlaka, vgrajena poglobljeno v cementni estrih.</t>
  </si>
  <si>
    <t>- drsnost keramičnih ploščic po PTV, zmerna, razred 2 (R9)</t>
  </si>
  <si>
    <t>- drsnost keramičnih ploščic po PTV, večja, razred 1 (R10)</t>
  </si>
  <si>
    <t>- izvedba stika keramične obloge s fasadno pločevino z silikonskim kitom</t>
  </si>
  <si>
    <t>Obloga stopnic, čelne in nastopne ploskve dimenzije 17,35x29 cm:</t>
  </si>
  <si>
    <t>Stenska obroba višine 10 cm, os stopnicah, stopničaste izvedbe:</t>
  </si>
  <si>
    <t>- serijsko izdelane granitogrez ploščice, z rebričastim protidrsnim robom, sive barve, podobno kot RAL 7037</t>
  </si>
  <si>
    <t>Stenska obroba višine 10 cm, kolesarnica, hodniki, podesti in kletni prostori:</t>
  </si>
  <si>
    <t>Talna obloga s keramičnimi ploščicami, skupaj z lepilom skupne debeline 2 cm, v kopalnicah:</t>
  </si>
  <si>
    <t>Keramične ploščice in lepilo morajo biti odporne na zmrzal, temperatura do -30 stop. C.</t>
  </si>
  <si>
    <t>V kuhinji ni predvidena obloga sten s keramičnimi ploščicami.</t>
  </si>
  <si>
    <t>Potrebno je predložiti vsaj 5 različnih tipov keramičnih ploščic (v opredljenem formatu)</t>
  </si>
  <si>
    <t>Obloga tal s parketom, v postavki je zajeto:</t>
  </si>
  <si>
    <t>- 2x glajenje podloge z izravnalno maso in brušenje</t>
  </si>
  <si>
    <t>- poliuretanski prednamaz</t>
  </si>
  <si>
    <t>- čiščenje površine cementnega estriha</t>
  </si>
  <si>
    <t>Obloga tal s parketom</t>
  </si>
  <si>
    <t>- pritrjevanje z nerjavečimi vijaki v zid, opečni, betonski ali montažni</t>
  </si>
  <si>
    <t>Predvidena je za:</t>
  </si>
  <si>
    <t>Streha ST1, zaključni sloj je prodec, v postavki je zajeto:</t>
  </si>
  <si>
    <t>- pas širine 20 ob strešnih parapetih</t>
  </si>
  <si>
    <t>- drenažni sistem z zalogovnikom (kot URBANSCAPE ali drugo z istimi karakteristikami)</t>
  </si>
  <si>
    <t>- protikoreninska membrana (kot URBANSCAPE ali drugo z istimi karakteristikami)</t>
  </si>
  <si>
    <t>- kota +6,20, površina velikosti 150x200 cm, med lesenim podom terase T606 in vhodom na teraso iz stopnišča</t>
  </si>
  <si>
    <t>Notranji omet opečnih sten, strojni apneno-cementni debeline 1,5 cm, vse potrebne faze dela po tahnologiji strojnega ometa.</t>
  </si>
  <si>
    <t>Hidroizolacijski premaz montažnih sten v območju tuša, pod keramično oblogo, premaz mora biti kompatibilen z lepilom uporabljenim za lepljenje ploščic.</t>
  </si>
  <si>
    <t>Talna obloga z granitogrez ploščicami, skupaj z lepilom sloj debeline 2 cm, podesti:</t>
  </si>
  <si>
    <t>Talna obloga z granitogrez ploščicami, skupaj z lepilom sloj debeline 2 cm, lože:</t>
  </si>
  <si>
    <t>- granitogrez ploščice velikosti 40x40 cm, sive barve, podobno kot RAL 7037</t>
  </si>
  <si>
    <t>Talna obloga z granitogrez ploščicami, skupaj z lepilom sloj debeline 2 cm, kolesarnica, hodniki in kletni prostori:</t>
  </si>
  <si>
    <t>- osnovni premaz</t>
  </si>
  <si>
    <t>- končni premaz najmanj 2x</t>
  </si>
  <si>
    <t>- 2x izravnava površine s finim kitanjem in brušenje, ab zidovi, zidane stene in montažne pregradne stene</t>
  </si>
  <si>
    <t>Slikanje sten in stropov z disperzijsko barvo, v postavki je zajeto:</t>
  </si>
  <si>
    <t>Kvaliteta in ton barve so po izbiri projektanta.</t>
  </si>
  <si>
    <t>Slikanje sten in stropov v belem tonu, višina prostorov do 3,00 m, shrambe, sušilnica in kolesarnica</t>
  </si>
  <si>
    <t>Slikanje sten in stropov v belem tonu, višina prostorov do 3,00 m, stopnišče, višina prostorov do 5,00 m</t>
  </si>
  <si>
    <t>Slikanje sten in stropov v stopnišču v belem tonu</t>
  </si>
  <si>
    <t>Slikanje sten v stopnišču, s temnejšo sivo barvo v odteku keramičnih ploščic kot RAL 7037. Ob stopniščni rami, nad stopničasto stensko obrobo tlaka, trikotna površina višine cca 90 cm in širine cca 135 cm.</t>
  </si>
  <si>
    <t>Slikanje sten in stropov v belem tonu, višina prostorov do 3,00 m, hodnik pred stanovanji in stanovanja</t>
  </si>
  <si>
    <t>- slikanje stropov, količina 300,00 m2</t>
  </si>
  <si>
    <t>- slikanje sten, količina 830,00 m2</t>
  </si>
  <si>
    <t>Lesen tlak na terasi, les BANGKIRAJ, terasa T606, kota +6,20, v postavki je zajeto:</t>
  </si>
  <si>
    <t>- spojke za pritrjevanje podnic</t>
  </si>
  <si>
    <t>- inox pritrdila</t>
  </si>
  <si>
    <t>- ves les mora biti oljen pred vgradnjo, olje za les bangkirai</t>
  </si>
  <si>
    <t>- podkonstrukcija, letve 45x68 mm, 3x po dolžini</t>
  </si>
  <si>
    <t>Razvod elektro inštalacije in priključek, so zajeti v načrtu inštalacij.</t>
  </si>
  <si>
    <t>- ploščice velikosti 25x60 cm, debeline 9 mm, v belem odtenku (kot Dream 65 white, proizvajalca Gorenje ali drugo)</t>
  </si>
  <si>
    <t>- keramične ploščice, I. kvalitete, loščene površinem,</t>
  </si>
  <si>
    <t>- granitogrez ploščice velikosti 40x40 cm, debeline najmanj 10 mm, sive barve, podobno kot RAL 7037</t>
  </si>
  <si>
    <t>- granitogrez ploščice velikosti 40x40 cm, debeline najmanj 9 mm, sive barve, podobno kot RAL 7037</t>
  </si>
  <si>
    <t>REKAPITULACIJA STROJNIH INŠTALACIJ</t>
  </si>
  <si>
    <t>€ skupaj</t>
  </si>
  <si>
    <t>I.</t>
  </si>
  <si>
    <t>II.</t>
  </si>
  <si>
    <t>III.</t>
  </si>
  <si>
    <t>IV.</t>
  </si>
  <si>
    <t>V.</t>
  </si>
  <si>
    <t>VI.</t>
  </si>
  <si>
    <t>SKUPAJ:</t>
  </si>
  <si>
    <t>OPOMBA:</t>
  </si>
  <si>
    <t xml:space="preserve">Navedena oprema oz. material je informativnega značaja, ki odgovarja zahtevani kvaliteti. Če bo ponujena drugačna oprema oz. material, mora biti enake ali boljše kvalitete.
</t>
  </si>
  <si>
    <t>Če se ugotovi, da je ponujena oprema oz. materiali slabše kvalitete kot projektirano oziroma ne dosega zahtevane parametre, bo izvajalec vgradil opremo oz. materiale po projektni dokumentaciji.</t>
  </si>
  <si>
    <t>SPLOŠNO</t>
  </si>
  <si>
    <t>Pri izdelavi ponudbe na podlagi predmetnega popisa je potrebno v ceni posamezne enote ali sistema navedenega v popisu upoštevati:</t>
  </si>
  <si>
    <t>Dobavo materiala, ustrezno zaščitenega proti poškodbam, z vsemi transportnimi in manipulativnimi stroški, stroški zavarovanj, skladiščenja med transportom ali pred montažo. Pred montažo se vsak kos posebej pregleda in ugotovi ustreznost glede na zahteve. Vsaka naprava mora biti opremljena z navodili za obratovanje v slovenskem jeziku.</t>
  </si>
  <si>
    <t>Pripravo dokumentacije skladno s »Pravilnikom o gradbenih proizvodih«, ki jo izvajalec pred montažo preda nadzornemu organu (atesti, izjave o skladnosti, CE certifikati, tehnična soglasja…)</t>
  </si>
  <si>
    <t>Montažo materiala, izvedeno s strani strokovno usposobljene osebe, po potrebi osebe, ki je pooblaščena za montažo. Vsa oprema mora biti montirana skladno z navodili proizvajalca. V sklopu montaže je potrebno upoštevati ves drobni montažni in tesnilni material, pripravljalna in zaključna dela, izdelavo morebiti potrebnih prebojev in dolbenj.</t>
  </si>
  <si>
    <t>Zaščito vgrajenega materiala na objektu proti poškodbam nastalim zaradi izvajanja gradbenih ali ostalih del po vgradnji materiala.</t>
  </si>
  <si>
    <t>Pripravo dokumentacije o ustrezni montaži elementov ali naprav z zapisniki o kontroli električnih in cevnih povezav posamezne naprave ali zagonu naprav s strani za to pooblaščene organizacije ali proizvajalca, če je to potrebno.</t>
  </si>
  <si>
    <t>Pregled vseh elementov aktivne in pasivne požarne zaščite s strani pooblaščene organizacije, pridobivanje izjav o ustreznosti izvedenih del in montaže. Vsi elementi sistemov aktivne ali pasivne požarne zaščite morajo biti ustrezno označeni in dokumentirani.</t>
  </si>
  <si>
    <t>Izpiranje in čiščenje vseh cevnih instalacij.</t>
  </si>
  <si>
    <t>Tlačne, tesnostne in ostale potrebne preizkuse sistemov z zapisniki o izvedbah preizkusov, podpisanimi s strani nadzornega organa. V kolikor je za posamezno instalacijo potrebno pridobiti ustrezno dokumentacijo drugega podjetja (plin, vodovod, vročevod), je potrebno upoštevati stroške nadzora s strani tega podjetja, naročilo preskusov in pridobitev dokumentacije o ustreznosti in uspešno opravljenih preizkusih.</t>
  </si>
  <si>
    <t>Dezinfekcijo sistemov pitne vode ter izpiranje, jemanje vzorcev, pregled ustreznosti vode in pridobitev izvida o ustreznosti. V primeru da izvidi niso ustrezni je izvajalec dolžan ponoviti postopke dezinfekcije in po potrebi izvesti dela za odpravo problema.</t>
  </si>
  <si>
    <t>Ureguliranje vseh cevnih razvodov z nastavitvijo regulacijskih elementov na posameznem končnem elementu in v sistemu, izvedbo meritev pretokov ter pridobitev zapisnika o uravnovešenju cevnih sistemov.</t>
  </si>
  <si>
    <t>Zagon in kontrola posameznega sistema v celoti ter izdelava zapisnika o funkcionalnosti sistema.</t>
  </si>
  <si>
    <t>Meritve in nastavitve količin zraka na posameznem končnem elementu s strani pooblaščenega podjetja ter pridobitev zapisnika o opravljenih meritvah in količinah. Če meritve niso ustrezne, je izvajalec dolžan izvesti potrebne nastavitve, dokler meritve ne izkazujejo ustreznih količin.</t>
  </si>
  <si>
    <t>Meritve mikroklime za letno in zimsko obratovanje ter izdaja potrdila o izpolnjevanju projektnih zahtev s strani pooblaščene organizacije.</t>
  </si>
  <si>
    <t>Vris sprememb, nastalih med gradnjo v PZI načrt ter predaja teh izdelovalcu PID načrta.</t>
  </si>
  <si>
    <t>Označevanje cevovodov ter kanalov z označbo medija in smeri toka.</t>
  </si>
  <si>
    <t>Izdelava funkcionalnih shem posameznih sistemov v okvirju, nameščena na steno v strojnici, skupaj z navodili za uporabo posameznega sistema.</t>
  </si>
  <si>
    <t>Izdelava dokazila o zanesljivosti objekta skladno z veljavnim pravilnikom.</t>
  </si>
  <si>
    <t>Priprava podrobnih navodil za obratovanje in vzdrževanje elementov in sistemov v objektu. Uvajanje upravljavca sistemov investitorja, poučevanja, šolanja ter pomoč v prvem letu obratovanja.</t>
  </si>
  <si>
    <t>Opis postavke</t>
  </si>
  <si>
    <t>e.m.</t>
  </si>
  <si>
    <t>kol</t>
  </si>
  <si>
    <t>€/enoto</t>
  </si>
  <si>
    <t xml:space="preserve">OGREVANJE </t>
  </si>
  <si>
    <t>KOTLOVNICA</t>
  </si>
  <si>
    <t xml:space="preserve">Kondenzacijski stenski plinski kotel z zvezno regulacijo izhodne. Kondenzacijski stenski plinski kotel z zvezno regulacijo izhodne toplotne moči, primeren tako za radiatorsko, kot za talno gretje. Grelnik za centralno ogrevanje z možnostjo priključitve bojlerja za sanitarno vodo. Tovarniško nastavljen za uporabo z zemeljskim plinom. Gorilnik s predmešalno komoro izdelan iz nerjaveče pločevine, toplotni blok iz Al-Si litine. </t>
  </si>
  <si>
    <t xml:space="preserve">Funkcija nadzora varnostnih ventilov. Izpolnjuje zahteve. Hannoverskega programa spodbud in znaka varovanja okolja za plinske kondenzacijske grelnike. Plinska armatura s konstantno varnostno regulacijo po EN12828. </t>
  </si>
  <si>
    <t xml:space="preserve">Kotlovska regulacija z BUS komunikacijo in multifunkcijskim tekstovnim zaslonom, za prikaz delovanja kotla, diagnozo in servisnih funkcij. Možnost priključitve digitalnega tedenskega sobnega termostata ali vremensko vodene regulacije. Vgrajen manometer, varnostni ventil, omejevalnik temperature, frekvenčno vodeni ventilator. </t>
  </si>
  <si>
    <t>Skupaj s kotlom so dobavljeni tudi:</t>
  </si>
  <si>
    <t>-(črpalka je predvidena izven kotla in je zajeta ločeno v popisu).</t>
  </si>
  <si>
    <t>- Montažna plošča za stenske plinske grelnike</t>
  </si>
  <si>
    <t>moči od 35 - do 42kW, za zemeljski plin</t>
  </si>
  <si>
    <t>- Plinski ventil s termičnim varovalom, ravni 3/4"</t>
  </si>
  <si>
    <r>
      <t xml:space="preserve">- Lijakasti sifon 1" </t>
    </r>
    <r>
      <rPr>
        <sz val="10"/>
        <color rgb="FF000000"/>
        <rFont val="Arial"/>
        <family val="2"/>
        <charset val="238"/>
      </rPr>
      <t>s pomično rozeto za odvod kondenza</t>
    </r>
  </si>
  <si>
    <t>- Osnovni dimniški priključek  ø80/125 mm za stenski grelnik</t>
  </si>
  <si>
    <t>- Priključni set z modulacijsko kotlovsko črpalko, tesnilnim in pritrdilnim matertialom</t>
  </si>
  <si>
    <t>Dobavi naj se vključno z vsem tesnilnim in montažnim materialom, zagonom, navodili v slovenskem jeziku, ter poučevanje osebja</t>
  </si>
  <si>
    <t>Modulirano delovanje od 10,2kW do 35,3kW</t>
  </si>
  <si>
    <t>Sezonska učinkovitost ogrevanja prostorov: 92%</t>
  </si>
  <si>
    <t>Moč P=88W</t>
  </si>
  <si>
    <t>Napetost U=230 V / 50 Hz</t>
  </si>
  <si>
    <t>Nivo hrupa &lt;40 dB(A)</t>
  </si>
  <si>
    <t>Masa: 40 kg</t>
  </si>
  <si>
    <t>Dimenzije (š x v x g) v mm : 440 x 850 x 350</t>
  </si>
  <si>
    <t>kotel BOSCH Condens 7000 W - ZBR 35-3 CE, 35 kW</t>
  </si>
  <si>
    <t>regulacija Bosch Heatronic III z BUS komunikacijo</t>
  </si>
  <si>
    <t>ali enakovredni</t>
  </si>
  <si>
    <t xml:space="preserve">Mikroprocesorska stenska regulacija sistema ogrevanja, kompaktne izvedbe, prirejena za montažo na steno. </t>
  </si>
  <si>
    <r>
      <t>Upravljalnik omogoča krmiljenje ogrevalne naprave z največ štirimi ogrevalnimi krogi, dvema krogoma za ogrevanje sanitarne vode, solarno ogrevanje sanitarne vode (potrebno priklju</t>
    </r>
    <r>
      <rPr>
        <sz val="10"/>
        <color rgb="FF000000"/>
        <rFont val="Arial"/>
        <family val="2"/>
        <charset val="238"/>
      </rPr>
      <t xml:space="preserve">čiti solarni modul MS100) in solarno podporo za ogrevanje (potrebno priključiti solarni modul MS200). </t>
    </r>
  </si>
  <si>
    <r>
      <t xml:space="preserve">Ima časovne programe: ogrevanje: za vsak ogrevalni krog, dva </t>
    </r>
    <r>
      <rPr>
        <sz val="10"/>
        <color rgb="FF000000"/>
        <rFont val="Arial"/>
        <family val="2"/>
        <charset val="238"/>
      </rPr>
      <t>časovna programa s šestimi preklopnimi časi na dan, sanitarna voda: za vsak krog sanitarne vode en časovni program za ogrevanje in časovni program za cirkulacijsko črpalko s po šestimi preklopnimi časi na dan.</t>
    </r>
  </si>
  <si>
    <t>Omogoča modulacijsko delovanje kotla, ter prikazovanje parametrov ogrevalne naprave in možnost spreminjanja nastavitev. Z integracijo solarnega sistema se izriše grafični prikaz delovanja solarnega sistema.</t>
  </si>
  <si>
    <t>Obseg funkcij in s tem struktura menija je seveda odvisna od strukture sistema. Montaža upravljalnika je mogoča na kotel ali na steno.</t>
  </si>
  <si>
    <r>
      <t>Upravljanik za EMS2 vklju</t>
    </r>
    <r>
      <rPr>
        <sz val="10"/>
        <color rgb="FF000000"/>
        <rFont val="Arial"/>
        <family val="2"/>
        <charset val="238"/>
      </rPr>
      <t>čuje tudi OTS zunanje tipalo.</t>
    </r>
  </si>
  <si>
    <t>Dimenzije: Š x V x G: 101mm x 123mm x 25mm</t>
  </si>
  <si>
    <t>Nazivna napetost: 10...24V DC</t>
  </si>
  <si>
    <t>Nazivni tok (brez osvetlitve): 9mA</t>
  </si>
  <si>
    <t>Podatkovni vmesnik (BUS): EMS plus</t>
  </si>
  <si>
    <r>
      <t>Regulacijsko podro</t>
    </r>
    <r>
      <rPr>
        <sz val="10"/>
        <color rgb="FF000000"/>
        <rFont val="Arial"/>
        <family val="2"/>
        <charset val="238"/>
      </rPr>
      <t>čje: 5°C ... 30°C</t>
    </r>
  </si>
  <si>
    <t>Dov. temperatura okolice: 0°C ... 50°C</t>
  </si>
  <si>
    <t>Dobaviskupaj s kabelskimi povezavami, zagonom sistema, navodili za uporabo v slovenskem jeziku ter poučevanjem upravljalca</t>
  </si>
  <si>
    <t>BOSCH - CW 400 - Upravljalnik za EMS2</t>
  </si>
  <si>
    <t>Intelegentni močnostni modul - v povezavi z regulatorji CX…, za krmiljenje obtočne črpalke ali enega motornega mešalnega ventila (priključek preko 2-žilnega EM BUS).</t>
  </si>
  <si>
    <t>Priključek za tipalo dvižnega voda in tipalo bojlerja, ter dodatno priključek za omejilec temperature (za talno gretje). Prikaz funkcij delovanja preko LED diod. Priloženo je eno tipalo dvižnega voda.</t>
  </si>
  <si>
    <t>BOSCH - MM 100 - Intelegentni močnostni modul</t>
  </si>
  <si>
    <t>Tipalo za namestitev v bojler. Za uporabo pri bojlerjih drugih proizvajalcev.</t>
  </si>
  <si>
    <t>BOSCH - NTC tipalo bojlerja ali enakovredni</t>
  </si>
  <si>
    <t xml:space="preserve">Osnovni dimniški priključek za stenski grelnik  za odvod dimnih plinov (za sistem B 23) na nad streho objekta, sestavljen iz: </t>
  </si>
  <si>
    <t>- priključnim kosom za kotel  ø80/125 mm</t>
  </si>
  <si>
    <t>- koleno z revizijsko odprtino  ø80 mm</t>
  </si>
  <si>
    <t>- koaks. ravni kos  ø80 mm dolžine 500 mm</t>
  </si>
  <si>
    <t>- pokrivna plošča na steni</t>
  </si>
  <si>
    <t xml:space="preserve">- koleno 87° z nosilcem za pritrjevanje ø80 mm </t>
  </si>
  <si>
    <t>- 6 x dimna tuljava  ø80mm dolžine 2m</t>
  </si>
  <si>
    <t>- distančniki za vstavitev in pritrditev tuljave ø80mm v dimniku (8 kosov)</t>
  </si>
  <si>
    <t>- zaključna garnitura za zajem in izpuh zgorevalnega zraka na vrhu dimnika</t>
  </si>
  <si>
    <t xml:space="preserve"> - strešno obrobo, deljivo rozeto, zaključno strešno kapo za dimnik ø80mm, </t>
  </si>
  <si>
    <t>skupaj s tesnilnim in pritrdilnim materialom</t>
  </si>
  <si>
    <t>(pred dobavo je potrebno preveriti dejansko dolžino obstoječega dimnika ter pred izvedbo preveriti dimenzije jaška. Minimalna potrebna dimenzija je 150x150mm ali  ø160).</t>
  </si>
  <si>
    <r>
      <t xml:space="preserve">Dobava in montaža kanala oziroma inštalacijskega jaška s požarno odpornostjo EIS 90, izvedeno kot protipožarna obloga dimnika. Material iz plošč iz kalcijevega silikata, negorljive A1 po SIST EN 13501-1, (npr.Promatect LS) enoslojno, debeline 35 mm, spoji ojačeni s trakovi (npr.Promatectom H) debeline 10 mm ali ustreznimi prirobnicami in zlepljeni z lepilom (npr.Promat Kleber K 84), ter privijačeni s hitro vgradnimi vijaki 6.0 x 80 mm ali speti s </t>
    </r>
    <r>
      <rPr>
        <sz val="10"/>
        <color theme="1"/>
        <rFont val="Arial"/>
        <family val="2"/>
        <charset val="238"/>
      </rPr>
      <t>kovinskimi</t>
    </r>
    <r>
      <rPr>
        <sz val="10"/>
        <color rgb="FF000000"/>
        <rFont val="Arial"/>
        <family val="2"/>
        <charset val="238"/>
      </rPr>
      <t xml:space="preserve"> </t>
    </r>
    <r>
      <rPr>
        <sz val="10"/>
        <color theme="1"/>
        <rFont val="Arial"/>
        <family val="2"/>
        <charset val="238"/>
      </rPr>
      <t>sponkami</t>
    </r>
    <r>
      <rPr>
        <sz val="10"/>
        <color rgb="FF000000"/>
        <rFont val="Arial"/>
        <family val="2"/>
        <charset val="238"/>
      </rPr>
      <t xml:space="preserve"> 80/12,2/2,03. Obešanje po navodilih </t>
    </r>
    <r>
      <rPr>
        <sz val="10"/>
        <color theme="1"/>
        <rFont val="Arial"/>
        <family val="2"/>
        <charset val="238"/>
      </rPr>
      <t>proizvajalca</t>
    </r>
    <r>
      <rPr>
        <sz val="10"/>
        <color rgb="FF000000"/>
        <rFont val="Arial"/>
        <family val="2"/>
        <charset val="238"/>
      </rPr>
      <t xml:space="preserve"> oz. po podatkih iz certifikata. Izvedba je lahko štiri, tro ali dvostranska, glede na zahteve načrta.</t>
    </r>
  </si>
  <si>
    <r>
      <t>Predložiti je potrebno ustrezno potrdilo o požarni odpornosti kanala in izjavo o upoštevanju navodil proizvajalca ki morajo biti v skladu s certifikatom (npr. Delovni list Promat št. 477). Kanale je po izvedbi potrebno ustrezno označiti.</t>
    </r>
    <r>
      <rPr>
        <sz val="10"/>
        <color theme="1"/>
        <rFont val="Arial"/>
        <family val="2"/>
        <charset val="238"/>
      </rPr>
      <t xml:space="preserve"> </t>
    </r>
  </si>
  <si>
    <t>Pregled dimovodne napeljave s strani pooblaščene organizacije, pridobitev soglasja</t>
  </si>
  <si>
    <t>Hidravlični kretnica za ločitev primarnega in sekundarnega kroga ogrevne vode z navojnimi priključki ter holandci, avtomatskim odzračevalnim ločkom, priključkom za temperaturno tipalo s potopno tuljko, izpustno pipico DN20, skupaj z nosilnim podstavkom, EPS izolacijskim ohišjem z oplaščenjem, tesnilnim in montažnim materialom</t>
  </si>
  <si>
    <t>Vmax=5,0 m3/h</t>
  </si>
  <si>
    <t>BUDERUS tip WHY 120/80</t>
  </si>
  <si>
    <t>Zaprta membranska raztezna posoda z navojnim priključkom, skupaj s tesnilnim in montažnim materialom</t>
  </si>
  <si>
    <t>Vcel = 35 l</t>
  </si>
  <si>
    <t xml:space="preserve">pi = 1,5 bar </t>
  </si>
  <si>
    <t>REFLEX tip NG 35</t>
  </si>
  <si>
    <t>Vcel = 100 l</t>
  </si>
  <si>
    <t>Vsis = 540 l</t>
  </si>
  <si>
    <t>REFLEX tip NG 100</t>
  </si>
  <si>
    <t>Zaporni ventil z navojnima priključkoma z varovalom proti nepooblaščenemu zapiranju po DIN 4751/2, skupaj s tesnilnim materialom (servisni ventil)</t>
  </si>
  <si>
    <t>DN 20</t>
  </si>
  <si>
    <t>Razdelilnik - zbiralnik okroglega preseka (enojni), s sledečimi navojnimi priključki, pritrdilnim in tesnilnim materialom:</t>
  </si>
  <si>
    <t>- 1 x DN 40 navojni (s strani)</t>
  </si>
  <si>
    <t>- 1 x DN 32 navojni</t>
  </si>
  <si>
    <t>- 1 x DN 25 navojni</t>
  </si>
  <si>
    <t>- 1 x DN 15 navojni (izpust)</t>
  </si>
  <si>
    <t>- 1 x navojnim kolčakom f15 za termometer, zaščiten s temeljno barvo, izoliran z izolacijo iz mineralne volne 5cm zaščitena z Al pločevino, tesnilnim, pritrdilnim in vijačnim materialom ter konzolami za postavitev</t>
  </si>
  <si>
    <t xml:space="preserve">Ø 65 mm </t>
  </si>
  <si>
    <t>V =5,0 m3/h</t>
  </si>
  <si>
    <t>dolžine 600 mm</t>
  </si>
  <si>
    <t>Obtočna črpalka z elektronsko regulacijo, mokrim rotorjem, skupaj z navojnimi priključki, tesnilnim in vijačnim materialom Z vgrajenim elektronskim regulatorjem zvezne regulacije števila vrtljajev v odvisnosti od konstantnega/variabilnega dif. tlaka. Energetski razred: A Delovanje črpalke pri temperaturi medija od (–10°C do +110°C). Črpalka naj se dobavi skupaj z IF-modulom za zunanji nadzor in poročanu delovanja črpalke in za varnostno usmerjene-zaustavitev.</t>
  </si>
  <si>
    <t>V =1,014 m3/h</t>
  </si>
  <si>
    <t>Dp = 62 kPa</t>
  </si>
  <si>
    <t>P= 130 W</t>
  </si>
  <si>
    <t>U=230 V</t>
  </si>
  <si>
    <t>WILO tip Stratos 25/1-8</t>
  </si>
  <si>
    <t>V = 1,0 m3/h</t>
  </si>
  <si>
    <t>Dp = 35 kPa</t>
  </si>
  <si>
    <t>P= 40 W</t>
  </si>
  <si>
    <t>WILO tip Stratos Pico 25/1-6</t>
  </si>
  <si>
    <t>Tripotni regulacijski ventil z navojnimi priključki s priključnimi holandci, skupaj z elektromotornim pogonom, tesnilnim in pritrdilnim materialom</t>
  </si>
  <si>
    <t>DN15</t>
  </si>
  <si>
    <t>kvs= 4,0 m3/h;</t>
  </si>
  <si>
    <t>Ventil DANFOSS tip VRG3 15/4,0</t>
  </si>
  <si>
    <t>Pogon DANFOSS tip  AMV 435</t>
  </si>
  <si>
    <t>Regulacijski ventil za hidravlično uravnoteženje z navojnima priključkoma, z funkcijami :</t>
  </si>
  <si>
    <t>- prednastavitev,</t>
  </si>
  <si>
    <t>- meritev pretoka, tlačne razlike in temperature,</t>
  </si>
  <si>
    <t>- zaporno funkcijo,</t>
  </si>
  <si>
    <t>- izpustom</t>
  </si>
  <si>
    <t>Osnovne karakteristike:</t>
  </si>
  <si>
    <t>- zvezna nastavitev z ročnim oštevilčenim kolesom</t>
  </si>
  <si>
    <t>- samotesnilna merilna priključka,</t>
  </si>
  <si>
    <t>- fiksiranje nastavitve kolesa,</t>
  </si>
  <si>
    <t>- možnost praznjenje in polnjenje sistema,</t>
  </si>
  <si>
    <t>- merilni priključki in kolo na eni strani,</t>
  </si>
  <si>
    <t>- meritve pretokov, tlakov in temperatur z instrumentom</t>
  </si>
  <si>
    <t>- adapter za izpust lahko vgradimo, ko je sistem pod tlakom</t>
  </si>
  <si>
    <t>Ventil naj se dobavi in vgradi skupaj s tesnilnim in pritrdilnim materialom.</t>
  </si>
  <si>
    <t>DN 25, PN 6</t>
  </si>
  <si>
    <t>DN 32, PN 6</t>
  </si>
  <si>
    <t>DANFOSS tip MSV-BD</t>
  </si>
  <si>
    <t>MS krogelna zaporna pipa z navojnima priključkoma, s podaljšano ročko za posluževanje, skupaj s tesnilnim in vijačnim materialom</t>
  </si>
  <si>
    <t>DN 32, PN 10</t>
  </si>
  <si>
    <t>DN 40, PN 10</t>
  </si>
  <si>
    <t>Krogelna pipa za praznjenje z navojnima priključkoma, z zaporno kapo, tesnilom in verižico, vijačnim spojem za gibko cev, skupaj s tesnilnim in vijačnim materialom</t>
  </si>
  <si>
    <t>DN 15, PN 10</t>
  </si>
  <si>
    <t>Protipovratni ventil z navojnima priključkoma, skupaj z EPDM tesnili ter tesnilnim in vijačnim materialom</t>
  </si>
  <si>
    <t>Lovilec nesnage z navojnimima priključkoma, s sitom, magnetnim vložkom, skupaj s tesnilnim in pritrdilnim materialom.</t>
  </si>
  <si>
    <t>Manometer v okroglem ohišju f80 mm z merilnim območjem do 6 bar z varilnim kolčakom, navojnim priključkom DN 15, manometrsko navojno pipico DN 15, komplet z montažnim in tesnilnim materialom</t>
  </si>
  <si>
    <t>Termometer v okroglem ohišju f80, z navojnim priključkom R 1/2", komplet z montažnim in tesnilnim materialom</t>
  </si>
  <si>
    <t>- z merilnim območjem od +0 do +120 °C</t>
  </si>
  <si>
    <t>Cev iz neplemenitega jekla, material 1.0308 (E235) po EN 10305-3 (PRESS sistem) skupaj z vsemi fitingi za zatiskanje (kolena, T-kosi, navojni priključki, prehodni kosi), tesnili (FPM rdeči) in pritrdilnim materialom</t>
  </si>
  <si>
    <t>OPOMBA: obešala za vodoravno, poševno in navpično pritrjevanje cevi na gradbeno ali drugo vrsto konstrukcije sestavljene iz predfabriciranih obešal je iz pocinkanega železa in obsega objemke s podlogo iz sintetične gume odporne do 120 °C – dušenje zvoka, navojne palice s temeljno ploščo ali temeljnim profilom, kovinskih vložkov, vijakov z maticami, drsne in fiksne podpore.</t>
  </si>
  <si>
    <t>Vsa obešala se izvede po smernicah za montažo in preprečevanje prenosa hrupa na gradbeno konstrukcijo!</t>
  </si>
  <si>
    <t>22×1,2  (DN 20)</t>
  </si>
  <si>
    <t>m</t>
  </si>
  <si>
    <t>28×1,5  (DN 25)</t>
  </si>
  <si>
    <t>35×1,5  (DN 32)</t>
  </si>
  <si>
    <t>42×1,5  (DN 40)</t>
  </si>
  <si>
    <t>VIEGA tip PRESTABO</t>
  </si>
  <si>
    <t xml:space="preserve">Toplotna izolacija razvoda ogrevne in hladilne vode z elastomerno fleksibilno izolacijo na osnovi sintetičnega kavčuka za preprečevanje kondenzacije in energijske prihranke. EU požarna klasifikacija B-s3,d0; toplotna prevodnost λ pri 0°C je 0,035 W/m.K; koef. upora difuziji vodne pare je 10.000 (za plošče deb. 3-32mm in cevi deb. 6-32mm; za ostale dimenzije je 7.000; za temp. območje od -50°C  do  +110°C; trakovi in plošče lepljeni na površino do maks. +85°C. </t>
  </si>
  <si>
    <t xml:space="preserve">Toplotne mostove potrebno zaščititi s cevnimi nosilci. Spoje (vzdožne, prečne, površino) potrebno lepiti z original lepilom,  za čiščenje orodja, rok in razmaščevanje pa uporabiti original čistilo. CE certifikat v skladu z EN 14304. </t>
  </si>
  <si>
    <t>Armaflex ACE Plus ali enakovredni</t>
  </si>
  <si>
    <t>debeline 19 mm</t>
  </si>
  <si>
    <t>debeline 25 mm</t>
  </si>
  <si>
    <t>debeline 32 mm</t>
  </si>
  <si>
    <t>debeline 40 mm</t>
  </si>
  <si>
    <t>Zaščita toplotne izolacije v kotlovnici, izoliranih z izolacijo iz sintetičnega kavčuka, proti mehanskim poškodbam z Al pločevino in spet s kniping vijaki</t>
  </si>
  <si>
    <t>Odzračevalni lonček, skupaj s povezovalno cevko f10 dolžine cca 10 m, krogelnim ventilom DN 10 ter tesnilnim in pritrdilnim materialom</t>
  </si>
  <si>
    <t>V = 2 l</t>
  </si>
  <si>
    <t>kpl.</t>
  </si>
  <si>
    <t>Lijak iz jeklene pločevine skupaj z izpustno cevjo dolžine 5m, l=400mm</t>
  </si>
  <si>
    <t xml:space="preserve">MS avtomatski odzračevalni ventil z navojem R 3/8" skupaj z varilnim črnim kolčakom in tesnilnim  materialom </t>
  </si>
  <si>
    <t>Pneumatex tip ZEPARO ZUP 10</t>
  </si>
  <si>
    <t>Vgradnja potopnih tulk za vstavitev temperaturnih tipal, skupaj z vijačnim in tesnilnim materialom</t>
  </si>
  <si>
    <t>Izdelava požarno odpornih prebojev na prehodih cevi skozi meje požarnih celic in sektorjev po SZPV 408 skupaj z označbo prebojev ter izdelavo tehnične dokumentacije z dokumentiranjem vseh prebojev</t>
  </si>
  <si>
    <t>za izolirane cevi 45×20 cm</t>
  </si>
  <si>
    <t>Polnjenje sistema ogrevanja z mehčano vodo preko nevtralnega kationskega izmenjevalca, odzračevanje, tlačni in tesnostni preizkus omrežja, zagon sistema, regulacija naprav, meritve stopnje trdote ter pH vrednosti ogrevne vode, dodajanje korekcijske tekočine z ročno dozirno napravo, ponovne meritve ustreznosti ter poučevanje osebja, da se zagotovi ustrezna pH vrednost vode po navodilih proizvajalca ogrevalnega sistema.</t>
  </si>
  <si>
    <t>cca 450l</t>
  </si>
  <si>
    <t>RADIATORSKO OGREVANJE</t>
  </si>
  <si>
    <t>Jeklen panelni radiator s spodnjimi sredinskimi priključki, vgrajenim termostatskim ventilom, spodnjim kotnim priključnim kosom za dvocevni sistem z regulacijo količine, s priključki za večplastne cevi (PE-Xa) cevi, izdelan za delovni tlak PN6 in temperaturo do 110°C skupaj s pokrovom, radiatorskimi čepi, reducirkami, odzračnikom, konzolami za montažo na steno, konzolo za montažo priključnega kosa, tesnilnim in pritrdilnim materialom</t>
  </si>
  <si>
    <t>(temp. 55/40°C)</t>
  </si>
  <si>
    <t>11 VM/600-800</t>
  </si>
  <si>
    <t>11 VM/600-1000</t>
  </si>
  <si>
    <t>11 VM/600-1120</t>
  </si>
  <si>
    <t>11 VM/600-1200</t>
  </si>
  <si>
    <t>21 VM-S/600-1120</t>
  </si>
  <si>
    <t>21 VM-S/600-1600</t>
  </si>
  <si>
    <t>22 VM/900-520</t>
  </si>
  <si>
    <t>22 VM/900-600</t>
  </si>
  <si>
    <t>33 VM/900-600</t>
  </si>
  <si>
    <t>VOGEL &amp; NOOT tip T6</t>
  </si>
  <si>
    <r>
      <t>Jekleni radiatorski konvektor z naravno konvekcijo VOGEL&amp;NOOT, izdelani za delovni tlak NP 6 in temperaturo do 110</t>
    </r>
    <r>
      <rPr>
        <sz val="10"/>
        <color theme="1"/>
        <rFont val="Arial"/>
        <family val="2"/>
        <charset val="238"/>
      </rPr>
      <t>°C skupaj s čepi, reducirkami, odzračevalnimi pipicami, konzolami za montažo na steno, konzolo za montažo priključnega kosa in pritrdilnim materialom</t>
    </r>
  </si>
  <si>
    <t>VHV M 34/214-2200</t>
  </si>
  <si>
    <t>VOGEL &amp; NOOT tip VONARIS</t>
  </si>
  <si>
    <t>Termostatska glava z možnostjo blokiranja in omejevanja temperature, skladno z EN 215-1 z vgrajenim tipalom, s protizmrzovalno zaščito, opremljena z zaskočnim priključkom primeren za montažo na termostatski ventil. Območje delovanja od 0 do 26°C.</t>
  </si>
  <si>
    <t>Danfoss tip RA 2940</t>
  </si>
  <si>
    <r>
      <t>Jekleni ploščati radiatorji s stranskimi priključki, izdelani za delovni tlak NP 6 in temperaturo do 110</t>
    </r>
    <r>
      <rPr>
        <sz val="10"/>
        <color indexed="8"/>
        <rFont val="Arial"/>
        <family val="2"/>
        <charset val="238"/>
      </rPr>
      <t>°C skupaj s pokrovom, z radiatorskimi čepi, odzračevalno pipico, konzolami za monta</t>
    </r>
    <r>
      <rPr>
        <sz val="10"/>
        <rFont val="Arial"/>
        <family val="2"/>
        <charset val="238"/>
      </rPr>
      <t>žo na steno</t>
    </r>
    <r>
      <rPr>
        <sz val="10"/>
        <color indexed="8"/>
        <rFont val="Arial"/>
        <family val="2"/>
        <charset val="238"/>
      </rPr>
      <t>, tesnilnim in pritrdilnim materialom</t>
    </r>
  </si>
  <si>
    <t>11K/900/1200 (skupni prostor)</t>
  </si>
  <si>
    <t>22K/900/1200 (skupni prostor)</t>
  </si>
  <si>
    <t>VOGEL &amp; NOOT tip KOMPAKT</t>
  </si>
  <si>
    <t>Jekleni ploščati radiatorji s stranskimi priključki, izdelani za delovni tlak NP 6 in temperaturo do 110°C skupaj s pokrovom, z radiatorskimi čepi, odzračevalno pipico, konzolami za montažo na steno, tesnilnim in pritrdilnim materialom</t>
  </si>
  <si>
    <t>20/600/11950</t>
  </si>
  <si>
    <t xml:space="preserve">VOGEL &amp; NOOT </t>
  </si>
  <si>
    <t>Radiatorski termostatski ventil ravne oziroma kotne izvedbe, za dvocevni sistem ogrevanja izdelan za delovni tlak NP6 in temperaturo 110°C, skupaj z montažnim in tesnilnim materialom</t>
  </si>
  <si>
    <t>DN 15, PN 6</t>
  </si>
  <si>
    <t>DANFOSS tip RA-N</t>
  </si>
  <si>
    <r>
      <t>Radiatorski zaporni ventil (spodnji holandec) ravne oziroma kotne izvedbe, za dvocevni sistem ogrevanja izdelan za delovni tlak NP6 in temperaturo 110</t>
    </r>
    <r>
      <rPr>
        <sz val="10"/>
        <color indexed="8"/>
        <rFont val="Arial"/>
        <family val="2"/>
        <charset val="238"/>
      </rPr>
      <t>°C, skupaj z vsem z montažnim in tesnilnim materialom</t>
    </r>
  </si>
  <si>
    <t>DANFOSS tip RLV-S</t>
  </si>
  <si>
    <t>Termostatska glava, zaščitena proti nepooblaščenemu posluževanju (blokiranje nastavitve), ojačana za uporabo v javnih ustanovah (robustni model), s protizmrzovalno zaščito, z vgrajenim tipalom in z varovalko pred krajo, primeren za montažo na termostatski ventil.</t>
  </si>
  <si>
    <t>Danfoss tip RA 2920</t>
  </si>
  <si>
    <t>Montažna konzola izdelavo radiatorskega priključka pred montažo radiatorjev (radiatorji s sredinjskimi priključki in montažo na steno), skupaj s  bay-pass čepom, zaščitnimi čepi, letev za montažo radiatorskih konzol, montažnim in pritrdilnim materialom</t>
  </si>
  <si>
    <t>VOGEL &amp; NOOT</t>
  </si>
  <si>
    <t>Cevni radiatorji s sredinskim priključkom, izdelani za delovni tlak NP 6bar in temperaturo 110°C, skupaj s čepi, reducirkami, konzolami in pritrdilnim materialom. Radiator naj se dobavi skupaj s  termostatskim kotnim ventilom, okrasnim plastičnimi pokrovi barve RAL 9016 in termostatsko glavo tip RAS-D barve RAL 9016.</t>
  </si>
  <si>
    <t>1764-500</t>
  </si>
  <si>
    <t>1764-600</t>
  </si>
  <si>
    <t>VOGEL&amp;NOOT tip DION</t>
  </si>
  <si>
    <t>Opomba: Barvo radiatorja in okrasnih pokrovov naj določi arhitekt oziroma investitor</t>
  </si>
  <si>
    <t>Radiatorski priključni in korekcijski set s termostatskim kotnim ventilom (z razmakom med priključkoma 50mm), termostatsko glavo, z omejevalnikom temperature povratka, za dvocevni sistem ogrevanja izdelan za delovni tlak NP6 in temperaturo 120°C, skupaj s ter vsem z montažnim in tesnilnim materialom</t>
  </si>
  <si>
    <t>DN 10 (bele barve) - kotni</t>
  </si>
  <si>
    <t>set Danfoss tip VHX - Duo + RTX, kotni RAL 9016 bela</t>
  </si>
  <si>
    <t>Montažna konzola za vgradnjo termostatskega ventila pred montažo cevnih radiatorjev (kopalniški radiatorji s sredinjskimi priključki), skupaj s  bay-pass čepom, zaščitnimi čepi, montažnim in pritrdilnim materialom</t>
  </si>
  <si>
    <t>Podometna pločevinasta omarica za omogočanje meritev porabe za ogrevanje in porabo STV, ter zapiranje dovodov   za posamezno stanovanjsko enoto, belo lakirana, s posebnim okrasnim robom, vratci z zapiralom.</t>
  </si>
  <si>
    <t>skupaj s ter vsem z montažnim in tesnilnim materialom.</t>
  </si>
  <si>
    <t>V omarici sta predvidena dva sklopa:</t>
  </si>
  <si>
    <t>- za radiatorsko ogrevanje z 2 x zapornimi armaturami (na dovodu in povratku), 2 x termometrom (na dovodu in povratku), manometrom (na dovodu) in kalorimetrom (na povratku)</t>
  </si>
  <si>
    <t>Opomba: Elementi so zajeti ločeno</t>
  </si>
  <si>
    <t>- za sanitarno toplo in hladni vodo z vodomeri (glej poglavje vodovod)</t>
  </si>
  <si>
    <t>Opomba: Elementi so zajeti ločeno (glej poglavje vodovod)</t>
  </si>
  <si>
    <t xml:space="preserve">dimenzije VxŠxG 450x450x110 mm </t>
  </si>
  <si>
    <t>Wittigsthal</t>
  </si>
  <si>
    <r>
      <t>Ultrazvočni toplotni števec (kalorimeter) za merjenje porabe toplote</t>
    </r>
    <r>
      <rPr>
        <b/>
        <sz val="10"/>
        <rFont val="Arial"/>
        <family val="2"/>
        <charset val="238"/>
      </rPr>
      <t xml:space="preserve"> </t>
    </r>
    <r>
      <rPr>
        <sz val="10"/>
        <rFont val="Arial"/>
        <family val="2"/>
        <charset val="238"/>
      </rPr>
      <t>s sistemom merilnega vložka, ki je sestavljen iz:</t>
    </r>
  </si>
  <si>
    <t>- merilnika pretoka (Qn= 1,5 m3/h) za temperaturno območje uporabe (1-90ºC)</t>
  </si>
  <si>
    <t>- mikroprocesorske računske enote z 0,5m povezovalnega kabla,</t>
  </si>
  <si>
    <t>- LCD prikazovalnikom, signalom ob napaki z Litijevo baterijo za 10 letno obratovanje</t>
  </si>
  <si>
    <t>- temperaturnimi tipali tip Pt 500 za potopno tulko, ter tip Ps50/Ø6mm za na dovod in povratek povezovalnih kablov, ki sta dolžine 1,2 m</t>
  </si>
  <si>
    <t>- EAT ohišja</t>
  </si>
  <si>
    <t>- konektor za vezavo voomerov istega stanovanja</t>
  </si>
  <si>
    <t>Števec omogoča odčitavanje porabe toplote, povezovanje s sistemom za daljinsko odčitavanje, ki temelji na M-Bus protokolu.</t>
  </si>
  <si>
    <t>Pri dobavi in montaži naj se še upošteva zagon sistema, navodila za uporabo v slovenskem jeziku ter poučevanjem upravljavca</t>
  </si>
  <si>
    <t>DN 15</t>
  </si>
  <si>
    <t>Qp= 1,5 m3/h</t>
  </si>
  <si>
    <t>ALLMESS</t>
  </si>
  <si>
    <t>tip Integral-MK UltraMaXX QP1,5 TH6-1,2M</t>
  </si>
  <si>
    <t>MS krogelna zaporna pipa z ročko za posluževanje (metulček), navojnima priključkoma ter tesnilnim materialom</t>
  </si>
  <si>
    <t>DN 20, PN 6</t>
  </si>
  <si>
    <t>Nastavljiv regulator diferenčnega tlaka, z navojnimi priključki, z impulzno cevjo l=1,5m (za vezavo na  partner nastavitvenim ventilom), praznilno pipico, z možnostjo zapiranja, z modrim zapornim gumbom. Predviden je za montažo v povratek. Ventil naj se dobavi skupaj z vsem z montažnim in tesnilnim materialom.</t>
  </si>
  <si>
    <r>
      <t>T</t>
    </r>
    <r>
      <rPr>
        <sz val="10"/>
        <color indexed="8"/>
        <rFont val="Arial"/>
        <family val="2"/>
        <charset val="238"/>
      </rPr>
      <t>max=120ºC</t>
    </r>
  </si>
  <si>
    <r>
      <t>dp</t>
    </r>
    <r>
      <rPr>
        <sz val="10"/>
        <color indexed="8"/>
        <rFont val="Arial"/>
        <family val="2"/>
        <charset val="238"/>
      </rPr>
      <t>max=2,5bar, PN 16</t>
    </r>
  </si>
  <si>
    <t>Obremenitev pretokov (m3/h) = 0,04-0,8</t>
  </si>
  <si>
    <t>Danfoss tip ASV-PV</t>
  </si>
  <si>
    <t xml:space="preserve">Zaporni, nastavitveni ventil in merilni ventil za regulator diferenčnega tlaka (za uporabo v kombinaciji z partner avtomatskim ventilom). </t>
  </si>
  <si>
    <t>Ventil je predviden za montažo v dovod,  s priključkom na impulzno cev, nastavitvenim gumbom, vključno z dvema merilnima priključkoma in zapornim gumbom, z navojnimi priključki, skupaj z vsem z montažnim in tesnilnim materialom</t>
  </si>
  <si>
    <t>Izolirnim kosom do 80ºC</t>
  </si>
  <si>
    <t>Obremenitev pretokov (m3/h) = 0,021-0,63</t>
  </si>
  <si>
    <t>Danfoss tip ASV-BD</t>
  </si>
  <si>
    <t>Opomba: Ventila (regulator in nastavitveni ventil se uporabljata kot partner ventil, za avtomatsko hidravljično uravnoteženje dvižnih vodov. Proizvajalec za vgrajene ventile nudi brezplačno verifikacijo pretoka s pomočjo merilnega instrumenta.</t>
  </si>
  <si>
    <t>Dimanični radiatorski termostatski ventil z regulatorjem diferenčnega tlaka z notranjim navojem, za dvocevni sistem ogrevanja izdelan za delovni tlak NP6 in temperaturo 110°C, skupaj z montažnim in tesnilnim materialom</t>
  </si>
  <si>
    <t>DN 10</t>
  </si>
  <si>
    <t>DANFOSS tip RA-DV</t>
  </si>
  <si>
    <t>DN 10, PN 6</t>
  </si>
  <si>
    <t>ali enakovredni.</t>
  </si>
  <si>
    <t xml:space="preserve">Gola difuzijsko tesna cev iz visokotlačnega zamreženega polietilena (PE-Xa) v skladu z DIN 16892 in DIN EN ISO 15875, ki se lahko uporablja v ogrevalnih sistemih z max. delovno temperaturo 90˚C in max. delovni tlak 10 barov, kratkoročno do temperature 100˚C (namenjeno za obratovalno življenjsko dobo 50 let). Cevi imajo kisikovo pregrado v skladu z DIN 4726. </t>
  </si>
  <si>
    <t xml:space="preserve">Kot univerzalna cev je prav tako primerna za pitno vodo glede na DIN 2000, evropsko direktivo 98/83 / ES, DIN EN 806 in DIN 1988. Obratovalna temperatura in tlaki za pitno hladno in toplo vodo so v skladu z DVGW, ZVSHK in DIN 1988. </t>
  </si>
  <si>
    <t xml:space="preserve">Delovna temperatura je 70˚C (kratkotrajna maksimalna obratovalna temperatura 100˚C), trajen obratovalni tlak 10 bar (namenjeno za življenjsko dobo 50 let). Oba konca cevi sta opremljena z zaključno kapo (za higienično tesnjenje v skladu z DIN 806). Razred gradbenega materiala: B2 po DIN 4102-1 ali E po DIN EN 13501-1. </t>
  </si>
  <si>
    <t xml:space="preserve">Cevi so dobavljene skupaj s fazonskimi kosi ter držali (kolena, T-kosi, navojni priključki, prehodni kosi, držala za ventile, ...).  Cevi so predizolirane iz pravokotne ali okrogle izolacije cevi. Izolacija je izdelana iz polietilenske pene s parno zaporo po EnEV in za zaščito proti kondenzaciji in segrevanju v ceveh hladne vode po DIN 1988 s toplotno prevodnostjo 0,040 W/(mK). </t>
  </si>
  <si>
    <t>debeline izolacije 6 mm</t>
  </si>
  <si>
    <t>16 x 2,2</t>
  </si>
  <si>
    <t>20 x 2,8</t>
  </si>
  <si>
    <t>debeline izolacije 9 mm</t>
  </si>
  <si>
    <t>25 x 3,5</t>
  </si>
  <si>
    <t>REHAU tip RAUTITAN flex</t>
  </si>
  <si>
    <t>15×1,2  (DN 15)</t>
  </si>
  <si>
    <t>18×1,2  (DN 15)</t>
  </si>
  <si>
    <t>22×1,5  (DN 20)</t>
  </si>
  <si>
    <t>28×1,5 (DN 25)</t>
  </si>
  <si>
    <t xml:space="preserve">Toplotna izolacija razvoda hladilne vode z elastomerno fleksibilno izolacijo na osnovi sintetičnega kavčuka za preprečevanje kondenzacije in energijske prihranke. EU požarna klasifikacija B-s3,d0; toplotna prevodnost λ pri 0°C je 0,035 W/m.K; koef. upora difuziji vodne pare je 10.000 (za plošče deb. 3-32mm in cevi deb. 6-32mm; za ostale dimenzije je 7.000; za temp. območje od -50°C  do  +110°C; trakovi in plošče lepljeni na površino do maks. +85°C. </t>
  </si>
  <si>
    <t>debeline 13 mm</t>
  </si>
  <si>
    <t>ARMACELL tip Armaflex ACE Plus</t>
  </si>
  <si>
    <t>V = 1 l</t>
  </si>
  <si>
    <t>Izdelava različnih utorov, odprtin in ostala gradbena dela v zvezi z instalacijo ogrevanja</t>
  </si>
  <si>
    <t>ur</t>
  </si>
  <si>
    <t>HLAJENJE</t>
  </si>
  <si>
    <t>HLAJENJE S SPLIT SISTEMI</t>
  </si>
  <si>
    <t>Podometna doza (pred instalacijska doza) za puščene priključke  6,35/9,52 za kasnejšo montažo notranje enote split sistema skupaj s pokrovom in vgradnim materialom</t>
  </si>
  <si>
    <t>dim.:430x130x65</t>
  </si>
  <si>
    <t>NICCONS tip CLIMABOX</t>
  </si>
  <si>
    <t>Predizolirana bakrena cev, za povezavo med notranjo in zunanjo enoto split sistema, s cevno izolacijo skupaj z lepilom ter obdelavo fazonskih kosov, s parozapornim materialom iz sintetičnega kavčuka z zaprto celično strukturo, ki je težko gorljiva in samougasljiva, ki ne kaplja in širi ognja – vrste B2 (po DIN 4102, 1. del (05.98)), s toplotno prevodnostjo λ &lt; 0,035 W/mK pri 0 °C (po DIN EN 12667), primerna za temperaturno območje –-50 do + 105 °C, s koeficientom upornosti proti difuziji vodne pare μ &gt; 5000</t>
  </si>
  <si>
    <t>Cu 6,35</t>
  </si>
  <si>
    <t>Cu 9,52</t>
  </si>
  <si>
    <t>Armacell tip Tubolit split</t>
  </si>
  <si>
    <t>Zaščita izoliranih razvodov pripeljanih izven objekta, proti mehanskim poškodbam pred montažo zunanjih enot</t>
  </si>
  <si>
    <t>PP cev za odvod kondenzata, skupaj z vsemi fazonskimi kosi, tesnilnim , obešalnim, pritrjevalnim, montažnim materialom, ter dodatki za odrez</t>
  </si>
  <si>
    <t>PP d32</t>
  </si>
  <si>
    <t>Vgradni sifon za klimatske naprave prirejen za montažo v steno, skupaj z vsem montažnim in pritrdilnim materialom.</t>
  </si>
  <si>
    <t>-velikost priključka Φ32</t>
  </si>
  <si>
    <t>- dimenzija: 100×100mm</t>
  </si>
  <si>
    <t>HL tip 138 ali enakovredni</t>
  </si>
  <si>
    <t>Izdelava različnih utorov, odprtin in ostala gradbena dela v zvezi z instalacijo hlajenja</t>
  </si>
  <si>
    <t>VODOVOD IN VERTIKALNA KANALIZACIJA</t>
  </si>
  <si>
    <t>VODOVODNI PRIKLJUČEK</t>
  </si>
  <si>
    <t>Zakoličba osi cevovoda z zavarovanjem osi, oznako horizontalnih in vertikalnih lomov, oznako vozlišč, odcepov in zakoličba mesta prevezave na obstoječi cevovod ter vris v kataster  in izdelava geodetskega posnetka</t>
  </si>
  <si>
    <t>Priprava gradbišča, odstranitev eventualnih ovir in ureditev delovnega platoja ter vzpostavitev prvotnega stanja po končanih delih</t>
  </si>
  <si>
    <t>Zavarovanje gradbišča s predpisano prometno signalizacijo kot so letve, opozorilne vrvice, znaki, svetlobna telesa, objava v javnih glasilih</t>
  </si>
  <si>
    <t>(del trase, ki poteka po javnih površinah)</t>
  </si>
  <si>
    <t>Zakoličba obstoječih komunalnih vodov ter stroški nadzora predstavnikov prizadetih komunalnih organizacij v času gradnje</t>
  </si>
  <si>
    <t>Postavitev provizornih dostopov do objektov preko izkopanih jarkov iz plohov 5 cm širine 1,00 m</t>
  </si>
  <si>
    <t>(prenosljivi)</t>
  </si>
  <si>
    <t>Postavljanje gradbenih profilov na vzpostavljeno os trase cevovoda ter določitev nivoja za merjenje globine izkopa in polaganje cevovoda (2 zakoličbeni točki)</t>
  </si>
  <si>
    <t>Rezanje, odstranjevanje ter ponovna izdelava asfaltnega cestišča debeline 12 cm, z izdelavo tamponskega in nosilnega ustroja</t>
  </si>
  <si>
    <t>Strojni izkop jarka v suhem terenu širine do 2 m, globine do 2 m, s pravilnim odsekavanjem vertikal oz. poševnih stranic in odmetom materiala 1,0 m od roba jarka</t>
  </si>
  <si>
    <t>(90% celotnega izkopa)</t>
  </si>
  <si>
    <t>vse v terenu III - IV. kategorije</t>
  </si>
  <si>
    <t>Ročni izkop jarka v suhem terenu širine do 2 m, globine do 2 m, s pravilnim odsekavanjem vertikal oz. poševnih stranic in odmetom materiala 1,0 m od roba jarka</t>
  </si>
  <si>
    <t>(10% celotnega izkopa)</t>
  </si>
  <si>
    <t xml:space="preserve">Izdelava armirano betonskega vodomernega jaška notranje dimenzije 100 x 100 x170 cm po priloženem </t>
  </si>
  <si>
    <t xml:space="preserve">detajlu z opažanjem, armiranjem, zunanjo hidroizolacijo (2x bitumenski premaz), LŽ pokrovom D250 600x600mm, </t>
  </si>
  <si>
    <t>vstopno varnostno lestevijo ter pomožni vstopni element, izdelana in preizkušena v skladu z DIN 3620, DVGW 351, UVV, VBG 74, glede obremenitve pa po DIN 1879 (1 del). Varnostna lestev je zvarjena v zaščitni atmosferi</t>
  </si>
  <si>
    <t>ter pasivirana v kopeli. Nosilci so iz specialnega profila visoke togosti (dim. 56 x 24 x 2 mm), prečke oziroma klini iz U-profila z rebrasto stopalno površino (dim. 25mm po UVV), razdalje med klini 280 mm. Svetla širina lestve</t>
  </si>
  <si>
    <t>je 300 mm. Na steno jaška je pritrjena z 150 mm dolgimi, višinsko nastavljivimi zidnimi pritrdilnimi ročaji za pritrditev z mozniki. Vgrezljiv vstopni element je sestavljen iz držala ter vodila.</t>
  </si>
  <si>
    <t xml:space="preserve"> Držalo je iz vzvojne stabilne cevi dimenzije 33,7 x 3,25 mm, zgoraj upognjene pod kotom 90°, na obeh straneh zaprte z PVC kapami. Celotna dolžina držala v izvlečenem stanju je 1100 mm. </t>
  </si>
  <si>
    <t>Vodilo, z možnostjo blokade držala je opremljeno s štirimi luknjami, premera 12 mm, za pritrditev na steno jaška.</t>
  </si>
  <si>
    <t>Razpiranje izkopanega jarka na mestih, kjer nastopa možnost zasipanja</t>
  </si>
  <si>
    <t>(predvidoma 2% od skupne dolžine trase)</t>
  </si>
  <si>
    <t>Planiranje dna jarka v ravnini ali vzdolžnih naklonih pri normalnih pogojih v vseh kategorijah</t>
  </si>
  <si>
    <t>Izdelava peščenega nasipa za izravnavo dna jarka debeline 10 cm z 2 x sejanim peskom</t>
  </si>
  <si>
    <t>Nabava in transport materiala za izdelavo nasipa nad položeno cevjo. Na nasip za izravnavo jarka se izvede 3 - 5 cm debel nasip za poravnavo tal v katerega si cev izdela ležišče. Obsip cevi se izvaja v slojih po 15 - 20 cm istočasno na obeh straneh cevi.</t>
  </si>
  <si>
    <t>Ukinitev obstoječega vodovodnega priključka skupaj z rezanjem in odstranjevanjem asfalta (cca 4 m2), izkopom, z demontažo obstoječega zasuna ter montaža oklepa iz nodularne litine za cev DN 200, ukinitev obstoječega vodomernega jaška,zasip izkopanega jarka ter ponovna izdelava asfaltnega cestišča debeline 12 cm, z izdelavo tamponskega in nosilnega ustroja</t>
  </si>
  <si>
    <t>Planiranje in čiščenje terena vzdolž trase po zasutju cevovoda v širini 2,5 m</t>
  </si>
  <si>
    <t>Odvoz preostalega izkopanega materiala deponiranega kraj jarka z nakladanjem in razkladanjem ter odvozom na trajno deponijo s pridobitvijo evidenčnih listov</t>
  </si>
  <si>
    <t xml:space="preserve">Obbetoniranje fazonov (horizontalnih in vertikalnih lokov, odcepov ter podstavkov za hidrante z MB 20 </t>
  </si>
  <si>
    <t>(cca. 0,3m3/kos)</t>
  </si>
  <si>
    <t>Obbetoniranje cestnih kap zasunov z MB 20 z vsemi pomožnimi deli</t>
  </si>
  <si>
    <t>MATERIAL</t>
  </si>
  <si>
    <t>PE cev po SIST EN 12201 (SDR 11) skupaj z vsem tesnilnim in montažnim materialom</t>
  </si>
  <si>
    <t>PE100 d40x3,7</t>
  </si>
  <si>
    <t>PE cev po SIST EN 12201 (SDR 17) skupaj z vsem tesnilnim in montažnim materialom</t>
  </si>
  <si>
    <t xml:space="preserve">PE80 d90x5,4 </t>
  </si>
  <si>
    <t>Navrtalni zasun sestavljen iz:</t>
  </si>
  <si>
    <t>- univerzalnega navrtalnega zasuna (oklepi) za cevi iz PE oziroma NL (izbor glede na sekundarno omrežje) z integriranim ploščatim zapornim ventilom, za pitno vodo, PN10, z zgornjim bajonetnim priključkom za vrtljivo koleno (možen obrat 360°- brez vijačenja), iz nodularne litine (GGG-40), notranja in zunanja epoxi zaščita, prašno barvano,</t>
  </si>
  <si>
    <t>- vrtljivo koleno (možen obrat 360°), z bajonetnim priključkom za spajanje z navrtalnim oklepom (brez vijačenja) kot hitra spojka za spajanje s PE cevjo, za pitno vodo, PN10, notranja epoxi zaščita, prašno barvano</t>
  </si>
  <si>
    <t>- teleskopska vgradna garnitura, spajanje z oklepom na bajonet ali navoj (brez dodatnega fiksiranja z vtičem), omogoča kompakten spoj za potrebe posluževanja v zemljo vgrajene armature,</t>
  </si>
  <si>
    <t>- cestna kapa – mala (dimenzije pokrova ø95), ohišje kape in pokrov iz nodularne litine, bitumensko in dodatno protikorozijsko epoxi prašno zaščiten. Naleganje pokrova konusno z podaljšanim zobom. Pokrov v celoti odstranljiv. Možnost prilagajanja glede na teren s pripadajočimi distančnimi obroči,</t>
  </si>
  <si>
    <t>- nosilna podložna plošča iz umetnega materiala se namesti pod cestno kapo in ustreza tipu vgradne garniture,</t>
  </si>
  <si>
    <t>skupaj z montažnim in tesnilnim materialom</t>
  </si>
  <si>
    <t>HAWLE ZAK 46 DN32 /NL DN200 ali enakovredni</t>
  </si>
  <si>
    <t>Vodomer z impulznim izhodom, opremljen z impulznim izhodom na vodomeru, montažno konzolo z nastavljivimi spojnicami, nepovratni ventil, brezpotencialni senzor za vodomer impulz 1/100, skupaj s tesnilnim in vijačnim materialom</t>
  </si>
  <si>
    <t xml:space="preserve">-vodomer APATOR VM 4- NKP ali enakovredni skupaj s protipovratnim ventilom </t>
  </si>
  <si>
    <t>DN 25, Q3 =10,0 m3/h, PN16</t>
  </si>
  <si>
    <t>MS navojna krogelna pipa za sanitarno pitno vodo, skupaj z navojnima priključkoma, ročko za posluževanje ter tesnilnim materialom</t>
  </si>
  <si>
    <t>DN 40</t>
  </si>
  <si>
    <t>DN 40 z izpustom</t>
  </si>
  <si>
    <t>Drobni inštalacijski material za izvedbo vodovoda</t>
  </si>
  <si>
    <t>- spojka HAWLE za PE cevi z navojnim priključkom DN32/d40</t>
  </si>
  <si>
    <t>- reducirni kos DN40/DN32 pocinkani</t>
  </si>
  <si>
    <t>- reducirni kos DN40/DN25 pocinkani</t>
  </si>
  <si>
    <t>Dobava in polaganje signalno opozorilnega traku</t>
  </si>
  <si>
    <t>Tlačni preizkus hišnih priključkov po standardu SIST EN 805 ter  navodilih upravljalca vodovoda</t>
  </si>
  <si>
    <t>Dezinfekcija položenega cevovoda po standardu SIST EN 805, navodilih DVGW W 291 ter navodilih IVZ</t>
  </si>
  <si>
    <t>Nadzor s strani upravnika javnega vodovoda</t>
  </si>
  <si>
    <t>Geodetski posnetek izvedenih del po zaključku del na vodovodu ter izdelava elaborata za vris vodovoda v kataster v elektronski in tiskani obliki (obseg elaborata po zahtevi upravljalca vodovoda).</t>
  </si>
  <si>
    <t>NOTRANJA VODOVODNA INŠTALACIJA</t>
  </si>
  <si>
    <t>WC, konzolni s podometnim kotličkom:
Dobava in montaža kompletnega stranišča, sestavljenega iz:
- konzolne školjke iz sanitarne keramike za pritrditev
  na steno in s stranskim iztokom DN 100,
- vgradnega splakovalnika za univerzalno vzidavo in 
  suhomontažno vgradnjo, prostornine 3/6 l, s 
  proženjem spredaj ter s PE odtočnim kolenom, 
  prehodnim kosom, z WC priključno garnituro ter s 
  setom za zvočno izolacijo,
- aktivirna tipka za dvo-količinsko splakovanje, 
- sedežne deske s pokrovom - higienska,
- kompleta s pritrdilnim in tesnilnim materialom</t>
  </si>
  <si>
    <t>- konzola GEBERIT DUOFIX ali enakovredni</t>
  </si>
  <si>
    <t>- tipka krom GEBERIT tip OMEGA 30 115.080.KH.1 ali enakovredni</t>
  </si>
  <si>
    <t>Kompleten umivalnik bele barve z odprtino za mešalno baterijo ø 35, odprtino za odtočno garnituro ø45, pritrdilnimi vijaki, enoročno stoječo mešalno armaturo BLITZ KUK 901 ali enalovredni, skupaj z dvema armiranima cevema R 3/8" ø10 x 400 mm, kotnima regulirnima ventiloma DN15, odtočnim ventilom s čepom na poteg in pokromanim odtočnim S sifonom, kompletno z montažnim in tesnilnim materialom</t>
  </si>
  <si>
    <t>Samostoječi vgradni element za umivalnik, za suho gradnjo za vgradno globino 80 – 140 mm in nastavljivo konzolo za pritrditev umivalnika 150 – 300 mm skupaj s</t>
  </si>
  <si>
    <t>- komplet elementi za pritrditev na steno,</t>
  </si>
  <si>
    <t>- nastavljivimi kovinskimi priključki za vodovodno omrežje,</t>
  </si>
  <si>
    <t>- elementi za montažo in priključitev umivalnika,</t>
  </si>
  <si>
    <t>(Geberit Duofix)</t>
  </si>
  <si>
    <t>Priključitev pomivalnega korita komplet z enoročno mešalno baterijo (dobava in montaža), kotnima regulirnima ventiloma (eden s priključkom za pomivalni stroj), odtočnim ventilom s čepom na verižici, odtočnim sifonom, priključkom za pomivalni stroj, vključno ves montažni in tesnilni material</t>
  </si>
  <si>
    <t>velikosti 100x800 mm</t>
  </si>
  <si>
    <t>Trokadero - izlivnik talne izvedbe z zadnjim iztokom iz sanitarne keramike komplet z:</t>
  </si>
  <si>
    <t>- izpiralnim ventilom DN 20,</t>
  </si>
  <si>
    <t xml:space="preserve">- zidno mešalno baterijo z dolgim premičnim iztokom s tuš ročko </t>
  </si>
  <si>
    <t>- pokromano dvižno mrežo,</t>
  </si>
  <si>
    <t xml:space="preserve">  vključno s tesnilnim in pritrdilnim materialom</t>
  </si>
  <si>
    <t>(Dolomite Brenta ali enakovredni)</t>
  </si>
  <si>
    <t>Električni tlačni bojler za pripravo sanitarne tople vode skupaj z varnostno nepovratnim ventilom varnostnim termostatom, veznimi cevkami, vključno ves tesnilni in montažni material.</t>
  </si>
  <si>
    <t>Bojler mora ustrezati normativom DIN 1988 ter SIST EN 60335-2-21</t>
  </si>
  <si>
    <t>V = 30 l</t>
  </si>
  <si>
    <t>Večfunkcijski termostatski ventil za zagotovitev takojšnje dobave tople sanitarne vode na cirkulacijskih vertikalah, z navojnim priključkom PN10, adapterjem za elektrotermični pogon in adapterjem za kabelsko tipalo. Nastavitveno območje temperature znaša 40 do 65°C.</t>
  </si>
  <si>
    <t>Viega Easytop ali enakovredni</t>
  </si>
  <si>
    <t>MS navojna krogelna pipa z ročko za posluževanje, skupaj s tesnilnim materialom</t>
  </si>
  <si>
    <t>KOVINA tip KV 60..  ali enakovredni</t>
  </si>
  <si>
    <t xml:space="preserve">DN 20 </t>
  </si>
  <si>
    <t>DN 25</t>
  </si>
  <si>
    <t>Zidna iztočna armatura z zaščito proti zmrzovanju sestavljena iz sedeža ventila za debelino stene od 200-500 mm, samodejnim ventilom za praznjenje ob vsakem zapiranju, stenske puše, stenskega nosilca, stenska rozeta z notranjim navojem</t>
  </si>
  <si>
    <t>SCHELL POLAR II set</t>
  </si>
  <si>
    <t>Izmenljivi merilni vložek za hladno ali toplo vodo (impulzni izhod) (Qn=1,5m3/h) skupaj s tesnilnim materialom ter</t>
  </si>
  <si>
    <t>- enocevnim priključnim elementom za vodomer EAT ¾” (110mm)</t>
  </si>
  <si>
    <t xml:space="preserve">- izmenljivi merilni vložek AMES 3-K+m (impulzni izhod) </t>
  </si>
  <si>
    <t xml:space="preserve">- izmenljivi merilni vložek AMES 3-W+m (impulzni izhod) </t>
  </si>
  <si>
    <t>Mikroprocesorska centralna enota za zajem podatkov v M-Bus sistemu opremljena in dobavljena z:</t>
  </si>
  <si>
    <t>- RS232 vmesnik</t>
  </si>
  <si>
    <t>- hitrost prenosa podatkov 300 in 2400 Bit/s</t>
  </si>
  <si>
    <t>- maksimalno število priključenih naprav je 32</t>
  </si>
  <si>
    <t>- maksimalna dolžina kabla je 1000 m</t>
  </si>
  <si>
    <t>- nominalna napetost 28 VDC</t>
  </si>
  <si>
    <t>- maksimalni tok 55 mA</t>
  </si>
  <si>
    <t>- maksimalna poraba 3 W</t>
  </si>
  <si>
    <t>- maksimalna obremenilna kapacitivnost 1.5 uF</t>
  </si>
  <si>
    <t>- obratovalna temperatura -30 do +55 °C</t>
  </si>
  <si>
    <t>- temperatura skladiščenja -40 do +85 °C</t>
  </si>
  <si>
    <t>- dimenzija 90 x 65 x 108 mm</t>
  </si>
  <si>
    <t>- teža 220 g</t>
  </si>
  <si>
    <t>- IP20 zaščita</t>
  </si>
  <si>
    <t>- Programska oprema EnerBus</t>
  </si>
  <si>
    <t>Programski paket EnerBus je namenjen centraliziranemu spremljanju števcev z M-Bus izhodom (toplotni števci, vodomeri, elektro števci, plinski števci, …), shranjevanju odčitanih podatkov v podatkovno bazo in nadaljnji obdelavi podatkov. Namenjen je podjetjem, katerih storitve zajemajo tudi centralizirano odčitavanje M-Bus števcev v večstanovanjskih objektih, poslovnih objektih in industrijskih objektih. Program je primeren tudi za uporabnike, ki lahko s pomočjo programa in ustrezne strojne opreme nadzirajo porabo toplote, vode, plina, …, v časovnem obdobju in s pomočjo rezultatov optimizirajo energetsko učinkovitost. Program med drugim nudi tudi pripravo obračunskih podatkov. Program je neposredno povezljiv s programom EnerDel in s tem omogoča uporabniku paketno rešitev odčitavanja števcev, izvedbe delitve in prenosa podatkov v obračunski program. Prav tako je mogoč izvoz podatkov (odčitkov) v uporabnikove že obstoječe programske aplikacije za delitev in/ali obračun stroškov. Izvozni format (odvisen od uporabnikove aplikacije</t>
  </si>
  <si>
    <t>- Spletni portal EnerWEB</t>
  </si>
  <si>
    <t>Spletna aplikacija EnerWEB je namenjena enostavnemu tabelaričnemu in grafičnemu prikazu podatkov uporabniku, kot so informacije delilnikov stroškov ogrevanja, informacije toplotnih / klima / kombi števcev, informacije vodomerov. EnerWEB je povezljiv z vsemi Enerkon sistemi (EnerBus, EnerDel, EnerPisT), uporabniku pa omogoča izvoze v lastne programe preko predefiniranih izvoznih datotek, kot npr.: podporne poslovne programe za obračun, planiranje, optimizacijo omrežja, napovedi</t>
  </si>
  <si>
    <t>- napajanje 240 V</t>
  </si>
  <si>
    <t>- priključna moč 3 W</t>
  </si>
  <si>
    <t>- Zagon sistema:</t>
  </si>
  <si>
    <t>- priklop vodomerov na opcijski konektor kalorimetra</t>
  </si>
  <si>
    <t>- priklop opcijskega konektorja M-BUS/4WZ na M-BUS omrežje</t>
  </si>
  <si>
    <t>- popis toplotnih števcev in vodomerov s popisom trenutnih stanj</t>
  </si>
  <si>
    <t>- vprogramiranje števila in stanj vodomerov v toplotni števec</t>
  </si>
  <si>
    <t>- montaža opcijskih kartic in plombiranje</t>
  </si>
  <si>
    <t xml:space="preserve">- montaža centralne enote </t>
  </si>
  <si>
    <t>ELVACO tip CmeX10 ali enakovredni</t>
  </si>
  <si>
    <t>Difuzijsko tesna cev iz visokotlačnega zamreženega polietilena (PE-Xa) v skladu z DIN 16892 in DIN EN ISO 15875, ki se lahko uporablja v ogrevalnih sistemih z max. delovno temperaturo 90˚C in max. delovni tlak 10 barov, kratkoročno do temperature 100˚C (namenjeno za obratovalno življenjsko dobo 50 let). Cevi imajo kisikovo pregrado v skladu z DIN 4726. Kot univerzalna cev je prav tako primerna za pitno vodo glede na DIN 2000, evropsko direktivo 98/83 / ES, DIN EN 806 in DIN 1988. Obratovalna temperatura in tlaki za pitno hladno in toplo vodo so v skladu z DVGW, ZVSHK in DIN 1988. Delovna temperatura je 70˚C (kratkotrajna maksimalna obratovalna temperatura 100˚C), trajen obratovalni tlak 10 bar (namenjeno za življenjsko dobo 50 let). Cevi so predizolirane iz pravokotne ali okrogle izolacije cevi. Izolacija je izdelana iz polietilenske pene s parno zaporo po EnEV in za zaščito proti kondenzaciji in segrevanju v ceveh hladne vode po DIN 1988 s toplotno prevodnostjo 0,040 W/(mK). Oba konca cevi sta opremljena z zaključno kapo (za higienično tesnjenje v skladu z DIN 806). Razred gradbenega materiala: B2 po DIN 4102-1 ali E po DIN EN 13501-1. Cevi so dobavljene skupaj s fazonskimi kosi ter držali (kolena, T-kosi, navojni priključki, prehodni kosi, držala za kotne in podometne ventile, zidne mešalne baterije..)</t>
  </si>
  <si>
    <t>REHAU RAUTITAN flex ali enakovredni</t>
  </si>
  <si>
    <t>20 x 2,8 debelina izolacije 13 mm</t>
  </si>
  <si>
    <t>25 x 3,5 debelina izolacije 13 mm</t>
  </si>
  <si>
    <t>Cev iz nerjavečega materiala 1.4401 po DVGW W 534 (press sistem) skupaj z vsemi fitingi, tesnilnim, in pritrdilnim materialom ter dodatkom na odrez</t>
  </si>
  <si>
    <t>OPOMBA: obešala za vodoravno, poševno in navpično pritrjevanje cevi na gradbeno ali drugo vrsto konstrukcije sestavljene iz predfabriciranih obešal je iz pocinkanega železa in obsega objemke s podlogo iz sintetične gume odporne do 120 °C – dušenje zvoka, navojne palice s temeljno ploščo ali temeljnim profilom, kovinskih vložkov, vijakov z maticami, drsne in fiksne podpore. Vsa obešala se izvede po smernicah za montažo in preprečevanje prenosa hrupa na gradbeno konstrukcijo!</t>
  </si>
  <si>
    <t>VIEGA Sanpress Inox ali enakovredni</t>
  </si>
  <si>
    <t>Ø18 x 1</t>
  </si>
  <si>
    <t>Ø22 x 1,2</t>
  </si>
  <si>
    <t>Ø28 x 1,2</t>
  </si>
  <si>
    <t>Ø35 x 1,5</t>
  </si>
  <si>
    <t>Dobava in montaža elastomerne fleksibilne izolacije na osnovi sintetičnega kavčuka za izolacijo cevovodov sanitarno tople/hladne vode, zračnih kanalov, rezervoarjev, ventilov, fitingov, prirobnic, cevovodov  v hladilni in klimatski tehniki in procesni industriji za preprečevanje kondenzacije in energijske prihranke. EU požarna klasifikacija B-s3,d0; toplotna prevodnost λ pri 0°C je 0,035 W/m.K; koef. upora difuziji vodne pare je 10.000 (za plošče deb. 3-32mm in cevi deb. 6-32mm; za ostale dimenzije je 7.000; za temp. območje od -50°C  do  +110°C; trakovi in plošče lepljeni na površino do maks. +85°C. Toplotne mostove potrebno zaščititi s cevnimi nosilci Armafix AF. Spoje (vzdožne, prečne, površino) potrebno lepiti z original Armaflex lepilom,  za čiščenje orodja, rok in razmaščevanje pa Armaflex Čistilo. CE certifikat v skladu z EN 14304. Na zunanjih instalacijah je izolacijo potrebno zaščititi z:  Armafinish 99 - zaščitni premaz v beli in sivi barvi  ali z oblogo Arma-Chek.</t>
  </si>
  <si>
    <t>debelina 13 mm (hladna voda pod stropom)</t>
  </si>
  <si>
    <t>debelina 19 mm (topla voda pod stropom)</t>
  </si>
  <si>
    <t>debelina 25 mm (topla voda pod stropom)</t>
  </si>
  <si>
    <t>Posebej ozka, pripravljena na priklop, tiha in avtomatsko prečrpovalna naprava za odpadno vodo po EN 12050-3 za prosto stoječo vgradnjo pred steno, z vsemi potrebnimi preklopnimi in krmilnimi napravami.</t>
  </si>
  <si>
    <t>Sestavni deli naprave:</t>
  </si>
  <si>
    <t>- Zanesljiva potopna črpalka s sekači</t>
  </si>
  <si>
    <t>- Vgrajena protipovratna loputa</t>
  </si>
  <si>
    <t>- Aktivni ogljeni filter</t>
  </si>
  <si>
    <t>- Zaščita pred prelivom</t>
  </si>
  <si>
    <t>- Fleksibilni priključni nastavki</t>
  </si>
  <si>
    <t xml:space="preserve">Priključek za viseči WC in do tri nadaljnje možnosti za priključitev (umivalnik, tuš, bide). </t>
  </si>
  <si>
    <t>Ohišje črpalke: PP-GF30</t>
  </si>
  <si>
    <t>Tekač: PA/PPO, ojačan s steklenimi vlakni (odvisno od tipa)</t>
  </si>
  <si>
    <t>Material posode: PP</t>
  </si>
  <si>
    <t>Gred črpalke: 1.4305 [AISI303]</t>
  </si>
  <si>
    <t xml:space="preserve">Transportni medij: Voda 100 % </t>
  </si>
  <si>
    <t>Pretok: 2 m3/h</t>
  </si>
  <si>
    <t>Črpalna višina: 5 m</t>
  </si>
  <si>
    <t>Temperatura medija: 20 °C</t>
  </si>
  <si>
    <t>Min. temperatura medija: 5 °C</t>
  </si>
  <si>
    <t>Maks. temperatura medija: 35 °C</t>
  </si>
  <si>
    <t>Maksimalni obratovalni tlak: 1 bar</t>
  </si>
  <si>
    <t>Maks. temperatura okolice: 40 °C</t>
  </si>
  <si>
    <t>Omrežni priključek: 1~230V/50 Hz</t>
  </si>
  <si>
    <t>Nazivna moč P2: 0,4 kW</t>
  </si>
  <si>
    <t>Nazivno število vrtljajev: 2900 1/min</t>
  </si>
  <si>
    <t>Nazivni tok (ca.): 1,9 A</t>
  </si>
  <si>
    <t>Vrsta zaščite: IP 44</t>
  </si>
  <si>
    <t>Razred izolacije: F</t>
  </si>
  <si>
    <t>Dopustna toleranca napetosti: ±10 %</t>
  </si>
  <si>
    <t>Z napravo dobaviti zaporni in nepovrati ventil</t>
  </si>
  <si>
    <t>WILO HiSewlift 3-I35 ali enakovredni</t>
  </si>
  <si>
    <r>
      <t>V = 2 m</t>
    </r>
    <r>
      <rPr>
        <sz val="10"/>
        <color indexed="8"/>
        <rFont val="Arial"/>
        <family val="2"/>
        <charset val="238"/>
      </rPr>
      <t>3/h</t>
    </r>
  </si>
  <si>
    <t>H = 5 m</t>
  </si>
  <si>
    <t>Horizontalni talni sifon DN50 s tesnilno prirobnico, sifonskim vložkom, stranskim dotokom DN40, odtokom DN 50 s krogličnim zglobom, skrajšljivim okvirnim nastavkom in nerjavečo jekleno rešetko 150x150mm. Vgradna zaščita je zajeta z dobavo</t>
  </si>
  <si>
    <t>pretočnost 1,6 l/s</t>
  </si>
  <si>
    <t>ACO Easyflow ali enakovredni</t>
  </si>
  <si>
    <t>Vgradni sifon za pralni stroj DN40/50 z integriranim priključkom za vodo (rozete, dotok/odtok R1/2" notranji navoj) in iztočno pipo R1/2" z varovalom povratnega toka in odzračevalnikom, skrajšljivim ohišjem, montažno ploščo s priključnim kolenom za stroj 3/4" HL19.C in nerjavečo jekleno krovno ploščo 100x180mm, najmanjša vgradna globina: 75 mm.</t>
  </si>
  <si>
    <t>HL 406 ali enakovredni</t>
  </si>
  <si>
    <t>PP tlačna cev, skupaj s tesnili, fazonskimi kosi in ostalim montažnim materialom</t>
  </si>
  <si>
    <t>Ø32; PN6</t>
  </si>
  <si>
    <t>Odtočne cevi SML – Ductil dolžine 3 m po ISO 6594 oziroma DIN 19522 (nodularna litina), skupaj s fazonskimi kosi, z vijačnimi tesnilnimi spojkami za izvedbo kanalizacije pod stropom ali v jašku, obešali, vključno ves montažni material</t>
  </si>
  <si>
    <t>Ø100</t>
  </si>
  <si>
    <t>Ø125</t>
  </si>
  <si>
    <t>PP odtočna cev skupaj z gumi tesnili in vsemi ostalimi fazonskimi kosi</t>
  </si>
  <si>
    <t>Valsir tip PP ali enakovredni</t>
  </si>
  <si>
    <t>Ø32</t>
  </si>
  <si>
    <t>Ø40</t>
  </si>
  <si>
    <t>Ø50</t>
  </si>
  <si>
    <t>Ø75</t>
  </si>
  <si>
    <t>Ø110</t>
  </si>
  <si>
    <t>debelina 19 mm (odduhi na podstrehi)</t>
  </si>
  <si>
    <r>
      <t>m</t>
    </r>
    <r>
      <rPr>
        <sz val="10"/>
        <color indexed="8"/>
        <rFont val="Arial"/>
        <family val="2"/>
        <charset val="238"/>
      </rPr>
      <t>2</t>
    </r>
  </si>
  <si>
    <t xml:space="preserve">Izdelava požarno odpornih prebojev na prehodih cevi skozi meje požarnih celic in sektorjev po SZPV 408 </t>
  </si>
  <si>
    <t>dolžina oboda cevi do 0,5 m (Ø15 -Ø125)</t>
  </si>
  <si>
    <t>Vrtanje lukenj, izdelava različnih utorov in druga gradbena dela za nemoteno izvedbo instalacije vodovoda</t>
  </si>
  <si>
    <t>PRIPRAVA TOPLE SANITARNE VODE</t>
  </si>
  <si>
    <t xml:space="preserve">Bojler za centralno pripravo tople sanitarne vode v vertikalni izvedbi z možnostjo vgradnje dodatnega prenosnika toplote ali električnega grelnika na prirobnico ter z možnostjo vgradnje dodatnega električnega grelnika . Bojler je zaščiten proti koroziji po DIN 4753-3 z integrirano magnezijevo anodo. Bojler je toplotno izoliran s trdo PU izolacijo 50 mm. </t>
  </si>
  <si>
    <t>- grelni register DN 25 – dovod in povratek</t>
  </si>
  <si>
    <r>
      <t xml:space="preserve">A </t>
    </r>
    <r>
      <rPr>
        <sz val="10"/>
        <color indexed="8"/>
        <rFont val="Arial"/>
        <family val="2"/>
        <charset val="238"/>
      </rPr>
      <t>izmenjevalec1  = 0,76 m2</t>
    </r>
  </si>
  <si>
    <r>
      <t xml:space="preserve">A </t>
    </r>
    <r>
      <rPr>
        <sz val="10"/>
        <color indexed="8"/>
        <rFont val="Arial"/>
        <family val="2"/>
        <charset val="238"/>
      </rPr>
      <t>izmenjevalec2  = 1,65 m2</t>
    </r>
  </si>
  <si>
    <t>Priključki:</t>
  </si>
  <si>
    <t>- 2 x DN 25 – topla in hladna voda (PN 10)</t>
  </si>
  <si>
    <t>- DN 20 – cirkulacija PN 10</t>
  </si>
  <si>
    <t>– 2 x potopna tuljka notranji premer DN 15 za potopno tipalo,varnostni termostat ali tetmometer,skupaj s potopnim temperaturnim tipalom</t>
  </si>
  <si>
    <t>- električni grelec s termostatom, varnostnim termostatom ter kontaktorsko omarico (prigraditev na prirobnico),</t>
  </si>
  <si>
    <t>Ne = 2 kW</t>
  </si>
  <si>
    <t>U = 230 V / 3ph. / 50 Hz</t>
  </si>
  <si>
    <t>BOSCH tip AS 400 DUO ali enakovredni</t>
  </si>
  <si>
    <t>V= 400 l</t>
  </si>
  <si>
    <t>Cirkulacijska črpalka za pitno vodo, ki ne potrebuje vzdrževanja (izvedba z mokrim rotorjem), z navojnim priključkom, sinhronim motorjem, ki je odporen za tok pri blokiranem rotorju in skladen s tehnologijo ECM, ter vgrajeno elektronsko regulacijo zmogljivosti za brezstopenjsko reguliranje diferenčnega tlaka. Z najvišjimi izkoristki in visokim zagonskim momentom, vključno z avtomatsko deblokirno funkcijo. Uporabna za vse naprave za pitno vodo (+2 do +70°C). Črpalka vsebuje:</t>
  </si>
  <si>
    <t>- Predizbirni regulacijski načini za optimalno prilagoditev bremena, ročni način obratovanja Δp-c (diferenčni tlak konstanten),</t>
  </si>
  <si>
    <t xml:space="preserve">- Temperaturno krmiljen način obratovanja </t>
  </si>
  <si>
    <t>- Zaznavanje in podpora termični dezinfekciji zbiralnika tople pitne vode</t>
  </si>
  <si>
    <t>- Vgrajena zaščita motorja</t>
  </si>
  <si>
    <t>- Signalizacija obratovanja in motenj (s kodami napak)</t>
  </si>
  <si>
    <t>- Prikaz trenutne porabe v vatih in kumuliranih kilovatnih urah ali prikaz trenutnega pretoka in trenutne temperature</t>
  </si>
  <si>
    <t>- Funkcija Reset za ponastavitev električnega števca ali ponastavitev nastavitev na tovarniške nastavitve</t>
  </si>
  <si>
    <t>- Funkcija "Hold" (zaklep tipk) za zaklep nastavitev</t>
  </si>
  <si>
    <t>- Minimalna poraba le 3 W</t>
  </si>
  <si>
    <t>- Avtomatska deblokirna funkcija</t>
  </si>
  <si>
    <t>- Toplotno izolacijske lupine serijsko</t>
  </si>
  <si>
    <t>Ohišje črpalke: Nerjaveče jeklo</t>
  </si>
  <si>
    <t>Tekač: Umetna masa (PPE - 30% GF)</t>
  </si>
  <si>
    <t>Gred črpalke: Nerjaveče jeklo</t>
  </si>
  <si>
    <t>Ležaj:grafit, impregniran z epoksidno smolo</t>
  </si>
  <si>
    <t>Pretok: 0,50 m³/h</t>
  </si>
  <si>
    <t>Črpalna višina: 3,00 m</t>
  </si>
  <si>
    <t>Min. temperatura medija: 2 °C</t>
  </si>
  <si>
    <t>Maks. temperatura medija: 70 °C</t>
  </si>
  <si>
    <t>Maksimalni obratovalni tlak: 10 bar</t>
  </si>
  <si>
    <t>Maks. dopustna skupna trdota za pitno vodo: 3.57 mmol/l (20 °dH)</t>
  </si>
  <si>
    <t>Elektromagnetna združljivost: EN 61800-3</t>
  </si>
  <si>
    <t>Oddajanje interferenčnih motenj: EN 61000-6-3</t>
  </si>
  <si>
    <t>Neobčutljivost na motnje: EN 61000-6-2</t>
  </si>
  <si>
    <t>Poraba moči P1: 0,003 kW ... 0,045 kW, 1~230V/50 Hz</t>
  </si>
  <si>
    <t>maks. število vrtljajev: 1200 1/min ... 4200 1/min</t>
  </si>
  <si>
    <t>Odvzem toka: ... 0,49 A</t>
  </si>
  <si>
    <t>Vrsta zaščite: IP X4D</t>
  </si>
  <si>
    <t>Kabelski spoj: PG 11</t>
  </si>
  <si>
    <t>Priključek cevi: G 1½ PN 10</t>
  </si>
  <si>
    <t>Vgradna dolžina: 180 mm</t>
  </si>
  <si>
    <t>Wilo Stratos PICO-Z 25/1-6 PN 10 ali enakovredni</t>
  </si>
  <si>
    <t>Razteznostna posoda za sanitarno vodo po DIN 4807 T5, za preizkusni tlak 10 bar obratovalni tlak 8 bar, skupaj T-kosom ter flow-jet ventilom, vključno ves tesnilni in montažni material</t>
  </si>
  <si>
    <t>Reflex DD 33 ali enakovredni</t>
  </si>
  <si>
    <t>Vcel = 33 l</t>
  </si>
  <si>
    <t>Filter trdih delcev z izmenljivim</t>
  </si>
  <si>
    <t xml:space="preserve">filtrmin vložkom 0,08mm </t>
  </si>
  <si>
    <t>GRUNBECK tip FS-B 1''</t>
  </si>
  <si>
    <t>Vnom=3,70 m³/h (Δp=0,2 bar)</t>
  </si>
  <si>
    <t>DN25, PN10</t>
  </si>
  <si>
    <t>Elektronska sesalno tlačna dozirna črpalka po DIN 1988, skupaj z merilnikom pretoka za krmiljenje membranske črpalke z nazivnim priključnim premerom 1" s pretokom do 6 m3/h pri Dp = 0,4 bara, dozirnim ventilom, sesalno garnituro z nivojskim stikalom, dozirno posodo 20 l z mineralno razstopino Exados zeleni (20 l kanister), skupaj s tesnilnim in montažnim materialom ter električnim napajanjem</t>
  </si>
  <si>
    <t>GRÜNBECK tip EXADOS ES 6 DN 25  ali enakovredni</t>
  </si>
  <si>
    <t>Qn = 0,04 – 6,0 m3/h</t>
  </si>
  <si>
    <t>P= 20 W</t>
  </si>
  <si>
    <t xml:space="preserve">U=230 V / 50 Hz </t>
  </si>
  <si>
    <t>Vodomer z impulznim izhodom, opremljen z impulznim izhodom na vodomeru z izhodom za daljinski prikaz, skupaj s tesnilnim in vijačnim materialom</t>
  </si>
  <si>
    <t>Z vodomerom se dobavi zbiralnik impulzov IS-WZ za priključitev največ dveh vodomerov pripravljenih za daljinsko prikazovanje</t>
  </si>
  <si>
    <t>HYDROMETER   ali enakovredni</t>
  </si>
  <si>
    <t>DN 20, Qn =6,0 m3/h, PN16</t>
  </si>
  <si>
    <t>Poševnosedežni ventil za hidravlično uravnovešanje z navojnim priključkom PN 20 namenjen za delovno temperaturo od –20°C do 120°C. Ventil ima proporcionalno karakteristiko dušenja, merne priključke za instrument za nastavljanje pretoka, ročno nastavitveno kolo z numerično skalo, funkcijo zapornega elementa. Postavka vključuje nastavitev pretoka s pomočjo merilnega instrumenta in izdelavo zapisnika o doseženih pretokih,</t>
  </si>
  <si>
    <t>DANFOSS MSV-BD  ali enakovredni</t>
  </si>
  <si>
    <t>Vzmetni varnostni ventil z navojnima priključkoma, skupaj s tesnilnim materialom</t>
  </si>
  <si>
    <t>pizp = 8 bar</t>
  </si>
  <si>
    <t>DN 32</t>
  </si>
  <si>
    <t>MS krogelna pipa za praznjenje z navojnima priključkoma, z zaporno kapo, tesnilom in verižico, vijačnim spojem za gibko cev, skupaj s tesnilnim in vijačnim materialom</t>
  </si>
  <si>
    <t>KOVINA tip KP 51  ali enakovredni</t>
  </si>
  <si>
    <t>DN 15 z izpustom</t>
  </si>
  <si>
    <t>MS protipovratni ventil z navojnimi priključki, skupaj s tesnilnim in vijačnim materialom.</t>
  </si>
  <si>
    <t>KOVINA tip VP 64  ali enakovredni</t>
  </si>
  <si>
    <t>Manometer v okroglem ohišju z merilnim območjem do 10 bar z navojnim priključkom DN 15, manometrsko navojno pipico DN 15, komplet z montažnim in tesnilnim materialom</t>
  </si>
  <si>
    <t>CALEFFI tip 557  ali enakovredni</t>
  </si>
  <si>
    <t>Termometer v okroglem ohišju, z navojnim priključkom R 1/2" ter merilnim območjem do 40°C komplet z montažnim in tesnilnim materialom</t>
  </si>
  <si>
    <t>CALEFFI tip 688  ali enakovredni</t>
  </si>
  <si>
    <t>Termometer v okroglem ohišju, z navojnim priključkom R 1/2" ter merilnim območjem do 120°C komplet z montažnim in tesnilnim materialom</t>
  </si>
  <si>
    <t>PLINOVOD</t>
  </si>
  <si>
    <t>ZUNANJI RAZVOD</t>
  </si>
  <si>
    <t>Zakoličba osi plinovoda z zavarovanjem osi, oznako horizontalnih in vertikalnih lomov, oznako vozlišč, odcepov in zakoličba mesta prevezave na obstoječi plinovod ter vris v kataster in izdelava geodetskega posnetka</t>
  </si>
  <si>
    <t>Priprava gradbišča, odstranitev eventuelnih ovir in ureditev delovnega platoja ter vzpostavitev prvotnega stanja po končanih delih</t>
  </si>
  <si>
    <t>Zavarovanje gradbišča s predpisano prometno signalizacijo kot so letve, opozorilne vrvice, znaki, svetlobna telesa</t>
  </si>
  <si>
    <t>Postavitev provizornih dostopov do objektov preko izkopanih jarkov iz plohov 5 cm širine 1,00 m (prenosljivi)</t>
  </si>
  <si>
    <t>Postavljanje gradbenih profilov na vzpostavljeno os trase cevovoda ter določitev nivoja za merjenje globine izkopa in polaganje cevovoda</t>
  </si>
  <si>
    <t>vse v terenu III. - IV. kategorije</t>
  </si>
  <si>
    <r>
      <t>m</t>
    </r>
    <r>
      <rPr>
        <sz val="10"/>
        <color indexed="8"/>
        <rFont val="Arial"/>
        <family val="2"/>
        <charset val="238"/>
      </rPr>
      <t>3</t>
    </r>
  </si>
  <si>
    <t>Ročni izkop jarka v suhem terenu širine do 2 m, globine do 1 m, s pravilnim odsekavanjem vertikal oz. Poševnih stranic in odmetom materiala 1,0 m od roba jarka</t>
  </si>
  <si>
    <t>Izdelava peščenega nasipa za izravnavo dna jarka debeline 10 cm, z izbranim izkopanim materialom, če je le ta homogen in brez kamnov nad 1/8 D cevi. V primeru izkopa zelo zemlje z veliko kamna je potrebno nasip za izravnavo izvesti z 2 × sejanim peskom</t>
  </si>
  <si>
    <t xml:space="preserve">Nabava in transport materiala za izdelavo nasipa nad položeno cevjo. Na nasip za izravnavo jarka se izvede 3 - 5 cm debel nasip za poravnavo tal v katerega si cev izdela ležišče. Obsip cevi se izvaja v slojih po 15 - 20 cm istočasno na obeh straneh cevi. </t>
  </si>
  <si>
    <t>Odvoz preostalega izkopanega materiala deponiranega kraj jarka z nakladanjem ter odvozom na trajno deponijo, razkladanjem, planiranjem in utrjevanjem v slojih po 50 cm skupaj s pridobitvijo evidenčnih listov</t>
  </si>
  <si>
    <t>Planiranje in čiščenje terena vzdolž trase po zasutju cevovoda v širini 2,5m</t>
  </si>
  <si>
    <t>Navrtalno sedlo z obojko za izvedbo priključka na plinovodno omrežje iz materiala PE</t>
  </si>
  <si>
    <t>PE d160/d32 mm</t>
  </si>
  <si>
    <t>Varovalo pretoka plina (GAS STOP ventil) tip GSA od 35 mbar do 5bar z avtomatsko deaktivacijo, vgrajen v obojko (dolga izvedba), vključno ves tesnilni in montažni material</t>
  </si>
  <si>
    <t>Cev PE po SIST EN 1555, skupaj z dodatkom za razrez</t>
  </si>
  <si>
    <t>PE100 d32x3,0 mm</t>
  </si>
  <si>
    <t>Fazonski kosi za PE cevi:</t>
  </si>
  <si>
    <t>- PE elektovarilna obojka</t>
  </si>
  <si>
    <t>PE 32 (SDR 11)</t>
  </si>
  <si>
    <t>Prehodni kos PE / jeklo</t>
  </si>
  <si>
    <t>PEHD d32mm / DN 25</t>
  </si>
  <si>
    <t>Jeklena brezšivna srednje težka cev po SIST EN 10255 iz materiala po SIST EN 10216-1 skupaj z loki, montažo in varilnim ter tesnilnim materialom ustrezno zaščitena proti vlagi</t>
  </si>
  <si>
    <t>Ø 33,7 x 3,25 (DN 25)</t>
  </si>
  <si>
    <t>Plinska omarica iz RF pločevine za glavno plinsko zaporno pipo, skupaj z montažnim in pritrdilnim materialom</t>
  </si>
  <si>
    <t>dimenzije 350 x400x 250</t>
  </si>
  <si>
    <t>Krogelna pipa – glavna plinska zaporna pipa z navojnimi priključki skupaj z vgrajenim izolirnim kosom, tlačne stopnje PN 16, standardne dolžine, atestirana za zemeljski plin, z ročko za posluževanje, skupaj s tesnilnim materialom.</t>
  </si>
  <si>
    <t>DN25</t>
  </si>
  <si>
    <t>Protikorozijska in mehanska zaščita po SIST EN 12068</t>
  </si>
  <si>
    <t>plinovoda in elementov plinovoda sestoječa iz</t>
  </si>
  <si>
    <t>- odstranjevanja nečistoč in rje</t>
  </si>
  <si>
    <t>- premaza  Vogelsang Evotol-Voranstrich-S 1</t>
  </si>
  <si>
    <t>- ovijanje cevi s polietilenskimi trakovi Vogelsang Evotol-Voranstrich tipa C</t>
  </si>
  <si>
    <t>s 100 %  prekrivanjem</t>
  </si>
  <si>
    <t>- pregled izolacije z detektorjem z</t>
  </si>
  <si>
    <t xml:space="preserve">  napetostjo 20 kV</t>
  </si>
  <si>
    <t>PVC trak za označevanje plinovoda</t>
  </si>
  <si>
    <t>rumene barve z napisom POZOR PLIN</t>
  </si>
  <si>
    <t>Pozicijska tablica za označevanje plinovoda in njegovih elementov skupaj s pritrdilnim materialom</t>
  </si>
  <si>
    <t>Tlačni preizkus hišnega priključka, izveden po navodilih iz projekta, izdaja atestov</t>
  </si>
  <si>
    <t>Izdelava posnetka plinovoda in vpis v kataster komunalnih naprav in napeljav</t>
  </si>
  <si>
    <t>NOTRANJA PLINSKA INŠTALACIJA</t>
  </si>
  <si>
    <r>
      <t>Mehovni plinomer z navojnimi priključki s konzolo za pritrditev mehovnega plinomera skupaj s zaporno krogelno pipo pred plinomerom (konzola mora biti od istega proizvajalca kot cev iz nerjavečega materiala – press 22 x (4,0 Sm</t>
    </r>
    <r>
      <rPr>
        <sz val="10"/>
        <color indexed="8"/>
        <rFont val="Arial"/>
        <family val="2"/>
        <charset val="238"/>
      </rPr>
      <t>3/h) vključno s tesnili in vijaki ter montažnim materialom</t>
    </r>
  </si>
  <si>
    <t>G4, DN 20</t>
  </si>
  <si>
    <t>Števčni regulator tlaka plina (100 mbar / 23 mbar) z navojnimi priključki, skupaj s tesnilnim in vijačnim materialom</t>
  </si>
  <si>
    <t>Zaporni element s termičnim varovalom, tlačne stopnje NP 16, standardne dolžine, atestiran za zemeljski plin, z ročko za posluževanje, skupaj s tesnilnim materialom</t>
  </si>
  <si>
    <t>DN 20 (dobavljen v sklopu kotla - samo montaža).</t>
  </si>
  <si>
    <t>Krogelna pipa z navojnima priključkoma, tlačne stopnje NP 16, standardne dolžine, atestirana za zemeljski plin, z ročko za posluževanje, vključno ves tesnilni in pritrdilni materialom.</t>
  </si>
  <si>
    <t>Cev iz nerjavečega materiala 1.4401 za plinsko inštalacijo po DVGW G 600 za dimenzije od DN 15 do DN 100, po SIST EN 10088 – nerjavna jekla ter DVGW GW 541. (press sistem) skupaj z vsemi fitingi in tesnilnim materialom VIEGA Sanpress Inox G ali enakovredni</t>
  </si>
  <si>
    <t>Prehodni kos za prehod plinske cevi skozi steno izdelan po detajlu</t>
  </si>
  <si>
    <t>Priključitev plinskih trošil</t>
  </si>
  <si>
    <t>Izdelava različnih utorov, odprtin in ostala gradbena dela v zvezi s plinsko inštalacijo</t>
  </si>
  <si>
    <t>Nadzor s strani distributerja</t>
  </si>
  <si>
    <t>PREZRAČEVANJE</t>
  </si>
  <si>
    <t>Radialni ventilator v lastnem ohišju za prezračevanje kopalnic in sanitarij, s setom za podometno montažo v steno, protipovratno loputo, požarna manšeta, termičnim varovalom proti preobremenitvi, modulom za zakasnitev izklopa, modulom s senzorjem za vlago, filtrskim vložkom, skupaj s pritrdilnim in montažnim materialom.
Vklop in izklop preko stenskega stikala.</t>
  </si>
  <si>
    <r>
      <t>V = 100 m</t>
    </r>
    <r>
      <rPr>
        <sz val="10"/>
        <color indexed="8"/>
        <rFont val="Arial"/>
        <family val="2"/>
        <charset val="238"/>
      </rPr>
      <t>3/h</t>
    </r>
  </si>
  <si>
    <t>H = 180 Pa</t>
  </si>
  <si>
    <t>Ne = 28 W</t>
  </si>
  <si>
    <t>U = 230 V / 50 Hz</t>
  </si>
  <si>
    <t>MELTEM tip Vario II-U 30/100-F ali enakovredni</t>
  </si>
  <si>
    <t>Element za dovod svežega zraka v prostore z avtomatsko mehansko regulacijo količine zraka v odvisnosti od relativne vlage, za montažo v okenski okvir. Element je izdelan iz umetne mase ABS vključno z akustičnim elementom na notranji strani.</t>
  </si>
  <si>
    <t>Element za regulacijo količine v odvisnosti od relativne vlage sestavljen iz osmih najlonskih trakov, ki so pritrjeni na enoto. Vsi trakovi imajo enake tehnične karakteristike in zaznajo vsako spremembo vlage ter se v odvisnosti od le-te raztezajo oz. krčijo. Glede na napetost najlonskih trakov se mehansko spreminja odprtost lopute na odprtini za sveči zrak, kar nadalje pomeni regulacijo količine zraka.</t>
  </si>
  <si>
    <t>Pretok zraka 6-45 m3/h pri podtlaku 20 Pa.</t>
  </si>
  <si>
    <t>ANJOS ISOLA HY RA + CE2A ali enakovredni.</t>
  </si>
  <si>
    <t>Kanalski ventilator za odvod zraka, skupaj s pritrdilnim in montažnim materialom, z ožičenjem do stenskega brezstopenjskega upravljalnika;
Skupaj z brezstopenjskim upravljalnikom (U=10V).</t>
  </si>
  <si>
    <r>
      <t>V</t>
    </r>
    <r>
      <rPr>
        <vertAlign val="subscript"/>
        <sz val="10"/>
        <color indexed="8"/>
        <rFont val="Arial"/>
        <family val="2"/>
        <charset val="238"/>
      </rPr>
      <t>od</t>
    </r>
    <r>
      <rPr>
        <sz val="10"/>
        <color indexed="8"/>
        <rFont val="Arial"/>
        <family val="2"/>
        <charset val="238"/>
      </rPr>
      <t xml:space="preserve"> = 110 m</t>
    </r>
    <r>
      <rPr>
        <vertAlign val="superscript"/>
        <sz val="10"/>
        <color indexed="8"/>
        <rFont val="Arial"/>
        <family val="2"/>
        <charset val="238"/>
      </rPr>
      <t>3</t>
    </r>
    <r>
      <rPr>
        <sz val="10"/>
        <color indexed="8"/>
        <rFont val="Arial"/>
        <family val="2"/>
        <charset val="238"/>
      </rPr>
      <t>/h</t>
    </r>
  </si>
  <si>
    <r>
      <t>H</t>
    </r>
    <r>
      <rPr>
        <vertAlign val="subscript"/>
        <sz val="10"/>
        <color indexed="8"/>
        <rFont val="Arial"/>
        <family val="2"/>
        <charset val="238"/>
      </rPr>
      <t>ex</t>
    </r>
    <r>
      <rPr>
        <sz val="10"/>
        <color indexed="8"/>
        <rFont val="Arial"/>
        <family val="2"/>
        <charset val="238"/>
      </rPr>
      <t xml:space="preserve"> = 200 Pa</t>
    </r>
  </si>
  <si>
    <r>
      <t>N</t>
    </r>
    <r>
      <rPr>
        <vertAlign val="subscript"/>
        <sz val="10"/>
        <color indexed="8"/>
        <rFont val="Arial"/>
        <family val="2"/>
        <charset val="238"/>
      </rPr>
      <t>e</t>
    </r>
    <r>
      <rPr>
        <sz val="10"/>
        <color indexed="8"/>
        <rFont val="Arial"/>
        <family val="2"/>
        <charset val="238"/>
      </rPr>
      <t xml:space="preserve"> = 83 W</t>
    </r>
  </si>
  <si>
    <t>U = 230 V/50 Hz</t>
  </si>
  <si>
    <t>SYSTEMAIR tip K 100 EC SILEO + MTP 10</t>
  </si>
  <si>
    <t>Stenski ventilator za odvod zraka, skupaj s pritrdilnim in montažnim materialom, z ožičenjem do stenskega brezstopenjskega upravljalnika;
Skupaj z brezstopenjskim upravljalnikom (U=10V).</t>
  </si>
  <si>
    <r>
      <t>V</t>
    </r>
    <r>
      <rPr>
        <vertAlign val="subscript"/>
        <sz val="10"/>
        <color indexed="8"/>
        <rFont val="Arial"/>
        <family val="2"/>
        <charset val="238"/>
      </rPr>
      <t>od</t>
    </r>
    <r>
      <rPr>
        <sz val="10"/>
        <color indexed="8"/>
        <rFont val="Arial"/>
        <family val="2"/>
        <charset val="238"/>
      </rPr>
      <t xml:space="preserve"> = 300 m</t>
    </r>
    <r>
      <rPr>
        <vertAlign val="superscript"/>
        <sz val="10"/>
        <color indexed="8"/>
        <rFont val="Arial"/>
        <family val="2"/>
        <charset val="238"/>
      </rPr>
      <t>3</t>
    </r>
    <r>
      <rPr>
        <sz val="10"/>
        <color indexed="8"/>
        <rFont val="Arial"/>
        <family val="2"/>
        <charset val="238"/>
      </rPr>
      <t>/h</t>
    </r>
  </si>
  <si>
    <r>
      <t>H</t>
    </r>
    <r>
      <rPr>
        <vertAlign val="subscript"/>
        <sz val="10"/>
        <color indexed="8"/>
        <rFont val="Arial"/>
        <family val="2"/>
        <charset val="238"/>
      </rPr>
      <t>ex</t>
    </r>
    <r>
      <rPr>
        <sz val="10"/>
        <color indexed="8"/>
        <rFont val="Arial"/>
        <family val="2"/>
        <charset val="238"/>
      </rPr>
      <t xml:space="preserve"> = 40 Pa</t>
    </r>
  </si>
  <si>
    <r>
      <t>N</t>
    </r>
    <r>
      <rPr>
        <vertAlign val="subscript"/>
        <sz val="10"/>
        <color indexed="8"/>
        <rFont val="Arial"/>
        <family val="2"/>
        <charset val="238"/>
      </rPr>
      <t>e</t>
    </r>
    <r>
      <rPr>
        <sz val="10"/>
        <color indexed="8"/>
        <rFont val="Arial"/>
        <family val="2"/>
        <charset val="238"/>
      </rPr>
      <t xml:space="preserve"> = 60 W</t>
    </r>
  </si>
  <si>
    <t>SYSTEMAIR tip AW 200 EC SILEO + MTP 10</t>
  </si>
  <si>
    <t>Dušilnik zvoka, izdelan iz pocinkane pločevine (ohišje) in mineralne volne, oblečene s celulozno folijo, skupaj z montažnim in pritrdilnim materialom;</t>
  </si>
  <si>
    <t>- premer dušilnika:  100 mm</t>
  </si>
  <si>
    <t>- dolžina dušilnika: L = 900 mm</t>
  </si>
  <si>
    <t xml:space="preserve">- dušenje pri frekvenci 250Hz: De = 12 dB </t>
  </si>
  <si>
    <t>SYSTEMAIR tip LDC</t>
  </si>
  <si>
    <t>Fiksna aluminijasta zračna rešetka, skupaj z zaščitno mrežo in montažnim materialom, prirejena za vgradnjo v steno, skupaj s protiokvirjem;</t>
  </si>
  <si>
    <t>200 × 200</t>
  </si>
  <si>
    <t>250 × 250</t>
  </si>
  <si>
    <t>400 × 200</t>
  </si>
  <si>
    <t>1000 × 200</t>
  </si>
  <si>
    <t>Systemair tip PZ-AL ali enakovredni</t>
  </si>
  <si>
    <t xml:space="preserve"> </t>
  </si>
  <si>
    <t xml:space="preserve">Dovodna/odvodna aluminijasta rešetka za vgradnjo v steno/kanal, </t>
  </si>
  <si>
    <t>225 × 125 (Aef,min=160cm2)</t>
  </si>
  <si>
    <t>225 × 225 (Aef,min=320cm2)</t>
  </si>
  <si>
    <t>Systemair NOVA-E-2 ali enakovredni</t>
  </si>
  <si>
    <t>Odvodni prezračevalni ventil za vgradnjo v kanal. Jeklen.</t>
  </si>
  <si>
    <t>ø100</t>
  </si>
  <si>
    <t>Systemair DVS ali enakovredni</t>
  </si>
  <si>
    <t>Odvodni/dovodni prezračevalni ventil za vgradnjo v steno. Jeklen.</t>
  </si>
  <si>
    <t>ø150</t>
  </si>
  <si>
    <t>Systemair TFF ali enakovredni</t>
  </si>
  <si>
    <t>Nadtlačna žaluzija za vgradnjo v steno.</t>
  </si>
  <si>
    <t>245 × 245 - ø210</t>
  </si>
  <si>
    <t>Systemair VK ali enakovredni</t>
  </si>
  <si>
    <t>Aluminijasta rešetka z okvirjem in protiokvirjem, prirejena za montažo v vrata, skupaj s pritrdilnim materialom; vključno z mizarskimi deli.</t>
  </si>
  <si>
    <t>barva po izbiri arhitekta;</t>
  </si>
  <si>
    <t>425 × 125</t>
  </si>
  <si>
    <t>SYSTEMAIR tip NOVA-D-UR</t>
  </si>
  <si>
    <t xml:space="preserve">Pocinkana mreža za montažo na okrogli oz. pravokotni kanal, kot zaključni element kanala, skupaj z okvirjem. </t>
  </si>
  <si>
    <r>
      <t>A</t>
    </r>
    <r>
      <rPr>
        <sz val="8"/>
        <rFont val="Arial"/>
        <family val="2"/>
        <charset val="238"/>
      </rPr>
      <t>ef, max</t>
    </r>
    <r>
      <rPr>
        <sz val="10"/>
        <rFont val="Arial"/>
        <family val="2"/>
        <charset val="238"/>
      </rPr>
      <t xml:space="preserve"> = 80 %</t>
    </r>
  </si>
  <si>
    <t>ø125</t>
  </si>
  <si>
    <t>Okrogli požarni ventil za ločitev požarnih sektorjev v prezračevalnih in klimatskih sistemih, odporna na ogenj in hladen dim, testirana po EN 1366-2, klasificirana po EN 13501-3 ter certificirana po EN 15650.
Namenjena za vgradnjo v lahke in težke stene. Požarna loputa vsebuje uležajeno lamelo iz kalcijevega silikata, intumescentno požarno tesnilo in termični prožilni mehanizem s temperaturo proženja 72°C.</t>
  </si>
  <si>
    <r>
      <t>SYSTE</t>
    </r>
    <r>
      <rPr>
        <sz val="10"/>
        <rFont val="Arial"/>
        <family val="2"/>
      </rPr>
      <t>MAIR tip PKI-C</t>
    </r>
  </si>
  <si>
    <t>Zračni kanali okroglega preseka po SIST EN 1506 kompletno z loputami, fazonskimi in oblikovnimi kosi, pritrdilnim in montažnim materialom;</t>
  </si>
  <si>
    <t>Izolacija vseh kanalov izven objekta do jaškov ter kanalov, ki niso izolirani pri prehodu skozi gradbeno konstrukcijo z zaradi preprečevanja prenosa hrupa in vibracij s ploščami iz sintetičnega kavčuka ter kanalov na podstrešju. Učinek zvočne izolativnosti 30 dB(A)  po DIN EN ISO 3822, težko gorljiva in samougasljiva, ki ne kaplja in širi ognja – vrste B1 (po DIN 4102, 1. del (05.98)), s toplotno prevodnostjo λ &lt; 0,033 W/mK pri 0 °C (po DIN EN 12667), primerna za temperaturno območje -50 do + 85 °C;</t>
  </si>
  <si>
    <t>debelina 19 mm</t>
  </si>
  <si>
    <t>Armacell AF Armaflex ali enakovredni</t>
  </si>
  <si>
    <t xml:space="preserve">Meritve in nastavitve količin zraka na posameznem končnem elementu s strani pooblaščenega podjetja ter pridobitev zapisnika o opravljenih meritvah in količinah. Če meritve niso ustrezne, je izvajalec dolžan izvesti potrebne nastavitve, dokler meritve ne izkazujejo ustreznih količin. </t>
  </si>
  <si>
    <t>Vrtanje lukenj, izdelava različnih utorov in druga gradbena dela za nemoteno izvedbo prezračevanja</t>
  </si>
  <si>
    <t>Izdelava energetske izkaznice</t>
  </si>
  <si>
    <t>Cene ne vključujejo DDV!</t>
  </si>
  <si>
    <t>m)</t>
  </si>
  <si>
    <t>Cene so projektantske informativne!</t>
  </si>
  <si>
    <t>l)</t>
  </si>
  <si>
    <t xml:space="preserve">Priprava podrobnih navodil za obratovanje in vzdrževanje elementov in sistemov v objektu. Uvajanje upravljavca sistemov investitorja, poučevanja, šolanja ter pomoč v prvem letu obratovanja. </t>
  </si>
  <si>
    <t>k)</t>
  </si>
  <si>
    <t>j)</t>
  </si>
  <si>
    <t>V popisu so podani tipi elektro opreme različnih proizvajalcev. Vgradi se lahko podana oprema proizvajalcev, oziroma se lahko izbere ustrezno enakovredno elektro opremo, ki ima ustrezne ateste, katere opredeljuje slovenska zakonodaja in kvalitetno ustrezajo tehničnemu opisu</t>
  </si>
  <si>
    <t>i)</t>
  </si>
  <si>
    <t>V ponudbi je potrebno zajeti dobavo, montažo in priklop izbrane opreme!</t>
  </si>
  <si>
    <t>h)</t>
  </si>
  <si>
    <t>g)</t>
  </si>
  <si>
    <t>f)</t>
  </si>
  <si>
    <t>e)</t>
  </si>
  <si>
    <t>d)</t>
  </si>
  <si>
    <t>c)</t>
  </si>
  <si>
    <t>b)</t>
  </si>
  <si>
    <t>a)</t>
  </si>
  <si>
    <t>%</t>
  </si>
  <si>
    <t>Drobni material</t>
  </si>
  <si>
    <t>Nepredvidena dela</t>
  </si>
  <si>
    <t>Ročni izkop terena na mestu povezave trase na obstoječi kabelski jašek, komplet z izdelavo preboja</t>
  </si>
  <si>
    <t>Izkop jarka za položitev cevi, ročni - strojni izkop. Izkop 0,9m globine in 0,5m širine. Planiranje dna kanala. Dobava in prevoz tampona. Ročni zasip, strojni zasip kanala. Ročno nakladanje materiala. Prevoz odpadnega materiala na deponijo.</t>
  </si>
  <si>
    <t>Zakoličba kabelske trase</t>
  </si>
  <si>
    <t>Zakoličba obstoječe infrastrukture</t>
  </si>
  <si>
    <t>(dobava in montaža)</t>
  </si>
  <si>
    <t>Izvedba meritev in izdelava poročila</t>
  </si>
  <si>
    <t>Dobava in montaža ozemljitvene sponke</t>
  </si>
  <si>
    <t>Dobava in montaža kabelskih čevljev Al-Cu 150mm2</t>
  </si>
  <si>
    <r>
      <t>Dobava in montaža kabelskega toploskrčljivega seta za izdelavo kabelskega končnika Tyco Raychem  EPKT 0063-ZM, za kabel 150-240mm</t>
    </r>
    <r>
      <rPr>
        <vertAlign val="superscript"/>
        <sz val="10"/>
        <rFont val="Arial"/>
        <family val="2"/>
        <charset val="238"/>
      </rPr>
      <t>2</t>
    </r>
    <r>
      <rPr>
        <sz val="10"/>
        <rFont val="Arial"/>
        <family val="2"/>
        <charset val="238"/>
      </rPr>
      <t xml:space="preserve"> (zunanja montaža)</t>
    </r>
  </si>
  <si>
    <t>Priklop dovodnega kabla NYY-J 4x10mm2 za napajanje stanovanjske enote 1 do 6 in R-S.R. v KPMO, kpl. z drobnim materialom (dovodni kabel in cev za dovodni kabel je vključena v popisu električnih inštalacij objekta)</t>
  </si>
  <si>
    <t>Priklop jakotočnega kabla v KPMO, kpl. z drobnim materialom</t>
  </si>
  <si>
    <t>Uvlačenje jakotočnega kabla v KPMO, izdelava kabelskega zaključka in montaža kabelskih čevljev</t>
  </si>
  <si>
    <t>Priklop jakotočnega kabla v obstoječo TP, kpl. z drobnim materialom in veznim materikalom</t>
  </si>
  <si>
    <t>Uvlačenje jakotočnega kabla v obstoječo TP, izdelava kabelskega zaključka in montaža kabelskih čevljev</t>
  </si>
  <si>
    <t>Dobava in polaganje opozorilnega traku</t>
  </si>
  <si>
    <t>Uvlačenje jakotačnega kabla v PVC cev</t>
  </si>
  <si>
    <t xml:space="preserve">Dobava in polaganje ozemljitvenega kabla 
H07V-K 1x35mm2 </t>
  </si>
  <si>
    <t>Križne in vezne spojke za valjanec Fe-Zn 25x4 mm, komplet z antikorozijsko zaščito</t>
  </si>
  <si>
    <t>Dobava in polaganje valjanca Fe-Zn 25x4 mm</t>
  </si>
  <si>
    <t>Dobava in polaganje PVC cevi Φ 125 mm (rdeča)</t>
  </si>
  <si>
    <t>Dobava jakotočnega kabla: NA2XY-J 4x150+1,5mm²</t>
  </si>
  <si>
    <t>Vezava KPMO</t>
  </si>
  <si>
    <t>napisne ploščice</t>
  </si>
  <si>
    <t>-</t>
  </si>
  <si>
    <t xml:space="preserve">zbiralka PEN </t>
  </si>
  <si>
    <t>vložek talilni D02, 25A</t>
  </si>
  <si>
    <t>vložek talilni D02, 20A</t>
  </si>
  <si>
    <t>ločilno varovalčno stikalo D02 3x63, vertikalne izvedbe</t>
  </si>
  <si>
    <t>vložek talilni 100A za NV 00</t>
  </si>
  <si>
    <t>ločilno varovalčno stikalo NVL 00 3x160</t>
  </si>
  <si>
    <t>steklo za omarico</t>
  </si>
  <si>
    <t>števčna plošča</t>
  </si>
  <si>
    <t>adapter polcilinder preg. kljuka</t>
  </si>
  <si>
    <t>predal za načrte</t>
  </si>
  <si>
    <t xml:space="preserve">notranji montažni pribor </t>
  </si>
  <si>
    <t>Priključno merilna podometna omarica KPMO z možnostjo vgradnje 8 števcev, tip KPMO E8 - 8 OKEN, proizvajalca MIKOMI ali enakovredno, v skladu z zahtevami pristojnega elektro distribucijskega podjetja, komplet z vgrajeno opremo:</t>
  </si>
  <si>
    <t>KPMO</t>
  </si>
  <si>
    <t>Zavarovanje, transport in manipulativni stroški</t>
  </si>
  <si>
    <t>Radijska objava o odklopih na el. omrežju</t>
  </si>
  <si>
    <r>
      <rPr>
        <b/>
        <i/>
        <sz val="10"/>
        <rFont val="Arial"/>
        <family val="2"/>
        <charset val="238"/>
      </rPr>
      <t xml:space="preserve">Opomba:   </t>
    </r>
    <r>
      <rPr>
        <b/>
        <sz val="10"/>
        <rFont val="Arial"/>
        <family val="2"/>
        <charset val="238"/>
      </rPr>
      <t xml:space="preserve">   </t>
    </r>
    <r>
      <rPr>
        <sz val="10"/>
        <rFont val="Arial"/>
        <family val="2"/>
        <charset val="238"/>
      </rPr>
      <t xml:space="preserve">                                                              V kolikor del ne izvaja Elektro Ljubljana je v ponudbi potrebno upoštevati nadzor s strani Elektro Ljubljana</t>
    </r>
  </si>
  <si>
    <t>REKAPITULACIJA ELEKTRIČNIH INSTALACIJ</t>
  </si>
  <si>
    <t>n)</t>
  </si>
  <si>
    <t>Dolbenje zidu in pomožna gradbena dela niso v popisu!</t>
  </si>
  <si>
    <t>Pregled splošne razsvetljave</t>
  </si>
  <si>
    <t>Montaža svetil</t>
  </si>
  <si>
    <t>Piktogrami po zahtevah elaborata požarne študije</t>
  </si>
  <si>
    <t>IR senzorji za priključek razsvetljave v IP 44 zaščiti 90 stopijski stropni/stenski</t>
  </si>
  <si>
    <t>IR senzorji za priključek razsvetljave v IP 44 zaščiti 360 stopijski stropni vgradni COMMEL</t>
  </si>
  <si>
    <t>Izpusti za kasnejšo montažo svetil - podometna razvodnica za priključitev svetil zaključena z lestenčno sponko</t>
  </si>
  <si>
    <t>Ladijska svetilka COMMEL IP44 za dvigalski jašek, z 9W led svetilko</t>
  </si>
  <si>
    <t>Dodatna zapolnitev prostora med svetilko in stropno lamelo po zahtevah OVP</t>
  </si>
  <si>
    <t>Komplet za trimless montažo</t>
  </si>
  <si>
    <r>
      <rPr>
        <b/>
        <sz val="10"/>
        <rFont val="Arial"/>
        <family val="2"/>
        <charset val="238"/>
      </rPr>
      <t>SV9</t>
    </r>
    <r>
      <rPr>
        <sz val="10"/>
        <rFont val="Arial"/>
        <family val="2"/>
        <charset val="238"/>
      </rPr>
      <t xml:space="preserve"> - KALIS 50 RI SOP FO 840 4000 K 21W</t>
    </r>
  </si>
  <si>
    <r>
      <t xml:space="preserve">Vgradna svetilka </t>
    </r>
    <r>
      <rPr>
        <b/>
        <sz val="10"/>
        <rFont val="Arial"/>
        <family val="2"/>
      </rPr>
      <t>(enakovredno kot Intra Lightning KALIS 50 RI SOP FO 840 4000 K 21W)</t>
    </r>
    <r>
      <rPr>
        <sz val="10"/>
        <rFont val="Arial"/>
        <family val="2"/>
      </rPr>
      <t>. Skupna priključna moč svetilke 16W. Belo prašno barvano ohišje iz jekla. Satiniran opalni polikarbonatni difuzor. LED življenska doba minimalno 50.000 ur pri svetlobnem toku 80% B10. Svetlobni tok svetilke 1170 lumnov; 73lm/w, Ra&gt;80, barvna temepratura 4000 kelvinov. IP44.  Konektor s kablom. Dimenzije 1140x36x50 mm, masa 2 kg.</t>
    </r>
    <r>
      <rPr>
        <b/>
        <sz val="10"/>
        <rFont val="Arial"/>
        <family val="2"/>
      </rPr>
      <t xml:space="preserve"> 5 letna garancija.</t>
    </r>
  </si>
  <si>
    <t>LED driver za svetilko Flea V</t>
  </si>
  <si>
    <r>
      <rPr>
        <b/>
        <sz val="10"/>
        <rFont val="Arial"/>
        <family val="2"/>
        <charset val="238"/>
      </rPr>
      <t>SV8</t>
    </r>
    <r>
      <rPr>
        <sz val="10"/>
        <rFont val="Arial"/>
        <family val="2"/>
        <charset val="238"/>
      </rPr>
      <t xml:space="preserve"> - Flea V fi 39x32 IP44</t>
    </r>
  </si>
  <si>
    <r>
      <t xml:space="preserve">Vgradna okrasna svetilka </t>
    </r>
    <r>
      <rPr>
        <b/>
        <sz val="10"/>
        <rFont val="Arial"/>
        <family val="2"/>
      </rPr>
      <t>(enakovredno kot Intra Lightning Flea V fi 39x32 IP44)</t>
    </r>
    <r>
      <rPr>
        <sz val="10"/>
        <rFont val="Arial"/>
        <family val="2"/>
      </rPr>
      <t>. Dimenzije: 39x32 mm. Prašno lakirana, v barvi okroglega vzorca, ki ga nadomešča. Masa 0,1 kg.</t>
    </r>
  </si>
  <si>
    <r>
      <rPr>
        <b/>
        <sz val="10"/>
        <rFont val="Arial"/>
        <family val="2"/>
        <charset val="238"/>
      </rPr>
      <t>SV7</t>
    </r>
    <r>
      <rPr>
        <sz val="10"/>
        <rFont val="Arial"/>
        <family val="2"/>
        <charset val="238"/>
      </rPr>
      <t xml:space="preserve"> - Artemide led terra 100</t>
    </r>
  </si>
  <si>
    <t>Stoječa svetilka Artemide led terra 100</t>
  </si>
  <si>
    <r>
      <rPr>
        <b/>
        <sz val="10"/>
        <rFont val="Arial"/>
        <family val="2"/>
        <charset val="238"/>
      </rPr>
      <t xml:space="preserve">SV6 - </t>
    </r>
    <r>
      <rPr>
        <sz val="10"/>
        <rFont val="Arial"/>
        <family val="2"/>
      </rPr>
      <t xml:space="preserve">Nadgradna svetilka </t>
    </r>
    <r>
      <rPr>
        <b/>
        <sz val="10"/>
        <rFont val="Arial"/>
        <family val="2"/>
      </rPr>
      <t>(enakovredno kot 1848 Riquadro 15W 4000 K LED)</t>
    </r>
    <r>
      <rPr>
        <sz val="10"/>
        <rFont val="Arial"/>
        <family val="2"/>
      </rPr>
      <t>. Skupna priključna moč svetilke 15W. Barvna temepratura 4000 kelvinov. IP65.</t>
    </r>
  </si>
  <si>
    <r>
      <rPr>
        <b/>
        <sz val="10"/>
        <rFont val="Arial"/>
        <family val="2"/>
        <charset val="238"/>
      </rPr>
      <t xml:space="preserve">SV4 </t>
    </r>
    <r>
      <rPr>
        <sz val="10"/>
        <rFont val="Arial"/>
        <family val="2"/>
        <charset val="238"/>
      </rPr>
      <t>- ERAL ALIX SINGLE 22,5W, 4000K, 1270mm</t>
    </r>
  </si>
  <si>
    <r>
      <t xml:space="preserve">Nadgradna svetilka </t>
    </r>
    <r>
      <rPr>
        <b/>
        <sz val="10"/>
        <rFont val="Arial"/>
        <family val="2"/>
      </rPr>
      <t>(enakovredno kotERAL ALIX SINGLE 22,5W, 4000K)</t>
    </r>
    <r>
      <rPr>
        <sz val="10"/>
        <rFont val="Arial"/>
        <family val="2"/>
      </rPr>
      <t>. Skupna priključna moč svetilke 20W. Svetlobni tok svetilke 3436 lumnov;  Ra&gt;80, barvna temepratura 4000 kelvinov. IP65.  Dimenzije 1270x166x103 mm, masa 1,6 kg.</t>
    </r>
    <r>
      <rPr>
        <b/>
        <sz val="10"/>
        <rFont val="Arial"/>
        <family val="2"/>
      </rPr>
      <t xml:space="preserve"> </t>
    </r>
  </si>
  <si>
    <t>Dodatna zapolnitev prostora med svetilko in stensko lamelo po zahtevah OVP</t>
  </si>
  <si>
    <r>
      <rPr>
        <b/>
        <sz val="10"/>
        <rFont val="Arial"/>
        <family val="2"/>
        <charset val="238"/>
      </rPr>
      <t>SV3</t>
    </r>
    <r>
      <rPr>
        <sz val="10"/>
        <rFont val="Arial"/>
        <family val="2"/>
        <charset val="238"/>
      </rPr>
      <t xml:space="preserve"> - KALIS LINE 50 RI SOP FO 840 4000 K 11W</t>
    </r>
  </si>
  <si>
    <r>
      <t xml:space="preserve">Vgradna svetilka </t>
    </r>
    <r>
      <rPr>
        <b/>
        <sz val="10"/>
        <rFont val="Arial"/>
        <family val="2"/>
      </rPr>
      <t>(enakovredno kot Intra Lightning KALIS LINE 50 RI SOP FO 840 4000 K 11W)</t>
    </r>
    <r>
      <rPr>
        <sz val="10"/>
        <rFont val="Arial"/>
        <family val="2"/>
      </rPr>
      <t>. Skupna priključna moč svetilke 16W. Belo prašno barvano ohišje iz jekla. Satiniran opalni polikarbonatni difuzor. LED življenska doba minimalno 50.000 ur pri svetlobnem toku 80% B10. Svetlobni tok svetilke 780 lumnov; 71lm/w, Ra&gt;80, barvna temepratura 4000 kelvinov. IP44.  Konektor s kablom. Dimenzije 580x36x50 mm, podaljšana do 2,7 m, masa 2 kg.</t>
    </r>
    <r>
      <rPr>
        <b/>
        <sz val="10"/>
        <rFont val="Arial"/>
        <family val="2"/>
      </rPr>
      <t xml:space="preserve"> 5 letna garancija.</t>
    </r>
  </si>
  <si>
    <r>
      <t>SV2 -</t>
    </r>
    <r>
      <rPr>
        <sz val="10"/>
        <rFont val="Arial"/>
        <family val="2"/>
        <charset val="238"/>
      </rPr>
      <t xml:space="preserve"> KALIS 50 C MPR FO 840 4000 K 21W</t>
    </r>
  </si>
  <si>
    <r>
      <t xml:space="preserve">Nadgradna svetilka </t>
    </r>
    <r>
      <rPr>
        <b/>
        <sz val="10"/>
        <rFont val="Arial"/>
        <family val="2"/>
      </rPr>
      <t>(enakovredno kot Intra Lightning KALIS 50 C MPR FO 840 4000 K 21W)</t>
    </r>
    <r>
      <rPr>
        <sz val="10"/>
        <rFont val="Arial"/>
        <family val="2"/>
      </rPr>
      <t>. Skupna priključna moč svetilke 16W. Prašno barvano ohišje RAL 9003.  Mikro-prizmatična polikarbonatna optika. LED življenska doba minimalno 50.000 ur pri svetlobnem toku 80% B10. Svetlobni tok svetilke 2000 lumnov; 95lm/w, Ra&gt;80, barvna temepratura 4000 kelvinov. IP44.  Konektor s kablom. Dimenzije 1135x36x50 mm, masa 1,6 kg.</t>
    </r>
    <r>
      <rPr>
        <b/>
        <sz val="10"/>
        <rFont val="Arial"/>
        <family val="2"/>
      </rPr>
      <t xml:space="preserve"> 5 letna garancija.</t>
    </r>
  </si>
  <si>
    <r>
      <rPr>
        <b/>
        <sz val="10"/>
        <rFont val="Arial"/>
        <family val="2"/>
        <charset val="238"/>
      </rPr>
      <t>SV1</t>
    </r>
    <r>
      <rPr>
        <sz val="10"/>
        <rFont val="Arial"/>
        <family val="2"/>
        <charset val="238"/>
      </rPr>
      <t xml:space="preserve"> - KALIS 50 RI SOP FO 840 4000 K 16W</t>
    </r>
  </si>
  <si>
    <r>
      <t xml:space="preserve">Vgradna svetilka </t>
    </r>
    <r>
      <rPr>
        <b/>
        <sz val="10"/>
        <rFont val="Arial"/>
        <family val="2"/>
      </rPr>
      <t>(enakovredno kot Intra Lightning KALIS 50 RI SOP FO 840 4000 K 16W)</t>
    </r>
    <r>
      <rPr>
        <sz val="10"/>
        <rFont val="Arial"/>
        <family val="2"/>
      </rPr>
      <t>. Skupna priključna moč svetilke 16W. Belo prašno barvano ohišje iz jekla. Satiniran opalni polikarbonatni difuzor. LED življenska doba minimalno 50.000 ur pri svetlobnem toku 80% B10. Svetlobni tok svetilke 1170 lumnov; 73lm/w, Ra&gt;80, barvna temepratura 4000 kelvinov. IP44.  Konektor s kablom. Dimenzije 852x36x50 mm, masa 2 kg.</t>
    </r>
    <r>
      <rPr>
        <b/>
        <sz val="10"/>
        <rFont val="Arial"/>
        <family val="2"/>
      </rPr>
      <t xml:space="preserve"> 5 letna garancija.</t>
    </r>
  </si>
  <si>
    <t>(dobava, montaža in priklop)</t>
  </si>
  <si>
    <t>Meritve jakotočnih instalacij</t>
  </si>
  <si>
    <t>Ognjevarna masa 310 ml</t>
  </si>
  <si>
    <t>Protipožarni kit za atestirano tesnitev manjših odprtin pri prehodu kablov iz prostora v prostor (plamal) dim: 10x10cm EI 30-60</t>
  </si>
  <si>
    <t>Izvedba priklopa števcev za toplo, hladno vodo in kalorimetra v posameznem stanovanju</t>
  </si>
  <si>
    <t>Izvedba priklopa motorja senčil, komplet z ožičenjem priključnega konektorja in testiranjem</t>
  </si>
  <si>
    <t>Optični kabel A/I-DQ(ZNB)H 12x50/125µm O3</t>
  </si>
  <si>
    <t>Priklop telefonske in računalniške instalacije</t>
  </si>
  <si>
    <t xml:space="preserve">Meritve kabla FTP, označevanje panelov in vtičnic </t>
  </si>
  <si>
    <t>Izvedba fiksnega TK priključka, kabel se zaključi z moškim konektorjem 1xRJ45/FTP</t>
  </si>
  <si>
    <t>Montaža in priključitev Pluvia grelnikov</t>
  </si>
  <si>
    <t>PK 50</t>
  </si>
  <si>
    <t>Kabelske police, komplet s pritrdilnim in spojnim materialom, vključno z L,U ali T nosilci glede na izvedbo pritrditve, samo za jakotočne instalacije, z montažo in dobavo, drobnim in veznim materialom, ter vsemi kovinskimi element za montažo za skupno dolžino polic</t>
  </si>
  <si>
    <t>PN 23</t>
  </si>
  <si>
    <t>PN 16</t>
  </si>
  <si>
    <t>PN 13,5</t>
  </si>
  <si>
    <t>Podometna zaščitna cev, komplet s pritrdilnim materialom:</t>
  </si>
  <si>
    <t>RBT fi 40mm</t>
  </si>
  <si>
    <t>RBT fi 23mm</t>
  </si>
  <si>
    <t>RBT fi 16mm</t>
  </si>
  <si>
    <t>Gibljive zaščitne cevi, dobava in montaža</t>
  </si>
  <si>
    <t>Ozemljilo Fe-Zn 20x3 mm na stenskih konzolah</t>
  </si>
  <si>
    <t>Razni spoji s fiksnimi kovinskimi masami (parapetni kanal, pulti, okvirji kovinskih vrat, kabelske police...)</t>
  </si>
  <si>
    <t>H07V-K (rum-zel) 6mm2</t>
  </si>
  <si>
    <t>H07V-K (rum-zel) 10mm2</t>
  </si>
  <si>
    <t>H07V-K (rum-zel) 16mm2</t>
  </si>
  <si>
    <t>Ozemljitveni vodniki in ozemljitve</t>
  </si>
  <si>
    <t>Kabel FTP cat.6 4x2x0,5AWG24</t>
  </si>
  <si>
    <t>Kabel JY(St)Y 2x0,6 za vezavo števcev in kalorimetrov</t>
  </si>
  <si>
    <t>Kabel JY(St)Y 2x2x0,8mm za vezavo števcev in kalorimetrov</t>
  </si>
  <si>
    <t>Kabel NYY-J 4x10mm2</t>
  </si>
  <si>
    <t>Kabel NYY-J 5x6mm2</t>
  </si>
  <si>
    <t>Kabel NYY-J 3x6mm2</t>
  </si>
  <si>
    <t>Kabel NYM-J 5x2,5mm2</t>
  </si>
  <si>
    <t>Kabel NYM-J 3x2,5mm2</t>
  </si>
  <si>
    <t>Kabel NYM-J 4x1,5mm2</t>
  </si>
  <si>
    <t xml:space="preserve"> Kabel NYM-J 3x1,5mm2</t>
  </si>
  <si>
    <t xml:space="preserve"> Kabel NYM-O 2x1,5mm2</t>
  </si>
  <si>
    <t>Podometna prehodna doza 300x250 komplet s pokrovom in montažnim materialom za vgradnjo v betonsko steno</t>
  </si>
  <si>
    <t>Zbiralka Z. I. P. (zbiralka za izenačitve potencialov) PS 180 za vgradnjo na opečno steno. V kompletu s priključno sponko z vijaki.</t>
  </si>
  <si>
    <t>Omarica D. I. P. (doza za izenačitve potencialov) PS 49 za vgradnjo v opečno steno. V kompletu s priključno sponko z vijaki.</t>
  </si>
  <si>
    <t>Omarica G. I. P. (doza za glavno izenačitev potencialov) za vgradnjo v opečno steno. V kompletu s priključno sponko z vijaki.</t>
  </si>
  <si>
    <t>Coax vtičnica 75 ohm TEM ČATEŽ LINE ali enakovredno bele barve  za podometno montažo v kompletu s podomotno dozo fi 60 mm za montažo v opečno, knauf ali litobetonsko steno.</t>
  </si>
  <si>
    <t>Dvojna komunikacijska vtičnica 2 x RJ45/FTP, kat 6, TEM ČATEŽ LINE ali enakovredno bele barve  za podometno montažo v kompletu s podomotno dozo fi 60 mm za montažo v opečno, knauf ali litobetonsko steno.</t>
  </si>
  <si>
    <t>Šuko vtičnica 400 V, 16 A IP44, tip  TEM ČATEŽ LINE  bele barve ali enekovredno za vgradnjo v opečno, knauf ali litobetonsko steno</t>
  </si>
  <si>
    <t>Šuko vtičnica 230 V, 16 A IP44, tip  TEM ČATEŽ LINE  bele barve ali enekovredno za vgradnjo v opečno, knauf ali litobetonsko steno</t>
  </si>
  <si>
    <t>Šuko vtičnica 3x 230 V, 16 A, tip  TEM ČATEŽ LINE  bele barve ali enekovredno za vgradnjo v opečno, knauf ali litobetonsko steno</t>
  </si>
  <si>
    <t>Šuko vtičnica 230 V, 16 A, tip  TEM ČATEŽ LINE  bele barve ali enekovredno za vgradnjo v opečno, knauf ali litobetonsko steno</t>
  </si>
  <si>
    <t>Priključnica stalna za priklop el. naprav, 3-5 polna, 16 A, v kompletu z p/o razvodnico za opečni zid.</t>
  </si>
  <si>
    <t>Stikalo s ključavnico TEM ČATEŽ LINE ali enakovredno z dozami, uvodnicami in  pokrovi za podometno vgradnjo</t>
  </si>
  <si>
    <t>Stikalo križno TEM ČATEŽ LINE ali enakovredno z dozami, uvodnicami in  pokrovi za podometno vgradnjo</t>
  </si>
  <si>
    <t>Stikalo izmenično TEM ČATEŽ LINE bele barve ali enakovredno z dozami, uvodnicami in pokrovi za podometno vgradnjo</t>
  </si>
  <si>
    <t>Stikalo navadno TEM ČATEŽ LINE bele barve ali enakovredno z dozami, uvodnicami in pokrovi za podometno vgradnjo</t>
  </si>
  <si>
    <t>Tipkalo žaluzijsko, 1-0-2,  TEM ČATEŽ LINE bele barve ali enakovredno z dozami, uvodnicami in pokrovi, za podometno vgradnjo</t>
  </si>
  <si>
    <t>Enota z 3 vtičnicami 1L+N+PE</t>
  </si>
  <si>
    <t>Priključni optični panel  s 24. SC priključki (za priključitev optičnega kabla 50/125um, 12 vlaken),  skupaj z nosilnim ohišjem za vgradnjo v komunikacijsko omaro, komplet s kaseto in drobnnim materialom za zaključitev optičnega kabla, komplet</t>
  </si>
  <si>
    <t>Razdelilnik za telekomunikacijsko omrežje objekta TK-01, kovinska omarica 400x600x250</t>
  </si>
  <si>
    <t xml:space="preserve">Razdelilnik stanovanja za šibki tok, n/o tip: 
1V/IP40/V360xŠ400xG112, komplet opremljen z: priključno letvico 2/10, ozemljitveno sponko, komplet z zaključitvijo sekundarnih in priključnih kablov, CATV delilnikom in z zaključitvijo CATV kablov. Ostala oprema se montira na željo lastnika stanovanja. </t>
  </si>
  <si>
    <t>Razdelilec TK + CATV)</t>
  </si>
  <si>
    <t>meritve razdelilnika</t>
  </si>
  <si>
    <t>priklop kablov v razdelilnik</t>
  </si>
  <si>
    <t>vezava razdelilnika</t>
  </si>
  <si>
    <t>označitev tokokrogov z nazivi porabnikov, ki jih napajajo</t>
  </si>
  <si>
    <t>drobni vezni, montažni in označevalni material</t>
  </si>
  <si>
    <t>kombinirano zaščitno stikalo (KZS) C/16A/0,03/1p+N</t>
  </si>
  <si>
    <t>stikalo 16A 1p 230V za vgradnjo na DIN letev (rdeče barve)</t>
  </si>
  <si>
    <t>inštalacijski odklopnik C16A 3p</t>
  </si>
  <si>
    <t>inštalacijski odklopnik C10-16A 1p</t>
  </si>
  <si>
    <t>Prenapetostni odvodnik ETITEC C</t>
  </si>
  <si>
    <t>EFI 40/0,03 AC 3p</t>
  </si>
  <si>
    <t xml:space="preserve">Nadometni tipski razdelilnik R-T6 2x18, 1V/IP40/V360xŠ400xG112 z naslednjo opremo: </t>
  </si>
  <si>
    <t xml:space="preserve">Nadometni tipski razdelilnik R-T5 2x18, 1V/IP40/V360xŠ400xG112 z naslednjo opremo: </t>
  </si>
  <si>
    <t xml:space="preserve">Nadometni tipski razdelilnik R-N4 2x18, 1V/IP40/V360xŠ400xG112 z naslednjo opremo: </t>
  </si>
  <si>
    <t xml:space="preserve">Nadometni tipski razdelilnik R-N3 2x18, 1V/IP40/V360xŠ400xG112 z naslednjo opremo: </t>
  </si>
  <si>
    <t xml:space="preserve">Nadometni tipski razdelilnik R-N2 2x18, 1V/IP40/V360xŠ400xG112 z naslednjo opremo: </t>
  </si>
  <si>
    <t xml:space="preserve">Nadometni tipski razdelilnik R-P1 2x18, 1V/IP40/V360xŠ400xG112 z naslednjo opremo: </t>
  </si>
  <si>
    <t>Izbirno stikalo R-0-A 16A 230V</t>
  </si>
  <si>
    <t>Inštalacijski kontaktor 20A, 2 NO, 230V AC,</t>
  </si>
  <si>
    <t>inštalacijski odklopnik C10-16A 3p</t>
  </si>
  <si>
    <t>inštalacijski odklopnik C6-16A 1p</t>
  </si>
  <si>
    <t>glavno stikalo 3p, 40 A z napetostnim sprožnikom B-FA 230V</t>
  </si>
  <si>
    <t>Nadometni razdelilnik R-PK za jaki tok, z montažno ploščo, dimenzije 400x600x250 (ŠxVxG) RAL7035, IP55, z kovinskimi vrati, ključavnico, žepom za dokumentacijo in naslednjo opremo:</t>
  </si>
  <si>
    <t>priklop razdelilnika</t>
  </si>
  <si>
    <t>Drobni in vezni material kot so PVC kanali, vijaki, žica ustreznega preseka, zaključne letve za vrstne ponke, vezice, obešalo za dokumentacijo, označevalne ploščice za elemente, napisne ploščice stikal in lučk,...</t>
  </si>
  <si>
    <t>uvodnice razne</t>
  </si>
  <si>
    <t>Priključne vrstne sponke za montažo na DIN letev vijačne izvedbe</t>
  </si>
  <si>
    <t>Cu zbiralke (L1,L2,L3) 30x10mm 
in (N,PE) 30x5mm</t>
  </si>
  <si>
    <t>inštalacijski odklopnik 6-16A, 1p, B-C</t>
  </si>
  <si>
    <t>varovalčno stikalo TYTAN II, 1p, z v vložki 20 A</t>
  </si>
  <si>
    <t>varovalčno stikalo TYTAN II, 3p, z v vložki 20 A</t>
  </si>
  <si>
    <t>Nadometni razdelilnik R-SR za jaki tok, z montažno ploščo, dimenzije 400x600x250 (ŠxVxG) RAL7035, IP55, z kovinskimi vrati, ključavnico, žepom za dokumentacijo in naslednjo opremo:</t>
  </si>
  <si>
    <t>Odvode strelovodne inštalacije je potrebno speljati pod fasado skozi samogasne cevi in ob odtokih meteorne vode. Odvodi se priključijo na izvode temeljnega ozemljila. Po montaži strelovodnega sistema je potrebno izvesti meritve za celotno strelovodno inštalacijo.</t>
  </si>
  <si>
    <t>Meritve strelovodne instalacije</t>
  </si>
  <si>
    <t>Razni spoji s kovinsko maso (strehe, vrata, ograje, nadstreški,…)</t>
  </si>
  <si>
    <t>Žlebna sponka Rf</t>
  </si>
  <si>
    <t>Lovilna palica dolžine 3 m, komplet z pritrdilnim materialom in podstavkom za montažo na izbrani tip strehe</t>
  </si>
  <si>
    <t>Oznaka merilnega mesta 20 x 48</t>
  </si>
  <si>
    <t>Merilni stik</t>
  </si>
  <si>
    <t>Križne sponke za pocinkani valjanec Fe-Zn 25x4mm</t>
  </si>
  <si>
    <t xml:space="preserve">Križne sponke za Al fi 10mm </t>
  </si>
  <si>
    <t>Nosilec strelovodne inštalacije za izbrani tip strehe</t>
  </si>
  <si>
    <t>Strešni nosilec za izbrani tip strehe na razdalji cca 0,8m.</t>
  </si>
  <si>
    <t>Strelovodni lovilni vod Al fi 8mm</t>
  </si>
  <si>
    <t>Sponke KON09 ali enakovredno</t>
  </si>
  <si>
    <t>Temeljsko ozemljilo - valjanec Fe-Zn 25x4 mm</t>
  </si>
  <si>
    <t>Montaža elementov, prevozni stroški</t>
  </si>
  <si>
    <t>Gibljive cevi fi 16mm</t>
  </si>
  <si>
    <t>KABEL 100m KOLUT ZA 2VOICE</t>
  </si>
  <si>
    <t>OSTALO</t>
  </si>
  <si>
    <t>B</t>
  </si>
  <si>
    <t>FOLIO TIPKA ZA ETAŽNI POZIV (PODOMETNA Z DOZO)</t>
  </si>
  <si>
    <t>VMESNIK ZA VERTIKALO</t>
  </si>
  <si>
    <t>OKVIR ZA TRI MODULE</t>
  </si>
  <si>
    <t>DOZA P/O 3 MODULI</t>
  </si>
  <si>
    <t>AVDIO GOVORNI MODUL FOLIO</t>
  </si>
  <si>
    <t>ZUN.ENOTA, 6 tipk+NAPAJALNIK FOLIO</t>
  </si>
  <si>
    <t>VEČSTANOVANJSKI OBJEKT</t>
  </si>
  <si>
    <t>A</t>
  </si>
  <si>
    <t>Pregled, izdaja protokolov, posnetki stanja za PID.</t>
  </si>
  <si>
    <t>Navedena oprema oz. material je informativnega značaja, ki odgovarja zahtevani kvaliteti. Če bo ponujena drugačna oprema oz. material, mora biti enake ali boljše kvalitete.</t>
  </si>
  <si>
    <t>REKAPITULACIJA ELEKTRIČNIH INSTALACIJ - TK</t>
  </si>
  <si>
    <t>Prevezava obstoječih razvodov na nove razvode.</t>
  </si>
  <si>
    <t>Trdnostne in ostale potrebne preizkuse sistemov z zapisniki o izvedbah preizkusov, podpisanimi s strani nadzornega organa. V kolikor je za posamezno instalacijo potrebno pridobiti ustrezno dokumentacijo drugega podjetja, je potrebno upoštevati stroške nadzora s strani tega podjetja, naročilo preskusov in pridobitev dokumentacije o ustreznosti in uspešno opravljenih preizkusih.</t>
  </si>
  <si>
    <t>Montažo materiala, izvedeno s strani strokovno usposobljene osebe, po potrebi osebe, ki je pooblaščena za montažo. Vsa oprema mora biti montirana skladno z navodili proizvajalca. V sklopu montaže je potrebno upoštevati ves drobni montažni material, pripravljalna in zaključna dela, izdelavo morebiti potrebnih prebojev in dolbenj.</t>
  </si>
  <si>
    <t>Izkop jarka za položitev cevi, ročni - strojni izkop. Izkop 0,9m globine in 0,4m širine. Planiranje dna kanala. Dobava in prevoz tampona. Ročni zasip, strojni zasip kanala. Ročno nakladanje materiala. Prevoz odpadnega materiala na deponijo.</t>
  </si>
  <si>
    <t>Kabelski telekom jašek fi 60 cm globine 1m z litoželeznim pokorvom TK 60x60 cm, komplet z izkopom, izdelavo temelja in zaključnih del</t>
  </si>
  <si>
    <t>Zakoličba obstoječe TK kabelske kabelske trase</t>
  </si>
  <si>
    <t>Opis postaveke</t>
  </si>
  <si>
    <t>Podometna TK omarica za vgradnjo v fasado objekta, po zahtevah Telekoma Slovenije, kpl. z krona letvicami za zaključevanje dovodnega TK kabla, katodno zaščito, kpl. z zaključevanjem TK kabla na krona letvici</t>
  </si>
  <si>
    <t xml:space="preserve">Dobava in polaganje ozemljitvenega kabla H07V-K 1X35mm2 </t>
  </si>
  <si>
    <t>Križne sponke za priklop valjanca na ozemljilo objekta, komplet z spojnim in veznim materialom</t>
  </si>
  <si>
    <t>Opozorilni trak "Telekom"</t>
  </si>
  <si>
    <t>Valjanca Fe-Zn 25 x 4 mm z polaganjem v posteljico jarka</t>
  </si>
  <si>
    <t xml:space="preserve">Dobava in polaganje PVC cevi Φ 110 mm </t>
  </si>
  <si>
    <t>PEHD cev  "TK" ∅ 50mm</t>
  </si>
  <si>
    <t>Uvlačenje in zaključevanje novega TK kabla v novo TK priključno omarico na fasadi objekta, komplet z veznim in drobnim materialom.</t>
  </si>
  <si>
    <t>Izdelava kabelske spojke v obstoejčem jašku, kompelt z drobnim in veznim materialom</t>
  </si>
  <si>
    <t>Dobava in vgradnja TK kabla po zahtevah TK kabelskega operaterja</t>
  </si>
  <si>
    <t>Izdelava izvršilne dokumentacije TK vodov (projektna dokumetacija: PID) TK vodov (v 3 izvodih)</t>
  </si>
  <si>
    <t>Kabelski jašek CATV fi 60 cm globine 1m z litoželeznim pokorvom CATV 60x60 cm, komplet z izkopom, izdelavo temelja in zaključnih del</t>
  </si>
  <si>
    <t>Zakoličba obstoječe CATV kabelske trase</t>
  </si>
  <si>
    <t>Podometna CATV omarica za vgradnjo v fasado objekta, po zahtevah Telemach, kpl. z ojačevalnikom signala,odcepniki in katodno zaščito, kpl. z zaključevanjem CATV kabla na delilniku</t>
  </si>
  <si>
    <t>Opozorilni trak "CATV Telemach"</t>
  </si>
  <si>
    <t>Uvlačenje in zaključevanje novega CATV kabla v novo CATV priključno omarico na fasadi objekta, komplet z veznim in drobnim materialom.</t>
  </si>
  <si>
    <t>Izdelava kabelske spojke v obstoejčem jašku, komplet z drobnim in veznim materialom</t>
  </si>
  <si>
    <t>Dobava in vgradnja CATV kabla po zahtevah CATV kabelskega operaterja</t>
  </si>
  <si>
    <t>Izdelava izvršilne dokumentacije CATV vodov (projektna dokumetacija: PID) CATV vodov (v 3 izvodih)</t>
  </si>
  <si>
    <t>REKAPITULACIJA ELEKTRIČNIH INSTALACIJ - CATV</t>
  </si>
  <si>
    <t>- zaključni sloj je izjemoma brezbarven poliuretanski lak namesto oljnega premaza</t>
  </si>
  <si>
    <t>Izdelava notranjih lesenih diferenčnih stopnic za dostop na streho, kota +5,90, stanovanje T5, naslednje izdelave:</t>
  </si>
  <si>
    <t>Vse je izdelano je iz lepljenih plohov debeline 40 mm, površina vseh vidnih delov mora biti lakirana z lakom za parket.</t>
  </si>
  <si>
    <t>- podkonstrukcija, gornja stranica je stopničasta, tlorisno širine 60 cm in višine 36 cm</t>
  </si>
  <si>
    <t>- podporna ležišča za višino 60-140 mm, za brezstopenjsko niveliranje višine, odporna na UV žarke, po 5 kos/m2 poda (kot tip TERRASYS ali podobno)</t>
  </si>
  <si>
    <t>Koninska RF podkonstrukcija za pritrditev stopnic, kota +5,90, stanovanje T6, naslednje izvedbe:</t>
  </si>
  <si>
    <t>- profil 50x50 mm, cevi ali kotniki</t>
  </si>
  <si>
    <t>- zapora na koncu cevi</t>
  </si>
  <si>
    <t>- pritrditev v ab konstrukcijo s kovinskimi, nerjavečimi vijaki</t>
  </si>
  <si>
    <t>- deske dimenzije 28x90 mm, dolžine po cca 120 cm, obojestransko žlebljene, vgrajene prečno</t>
  </si>
  <si>
    <t>- deske dimenzije 28x90 mm, obojestransko žlebljene</t>
  </si>
  <si>
    <t>Lesena stopnica dimenzije 30x390 cm, les BANGKIRAJ, na terasi T606, kota +5,90, ob zasteklitvi, naslednje izdelave:</t>
  </si>
  <si>
    <t>Obzidne letve tlaka iz parketa:</t>
  </si>
  <si>
    <t>- brušenje</t>
  </si>
  <si>
    <t>- kitanje</t>
  </si>
  <si>
    <t>Lesen tlak na terasi T606, les BANGKIRAI</t>
  </si>
  <si>
    <t>Splošno:</t>
  </si>
  <si>
    <t>1.</t>
  </si>
  <si>
    <t>Za vse nejasnosti ali variantne rešitve se je obvezno posvetovati s projektantom.</t>
  </si>
  <si>
    <t>2.</t>
  </si>
  <si>
    <t>Storitve kooperanta obsegajo, če ni z medsebojno pogodbo drugače določeno:</t>
  </si>
  <si>
    <t>snemanje izmer na objektu</t>
  </si>
  <si>
    <t>pregled in čiščenje podlage</t>
  </si>
  <si>
    <t>vsa dela na objektu z dajatvami</t>
  </si>
  <si>
    <t>d.</t>
  </si>
  <si>
    <t>dobava vsega osnovnega in pomožnega materiala</t>
  </si>
  <si>
    <t>e.</t>
  </si>
  <si>
    <t>prevoz izdelkov na objekt z nakladanjem, razkladanjem in ekspeditom ter vsemi manipulacijami na gradbišču</t>
  </si>
  <si>
    <t>f.</t>
  </si>
  <si>
    <t>popravila zidov in oblog sten poškodovanih ob montaži izdelkov</t>
  </si>
  <si>
    <t>g.</t>
  </si>
  <si>
    <t>odstranjevanje ostankov materiala z iznosom v gradbiščno deponijo ter čiščenje vseh površim po končanih delih</t>
  </si>
  <si>
    <t>3.</t>
  </si>
  <si>
    <t>Vsa dela morajo biti izvršena tako, da je zagotovljena funkcionalnost, stabilnost, varnost, natančnost in življenjska doba posameznih elementov.</t>
  </si>
  <si>
    <t>Enotne cene morajo vsebovati:</t>
  </si>
  <si>
    <t>- vsa potrebna pripravljalna in pospravljalna dela;</t>
  </si>
  <si>
    <t>- vsa potrebna dokumentacija za začetek del;</t>
  </si>
  <si>
    <t>- pregled in čiščenje podloge, nanos izravnalne mase, kjer je to potrebno;</t>
  </si>
  <si>
    <t>- snemanje potrebnih izmer na gradbišču in po načrtih;</t>
  </si>
  <si>
    <t>- prenos in obeleževanje višinskih točk na objektu;</t>
  </si>
  <si>
    <t>- po potrebi izdelava vzorca in vgradnja le-tega na objektu;</t>
  </si>
  <si>
    <t>- ves potrebni material: glavni, pomožni, pritrdilni in vezni material;</t>
  </si>
  <si>
    <t>- vse potrebne transporte in prenose;</t>
  </si>
  <si>
    <t>- vsa potrebna pomožna sredstva za montažo in demontažo na objektu;</t>
  </si>
  <si>
    <t>- usklajevanje z osnovnim načrtom in posvetovanje s projektantom;</t>
  </si>
  <si>
    <t>- uporabo vse potrebne mehanizacije ali drugih delovnih sredstev z vsemi stroški povezanimi s tem;</t>
  </si>
  <si>
    <t>- vso potrebno delo do končnega izdelka;</t>
  </si>
  <si>
    <t>- vso potrebno zunanje (tehnolog, laboratorij) in notranje kontrole kakovosti;</t>
  </si>
  <si>
    <t>- vsa potrebna dokazovanja kakovosti materiala, pravilnega načina izvedbe in izvedenih del (certifikati uporabljenih materialov, meritve tlačne trdnosti, poročila, itd.);</t>
  </si>
  <si>
    <t>- čiščenje prostorov, nakladanje in odvoz odpadnega materiala na stalno deponijo;</t>
  </si>
  <si>
    <t>- ustrezno začasno skladiščenje na delovišču;</t>
  </si>
  <si>
    <t>- terminsko usklajevanje del z ostalimi izvajalci na objektu;</t>
  </si>
  <si>
    <t>- popravilo morebitne povzročene škode ostalim izvajalcem na gradbišču;</t>
  </si>
  <si>
    <t>- plačilo komunalnega prispevka za stalno deponijo odpadnega materiala;</t>
  </si>
  <si>
    <t>- vse potrebne ukrepe za doseganje zahtevane kakovosti in rokov iz potrjenega terminskega plana izvajalca; - vsi ukrepi za zaščito delavcev na gradbišču, skladno z veljavnimi predpisi s področja varnosti in zdravja pri delu;</t>
  </si>
  <si>
    <r>
      <rPr>
        <b/>
        <sz val="14"/>
        <rFont val="Calibri"/>
        <family val="2"/>
        <charset val="238"/>
      </rPr>
      <t>PROJEKT</t>
    </r>
    <r>
      <rPr>
        <b/>
        <sz val="16"/>
        <rFont val="Calibri"/>
        <family val="2"/>
        <charset val="238"/>
      </rPr>
      <t xml:space="preserve">: </t>
    </r>
  </si>
  <si>
    <t xml:space="preserve"> PREDRAČUN</t>
  </si>
  <si>
    <t>FAZA: PZI - PROJEKT - G.O.I. DELA</t>
  </si>
  <si>
    <t>popis del s količinami</t>
  </si>
  <si>
    <t>STANOVANJSKA STAVBA Z BIVALNIMI ENOTAMI</t>
  </si>
  <si>
    <t>PEČINSKA 2, 1000 LJUBLJANA- KAŠELJ</t>
  </si>
  <si>
    <t>Vsa zemeljska dela kot so; izkopi, zasipi in podobno, se morajo izvajati po določilih tehničnih predpisov in skladno z navodili na osnovi geotehničnega poročila.</t>
  </si>
  <si>
    <t>Pripravljalna in pospravljalna dela so element prodajne cene, enako tudi zakoličbe, montaža in demontaža profilov za izvedbo izkopov, prenosi višinskih točk, zaščita višinskih točk in podobno</t>
  </si>
  <si>
    <t>4.</t>
  </si>
  <si>
    <t>Prestavitev komunalnih vodov se obračunava po dejansko izvršenih delih in so predmet posebnega predračuna in projekta.</t>
  </si>
  <si>
    <t>5.</t>
  </si>
  <si>
    <t>Čiščenje terena pred pričetkom izkopa ni predmet tega popisa.</t>
  </si>
  <si>
    <t>6.</t>
  </si>
  <si>
    <t>Obračun izkopov se opravi mo m3 izkopa terena, merjeno na osnovi profilov, posnetih pred izkopom in po končanem izkopu.</t>
  </si>
  <si>
    <t>7.</t>
  </si>
  <si>
    <t>Standardi, ki se nanašajo zemeljska dela, oziroma materiale, ki se uporabljajo pri zemeljskih delih.</t>
  </si>
  <si>
    <t>Geotekstilije in geotekstilijam sorodni izdelki – Značilnosti, ki se zahtevajo pri nasipih, temeljih in trdnih strukturah in geotekstilije ki se zahtevajo pri drenažnih sistemih</t>
  </si>
  <si>
    <t>SIST EN 13251:2001</t>
  </si>
  <si>
    <t>SIST EN 13251:2001/ A1:2005</t>
  </si>
  <si>
    <t>SIST EN 13252:2001</t>
  </si>
  <si>
    <t>SIST EN 13252:2001/ A1:2005</t>
  </si>
  <si>
    <t>8.</t>
  </si>
  <si>
    <t>SIST EN 12620:2002</t>
  </si>
  <si>
    <t>Opomba:</t>
  </si>
  <si>
    <t>9.</t>
  </si>
  <si>
    <t xml:space="preserve"> - vse potrebne ukrepe za doseganje zahtevane kakovosti in rokov iz potrjenega terminskega plana izvajalca.</t>
  </si>
  <si>
    <t>- vsa potrebna dokumentacija za začetek del.</t>
  </si>
  <si>
    <t>- vsa potrebna pripravljalna in pospravljalna dela</t>
  </si>
  <si>
    <t>- pregled in čiščenje podloge, nanos izravnalne mase, kjer je to potrebno.</t>
  </si>
  <si>
    <t>- snemanje potrebnih izmer na gradbišču in po načrtih, prenos višinskih točk, poterbnih za izvedbo zemeljskih del in podobno</t>
  </si>
  <si>
    <t>- prenos in obeleževanje višinskih točk na objektu.</t>
  </si>
  <si>
    <t>- po potrebi izdelava vzorca in vgradnja le-tega na objektu.</t>
  </si>
  <si>
    <t>- ves potrebni material: glavni, pomožni, pritrdilni in vezni material.</t>
  </si>
  <si>
    <t>- vse potrebne transporte in prenose.</t>
  </si>
  <si>
    <t>- ustrezno začasno skladiščenje na delovišču.</t>
  </si>
  <si>
    <t>- vsa potrebna pomožna sredstva za montažo in demontažo na objektu.</t>
  </si>
  <si>
    <t>- uporabo vse potrebne mehanizacije ali drugih delovnih sredstev z vsemi stroški povezanimi s tem.</t>
  </si>
  <si>
    <t>- usklajevanje z osnovnim načrtom in posvetovanje s projektantom.</t>
  </si>
  <si>
    <t>- vso potrebno delo do končnega izdelka.</t>
  </si>
  <si>
    <t>- vso potrebno zunanje (tehnolog, laboratorij) in notranje kontrole kakovosti.</t>
  </si>
  <si>
    <t>- vsa potrebna dokazovanja kakovosti materiala, pravilnega načina izvedbe in izvedenih del (certifikati uporabljenih materialov, meritve tlačne trdnosti, poročila, itd.).</t>
  </si>
  <si>
    <t>- terminsko usklajevanje del z ostalimi izvajalci na objektu.</t>
  </si>
  <si>
    <t>- popravilo morebitne povzročene škode ostalim izvajalcem na gradbišču (popravila zidov oz. oblog sten poškodovanih ob polaganju asfalta).</t>
  </si>
  <si>
    <t>- čiščenje prostorov, nakladanje in odvoz odpadnega materiala na stalno deponijo.</t>
  </si>
  <si>
    <t>- plačilo komunalnega prispevka za stalno deponijo odpadnega materiala.</t>
  </si>
  <si>
    <t>- vsi ukrepi za zaščito delavcev na gradbišču, skladno z veljavnimi predpisi s področja varnosti in zdravja pri delu.</t>
  </si>
  <si>
    <t>Črpanje vode.</t>
  </si>
  <si>
    <t>Obračun po ur</t>
  </si>
  <si>
    <t>a1.1.</t>
  </si>
  <si>
    <t>a1.2.</t>
  </si>
  <si>
    <t>a1.3.</t>
  </si>
  <si>
    <t>a1.4.</t>
  </si>
  <si>
    <t>a1.5.</t>
  </si>
  <si>
    <t>a1.6.</t>
  </si>
  <si>
    <t>a1.7.0.</t>
  </si>
  <si>
    <t>a1.7.1.</t>
  </si>
  <si>
    <t>a1.7.2.</t>
  </si>
  <si>
    <t>a1.8.</t>
  </si>
  <si>
    <t>Splošna določila:</t>
  </si>
  <si>
    <t>Betonska dela se morajo izvajati po določilih veljavnih tehničnih predpisih in normativih v soglasju s SIST EN 206-1 (uporaba skupaj s SIST 1026).</t>
  </si>
  <si>
    <t>Standardi za betonska dela vsebujejo poleg izdelave opisane v posameznih postavkah, še vsa potrebna pomožna dela in sicer:</t>
  </si>
  <si>
    <t>2.1.</t>
  </si>
  <si>
    <t>dela in ukrepe po določilih veljavnih predpisih varstva pri delu.</t>
  </si>
  <si>
    <t>2.2.</t>
  </si>
  <si>
    <t>čiščenje in močenje opažev neposredno pred betoniranjem.</t>
  </si>
  <si>
    <t>2.3.</t>
  </si>
  <si>
    <t>čiščenje betonskega železa od blata, maščob in rje, ki se lušči, postavljanje podložk in začasno vezanje armature k opažu.</t>
  </si>
  <si>
    <t>2.4.</t>
  </si>
  <si>
    <t>razna popravila opažev pri betoniranju.</t>
  </si>
  <si>
    <t>2.5.</t>
  </si>
  <si>
    <t>vmetavanje betona v opaže, premeščanje lijaka med betoniranjem, premeščanje vibratorjev, ipd.</t>
  </si>
  <si>
    <t>2.6.</t>
  </si>
  <si>
    <t>čiščenje prostorov in delovnih naprav po končanem delu.</t>
  </si>
  <si>
    <t>2.7.</t>
  </si>
  <si>
    <t>nega betona (zaščita in močenje betona) skladno s projektom betona.</t>
  </si>
  <si>
    <t>Pred pričetkom vgrajevanja betona morata biti opaž in armatura popolnoma zalit z betonom;</t>
  </si>
  <si>
    <t>3.1.</t>
  </si>
  <si>
    <t>beton mora biti gost in brez gnezd. Armatura mora ostati na svojem mestu in mora biti obdana s predpisanim zaščitnim slojem betona (glej statični izračun).</t>
  </si>
  <si>
    <t>3.2.</t>
  </si>
  <si>
    <t>višina prostega pada betona ne sme biti večja od 1,00 m. V primeru da se mora beton vmetavati z večje višine je potrebno, da bi preprečili segregacijo, uporabiti eno od priznanih metod za vgrajevanje betona.</t>
  </si>
  <si>
    <t>3.3.</t>
  </si>
  <si>
    <t>kvaliteta betona mora ustrezati zahtevam splošnih določil za betonska dela in opisu del.</t>
  </si>
  <si>
    <t>3.4.</t>
  </si>
  <si>
    <t>Opis dela:</t>
  </si>
  <si>
    <t>4.1.</t>
  </si>
  <si>
    <t>ročno vgrajevanje z ročnim ali strojnim zgoščevanjem betona v konstrukcije določenega preseka po opisu del.</t>
  </si>
  <si>
    <t>4.2.</t>
  </si>
  <si>
    <t>naprava in transport betona s prenosom vsega materiala do mesta vgrajevanja.</t>
  </si>
  <si>
    <t>4.3.</t>
  </si>
  <si>
    <t>vsa pomožna dela po opisu splošnih določil za betonska dela.</t>
  </si>
  <si>
    <t>Obračun:</t>
  </si>
  <si>
    <t>5.1.</t>
  </si>
  <si>
    <t>AB plošče in stene - požarna odpornost REI 60.</t>
  </si>
  <si>
    <t>Izvajalec je dolžan izdelati projekt betona pred izvajanjem betonerskih del. Projekt betona potrdi projektant.</t>
  </si>
  <si>
    <t>V primeru da posamezne postavke v popisu ne zajemajo celotnega opisa potrebnega za funkcionalno dokončanje dela, mora ponudnik izvedbo le tega vključiti v ceno na enoto!</t>
  </si>
  <si>
    <t>Za obliko in mesto morebitne delovne rege oz. prekinitve betoniranja se je treba predhodno dogovoriti s projektantom - statikom.</t>
  </si>
  <si>
    <t>Za izvajalca del so merodajne marke betonov, ki so navedene v posamezni postavki popisa oziroma v statičnem računu in armaturnih načrtih. V primeru neskladnosti velja tolmačenje statika.</t>
  </si>
  <si>
    <t>Standardi, ki se nanašajo AB oziroma materiale, ki se uporabljajo pri AB delih.</t>
  </si>
  <si>
    <t>Cement – 1. del: Sestava, zahteve in merila skladnosti za običajne cemente</t>
  </si>
  <si>
    <t>SIST EN 197-1:2002</t>
  </si>
  <si>
    <t>Lahki agregati – 1. del: Lahki agregati za beton, malto in injekcijsko malto</t>
  </si>
  <si>
    <t>SIST EN 13055-1:2002</t>
  </si>
  <si>
    <t>Beton - 1.del - Specifikacija, lastnosti, proizvodnja in skladnost</t>
  </si>
  <si>
    <t>SIST EN 206-1:2003</t>
  </si>
  <si>
    <t>SIST EN 206-1:2003/A1:2004</t>
  </si>
  <si>
    <t>SIST EN 206-1:2003/A2:2005</t>
  </si>
  <si>
    <t>SIST EN 1026:2004</t>
  </si>
  <si>
    <t>Armatura</t>
  </si>
  <si>
    <t>slovensko tehnično soglasje STS-05/007</t>
  </si>
  <si>
    <t>STS-05/012 za armaturne mreže</t>
  </si>
  <si>
    <t>STS-06/042 za rezano in krivljeno armaturo</t>
  </si>
  <si>
    <t>Betonarna ki proizvede beton o kontroli proizvodnje:</t>
  </si>
  <si>
    <t>Certifikat kontrole proizvodnje s strani certifikacijskega organa</t>
  </si>
  <si>
    <t>Kemijski dodatki za beton</t>
  </si>
  <si>
    <t>SIST EN 934-2:2002</t>
  </si>
  <si>
    <t>SIST EN 934-4:2002</t>
  </si>
  <si>
    <t>SIST EN 934-6:2002</t>
  </si>
  <si>
    <t>- vse potrebne ukrepe za doseganje zahtevane kakovosti in rokov iz potrjenega terminskega plana izvajalca.</t>
  </si>
  <si>
    <t>- snemanje potrebnih izmer na gradbišču in po načrtih.</t>
  </si>
  <si>
    <t>d./ dodatki za eventuelne oteževalne okoliščine izvedbe del se ne obračunavajo posebej.</t>
  </si>
  <si>
    <t>c./ obračun armature se izvede na osnovi dejansko vgrajene armature na osnovi armaturnih načrtov.</t>
  </si>
  <si>
    <t>b./ Pri obračunu količin vgrajenega betona se odštejejo vse odprtine neglede na velikost.</t>
  </si>
  <si>
    <t xml:space="preserve">kot vidne konstrukcije se smatrajo vse tiste konstrukcije iz betona, ki ostanejo po izdelavi neometane ali neobložene. </t>
  </si>
  <si>
    <t xml:space="preserve">Betonske površine morajo biti ravne in vertikalne skladno z DIN normativi za ustrezne objekte (DIN 18802). Vidne betonske površine ne smejo biti krpane ali kako drugače zidarsko obdelane. </t>
  </si>
  <si>
    <t>a2.1.</t>
  </si>
  <si>
    <t>a2.2.</t>
  </si>
  <si>
    <t>a2.3.</t>
  </si>
  <si>
    <t>a2.4.</t>
  </si>
  <si>
    <t>Pod konzolnim delom objekta je zajet nasip do slojev zunaje ureditve.</t>
  </si>
  <si>
    <t>Opaži morajo biti izdelani točno po merah v načrtu, z vsemi potrebnimi podporami, horizontalno in vertikalno povezavo, tako da so stabilni in sposobni za obtežbo z betonom. Notranje površine morajo biti čiste in ravne.</t>
  </si>
  <si>
    <t>Opaži morajo biti izdelani tako da se razopaževanje opravi brez pretresov in poškodovanja konstrukcije in opažev samih.</t>
  </si>
  <si>
    <t>Obračun se vrši po opisu v posamezni postavki, s tem da se upoštevajo pri obračunu notranje površine opažev, to je vidne površine konstrukcije.</t>
  </si>
  <si>
    <t>Standardi za tesarska dela vsebujejo poleg izdelave same, po opisu v posameznem opisu, še vsa potrebna pomožna dela, zlasti:</t>
  </si>
  <si>
    <t>a.) dela in ukrepe po določilih veljavnih predpisov varstva pri delu.</t>
  </si>
  <si>
    <t>b.) snemanje potrebnih izmer na mestu samem.</t>
  </si>
  <si>
    <t>d.) zbiranje in sortiranje lesa po dimenzijah.</t>
  </si>
  <si>
    <t>a.) naprava opažev po opisu v posamezni postavki z vsemi prenosi in transporti vsega potrebnega materiala do mesta opaževanja in pospravljanje po končanih delih, vključno z nakladanjem in odvozom vsega opažnega in drugega materiala potrebnega za izvedbo tesarskih del po opisu:</t>
  </si>
  <si>
    <t>b.) podpiranje, zavetrovanje in vezanje opažev</t>
  </si>
  <si>
    <t>c.) razopaževanje</t>
  </si>
  <si>
    <t>d.) ruvanje žičnikov, čiščenje opažev, odnos lesa v deponijo ter sortiranje po dimenzijah</t>
  </si>
  <si>
    <t>Ravnost in vertikalnost betonskih konstrukcij po DIN normah za tovrstne objekte.</t>
  </si>
  <si>
    <t>V ceni za enoto je treba poleg del, ki so opisana v posamezni postavki ter del in ukrepov iz točke 4. tega splošnega opisa, upoštevati še:</t>
  </si>
  <si>
    <t>Istočasno z izdelavo opažev se polagajo v opaže tudi razvodi in doze za elektroinstalacije.</t>
  </si>
  <si>
    <t>Odri:</t>
  </si>
  <si>
    <t>Za vse odre je izdelati statični izračun s strani odgovornega statika. Odre je izdelati, pregledovati in voditi dokumentacijo v skladu s predpisi.</t>
  </si>
  <si>
    <t>Vsi odri na zgradbi morajo biti napravljeni, premeščeni in odstranjeni z delavci predpisane kvalifikacije in pod nadzorstvom odgovorne strokovne osebe.</t>
  </si>
  <si>
    <t>Ves materiala za napravo odrov mora biti kvaliteten in ustreznih dimenzij, kar je treba pred vgraditvijo preveriti.</t>
  </si>
  <si>
    <t>Pred izvedbo opažev je preveriti in upoštevati vsa navodila in opombe, ki so navedene pri AB delih..</t>
  </si>
  <si>
    <t>Eventuelne distančne cevke je potrebno po odstranitvi opaža izbiti in zatesniti z materialom, ki zagotavlja vodotesnost.</t>
  </si>
  <si>
    <t>e.) vsa pomožna dela potrebna za izvedbo tesarskih del po opisu (kot je npr: zarisovanje, obeleževanje in prenos višinskih točk in podobno, montaža in demontaža raznih profilov, montaža in demontaža vseh pomožnih odrov za izvedbo tesarksih del…) ter odovoz vsega opažnega materiala v deponijo izvajalca.</t>
  </si>
  <si>
    <t>- dobavo lesa in opažnih elementov, pritrdilnega, veznega in pomožnega materjala, z vsemi transporti in manipulativnimi stroški;</t>
  </si>
  <si>
    <t>- vse notranje transporte.</t>
  </si>
  <si>
    <t xml:space="preserve">Opaž roba podložnega betona višine 15 cm. </t>
  </si>
  <si>
    <t>a3.1.</t>
  </si>
  <si>
    <t>a3.2.</t>
  </si>
  <si>
    <t>a3.3.</t>
  </si>
  <si>
    <t>a3.4.</t>
  </si>
  <si>
    <t>a3.5.</t>
  </si>
  <si>
    <t>a3.6.</t>
  </si>
  <si>
    <t>a3.7.</t>
  </si>
  <si>
    <t>a3.8.</t>
  </si>
  <si>
    <t>a3.9.</t>
  </si>
  <si>
    <t>a3.10.</t>
  </si>
  <si>
    <t xml:space="preserve">a3.11. </t>
  </si>
  <si>
    <t>a3.12.</t>
  </si>
  <si>
    <t>a3.13.</t>
  </si>
  <si>
    <t>a3.14.</t>
  </si>
  <si>
    <t>a3.15.</t>
  </si>
  <si>
    <t>a2.4.a.</t>
  </si>
  <si>
    <t>a2.4.b.</t>
  </si>
  <si>
    <t>a2.4.c.</t>
  </si>
  <si>
    <t>a2.4.č.</t>
  </si>
  <si>
    <t>a1.2.a.</t>
  </si>
  <si>
    <t>a1.2.b.</t>
  </si>
  <si>
    <t>a1.2.c.</t>
  </si>
  <si>
    <t>a1.3.a.</t>
  </si>
  <si>
    <t>a1.3.b.</t>
  </si>
  <si>
    <t>a1.7.1.a.</t>
  </si>
  <si>
    <t>a1.7.1.b.</t>
  </si>
  <si>
    <t>a2.1.a.</t>
  </si>
  <si>
    <t>a2.1.b.</t>
  </si>
  <si>
    <t>a2.2.a.</t>
  </si>
  <si>
    <t>a2.2.b.</t>
  </si>
  <si>
    <t>a2.2.c.</t>
  </si>
  <si>
    <t>a2.3.a.</t>
  </si>
  <si>
    <t>a2.3.b.</t>
  </si>
  <si>
    <t>a3.6.a.</t>
  </si>
  <si>
    <t>a3.6.b.</t>
  </si>
  <si>
    <t>a3.7.a.</t>
  </si>
  <si>
    <t>a3.7.b.</t>
  </si>
  <si>
    <t>a3.8.a.</t>
  </si>
  <si>
    <t>a3.8.b.</t>
  </si>
  <si>
    <t>a3.12.a.</t>
  </si>
  <si>
    <t>a3.12.b.</t>
  </si>
  <si>
    <t>a3.12.c.</t>
  </si>
  <si>
    <t>a3.12.č.</t>
  </si>
  <si>
    <t>- izravnava površine ab plošče s fino cementno malto, sloj debeline do 1 cm</t>
  </si>
  <si>
    <t>- ob steni je zaključek višine 10 cm izveden na zid</t>
  </si>
  <si>
    <t>Zidarska dela se morajo izvajati po določilih veljavnih tehničnih predpisov in normativov</t>
  </si>
  <si>
    <t>Vgrajeni material za ta dela mora po kvaliteti ustrezati določilom veljavnih tehničnih predpisov</t>
  </si>
  <si>
    <t>Standardi za zidarska dela vsebujejo poleg izdelave opisane v posamezni postavki, še vsa potrebna pomožna dela in sicer:</t>
  </si>
  <si>
    <t>Dela in ukrepe po določilih veljavnih predpisov varstva pri delu</t>
  </si>
  <si>
    <t>Prenos vode za močenje opeke in zidov, premeščanje maltark in občasno mešanje malte, dodajanje materiala in orodja</t>
  </si>
  <si>
    <t>Postavitev, premeščanje in odstranitev premičnih odrov višine do 2,00 m</t>
  </si>
  <si>
    <t>Prenos in obeleževanje višinskih točk na objektu</t>
  </si>
  <si>
    <t>Čiščenje prostorov, izdelkov in delovnih priprav med delom in po končanem delu.</t>
  </si>
  <si>
    <t>VZIDAVE</t>
  </si>
  <si>
    <t>Vse vzidave in zidarske obdelave morajo biti izvršene v skladu s projektno dokumentacijo ali po zahtevah v drugi dokumentaciji.</t>
  </si>
  <si>
    <t>IZOLACIJE</t>
  </si>
  <si>
    <t>- obračun se vrši v merskih enotah navedenih v posamezni postavki.</t>
  </si>
  <si>
    <t>- krpanje poškodovanih podlog.</t>
  </si>
  <si>
    <t>- zaščito izdelkov pred mrazom, vročino, vetrom in fizičnim poškodbam.</t>
  </si>
  <si>
    <t>- izdelava vodil (faž), zaključkov in špalet.</t>
  </si>
  <si>
    <t>- potrebno čiščenje reg in podlog ter vlaženje podlog pred pričetkom del.</t>
  </si>
  <si>
    <t>- vsa potrebna merjenja z določanjem točk smeri, višin in ravnin, nameščanje in zaščito oznak, vodil in podobno.</t>
  </si>
  <si>
    <t>- dela in ukrepe po določilih veljavnih predpisov varstva pri delu.</t>
  </si>
  <si>
    <t>Dobava elementov načeloma ni upoštevana pri vzidavi temveč v obrtniških delih; upoštevati jo je treba samo, če je to v posamezni postavki za vzidave posebej navedeno.</t>
  </si>
  <si>
    <t>Standardi za vzidave in zidarske obdelave zajemajo, poleg del opisanih v posamezni postavki, še:</t>
  </si>
  <si>
    <t>- vsa dela in ukrepe po določilih veljavnih predpisov varstva pri delu;</t>
  </si>
  <si>
    <t>Standardi za izolacijska dela vsebujejo poleg izdelave, opisane v posamezni postavki, še:</t>
  </si>
  <si>
    <t>Kvaliteta dela in vgrajeni materjali morajo ustrezati določilom veljavnih tehničnih predpisov, normativov in standardov.</t>
  </si>
  <si>
    <t>Kot izolacije se smatra vse vrste hidroizolacij temeljev, tlakov, zidov in stropov.</t>
  </si>
  <si>
    <t>OMETI: Standardni za izvedbo ometov vsebujejo poleg opisa, opisane v posamezni potavki še vsa pomožna dela in ukrepe kot sledi:</t>
  </si>
  <si>
    <t>- merjenje in označevanje lege vzidave elementa;</t>
  </si>
  <si>
    <t>- dolbljenje oz. drug način priprave ležišča pred zalivanjem;</t>
  </si>
  <si>
    <t>- nameščanje, sidranje, opiranje, podpiranje in vezanje elementa za vzidavo;</t>
  </si>
  <si>
    <t>5.5./ opečni zidaki: SIST EN 771-1</t>
  </si>
  <si>
    <t>5.4./ gradbeno apno: SIST EN 459-1</t>
  </si>
  <si>
    <t>5.3./ zidarski cement: SIST EN 413-1</t>
  </si>
  <si>
    <t>5.2./ malta za zidanje: SIST EN 998-2</t>
  </si>
  <si>
    <t>5.1./ malta za grobi in fini omet: SIST EN 998-1</t>
  </si>
  <si>
    <t>Vgrajeni materjali za zidarska dela morajo po kvaliteti ustrezati določilom veljavnih tehničnih predpisov:</t>
  </si>
  <si>
    <t>a4.1.</t>
  </si>
  <si>
    <t>a4.2.</t>
  </si>
  <si>
    <t>a4.3.</t>
  </si>
  <si>
    <t>a4.4.</t>
  </si>
  <si>
    <t>a4.5.</t>
  </si>
  <si>
    <t>a4.6.</t>
  </si>
  <si>
    <t>a4.7.</t>
  </si>
  <si>
    <t>a4.8.</t>
  </si>
  <si>
    <t>a4.9.</t>
  </si>
  <si>
    <t>a4.10.</t>
  </si>
  <si>
    <t>a4.11.</t>
  </si>
  <si>
    <t>a4.12.</t>
  </si>
  <si>
    <t>a4.13.</t>
  </si>
  <si>
    <t>Varianta je lesena izveda.</t>
  </si>
  <si>
    <t>a4.14.</t>
  </si>
  <si>
    <t>a4.15.</t>
  </si>
  <si>
    <t>a4.16.</t>
  </si>
  <si>
    <t>a4.16.1.</t>
  </si>
  <si>
    <t>a4.16.2.</t>
  </si>
  <si>
    <t>a4.16.3.</t>
  </si>
  <si>
    <t>a4.16.4.</t>
  </si>
  <si>
    <t>a4.17.</t>
  </si>
  <si>
    <t>a3.16.</t>
  </si>
  <si>
    <t>Oder v dvigalnem jašku</t>
  </si>
  <si>
    <t>Gradbena pomoč obrtnikom in inštalaterjem, z delovno silo in gradbenim materialom, obračunana na osnovi vpisa v gradbeni dnevnik:</t>
  </si>
  <si>
    <t>- vrtanja prebojev v opečnih in betonskih stenah, za potrebe razvodov inštalacij</t>
  </si>
  <si>
    <t>- transport elementov zaključnih gradbenih in inštalacijskih del do mesta vgradnje ali montaže</t>
  </si>
  <si>
    <t>- zazidava odprtin in utorov od razvodov inštalacij</t>
  </si>
  <si>
    <t>- ostala drobna dela kot pomoč obrtnikom in inštalaterjem</t>
  </si>
  <si>
    <t>Delo KV delavca</t>
  </si>
  <si>
    <t>Delo PK delavca</t>
  </si>
  <si>
    <t>Delo NK delavca</t>
  </si>
  <si>
    <t>a4.17.a.</t>
  </si>
  <si>
    <t>a4.17.b.</t>
  </si>
  <si>
    <t>a4.17.c.</t>
  </si>
  <si>
    <t>Tlakarska dela morajo biti izvršena po določiloh veljavnih normativov in v soglasju s tehničnimi predpisi za polaganje posameznih vrst tlakov.</t>
  </si>
  <si>
    <t>Storitve kooperanta obsegajo: (če ni z medsebojno pogodbo drugače določeno):</t>
  </si>
  <si>
    <t>snemanje vseh potrebnih izmer na objektu pred pričetkom izvajanja del.</t>
  </si>
  <si>
    <t>pregled in čiščenje podloge</t>
  </si>
  <si>
    <t>nanos izravnalne mase, kjer je to zahtevano</t>
  </si>
  <si>
    <t>vsa dela na objektu vključno z vsemi dajatvami</t>
  </si>
  <si>
    <t>dobava osnovnega in pomožnega materiala</t>
  </si>
  <si>
    <t>prevoz materiala in orodja na objekt z vsem potrebnim nakladanjem, ekspeditom, razkladanjem in notranjim transportom do mesta vgrajevanja ter polaganje po opisu posamezne postavke.</t>
  </si>
  <si>
    <t>popravila zidov oz. oblog sten poškodovanih ob polaganju tlakov</t>
  </si>
  <si>
    <t>h.</t>
  </si>
  <si>
    <t>odstranjevanje preostalega materiala, odnos in odvoz iz gradbišča, končno čiščenje in zavarovanje tlakov do predaje in podobno.</t>
  </si>
  <si>
    <t>Opomba: splošni opis za izdelavo cementih estrihov :</t>
  </si>
  <si>
    <t>- vse potrebne ukrepe za doseganje zahtevane kakovosti in rokov iz potrjenega terminskega plana izvajalca;</t>
  </si>
  <si>
    <t>a5.1.</t>
  </si>
  <si>
    <t>a5.2.</t>
  </si>
  <si>
    <t>a5.3.</t>
  </si>
  <si>
    <t>a5.4.</t>
  </si>
  <si>
    <t>a5.5.</t>
  </si>
  <si>
    <t>a5.6.</t>
  </si>
  <si>
    <t>A6.</t>
  </si>
  <si>
    <t>KONTAKTNA FASADA</t>
  </si>
  <si>
    <t>Fasaderska dela morajo biti izvršena po določiloh veljavnih normativov in v soglasju s tehničnimi predpisi za polaganje posameznih vrst tlakov.</t>
  </si>
  <si>
    <t>j.</t>
  </si>
  <si>
    <t>a6.0.</t>
  </si>
  <si>
    <t>a6.1.</t>
  </si>
  <si>
    <t>a6.1.1.</t>
  </si>
  <si>
    <t>a6.1.2.</t>
  </si>
  <si>
    <t>a6.1.3.</t>
  </si>
  <si>
    <t>a6.1.5.</t>
  </si>
  <si>
    <t>a6.1.4.</t>
  </si>
  <si>
    <t>a6.2.</t>
  </si>
  <si>
    <t>a6.2.1.</t>
  </si>
  <si>
    <t>a6.2.2.</t>
  </si>
  <si>
    <t>a6.2.3.</t>
  </si>
  <si>
    <t>a6.2.4.</t>
  </si>
  <si>
    <t>a6.3.</t>
  </si>
  <si>
    <t>a6.4.</t>
  </si>
  <si>
    <t>a6.4.1.</t>
  </si>
  <si>
    <t>a6.4.2.</t>
  </si>
  <si>
    <t>a6.4.3.</t>
  </si>
  <si>
    <t>a6.4.4.</t>
  </si>
  <si>
    <t>a6.4.5.</t>
  </si>
  <si>
    <t>a6.5.</t>
  </si>
  <si>
    <t>a6.5.1.</t>
  </si>
  <si>
    <t>a6.5.2.</t>
  </si>
  <si>
    <t>a6.7.</t>
  </si>
  <si>
    <t>a6.7.1.</t>
  </si>
  <si>
    <t>a6.7.2.</t>
  </si>
  <si>
    <t>a6.7.3.</t>
  </si>
  <si>
    <t>b1.0.</t>
  </si>
  <si>
    <t>b1.1.</t>
  </si>
  <si>
    <t>b1.4.</t>
  </si>
  <si>
    <t>b1.2.</t>
  </si>
  <si>
    <t>b1.3.</t>
  </si>
  <si>
    <t>b1.4.a.</t>
  </si>
  <si>
    <t>b1.4.b.</t>
  </si>
  <si>
    <t>b1.4.c.</t>
  </si>
  <si>
    <t>b1.4.č.</t>
  </si>
  <si>
    <t>b1.4.d.</t>
  </si>
  <si>
    <t>b1.5.</t>
  </si>
  <si>
    <t>b1.6.</t>
  </si>
  <si>
    <t>b1.7.</t>
  </si>
  <si>
    <t>b1.8.</t>
  </si>
  <si>
    <t>b1.9.</t>
  </si>
  <si>
    <t>Vertikalne odtočne cevi iz ravne strehe ST1, vgrajene med odprtine v ab steni pod konzolnim delom objekta v osi 5/d, v postavki je zajeto:</t>
  </si>
  <si>
    <t>b1.10.</t>
  </si>
  <si>
    <t>b1.11.</t>
  </si>
  <si>
    <t>b1.11.a.</t>
  </si>
  <si>
    <t>b1.11.b.</t>
  </si>
  <si>
    <t>b1.12.</t>
  </si>
  <si>
    <t>b1.13.</t>
  </si>
  <si>
    <t>b1.14.</t>
  </si>
  <si>
    <t>b1.15.</t>
  </si>
  <si>
    <t>Obloga inštalacijskega izpuha na strehi, višine cca 50 cm, naslednje izdelave:</t>
  </si>
  <si>
    <t>- obloga na obodnih stranicah in pokrov, z alu pločevino debeline 0,7 mm, ton barve RAL 7022</t>
  </si>
  <si>
    <t>- na daljših stranicah je vgrajena ventilacijska žaluzija širine 10 cm</t>
  </si>
  <si>
    <t>b1.16.</t>
  </si>
  <si>
    <t>Zunanje okenske police, naslednje izvedbe:</t>
  </si>
  <si>
    <t>- alu pločevina debeline najmanj 1 mm, razvite širine cca 25 cm, ton barve RAL 7022</t>
  </si>
  <si>
    <t>- ločilni sloj</t>
  </si>
  <si>
    <t>- pritrditev na okesnki okvir, podlago in fasadno oblogo</t>
  </si>
  <si>
    <t>- tesnenje stika z oknom, silikonski kit</t>
  </si>
  <si>
    <t>Storitve kooperanta obsegajo, če ni z medsebojno pogodbo drugače določeno.</t>
  </si>
  <si>
    <t>snemanje potrebnih izmer na objektu pred izdelavo vseh vrat in oken ter drugih izdelkov po tem opisu.</t>
  </si>
  <si>
    <t>napravo izdelkov in montažo na objektu z vsemi dajatvami.</t>
  </si>
  <si>
    <t>osnovna zaščita in finalna obdelava izdelkov po detajlu in izboru arhitekta.</t>
  </si>
  <si>
    <t>zasteklitev po opisu in detajlu.</t>
  </si>
  <si>
    <t>prevoz izdelkov na objekt z nakladanjem, razkladanjem in ekspeditom ter vsemi manipulacijami na gradbišču.</t>
  </si>
  <si>
    <t>čiščenje izdelkov po končani montaži in podobno.</t>
  </si>
  <si>
    <t>Vsi zvari morajo biti brušeni.</t>
  </si>
  <si>
    <t>Storitve kooperanta obsegajo (če ni z medsebojno pogodbo drugače določeno)</t>
  </si>
  <si>
    <t>nanos izravnalne mase, kjer je to zahtevano po opisu posamezne postavke</t>
  </si>
  <si>
    <t>popravila zidov oz. oblog sten poškodovanih ob izvajanju del</t>
  </si>
  <si>
    <t>odstranjevanje preostalega materiala, odnos in odvoz iz gradbišča, končno čiščenje in zavarovanje izvedenih del do predaje in podobno.</t>
  </si>
  <si>
    <t>b.2.1.</t>
  </si>
  <si>
    <t>b2.1.1.</t>
  </si>
  <si>
    <t>b2.1.2.</t>
  </si>
  <si>
    <t>b2.1.3.</t>
  </si>
  <si>
    <t>b2.1.4.</t>
  </si>
  <si>
    <t>b2.1.5.</t>
  </si>
  <si>
    <t>b2.1.6.</t>
  </si>
  <si>
    <t>b2.1.7.</t>
  </si>
  <si>
    <t>b2.1.8.</t>
  </si>
  <si>
    <t>b2.1.9.</t>
  </si>
  <si>
    <t>b2.2.</t>
  </si>
  <si>
    <t>b2.3.</t>
  </si>
  <si>
    <t>b2.4.</t>
  </si>
  <si>
    <t>b2.5.</t>
  </si>
  <si>
    <t>- okovje za vrata: nasadila, zanke za obešanko in obešenka</t>
  </si>
  <si>
    <t>MAVČNO KARTONSKE PREDELNE STENE</t>
  </si>
  <si>
    <t>prevoz izdelkov na objekt, z nakladanjem, razkladanjem in ekspeditom ter vsemi manipulacijami na gradbišču</t>
  </si>
  <si>
    <t>Vgrajeni materiali morajo ustrezati sledečim standardom:</t>
  </si>
  <si>
    <t>Vijaki morajo ustrezati standardu SIST EN 14566</t>
  </si>
  <si>
    <t>Delovne prekinitve za instalacijska dela po oblaganju ene strani so vključene v osnovno ceno</t>
  </si>
  <si>
    <t>Opomba: v obračunu površin oblog je upoštevana razvita površina vseh sten (obračunana narisna površina po vseh prostorih kjer se izvaja obloga).</t>
  </si>
  <si>
    <t>b4.1.</t>
  </si>
  <si>
    <t>b4.1.1.</t>
  </si>
  <si>
    <t>b4.1.2.</t>
  </si>
  <si>
    <t>b4.1.5.</t>
  </si>
  <si>
    <t>b4.1.6.</t>
  </si>
  <si>
    <t>b4.1.2.a.</t>
  </si>
  <si>
    <t>b4.1.2.b.</t>
  </si>
  <si>
    <t>b4.1.6.a.</t>
  </si>
  <si>
    <t>b4.1.6.b.</t>
  </si>
  <si>
    <t>b4.1.6.c.</t>
  </si>
  <si>
    <t>b4.1.7.</t>
  </si>
  <si>
    <t>b4.1.7.a.</t>
  </si>
  <si>
    <t>b4.1.7.b.</t>
  </si>
  <si>
    <t>b4.1.7.c.</t>
  </si>
  <si>
    <t>b4.1.7.č.</t>
  </si>
  <si>
    <t>b4.1.8.</t>
  </si>
  <si>
    <t>b4.1.8.a.</t>
  </si>
  <si>
    <t>b4.1.8.b.</t>
  </si>
  <si>
    <t>b4.1.9.</t>
  </si>
  <si>
    <t>MAVČNO KARTONSKE PREDELNE STENE SKUPAJ:</t>
  </si>
  <si>
    <t>kompletno delo z vsemi dajatvami</t>
  </si>
  <si>
    <t>čiščenje izdelkov po končanem delu ter iznos vseh odpadkov na gradbiščno deponijo</t>
  </si>
  <si>
    <t>snemanje potrebnih izmer na objektu</t>
  </si>
  <si>
    <t xml:space="preserve">Za vse barve, okovje, kljuke in tip kovinskega podboja je potrebno predložiti vzorce, ki jih potrdi odgovorni projektant arhitekture. </t>
  </si>
  <si>
    <t>Vgradnja vseh oken in steklenih sten v ložah in na terasi po Ral standardu!</t>
  </si>
  <si>
    <t>- slepi okvir</t>
  </si>
  <si>
    <t>- okovje tipske izvedbe, bele barve</t>
  </si>
  <si>
    <t>- kljuke tipske izvedbe bele barve</t>
  </si>
  <si>
    <t>- pritrdilni, vezni in tesnilni material</t>
  </si>
  <si>
    <t>Izdelano po shemi projektanta.</t>
  </si>
  <si>
    <t>Pločevinasta kaseta za drsna vrata z odpiranjem v steno, v nadstropju:</t>
  </si>
  <si>
    <t>- vgradnja v montažno mavčno kartonsko steno debeline 15 cm</t>
  </si>
  <si>
    <t>Notranja lesena vrata, v postavki je zajeto:</t>
  </si>
  <si>
    <t>- slepi podboj</t>
  </si>
  <si>
    <t>- vratno krilo panelne konstrukcije, oblepljeno za laminatom bele barve po izbiri projektanta</t>
  </si>
  <si>
    <t>- tesnila za vratno pripiro</t>
  </si>
  <si>
    <t>Vsi elementi vrat in izvedba so po izbiri projektanta.</t>
  </si>
  <si>
    <t>Shema vrat je sestavni del načrta arhitekture.</t>
  </si>
  <si>
    <t>- kovinski podboj, barvan serijsko, ton barve RAL 9006</t>
  </si>
  <si>
    <t>- vratno krilo panelne konstrukcije, oblepljeno z laminatom v tonu RAL 9006 ali jesenovim furnirjem lakiranim z brezbarvnim lakom</t>
  </si>
  <si>
    <t>- okovje: najmanj tri nasadila, kljuka, ključavnica (kot LIP BLED, tip TRELESCOPIUM ali podobno)</t>
  </si>
  <si>
    <t>- RF kotnik za vratno pripiro višine 2 cm</t>
  </si>
  <si>
    <t>Notranja lesena vrata, vhodi v stanovanja, požarne odpornosti 30 min, v postavki je zajeto:</t>
  </si>
  <si>
    <t>- odprtina gradbene velikosti 90x215 cm</t>
  </si>
  <si>
    <t>- vrata svetle odprtine velikosti 80x210 cm</t>
  </si>
  <si>
    <t>- odprtina gradbene velikosti 100x215 cm</t>
  </si>
  <si>
    <t>- vrata svetle odprtine velikosti 90x210 cm</t>
  </si>
  <si>
    <t>- vgradnja v zid skupne debeline 25 cm (20 cm ab + 5 cm montažna obloga)</t>
  </si>
  <si>
    <t>- površinska obdelava vratnega krila je laminat v barvnem tonu RAL 9006</t>
  </si>
  <si>
    <t>Enokrilna vrata VP1, klet, krilno odpiranje:</t>
  </si>
  <si>
    <t>Enokrilna vrata VP2, klet, krilno odpiranje:</t>
  </si>
  <si>
    <t>Enokrilna vrata VP1S in VP2S, vhodna vrata v stanovanja, krilno odpiranje:</t>
  </si>
  <si>
    <t>- površinska obdelava vratnega krila je jesenov furnir, brezbarvno lakiran</t>
  </si>
  <si>
    <t>- kovinski podboj, barvan serijsko, ton barve RAL 9010</t>
  </si>
  <si>
    <t>- okovje: najmanj tri nasadila, kljuka, brez ključavnice (kot LIP BLED, tip TRELESCOPIUM ali podobno)</t>
  </si>
  <si>
    <t>b4.1.10.</t>
  </si>
  <si>
    <t>- kaseta velikosti 860x2110 mm, (kot proizvajalca KNAUF, tip POCKET KIT ali podobno)</t>
  </si>
  <si>
    <t>- vgradnja v montažno pregradno steno</t>
  </si>
  <si>
    <t>- površinska obdelava vratnega krila je bel laminat</t>
  </si>
  <si>
    <t>Enokrilna vrata V6, krilno odpiranje:</t>
  </si>
  <si>
    <t>- vgradnja v ab zid debeline 20+5 cm</t>
  </si>
  <si>
    <t>Enokrilna vrata V4, krilno odpiranje:</t>
  </si>
  <si>
    <t>Enokrilna vrata V3, vrata v kopalnico, krilno odpiranje:</t>
  </si>
  <si>
    <t>- vratno krilo je spodaj spodrezano za 2 cm</t>
  </si>
  <si>
    <t>Notranja lesena vrata, drsno odpiranje v steno, v postavki je zajeto:</t>
  </si>
  <si>
    <t>- okovje: za drsno odpiranje, kljuka, brez ključavnice (kot LIP BLED, tip TRELESCOPIUM ali podobno)</t>
  </si>
  <si>
    <t>Pločevinasta kaseta je zajeta v montažnih pregradnih stenah.</t>
  </si>
  <si>
    <t>Lesene štaketne stene SN8, v kleti, izdelane iz smrekovega lesa, letve skoblane, naslednje izdelave:</t>
  </si>
  <si>
    <t>- lesene letve 5x5 cm, vgrajene v osnem razmaku po 10 cm</t>
  </si>
  <si>
    <t>- ogrodje izdelano iz letev 5x5 cm, okvir in diagonale</t>
  </si>
  <si>
    <t>Mizarska dela morajo biti izvršena po določilih veljavnih normativov in v soglasju s tehničnimi predpisi za izvajanje del.</t>
  </si>
  <si>
    <t>b3.1.</t>
  </si>
  <si>
    <t>b3.2.</t>
  </si>
  <si>
    <t>b3.3.</t>
  </si>
  <si>
    <t>b3.3.1.</t>
  </si>
  <si>
    <t>b3.3.2.</t>
  </si>
  <si>
    <t>b3.3.3.</t>
  </si>
  <si>
    <t>b3.3.3.a.</t>
  </si>
  <si>
    <t>b3.3.3.b.</t>
  </si>
  <si>
    <t>b3.4.</t>
  </si>
  <si>
    <t>b3.3.4.</t>
  </si>
  <si>
    <t>b3.3.5.</t>
  </si>
  <si>
    <t>b3.3.6.</t>
  </si>
  <si>
    <t>b3.3.7.</t>
  </si>
  <si>
    <t>b3.4.a.</t>
  </si>
  <si>
    <t>b3.4.b.</t>
  </si>
  <si>
    <t>b3.4.c.</t>
  </si>
  <si>
    <t>b3.5.</t>
  </si>
  <si>
    <t>b3.5.a.</t>
  </si>
  <si>
    <t>b3.5.b.</t>
  </si>
  <si>
    <t>b3.5.c.</t>
  </si>
  <si>
    <t>b3.6.</t>
  </si>
  <si>
    <t>b3.7.</t>
  </si>
  <si>
    <t>b3.7.a.</t>
  </si>
  <si>
    <t>b3.7.b.</t>
  </si>
  <si>
    <t>b3.7.c.</t>
  </si>
  <si>
    <t>b5.1.</t>
  </si>
  <si>
    <t>b5.2.</t>
  </si>
  <si>
    <t>b5.3.</t>
  </si>
  <si>
    <t>b5.3.1.</t>
  </si>
  <si>
    <t>b5.3.2.</t>
  </si>
  <si>
    <t>b5.3.3.</t>
  </si>
  <si>
    <t>b5.3.4.</t>
  </si>
  <si>
    <t>b5.3.5.</t>
  </si>
  <si>
    <t>b5.3.6.</t>
  </si>
  <si>
    <t>b5.3.7.</t>
  </si>
  <si>
    <t>b6.2.</t>
  </si>
  <si>
    <t>b6.1.3.</t>
  </si>
  <si>
    <t>b6.1.2.</t>
  </si>
  <si>
    <t>b6.1.1.</t>
  </si>
  <si>
    <t>b6.1.</t>
  </si>
  <si>
    <t>b6.2.1.</t>
  </si>
  <si>
    <t>b6.2.2.</t>
  </si>
  <si>
    <t>PROJEKT:</t>
  </si>
  <si>
    <t>Pečinska 2 - Kašelj</t>
  </si>
  <si>
    <r>
      <rPr>
        <b/>
        <sz val="14"/>
        <rFont val="Symbol"/>
        <family val="1"/>
        <charset val="2"/>
      </rPr>
      <t>S</t>
    </r>
    <r>
      <rPr>
        <b/>
        <sz val="14"/>
        <rFont val="Calibri"/>
        <family val="2"/>
        <charset val="238"/>
      </rPr>
      <t xml:space="preserve"> €</t>
    </r>
  </si>
  <si>
    <t>SKUPAJ =</t>
  </si>
  <si>
    <t>GRADBENA DELA:</t>
  </si>
  <si>
    <t>OBRTNIŠKA DELA:</t>
  </si>
  <si>
    <t>C.</t>
  </si>
  <si>
    <t>NN PRIKLJUČEK:</t>
  </si>
  <si>
    <t>D.</t>
  </si>
  <si>
    <t>STROJNE INSTALACIJE:</t>
  </si>
  <si>
    <t>E.</t>
  </si>
  <si>
    <t>A./</t>
  </si>
  <si>
    <t>A.1</t>
  </si>
  <si>
    <t>ZEMELJSKA DELA:</t>
  </si>
  <si>
    <t>A.2</t>
  </si>
  <si>
    <t>BETONSKA DELA:</t>
  </si>
  <si>
    <t>A.3</t>
  </si>
  <si>
    <t>TESARSKA DELA:</t>
  </si>
  <si>
    <t>A.4</t>
  </si>
  <si>
    <t>ZIDARSKA DELA:</t>
  </si>
  <si>
    <t>A.5</t>
  </si>
  <si>
    <t>A.6</t>
  </si>
  <si>
    <t>Skupaj gradbena dela:</t>
  </si>
  <si>
    <t>TALNE KONSTRUKCIJE:</t>
  </si>
  <si>
    <t>z.št.</t>
  </si>
  <si>
    <t>opis postavke / dela</t>
  </si>
  <si>
    <t>e</t>
  </si>
  <si>
    <t>k</t>
  </si>
  <si>
    <t>€/e</t>
  </si>
  <si>
    <t>skupaj €</t>
  </si>
  <si>
    <t>B./</t>
  </si>
  <si>
    <t>B.1</t>
  </si>
  <si>
    <t>KROVSKO - KLEPARSKA DELA:</t>
  </si>
  <si>
    <t>B.2</t>
  </si>
  <si>
    <t>KLJUČAVNIČARSKA DELA:</t>
  </si>
  <si>
    <t>B.3</t>
  </si>
  <si>
    <t>MIZARSKA DELA:</t>
  </si>
  <si>
    <t>B.4</t>
  </si>
  <si>
    <t xml:space="preserve">MAVČNO KARTONSKE PREDELNE STENE </t>
  </si>
  <si>
    <t>B.5</t>
  </si>
  <si>
    <t>KERAMIČARSKA DELA:</t>
  </si>
  <si>
    <t>B.6</t>
  </si>
  <si>
    <t>SLIKOPLESKARSKA DELA:</t>
  </si>
  <si>
    <t>B.7</t>
  </si>
  <si>
    <t>B.8</t>
  </si>
  <si>
    <t>B.9</t>
  </si>
  <si>
    <t>DVIGALA:</t>
  </si>
  <si>
    <t>Skupaj obrtniška dela:</t>
  </si>
  <si>
    <t>KROVSKO KLEPARSKA DELA</t>
  </si>
  <si>
    <t>KROVSKO KLEPARSKA DELA SKUPAJ:</t>
  </si>
  <si>
    <t>KONTAKTNA FASADA SKUPAJ:</t>
  </si>
  <si>
    <t>Zasteklitve na fasadi, okna in vrata, serijske izdelave, v postavki je zajeto:</t>
  </si>
  <si>
    <t>- okvirji izdelani iz PVC profilov, ojačani s kovinskim jedrom, barva profilov je na zunanji strani temnosivo-rjavem odtenku RAL 7022, na notranji strani beli RAL 9010</t>
  </si>
  <si>
    <t>- zidarska odprtina velikosti 180x136 cm</t>
  </si>
  <si>
    <t>- fasadna odprtina velikosti 170x126 cm</t>
  </si>
  <si>
    <t>- velikost izdelka 174x130 cm</t>
  </si>
  <si>
    <t>- eno krilo z kombiniranim odpiranjem, eno krilo z krilnim odpiranjem</t>
  </si>
  <si>
    <t>- zidarska odprtina velikosti 120x136 cm</t>
  </si>
  <si>
    <t>- fasadna odprtina velikosti 110x126 cm</t>
  </si>
  <si>
    <t>- velikost izdelka 114x130 cm</t>
  </si>
  <si>
    <t>- eno krilo z kombiniranim odpiranjem</t>
  </si>
  <si>
    <t>Dvokrilno okno O01, stanovanja:</t>
  </si>
  <si>
    <t>Enokrilno okno O02, stanovanja in stopnišče:</t>
  </si>
  <si>
    <t>- zidarska odprtina velikosti 254x54 cm</t>
  </si>
  <si>
    <t>- fasadna odprtina velikosti 250x50 cm</t>
  </si>
  <si>
    <t>- velikost izdelka 260x60 cm</t>
  </si>
  <si>
    <t>Dvokrilno okno O03, klet:</t>
  </si>
  <si>
    <t>Enokrilno okno O04, stopnišče:</t>
  </si>
  <si>
    <t>- zidarska odprtina velikosti 110x110 cm</t>
  </si>
  <si>
    <t>- fasadna odprtina velikosti 100x100 cm</t>
  </si>
  <si>
    <t>- velikost izdelka 104x104 cm</t>
  </si>
  <si>
    <t>Zasteklitev lože v stanovanju P1 in N2:</t>
  </si>
  <si>
    <t>Po višini razdelitve:</t>
  </si>
  <si>
    <t>- spodaj profil višine 15 cm, vgrajen v konstrukcijo tlaka</t>
  </si>
  <si>
    <t>- zasteklitev višine 220 cm</t>
  </si>
  <si>
    <t>- pločevinast panel višine 42 cm</t>
  </si>
  <si>
    <t>Po širini je razdeljen:</t>
  </si>
  <si>
    <t>- bočna stranica širine 79 cm, enodelna zasteklitev brez odpiranja</t>
  </si>
  <si>
    <t>- čelna stranica velikosti širine 260 cm, od tega enokrilna vrata širine 80 cm, ostalo je zasteklitev brez odpiranja</t>
  </si>
  <si>
    <t>Stikovanje čelne in bočne stranice je pod pravim kotom.</t>
  </si>
  <si>
    <t>Zasteklitev lože v stanovanju T6 in N4:</t>
  </si>
  <si>
    <t>- bočna stranica širine 77 cm, enodelna zasteklitev brez odpiranja</t>
  </si>
  <si>
    <t>- čelna stranica velikosti širine 208 cm, od tega enokrilna vrata širine 80 cm, ostalo je zasteklitev brez odpiranja</t>
  </si>
  <si>
    <t>Zasteklitev lože v stanovanju N3:</t>
  </si>
  <si>
    <t>- bočna stranica širine 99 cm, enodelna zasteklitev brez odpiranja</t>
  </si>
  <si>
    <t>- čelna stranica velikosti širine 207 cm, od tega enokrilna vrata širine 80 cm, ostalo je zasteklitev brez odpiranja</t>
  </si>
  <si>
    <t>Zasteklitev na teraso v stanovanju T5:</t>
  </si>
  <si>
    <t>skupne velikosti 390x200 cm, naslednje razdelitve:</t>
  </si>
  <si>
    <t>- enokrilna vrata širine 80 cm</t>
  </si>
  <si>
    <t>- trodelna zasteklitev širine 310 cm, enako široki deli</t>
  </si>
  <si>
    <t>Okna imajo v okvir vgrajen sistemski element za dovod svežega zraka z avtomatsko regulacijo količine zraka glede na relativno vlago. Dobava elementa je zajeta v popisu strojnih instalacij.</t>
  </si>
  <si>
    <t>- enostransko ali obojestransko alu barvana pločevina, ustrezne debeline, na notranji strani bela RAL 9010, na zunanji strani odvisno od tona fasade v katero so vgrajeni</t>
  </si>
  <si>
    <t>Panel dolžine, stanovanje P1 in N2, skupne dolžine 121 cm:</t>
  </si>
  <si>
    <t>- na notranji strani je obloga s pločevino dolžine 79 cm</t>
  </si>
  <si>
    <t>- izolacija brez notranje obloge je širine 42 cm</t>
  </si>
  <si>
    <t>- na enem koncu je obloga zaključka panela s pločevino</t>
  </si>
  <si>
    <t>- ton barve zunanje pločevine je RAL 9016</t>
  </si>
  <si>
    <t>- obloga s pločevino je samo na zunanji strani</t>
  </si>
  <si>
    <t>Panel skupne dolžine 43 cm, stanovanje P1 in N2, v pasu ab stebra in obloge fasade:</t>
  </si>
  <si>
    <t>Panel skupne dolžine 43 cm, stanovanjeT6, N3 in N4, v pasu ab stebra in obloge fasade:</t>
  </si>
  <si>
    <t>Okenska senčila, zunanje rolete, naslednje izdelave:</t>
  </si>
  <si>
    <t>- izolirano ohišje, vgrajeno v toplotno izolacijo fasadne obloge</t>
  </si>
  <si>
    <t>- plastične lamele</t>
  </si>
  <si>
    <t>- mehanizem za ročno upravljanje</t>
  </si>
  <si>
    <t>- ves potreben serijski drobni material.</t>
  </si>
  <si>
    <t>Vsa okenska senčila vključno z vidnim delom ohišja so barve RAL 7022</t>
  </si>
  <si>
    <t>- dvodelna roleta, fasadna odprtina velikosti 170x126 cm</t>
  </si>
  <si>
    <t>- enodelna roleta, fasadna odprtina velikosti 110x126 cm</t>
  </si>
  <si>
    <t>- dvodelna roleta, fasadna odprtina velikosti 250x50 cm</t>
  </si>
  <si>
    <t>- enodelna roleta, fasadna odprtina velikosti 100x100 cm</t>
  </si>
  <si>
    <t>Lože v stanovanju P1 in N2:</t>
  </si>
  <si>
    <t>- enodelni rolo velikosti 79x220 cm</t>
  </si>
  <si>
    <t>Lože v stanovanju T6 in N4:</t>
  </si>
  <si>
    <t>- dvodelni rolo velikosti 80+180x220 cm cm</t>
  </si>
  <si>
    <t>- dvodelni rolo velikosti 80+128x220 cm</t>
  </si>
  <si>
    <t>Lože v stanovanju N3:</t>
  </si>
  <si>
    <t>- enodelni rolo velikosti 99x220 cm</t>
  </si>
  <si>
    <t>- dvodelni rolo velikosti 80+127x220 cm</t>
  </si>
  <si>
    <t>- štiridelni rolo velikosti 80+97+97+96x220 cm</t>
  </si>
  <si>
    <t>Notranje okenske police, iz sintetičnega materiala, barve RAL 9010, kitanje stika z okenskim okvirjem, s silikonskim kitom.</t>
  </si>
  <si>
    <t>Notranje okenske police za okno O03, širine 12 cm, dolžine 250 cm</t>
  </si>
  <si>
    <t>Notranje okenske police za okno O01, širine 17 cm, dolžine 180 cm</t>
  </si>
  <si>
    <t>Notranje okenske police za okno O02, širine 17 cm, dolžine 110 cm</t>
  </si>
  <si>
    <t>Notranje okenske police za okno O04, širine 17 cm, dolžine 100 cm</t>
  </si>
  <si>
    <t>Vsa alu - steklarska dela morajo biti izvršena po določilih veljavnih normativov.</t>
  </si>
  <si>
    <t>Izdelava delavniških načrtov.</t>
  </si>
  <si>
    <t>- okvirji iz alu prašno barvanih profilov, ton barve RAL 7022</t>
  </si>
  <si>
    <t>- dvojna zasteklitev: Uw = max 0.90 W/m²K, varnostno steklo</t>
  </si>
  <si>
    <t>Vgradnja vseh oken in steklenih sten v ložah in na terasi po Ral standardu.</t>
  </si>
  <si>
    <t>- okovje tipske izvedbe za vhodna vrata: najmanj tri nasadila, kljuka, ključavnica, samozapiralo</t>
  </si>
  <si>
    <t>Vhodne steklene stene oznake V11, pritličje, naslednje izdelave:</t>
  </si>
  <si>
    <t>- okvje za drsna vrata: vodila, drsni mehanizem, ročaj na vratnem krilu in stenski odbojnik</t>
  </si>
  <si>
    <t>- starnski panel ob zidu, velikosti 20x245 cm, količina2 kos</t>
  </si>
  <si>
    <t>- zasteklitev brez odpiranja, velikosti 82x245 cm</t>
  </si>
  <si>
    <t>- enokrilna vrata velikosti 90x245 cm</t>
  </si>
  <si>
    <t>- na vrhu, pločevinast panel velikosti 212x 17 cm</t>
  </si>
  <si>
    <t>Steklena stena je skupne velikosti 212x277 cm, naslednje razdelitve:</t>
  </si>
  <si>
    <t>Pločevinasta fasadna vrata, naslednje izdelave:</t>
  </si>
  <si>
    <t>- podboj, alu profil</t>
  </si>
  <si>
    <t>- vratno krilo obloženo z alu pločevino, toplotno izolirano</t>
  </si>
  <si>
    <t>- površinska obdelava vrat je prašno barvanje, ton barve RAL 7022.</t>
  </si>
  <si>
    <t>- vgradnja sistemskega elemenat za dovod svežega zraka z avtomatsko regulacijo količine zraka glede na relativno vlago. Dobava elementa je zajeta v popisu strojnih instalacij.</t>
  </si>
  <si>
    <t>- spodaj alu profil za vgradnjo v talno konstrukcijo, dimenzije 212x15 cm, za prag višine 2 cm</t>
  </si>
  <si>
    <t>- svetle velikosti 80x245 cm</t>
  </si>
  <si>
    <t>- vgradnja v opečni zid debeline 25 cm</t>
  </si>
  <si>
    <t>Notranja lesena vrata so zajeta v mizarskih delih.</t>
  </si>
  <si>
    <t>b7.1.</t>
  </si>
  <si>
    <t>b7.1.a.</t>
  </si>
  <si>
    <t>b7.1.b.</t>
  </si>
  <si>
    <t>b7.1.c.</t>
  </si>
  <si>
    <t>b7.1.č.</t>
  </si>
  <si>
    <t>b7.1.d.</t>
  </si>
  <si>
    <t>b7.1.e.</t>
  </si>
  <si>
    <t>b7.1.f.</t>
  </si>
  <si>
    <t>b7.1.g.</t>
  </si>
  <si>
    <t>b7.2.</t>
  </si>
  <si>
    <t>b7.2.a.</t>
  </si>
  <si>
    <t>b7.2.b.</t>
  </si>
  <si>
    <t>b7.2.c.</t>
  </si>
  <si>
    <t>b7.3.</t>
  </si>
  <si>
    <t>b7.3.a.</t>
  </si>
  <si>
    <t>b7.3.b.</t>
  </si>
  <si>
    <t>b7.3.c.</t>
  </si>
  <si>
    <t>b7.3.č.</t>
  </si>
  <si>
    <t>b7.3.d.</t>
  </si>
  <si>
    <t>b7.3.e.</t>
  </si>
  <si>
    <t>b7.3.f.</t>
  </si>
  <si>
    <t>b7.4.</t>
  </si>
  <si>
    <t>b7.4.a.</t>
  </si>
  <si>
    <t>b7.4.b.</t>
  </si>
  <si>
    <t>b7.4.c.</t>
  </si>
  <si>
    <t>b7.4.č.</t>
  </si>
  <si>
    <t>b7.5.</t>
  </si>
  <si>
    <t>b7.6.</t>
  </si>
  <si>
    <t>b7.6.a.</t>
  </si>
  <si>
    <t>b7.6.b.</t>
  </si>
  <si>
    <t>b7.7.</t>
  </si>
  <si>
    <t>b7.8.</t>
  </si>
  <si>
    <t>b7.8.a.</t>
  </si>
  <si>
    <t>b7.8.b.</t>
  </si>
  <si>
    <t>b8.1.</t>
  </si>
  <si>
    <t>b8.1.1.</t>
  </si>
  <si>
    <t>b8.1.2.</t>
  </si>
  <si>
    <t>b8.1.2.a.</t>
  </si>
  <si>
    <t>b8.1.2.b.</t>
  </si>
  <si>
    <t>b8.1.3.c.</t>
  </si>
  <si>
    <t>b8.2.</t>
  </si>
  <si>
    <t>- antikorozivni premaz, 2x</t>
  </si>
  <si>
    <t>- 2x končni premaz z lak barvo na epoksi osnovi, ton barve je RAL 7022</t>
  </si>
  <si>
    <t>- osnovni premaz na epoksi osnovi</t>
  </si>
  <si>
    <t>Pleskanje LTŽ odtočnih cevi za meteorno vodo, v pritličju ob parkirnih mestih pod previsom, v postavki je zajeto:</t>
  </si>
  <si>
    <t>Enotne cene morajo vsebovati še sledeče aktivnosti in obveze:</t>
  </si>
  <si>
    <t>Dvigalo mora biti načrtovano in izdelano skladno s standardom SIST EN81-1 in skladno s Pravilnikom o varnosti dvigal (Ur.list RS št. 83/07). Po končani montaži dvigala priglašeni organ opravi končni pregled in izda certifikat.</t>
  </si>
  <si>
    <t>b9.1.</t>
  </si>
  <si>
    <r>
      <t xml:space="preserve">Za presojo točnosti kotov in ravnosti je potrebno uporabiti </t>
    </r>
    <r>
      <rPr>
        <b/>
        <sz val="8"/>
        <rFont val="Arial"/>
        <family val="2"/>
        <charset val="238"/>
      </rPr>
      <t>ONORM DIN 18202</t>
    </r>
  </si>
  <si>
    <r>
      <t xml:space="preserve">mavčne plošče morajo ustrezati standardu </t>
    </r>
    <r>
      <rPr>
        <b/>
        <sz val="8"/>
        <rFont val="Arial"/>
        <family val="2"/>
        <charset val="238"/>
      </rPr>
      <t>SIST EN 520</t>
    </r>
  </si>
  <si>
    <r>
      <t>Profili morajo ustrezati standardu</t>
    </r>
    <r>
      <rPr>
        <b/>
        <sz val="8"/>
        <rFont val="Arial"/>
        <family val="2"/>
        <charset val="238"/>
      </rPr>
      <t xml:space="preserve"> SIST EN 14195 v povezavi z DIN 18182</t>
    </r>
  </si>
  <si>
    <r>
      <t xml:space="preserve">Fugirne mase morajo ustrezati standardu </t>
    </r>
    <r>
      <rPr>
        <b/>
        <sz val="8"/>
        <rFont val="Arial"/>
        <family val="2"/>
        <charset val="238"/>
      </rPr>
      <t>SIST EN 13963 (DIN 1168)</t>
    </r>
  </si>
  <si>
    <r>
      <t xml:space="preserve">Izolacija mora ustrezati standardu </t>
    </r>
    <r>
      <rPr>
        <b/>
        <sz val="8"/>
        <rFont val="Arial"/>
        <family val="2"/>
        <charset val="238"/>
      </rPr>
      <t>DIN 18165</t>
    </r>
  </si>
  <si>
    <r>
      <t xml:space="preserve">Površina: Fugiranje stikov med ploščami in pritrdilnimi sredstvi se izvede v skladu z avstrijskim standardom oz. proizvajalčevimi smernicami. V enotni ceni je v skladu z avstrijskim standardom ÖNORM B 3415, vkalkulirana površina brez posebnih zahtev (bandaža v kvaliteti </t>
    </r>
    <r>
      <rPr>
        <b/>
        <sz val="8"/>
        <rFont val="Arial"/>
        <family val="2"/>
        <charset val="238"/>
      </rPr>
      <t>K2</t>
    </r>
    <r>
      <rPr>
        <sz val="8"/>
        <rFont val="Arial"/>
        <family val="2"/>
        <charset val="238"/>
      </rPr>
      <t>).</t>
    </r>
  </si>
  <si>
    <t xml:space="preserve">- ob steni je vertikalni zaključek višine 10 cm </t>
  </si>
  <si>
    <r>
      <t>c.) postavitev, premeščanje in odstranitev premičnih odrov višine do 2 m</t>
    </r>
    <r>
      <rPr>
        <vertAlign val="superscript"/>
        <sz val="8"/>
        <rFont val="Arial"/>
        <family val="2"/>
        <charset val="238"/>
      </rPr>
      <t>2</t>
    </r>
    <r>
      <rPr>
        <sz val="8"/>
        <rFont val="Arial"/>
        <family val="2"/>
        <charset val="238"/>
      </rPr>
      <t>, potrebnih za napravo tesarskih del.</t>
    </r>
  </si>
  <si>
    <r>
      <rPr>
        <b/>
        <sz val="8"/>
        <rFont val="Arial"/>
        <family val="2"/>
        <charset val="238"/>
      </rPr>
      <t>Opis dela:</t>
    </r>
    <r>
      <rPr>
        <sz val="8"/>
        <rFont val="Arial"/>
        <family val="2"/>
        <charset val="238"/>
      </rPr>
      <t xml:space="preserve"> kulkulativni elementi - kar mora biti zajeto v cenah posameznih postavk za izvedbo tesarskih del.</t>
    </r>
  </si>
  <si>
    <r>
      <t>a./ vgrajevanje betona se obračunava v m</t>
    </r>
    <r>
      <rPr>
        <vertAlign val="superscript"/>
        <sz val="8"/>
        <rFont val="Arial"/>
        <family val="2"/>
        <charset val="238"/>
      </rPr>
      <t>3</t>
    </r>
    <r>
      <rPr>
        <sz val="8"/>
        <rFont val="Arial"/>
        <family val="2"/>
        <charset val="238"/>
      </rPr>
      <t xml:space="preserve"> betona ali kot je navedeno v opisu del.</t>
    </r>
  </si>
  <si>
    <t>ELEKTRIČNE INŠTALACIJE</t>
  </si>
  <si>
    <t>ELEKTROMONTAŽNA DELA</t>
  </si>
  <si>
    <t>OPREMA</t>
  </si>
  <si>
    <t>OSTALI STROŠKI</t>
  </si>
  <si>
    <t>ELEKTRO MONTAŽNA DELA</t>
  </si>
  <si>
    <t>OSTALE OBVEZNOSTI</t>
  </si>
  <si>
    <t>SPLOŠNO (OPOZORILA IN OPOMBE)</t>
  </si>
  <si>
    <t>TELEKOMUNIKACIJE</t>
  </si>
  <si>
    <t>F.</t>
  </si>
  <si>
    <t>G.</t>
  </si>
  <si>
    <t>STROJNE INSTALACIJE</t>
  </si>
  <si>
    <t>a4.18.</t>
  </si>
  <si>
    <t>Čiščenje objekta pred predajo Naročniku</t>
  </si>
  <si>
    <t xml:space="preserve">SKUPNA REKAPITULACIJA </t>
  </si>
  <si>
    <t xml:space="preserve">Skupaj: = </t>
  </si>
  <si>
    <t>Površinski izkop humusa v sloju debeline do 30 cm. (v raščenem stanju)</t>
  </si>
  <si>
    <t xml:space="preserve">snemanje potrebnih izmer na objektu </t>
  </si>
  <si>
    <t>dobavo osnovnega in pomožnega materiala</t>
  </si>
  <si>
    <t>Izdelava delavniških načrtov</t>
  </si>
  <si>
    <t>Vse delavniške načrte izdela izvajalec del. Delavniške načrte potrdi projektant.</t>
  </si>
  <si>
    <t>dobavo osnovnega in pomožnega materiala ter okovja, kjer je to predvideno po shemah projektanta.</t>
  </si>
  <si>
    <t>V enotnih cenah izdelava morajo biti zajeti tudi vsi pomožni delovni odri za delo do višine oblaganja.</t>
  </si>
  <si>
    <t>Vizuelna zapora med shrambami, na višini od 0,50 m do 1,70 m z notranje strani pričvrščena lesonitna plošča debeline 5 mm.</t>
  </si>
  <si>
    <t>- zaščita oken, vrat in ostalih vgrajenih elementov, odstranitev zaščite po končanih delih</t>
  </si>
  <si>
    <t>popravila poškodovanih ostalih izdelkov</t>
  </si>
  <si>
    <t>Estrihi so po obodu dilatirani s stiropor trakom debeline min. 0,5 cm. Površina mora biti ravna po DIN 18202 za stanovanjske zgradbe.</t>
  </si>
  <si>
    <t>Zidanje mora biti čisto, s pravilno vezavo opeke. Stiki morajo biti dobro zaliti z malto, vrste popolnoma vodoravne, malta pa ne sme biti v debelejšem sloju kot 15 mm. Vse površine morajo biti popolnoma ravne in navpične, odvečna malta iz stikov se mora odstraniti, dokler je še sveža.</t>
  </si>
  <si>
    <t xml:space="preserve">agregat </t>
  </si>
  <si>
    <t>- planiranje dna temeljne jame s točnostjo +- 3 cm</t>
  </si>
  <si>
    <t>Konstrukcije iz betona morajo biti ravne, izdelane po opažnem načrtu, brez votlih mest in brez iztekanj cementnega gela na stikih opažev. Nega betona vsebuje zaščito vgrajenega betona do polne trdnosti pred prevelikim izhlapevanjem vode iz betona, kakor tudi zaščito pred nizkimi temperaturami. Izvajalec mora pustiti v vseh betonskih konstrukcijah odprtine za montažo instalacij.</t>
  </si>
  <si>
    <t>Splošno o izgledu betonov: Vsi betoni morajo biti izdelani v kvalitetnem opažu in ravni. Izgled betona mora slediti določilom, ki izhajajo iz smernic DBV/BDZ, osnova pa po DIN 18217 in DIN 18500, zatevani razred določen pri posameznih postavkah. Za natančnejšo definicijo zahtev glej tehnično poročilo.</t>
  </si>
  <si>
    <t xml:space="preserve">Dopustna je samo obdelava odprtin za vezanje opažev in sicer tako, da se jih zapre s plastičnimi čepi. </t>
  </si>
  <si>
    <t>Vse betonske površine mora izvajalec predati popolnoma ravne, vse neravnine, ki bi jih bilo eventuelno potrebno izravnati bodo upoštevane kot nekvalitetne in gredo na račun izvajalca betonskih del.</t>
  </si>
  <si>
    <t>Pred uporabo ter vsaj enkrat tedensko med uporabo in pred ponovno uporabo po daljši prekinitvi del, mora vse odre pregledati odgovorna strokovna oseba.</t>
  </si>
  <si>
    <t>- zaščitni premaz proti plesni in lesnim škodljivcem (kot Silvanol ali drugo z istimi karakteristikami)</t>
  </si>
  <si>
    <t xml:space="preserve"> - debeline 6 cm, na spodnjem robu preklade širine 20 cm</t>
  </si>
  <si>
    <t xml:space="preserve"> - debeline 15 cm, obloga preklade in stropa, razvite širine 80 cm</t>
  </si>
  <si>
    <t xml:space="preserve"> - debeline 20 cm, na zasteklitvenem panelu, vgradnja ob roleti, širine 35 cm</t>
  </si>
  <si>
    <t>Vsa dela morajo biti izvršena po določilih veljavnih normativov.</t>
  </si>
  <si>
    <t xml:space="preserve"> - vegetacijska preproga, sloj debeline 4 cm (kot URBANSCAPE Sedum-mix ali drugo z istimi karakteristikami)</t>
  </si>
  <si>
    <t xml:space="preserve"> - substrat za ekstenzivne zelene strehe, sloj debeline 4 cm (kot URBANSCAPE Green Roll ali drugo z istimi karakteristikami)</t>
  </si>
  <si>
    <t xml:space="preserve"> - drenažni sistem z zalogovnikom (kot URBANSCAPE ali drugo z istimi karakteristikami)</t>
  </si>
  <si>
    <t xml:space="preserve"> - protikoreninska membrana (kot URBANSCAPE ali drugo z istimi karakteristikami)</t>
  </si>
  <si>
    <t xml:space="preserve"> - vegetacijska preproga, sloj debeline 8 cm (kot URBANSCAPE Sedum-mix ali drugo z istimi karakteristikami)</t>
  </si>
  <si>
    <t xml:space="preserve"> - substrat za ekstenzivne zelene strehe, sloj debeline 8 cm (kot URBANSCAPE Green Roll ali drugo z istimi karakteristikami)</t>
  </si>
  <si>
    <t xml:space="preserve"> - drenažni sistem z zalogovnikom debeline 3 cm (kot URBANSCAPE ali drugo z istimi karakteristikami)</t>
  </si>
  <si>
    <t>Ključavničarska dela morajo biti izvršena po določilih veljavnih normativov in v soglasju s tehničnimi predpisi za izvajanje ključavničarskih del.</t>
  </si>
  <si>
    <t>- konzole za pritrditev v ab zid, cev fi 40 mm, dolžinepo 450 mm</t>
  </si>
  <si>
    <t>polaganje obrobnih letev po detajlu arhitekta</t>
  </si>
  <si>
    <t>Zvočna izolativnost sten med posameznimi notranjimi prostori Rw = 42 Db</t>
  </si>
  <si>
    <t>Enokrilna vrata oznake V12, kolesarnica v pritličju:</t>
  </si>
  <si>
    <t>Enokrilna vrata oznake V13, izhod na streho na koti +5,90:</t>
  </si>
  <si>
    <t>- kaljeno in lepljeno steklo debeline 8 mm</t>
  </si>
  <si>
    <t>Pred izkopom gradbene jame je potrebno preveriti, če je zemljišče prosto vseh komunalnih vodov kot je; elektrika, voda, kanalizacija, telekomunikacije, ipd.</t>
  </si>
  <si>
    <t>- popravilo morebitne povzročene škode ostalim izvajalcem na gradbišču</t>
  </si>
  <si>
    <t>Agregati za beton SIST EN 12620:2002</t>
  </si>
  <si>
    <t>- vzidave elementov, katerih dobava je zajeta v postavkahobrtniških in inštalacijskih del</t>
  </si>
  <si>
    <t>- vsi ukrepi za zaščito delavcev na gradbišču, skladno z veljavnimi predpisi s področja varnosti in zdravja pri delu</t>
  </si>
  <si>
    <t>Vertikalne odtočne cevi iz ravne strehe ST1</t>
  </si>
  <si>
    <t>Zajeto je v post. b1.8.</t>
  </si>
  <si>
    <t>Zajeto je v post. b1.9.</t>
  </si>
  <si>
    <t>Vertikalne odtočne cevi iz ravne strehe ST1, vgrajene med odprtine v ab steni pod konzolnim delom objekta v osi c-d/8 in c-d/3, pritličje ob parkirnih mestih</t>
  </si>
  <si>
    <t>Obloga ab stebra ali paneli, ob balkonskih zasteklitvah, višine 260 cm, skupne debeline 10 cm, naslednje sestave:</t>
  </si>
  <si>
    <t>b7.31.e.</t>
  </si>
  <si>
    <t>- lakiranje s poliuretanskim lakom za parket, mat izgleda</t>
  </si>
  <si>
    <t>Toplotna prehodnost okna Uw = max 0.90 W/m²K</t>
  </si>
  <si>
    <t>- dvojna zasteklitev</t>
  </si>
  <si>
    <t>- ton barve zunanje pločevine je RAL 1016 ali RAL 1015</t>
  </si>
  <si>
    <t>- tipsko okovje: najmanj tri nasadila, kljuka, ključavnica, samozapiralo</t>
  </si>
  <si>
    <t>Toplotna prevodnost vrat mora biti U največ 3,5 W/m2K</t>
  </si>
  <si>
    <t>DDV 9,5%</t>
  </si>
  <si>
    <t>a1.9.</t>
  </si>
  <si>
    <t>V primeru da posamezne postavke v popisu ne zajemajo celotnega opisa potrebnega za funkcionalno dokončanje dela, mora izvajalec izvedbo le tega vključiti v ceno na enoto!</t>
  </si>
  <si>
    <t>a4.16.5.</t>
  </si>
  <si>
    <t>a4.16.6.</t>
  </si>
  <si>
    <t>Materjal za vgrajevanje elementov, kot za zidarsko obdelavo mora po kvaliteti ustrezati določilom veljavnih predpisov</t>
  </si>
  <si>
    <t>- pripravo izolacijskega materjala s prenosom do mesta vgraditve;</t>
  </si>
  <si>
    <t>- napravo izolacij po opisu in tehničnih pogojih proizvajalca</t>
  </si>
  <si>
    <t>- vsi ukrepi za zaščito delavcev na gradbišču, skladno z veljavnimi predpisi s področja varnosti in zdravja pri delu;</t>
  </si>
  <si>
    <t>kompletna izdelava mikroarmiranih cementnih estrihov C20/25, armirani z mikroarmatura PP, vsebnost 0,95 kg/m2, npr.: FIBRILs F 120 ali enakovredno.</t>
  </si>
  <si>
    <t>- vsa potrebna dokazovanja kakovosti materiala, pravilnega načina izvedbe in izvedenih del (certifikati uporabljenih materialov, meritve tlačne trdnosti, poročila, itd.)</t>
  </si>
  <si>
    <t>-  Servisno tipkalo na strehi kabine.</t>
  </si>
  <si>
    <t>-  Pakiranje in transport do gradbišča.</t>
  </si>
  <si>
    <r>
      <t xml:space="preserve">-  </t>
    </r>
    <r>
      <rPr>
        <b/>
        <sz val="8"/>
        <rFont val="Arial"/>
        <family val="2"/>
        <charset val="238"/>
      </rPr>
      <t xml:space="preserve">Dokumentacija. </t>
    </r>
    <r>
      <rPr>
        <sz val="8"/>
        <rFont val="Arial"/>
        <family val="2"/>
        <charset val="238"/>
      </rPr>
      <t>(delavniška dokumentacija, PID, POV navodila)</t>
    </r>
  </si>
  <si>
    <t>-  Šolanje skrbnika dvigala.</t>
  </si>
  <si>
    <t>-  Ploščice in napisi, ki pripadajo neposredno dvigalu, v skladu z SIST EN81-1.</t>
  </si>
  <si>
    <t xml:space="preserve">- Stroški za prisotnost montažnega osebja pri prevzemu dvigal in tehničnem pregledu objekta. </t>
  </si>
  <si>
    <r>
      <t>- </t>
    </r>
    <r>
      <rPr>
        <b/>
        <sz val="8"/>
        <rFont val="Arial"/>
        <family val="2"/>
        <charset val="238"/>
      </rPr>
      <t>Montaža dvigala brez postavljanja odrov</t>
    </r>
    <r>
      <rPr>
        <sz val="8"/>
        <rFont val="Arial"/>
        <family val="2"/>
        <charset val="238"/>
      </rPr>
      <t xml:space="preserve"> ob uporabi predhodno vgrajenih montažnih obešal. </t>
    </r>
  </si>
  <si>
    <t>- Lestev za pomoč pri vstopanju v jamo jaška, ki ustreza SIST EN 81-1 predpisom.</t>
  </si>
  <si>
    <t>- Odstranitev pakirnega materiala.</t>
  </si>
  <si>
    <r>
      <rPr>
        <b/>
        <sz val="8"/>
        <rFont val="Arial"/>
        <family val="2"/>
        <charset val="238"/>
      </rPr>
      <t xml:space="preserve">- Dobava montažnih obešal </t>
    </r>
    <r>
      <rPr>
        <sz val="8"/>
        <rFont val="Arial"/>
        <family val="2"/>
        <charset val="238"/>
      </rPr>
      <t>za dviganje v jašku.</t>
    </r>
  </si>
  <si>
    <t>- Osvetlitev in elektrifikacija jaška v skladu z SIST EN 81-1 predpisom.</t>
  </si>
  <si>
    <r>
      <t xml:space="preserve">- Stroški tehničnega pregleda dvigala in </t>
    </r>
    <r>
      <rPr>
        <b/>
        <sz val="8"/>
        <rFont val="Arial"/>
        <family val="2"/>
        <charset val="238"/>
      </rPr>
      <t>pridobitev certifikata.</t>
    </r>
  </si>
  <si>
    <t>- Raztovarjanje in prenašanje težkih delov dvigala na gradbišču.</t>
  </si>
  <si>
    <t>- Enkratno naknadno čiščenje naprave po zaključku montaže.</t>
  </si>
  <si>
    <t>- Dostava uteži pri prevzemu s strani izvedencev.</t>
  </si>
  <si>
    <t>Odstranitev ostankov porušenega objekta, vidnih in ukopanih, ocena ur</t>
  </si>
  <si>
    <t>a1.10.</t>
  </si>
  <si>
    <t>Čiščenje parcele, pred pričetkom vseh del:</t>
  </si>
  <si>
    <t>- posek visokih dreves, količina 12 kos</t>
  </si>
  <si>
    <t>- posek nizkega drevja, količina 4 kos</t>
  </si>
  <si>
    <t>- posek grmovja, količina cca 20,00 m2</t>
  </si>
  <si>
    <t>- odstranitev betonskih robnikov in betonskih konstrukcij, količina cca 0,50 m3</t>
  </si>
  <si>
    <t>Obračun po m2 parcele</t>
  </si>
  <si>
    <t>- odstranitev obstoječe ograje na meji z javnimi površinami, žična mreža in betonski stebri, količina cca 60,00 m1</t>
  </si>
  <si>
    <t>b2.6.</t>
  </si>
  <si>
    <t>Zaščita obstoječega vodomernega jaška, naslednje izvedbe:</t>
  </si>
  <si>
    <t>- dvokrilna vratca velikosti cca 60x40 cm izdelana iz jekelnih profilov in pločevine</t>
  </si>
  <si>
    <t xml:space="preserve">Delavniški načrt izvedbe mora izvajalec del preložiti v potrditev odgovornemu vodji projekta. </t>
  </si>
  <si>
    <t>- finalna obdelava: peskanje, vroče cinskanje in pleskanje z epoksi lak barvo v sivem tonu</t>
  </si>
  <si>
    <t>- izvedba pokrova mora bti vodotesna</t>
  </si>
  <si>
    <t>- odpiranje vratic po tehnologiji izvajalca</t>
  </si>
  <si>
    <t>- hladni bitumenski premaz v količini 0,3 kg/m2 (kot npr. FRAGMAT IBITOL HS.)</t>
  </si>
  <si>
    <t>- hidroizolacija, dva sloja bitumenskega varilnega traku debeline po 4 mm, (kot BITALBIT AL V4, parna zapora, točkovno navarjena)</t>
  </si>
  <si>
    <t>- hidroizolacija, dva sloja bitumenskega varilnega traku debeline po 4 mm,(kot  BITALBIT AL V4, parna zapora, točkovno navarjena)</t>
  </si>
  <si>
    <t>- hidroizolacija, dva sloja bitumenskega varilnega traku debeline po 4 mm, kot BITALBIT AL V4, parna zapora, točkovno navarjena)</t>
  </si>
  <si>
    <t>- hidroizolacija, dva sloja bitumenskega varilnega traku debeline po 4 mm, (kot IZOTEKT P5 APAO, polno navarjen) ali (kot IZOTEKT P4 APAO, samolepilni trak)</t>
  </si>
  <si>
    <t>Gasilni aparati: ročni na prah 12 EG, montaža na montažno mavčno kartonsko steno.</t>
  </si>
  <si>
    <t>B.10.</t>
  </si>
  <si>
    <t>RAZNA DELA</t>
  </si>
  <si>
    <t>B9.</t>
  </si>
  <si>
    <t>B10.</t>
  </si>
  <si>
    <t>RAZNA DELA SKUPAJ:</t>
  </si>
  <si>
    <t>b10.1.</t>
  </si>
  <si>
    <t xml:space="preserve">Izdelava točkovalnih zapisnikov za vsako stanovanjsko enoto, za izračun najemnine </t>
  </si>
  <si>
    <t>b10.2.</t>
  </si>
  <si>
    <t>- table s prikazom evakuacijskih poti</t>
  </si>
  <si>
    <t>- usmerjevalne table za bežanje</t>
  </si>
  <si>
    <t>Številke za označbo stanovanj in shramb v kleti, plastične tablice</t>
  </si>
  <si>
    <t>Oznake za skupne prostore, plastične tablice:</t>
  </si>
  <si>
    <t>- kolesarnica</t>
  </si>
  <si>
    <t>- sušilnica</t>
  </si>
  <si>
    <t>- shrambe in hišni prostor</t>
  </si>
  <si>
    <t>Strešni kotlički serijske izdelave, z zaščitno mrežico, v ravni strehi ST1, z vgrajenim grelcem in toplotno izoliran, za priključek na vertikalno odtočno cev fi 100, skozi strešni parapet. Zaključni sloj ravne strehe je nasip prodca.</t>
  </si>
  <si>
    <t>- OSB plošče debeline 15 mm, pritrjen na kovinsko podkonstrukcijo</t>
  </si>
  <si>
    <t>b10.3.</t>
  </si>
  <si>
    <t xml:space="preserve">Izdelava DZO - dokazilo o zanesljivosti objekta </t>
  </si>
  <si>
    <t>b10.4.</t>
  </si>
  <si>
    <t>Izdelava požarnega reda in namestitev na objektu, skladno z zakonodajo, bruto površina objekta je 450,00 m2:</t>
  </si>
  <si>
    <t>ENERG. IZKAZNICA</t>
  </si>
  <si>
    <t>REKAPITULACIJA NAČRTA BR 38/17-GRADBENO-PROMETNI DEL</t>
  </si>
  <si>
    <t xml:space="preserve">REKAPITULACIJA  STROŠKOV </t>
  </si>
  <si>
    <t>A.  ZUNANJA UREDITEV</t>
  </si>
  <si>
    <t>B. OPORNA KONSTRUKCIJA - ZID 1</t>
  </si>
  <si>
    <t>C. OPORNA KONSTRUKCIJA - ZID 2</t>
  </si>
  <si>
    <t>Č. OPORNA KONSTRUKCIJA - STOPNIŠČE</t>
  </si>
  <si>
    <t xml:space="preserve">    SKUPAJ</t>
  </si>
  <si>
    <t xml:space="preserve">      DDV (9,5%)</t>
  </si>
  <si>
    <t xml:space="preserve">    SKUPAJ (z DDV)</t>
  </si>
  <si>
    <t>A.  ZUNANJA UREDITEV - REKAPITULACIJA</t>
  </si>
  <si>
    <t>1.0  PREDDELA</t>
  </si>
  <si>
    <t>2.0  ZEMELJSKA DELA IN TEMELJENJE</t>
  </si>
  <si>
    <t>3.0  VOZIŠČNE KONSTRUKCIJE</t>
  </si>
  <si>
    <t xml:space="preserve">4.0  ODVODNJAVANJE </t>
  </si>
  <si>
    <t>6.0  OPREMA CESTE</t>
  </si>
  <si>
    <t>7.0  TUJE STORITVE</t>
  </si>
  <si>
    <t xml:space="preserve">    Nepredvidena dela  5%</t>
  </si>
  <si>
    <t xml:space="preserve">    SKUPAJ (brez DDV)</t>
  </si>
  <si>
    <t>Šifra</t>
  </si>
  <si>
    <t>Delo</t>
  </si>
  <si>
    <t>Cena / enoto</t>
  </si>
  <si>
    <t>Vrednost</t>
  </si>
  <si>
    <t>ZUNANJA UREDITEV</t>
  </si>
  <si>
    <t>1 . 0</t>
  </si>
  <si>
    <t>PREDDELA</t>
  </si>
  <si>
    <t>1.1 GEODETSKA DELA</t>
  </si>
  <si>
    <t>1.1.1</t>
  </si>
  <si>
    <t>Obnovitev in zavarovanje zakoličene osi trase – ostale javne ceste v ravninskem terenu</t>
  </si>
  <si>
    <t>km</t>
  </si>
  <si>
    <t>1.1.2</t>
  </si>
  <si>
    <t>Obnovitev in zavarovanje zakoličene trase komunalnih vodov v ravninskem terenu</t>
  </si>
  <si>
    <t>1.1.3</t>
  </si>
  <si>
    <t>Postavitev in zavarovanje prečnega profila – ostale javne ceste v ravninskem terenu</t>
  </si>
  <si>
    <t>1.1.4</t>
  </si>
  <si>
    <t>Zakoličba detaljnih točk za izvedbo</t>
  </si>
  <si>
    <t>1.2 ČIŠČENJE TERENA</t>
  </si>
  <si>
    <t>Vključiti transporte, oddajo odpadnega materiala, plačilo takse gradebnih odpadkov odjemalcu v skladu z veljavnim prvailnikom o ravnanju z odpadi, ki nastanejo pri gradbenih delih</t>
  </si>
  <si>
    <t>1.2.1</t>
  </si>
  <si>
    <t xml:space="preserve">Rezkanje in odvoz asfaltne krovne plasti v debelini 4 cm z odvozom na deponije in plačilo takse </t>
  </si>
  <si>
    <r>
      <t>m</t>
    </r>
    <r>
      <rPr>
        <vertAlign val="superscript"/>
        <sz val="10"/>
        <rFont val="Arial Narrow"/>
        <family val="2"/>
        <charset val="238"/>
      </rPr>
      <t>2</t>
    </r>
  </si>
  <si>
    <t>1.2.2</t>
  </si>
  <si>
    <t>Rezanje asfaltne plasti s talno diamntno žage, debele do 4 cm</t>
  </si>
  <si>
    <t>m'</t>
  </si>
  <si>
    <t>1.2.3</t>
  </si>
  <si>
    <t>Porušitev in odstranitev asfaltne plasti v debelini nad 10 cm (vozišče) z odvozom na deponije in plačilo takse</t>
  </si>
  <si>
    <t>1.2.4</t>
  </si>
  <si>
    <t>Porušitev in odstranitev asfaltne plasti v debelini do 5 cm (pločniki v območju obdelave) z odvozom na deponije in plačilo takse</t>
  </si>
  <si>
    <t>1.2.5</t>
  </si>
  <si>
    <t>Porušitev in odstranitev robnika iz cementnega betona</t>
  </si>
  <si>
    <t>1.2.6</t>
  </si>
  <si>
    <t xml:space="preserve">Porušitev in čiščenje granitne kocke - priprava za ponovno vgradnjo </t>
  </si>
  <si>
    <t>1.2.7</t>
  </si>
  <si>
    <t>Odstranitev grmovja na redko porasli površini (do 50 % pokritega tlorisa) - strojno - zajeto v popisu GO del</t>
  </si>
  <si>
    <t>1.2.8</t>
  </si>
  <si>
    <t>Posek in odstranitev drevesa z deblom premera 11 do 30 cm ter odstranitev vej, zajeto v popisu GO del</t>
  </si>
  <si>
    <t>1.2.9</t>
  </si>
  <si>
    <t>Odstranitev panja s premerom 11 do 30 cm z odvozom na deponijo na razdaljo nad 1000 m, zajeto v popisu GO del</t>
  </si>
  <si>
    <t>1.3 OSTALA PREDDELA</t>
  </si>
  <si>
    <t>1.3.1</t>
  </si>
  <si>
    <t>Zavarovanje gradbišča v času gradnje z zaporo ceste (izbira zapore ceste se uskladi med izvajalcem del in JP LPT d.o.o.) - ocena stroškov, obračun po dejanskih stroških</t>
  </si>
  <si>
    <t>dan</t>
  </si>
  <si>
    <t>1.3.2</t>
  </si>
  <si>
    <t>Organizacija gradbišča – postavitev/odstranitev začasnih objektov. Ni del popisa, to bo pripravil izvajalec</t>
  </si>
  <si>
    <t>1.3.3</t>
  </si>
  <si>
    <t>Izdelava elaborata začasne pormetne ureditve, pridobitev dovoljenja</t>
  </si>
  <si>
    <t>SKUPAJ</t>
  </si>
  <si>
    <t>2 . 0</t>
  </si>
  <si>
    <t>ZEMELJSKA DELA IN TEMELJENJE</t>
  </si>
  <si>
    <t>2.1 IZKOPI</t>
  </si>
  <si>
    <t>2.1.1</t>
  </si>
  <si>
    <t>Površinski izkop plodne zemljine – 1. kategorije – strojno z odrivom na gradbiščno deponijo, odstranitev humusa deb 15cm</t>
  </si>
  <si>
    <r>
      <t>m</t>
    </r>
    <r>
      <rPr>
        <vertAlign val="superscript"/>
        <sz val="10"/>
        <rFont val="Arial Narrow"/>
        <family val="2"/>
        <charset val="238"/>
      </rPr>
      <t>3</t>
    </r>
  </si>
  <si>
    <t>2.1.2</t>
  </si>
  <si>
    <t xml:space="preserve">Široki izkop vezljive zemljine – 3. kategorije – strojno z nakladanjem in odvozom na deponije  do spodnje kote planuma </t>
  </si>
  <si>
    <t xml:space="preserve"> 2.2 PLANUM TEMELJNIH TAL</t>
  </si>
  <si>
    <t>2.2.1</t>
  </si>
  <si>
    <t>Ureditev planuma temeljnih tal vezljive zemljine – 3. kategorije</t>
  </si>
  <si>
    <t xml:space="preserve"> 2.4 NASIPI, ZASIPI, KLINI, POSTELJICA IN GLINASTI NABOJ</t>
  </si>
  <si>
    <t>2.4.1</t>
  </si>
  <si>
    <t>Vgraditev nasipa iz zrnate kamnine – 3. kategorije (nasip se vgrajuje po plasteh max 30 cm)</t>
  </si>
  <si>
    <t>2.4.2</t>
  </si>
  <si>
    <t>Vgraditev posteljice v debeini plasti do 30 cm iz zrnate kamnine - 3.kategorije (kvaliteten kamniti material)</t>
  </si>
  <si>
    <t>2.5 BREŽINE IN ZELENICE</t>
  </si>
  <si>
    <t>2.5.1</t>
  </si>
  <si>
    <t>Humuziranje zelenic brez valjanja v debelini do 15 cm - ročno, s sejanjem semena</t>
  </si>
  <si>
    <t>3 . 0</t>
  </si>
  <si>
    <t>VOZIŠČNE KONSTRUKCIJE</t>
  </si>
  <si>
    <t>3.1.1  NEVEZANE NOSILNE PLASTI</t>
  </si>
  <si>
    <t>3.1.1.2</t>
  </si>
  <si>
    <t>Izdelava nevezane nosilne plasti enakomerno zrnatega drobljenca iz kamnine v debeline 20cm (TD32) - hodniki za pešce</t>
  </si>
  <si>
    <t>3.1.1.3</t>
  </si>
  <si>
    <t>Izdelava nevezane nosilne plasti enakomerno zrnatega drobljenca iz kamnine v debeline 30 cm (TD32) - vozišče</t>
  </si>
  <si>
    <t>3.1.3  VEZANE ZGORNJE NOSILNE IN NOSILNO OBRABNE PLASTI Z BITUMENSKIMI VEZIVI</t>
  </si>
  <si>
    <t>3.1.3.1</t>
  </si>
  <si>
    <t xml:space="preserve">Dobava in vgradnja spodnje nosilne plasti bituminiziranega drobljenca (AC 22 base B50/70 A3)  v debelini 7 cm </t>
  </si>
  <si>
    <t>3.2.1 VEZANE ASFALTNO OBRABNE IN ZAPORNE PLASTI</t>
  </si>
  <si>
    <t>3.2.3.1</t>
  </si>
  <si>
    <t>Premaz robov asfaltov z dilaplastom (stik staro - novo)</t>
  </si>
  <si>
    <t>3.2.3.2</t>
  </si>
  <si>
    <t>Čiščenje obstoječe asfaltne površine in priprava podlage s pobrizgom z nestabilno kationsko bitumensko emulzijo 0,31 do 0,50 kg/m2</t>
  </si>
  <si>
    <t>3.2.3.3</t>
  </si>
  <si>
    <t xml:space="preserve">Izdelava obrabne in zaporne plasti bitumenskega betona  (AC 11 surf B 50/70, A4) v debelini 40 mm </t>
  </si>
  <si>
    <t>3.2.3.4</t>
  </si>
  <si>
    <t xml:space="preserve">Izdelava obrabne in zaporne plasti bitumenskega betona  (AC 8 surf B70/100, A5) v debelini 50 mm </t>
  </si>
  <si>
    <t>3.5.2 ROBNIKI</t>
  </si>
  <si>
    <t>3.5.2.1</t>
  </si>
  <si>
    <t>Dobava in vgraditev predfabriciranega dvignjenega robnika iz cementnega betona  s prerezom 15/25 cm. V ceni je zajeta nabava, dobava in vgradnja nazivne velikosti robnika, vključno s polaganjea robnikov na predpisano višino, betonski temelj robnika debeline 10 cm iz cementnega betona C20/25, fugiranje stikov robnikov s fino cementno malto 1:3 ter vsa dodatna in zaščitna dela</t>
  </si>
  <si>
    <t>3.5.2.2</t>
  </si>
  <si>
    <t>Dobava in vgraditev predfabriciranega dvignjenega robnika - vtočnega iz cementnega betona  s prerezom 15/25/100 cm V ceni je zajeta nabava, dobava in vgradnja nazivne velikosti robnika, vključno s polaganjea robnikov na predpisano višino, betonski temelj robnika debeline 10 cm iz cementnega betona C20/25, fugiranje stikov robnikov s fino cementno malto 1:3 ter vsa dodatna in zaščitna dela</t>
  </si>
  <si>
    <t>3.5.2.3</t>
  </si>
  <si>
    <t>Vgradnja obrobe z granitnih kock 10/10/10 cm (obstoječe kocke - očiščene) V ceni je zajeta nabava, dobava in vgradnja nazivne velikosti robnika, vključno s polaganjem kock na predpisano višino, betonski temelj kocke debeline 10 cm iz cementnega betona C20/25, fugiranje stikov robnikov s fino cementno malto 1:3 ter vsa dodatna in zaščitna dela</t>
  </si>
  <si>
    <t>3.5.2.4</t>
  </si>
  <si>
    <t>Dobava in vgradnje obrobe iz malih tlakovcev iz naravnega kamna velikosti 10 cm/10 cm /10 cm</t>
  </si>
  <si>
    <t>3.5.2.5</t>
  </si>
  <si>
    <t>Izdelava obrabne plasti iz malih tlakovcev iz naravnega kamnine velikosti 10 cm/10 cm/10 cm, stiki zaliti s cementno malto, polaganje na podložni beton C20/25debeline 12 cm</t>
  </si>
  <si>
    <t>3.5.2.6</t>
  </si>
  <si>
    <t>Izdelava tlakovane obrabne plasti iz plošč iz cementnega betona  velikosti                            50 cm/50 cm/6 cm, stiki zapolnjeni s peskom. Tlakovci se polagajo na drenažni sloj3-5 cm zmrzljinsko odpornega peska. Na planum temljenih tal se položi geotekstil (natezna trdnst 14kN/m2)</t>
  </si>
  <si>
    <t>3.5.3 ZASADITEV</t>
  </si>
  <si>
    <t>3.5.3.1</t>
  </si>
  <si>
    <t>Dobava in sajenje drevesa Tilia sp. - Lipa, vipšina drevesa 6 m, obseg devla ob saditvi 16-18 cm na višini 1 m nad zemljino, vgraditev zemlje (humus 3,5 m3), organsko počasi topna gnojila (5kg/m3), deblo se obda z drenažno cevjo Ø30 cm črne barve za zračenje inzalivanje globljih plasi rastne jame</t>
  </si>
  <si>
    <t>3.5.3.2</t>
  </si>
  <si>
    <t>Dobava in vgradnja drevesne rešteke 150 x150 cm v kompletu s podkonstukcijo nosilnosti 50 kN</t>
  </si>
  <si>
    <t>3.5.3.3</t>
  </si>
  <si>
    <t>Dobava in vgradnja zaščitne mreže za deblo višine višine 182 c, premer spodaj 74,5 cm premer zgoraj 46 cm, v kompletu z vsem materialom</t>
  </si>
  <si>
    <t>4 . 0</t>
  </si>
  <si>
    <t>ODVODNJAVANJE</t>
  </si>
  <si>
    <t>4.4 JAŠKI</t>
  </si>
  <si>
    <t>4.4.1</t>
  </si>
  <si>
    <t>Izdelava jaška iz cementnega betona, krožnega prereza s premerom 50 cm, globokega 1,0 do 1,5 m</t>
  </si>
  <si>
    <t>4.4.2</t>
  </si>
  <si>
    <t>Dobava in vgraditev pokrova iz duktilne litine in ojačenega cementnega betona, z nosilnostjo 250 kN, krožnega prereza s premerom 500 mm (odtok po drobnikom)</t>
  </si>
  <si>
    <t>4.4.3</t>
  </si>
  <si>
    <t>Dobava in vgraditev pokrova iz duktilne litine in ojačenega cementnega betona, z nosilnostjo 400 kN, krožnega prereza s premerom 500 mm (resetka)</t>
  </si>
  <si>
    <t>4.4.4</t>
  </si>
  <si>
    <t>Dobava in vgraditev monolitne linijske rešetke iz iz polimernega betona, z nosilnostjo 400 kN, širine 15 cm in višine 23 cm dolžine 100 cm. V ceni je zajeta nabava, dobava in vgradnja linijske rešetke, vključno s polaganjem kock na predpisano višino, betonski temelj rešetke debeline 15 cm iz cementnega betona C20/25,  ter vsa dodatna in zaščitna dela (opomba. Monobock PD100 V ali enakovredno)</t>
  </si>
  <si>
    <t>4.4.5</t>
  </si>
  <si>
    <t>Dobava in vgraditev monolitne linijske rešetke - revizijski element iz iz polimernega betona, z nosilnostjo 400 kN, širine 15 cm in višine 24 cm dolžine 100 cm. V ceni je zajeta nabava, dobava in vgradnja linijske rešetke, vključno s polaganjem kock na predpisano višino, betonski temelj rešetke debeline 15 cm iz cementnega betona C20/25,  ter vsa dodatna in zaščitna dela (opomba: Monoblock PD 100 V - revizijski element ali enakovredno)</t>
  </si>
  <si>
    <t>6.0</t>
  </si>
  <si>
    <t>OPREMA CESTE</t>
  </si>
  <si>
    <t>8.1 POKONČNA OPREMA CEST</t>
  </si>
  <si>
    <t>6.1.1</t>
  </si>
  <si>
    <t>Izdelava temelja iz cementnega betona C 12/15, globine 80 cm, premera 30 cm</t>
  </si>
  <si>
    <t>6.1.2</t>
  </si>
  <si>
    <t>Dobava in vgraditev stebrička za prometni znak iz vroče cinkane jeklene cevi s premerom 64 mm, dolge 3500 mm</t>
  </si>
  <si>
    <t>6.1.4</t>
  </si>
  <si>
    <t>Dobava in pritrditev okroglega prometnega znaka, podloga iz vroče cinkane jeklene pločevine, , premera 600 mm. razred svetlobne odbojnosti RA2</t>
  </si>
  <si>
    <t>6.1.5</t>
  </si>
  <si>
    <t>Dobava in pritrditev prometnega znaka, podloga iz vroče cinkane jeklene pločevine, velikost od 0,31 do 0,40 m2 ,razred svetlobne odbojnosti RA1</t>
  </si>
  <si>
    <t>7.0</t>
  </si>
  <si>
    <t>TUJE STORITVE</t>
  </si>
  <si>
    <t>8.2</t>
  </si>
  <si>
    <t>Geomehanski nadtor</t>
  </si>
  <si>
    <t>ura</t>
  </si>
  <si>
    <t>B. OPORNA KONSTRUKCIJA - ZID 1 - REKAPITULACIJA</t>
  </si>
  <si>
    <t>3.0  GRADBENO OBRTNIŠKA DELA</t>
  </si>
  <si>
    <t xml:space="preserve">    Nepredvidena dela  7%</t>
  </si>
  <si>
    <t>OPORNA KONSTRUKCIJA - ZID 1</t>
  </si>
  <si>
    <r>
      <t>Postavitev in zavarovanje profilov za zakoličbo objekta s površino nad  100 m</t>
    </r>
    <r>
      <rPr>
        <vertAlign val="superscript"/>
        <sz val="11"/>
        <color indexed="24"/>
        <rFont val="Times New Roman"/>
        <family val="2"/>
        <charset val="238"/>
      </rPr>
      <t>2</t>
    </r>
  </si>
  <si>
    <r>
      <t>Določitev in preverjanje položajev, višin in smeri pri gradnji objekta s površino do 200 m</t>
    </r>
    <r>
      <rPr>
        <vertAlign val="superscript"/>
        <sz val="11"/>
        <color indexed="24"/>
        <rFont val="Times New Roman"/>
        <family val="2"/>
        <charset val="238"/>
      </rPr>
      <t>2</t>
    </r>
  </si>
  <si>
    <t>Vgraditev nasipa iz zrnate kamnine – 3. kategorije (nasip se vgrajuje po plasteh max 30 cm) - zasutje z zidom - izenačitev terena z vrhom zidu</t>
  </si>
  <si>
    <t>GRADEBNO - OBRTNIŠKA DELA</t>
  </si>
  <si>
    <t>3.1.1</t>
  </si>
  <si>
    <t xml:space="preserve">Izdelava podprtega opaža za ravne temelje </t>
  </si>
  <si>
    <t>3.1.2</t>
  </si>
  <si>
    <t xml:space="preserve">Izdelava dvostranskega vezanega opaža za raven zid, visok nad 2,1 m </t>
  </si>
  <si>
    <t>3.1.3</t>
  </si>
  <si>
    <t>Dobava in vgraditev podložnega cementnega betona C12/15 debeline 10 cm v prerez do 0,15 m3/m2</t>
  </si>
  <si>
    <t>3.1.4</t>
  </si>
  <si>
    <t>Dobava in vgraditev ojačenega cementnega betona C30/37 v pasovne temelje, temeljne nosilce ali poševne in vertikalne slope                                                                  Opomba: XD3, XF4</t>
  </si>
  <si>
    <t>3.1.5</t>
  </si>
  <si>
    <t>Dobava in vgraditev ojačenega cementnega betona C30/37 v stene podpornih ali opornih zidov                                  Opomba:  XD3, XF4</t>
  </si>
  <si>
    <t>3.1.6</t>
  </si>
  <si>
    <t>Dobava in vgraditev barbakan fi 100 (l=0,30 m), na rastru 2m</t>
  </si>
  <si>
    <t>3.1.7</t>
  </si>
  <si>
    <r>
      <t>Dobava in postavitev rebrastih palic iz visokovrednega naravno trdega jekla S 500 B s premerom 8 mm , za srednje zahtevno ojačitev</t>
    </r>
    <r>
      <rPr>
        <sz val="11"/>
        <rFont val="Arial Narrow"/>
        <family val="2"/>
        <charset val="238"/>
      </rPr>
      <t xml:space="preserve">                                                               </t>
    </r>
  </si>
  <si>
    <t>3.1.9</t>
  </si>
  <si>
    <t>Izdelava vzdolžne in prečne PE drenaže DN 160 (1/3 perforirana cev) globine 2,1m do 4,00m na glinastem naboju ovita v filterski geosintetik</t>
  </si>
  <si>
    <t>3.1.10</t>
  </si>
  <si>
    <t>Ureditev ponikovalnice s perforirano cevjo iz cementnega betona, krožnega prereza s premereom 80 cm, globine 2 do 3 m (potrebno izvesti ponikovalni preizkus)</t>
  </si>
  <si>
    <t>3.1.11</t>
  </si>
  <si>
    <t>Izdelava izolacijskih premazov za AB podporni zid s premazom ibitola (dvojni premaz)</t>
  </si>
  <si>
    <t>C. OPORNA KONSTRUKCIJA - ZID 2 - REKAPITULACIJA</t>
  </si>
  <si>
    <t>OPORNA KONSTRUKCIJA - ZID 2</t>
  </si>
  <si>
    <t>Č.</t>
  </si>
  <si>
    <t>OPORNA KONSTRUKCIJA - STOPNIŠČE</t>
  </si>
  <si>
    <t>Izdelava opaža za potrebe izdelave stonišča</t>
  </si>
  <si>
    <t>3.1.8</t>
  </si>
  <si>
    <r>
      <t>Dobava in postavitev rebrastih palic iz visokovrednega naravno trdega jekla S 500 B s premerom 10 mm , za srednje zahtevno ojačitev</t>
    </r>
    <r>
      <rPr>
        <sz val="11"/>
        <rFont val="Arial Narrow"/>
        <family val="2"/>
        <charset val="238"/>
      </rPr>
      <t xml:space="preserve">                                                                       </t>
    </r>
  </si>
  <si>
    <t xml:space="preserve">Dobava in postavitev rebrastih palic iz visokovrednega naravno trdega jekla S 500 B s premerom 12 mm , za srednje zahtevno ojačitev                                                                       </t>
  </si>
  <si>
    <t>H.</t>
  </si>
  <si>
    <t>Skupaj ( A+B+C+D+E+F+G+H+I) =</t>
  </si>
  <si>
    <t>KANALIZACIJA</t>
  </si>
  <si>
    <t>34.</t>
  </si>
  <si>
    <t>25.</t>
  </si>
  <si>
    <t>24.</t>
  </si>
  <si>
    <t>23.</t>
  </si>
  <si>
    <t>skupaj</t>
  </si>
  <si>
    <t>SKUPAJ :</t>
  </si>
  <si>
    <t>Pregled kanalizacije s TV kamero</t>
  </si>
  <si>
    <t>31</t>
  </si>
  <si>
    <t>Projektantski nadzor na gradbišču v času izvedbe</t>
  </si>
  <si>
    <t>30</t>
  </si>
  <si>
    <t>Geotehnični nadzor na gradbišču v času izvedbe, za temeljenje kanalizacije</t>
  </si>
  <si>
    <t>29</t>
  </si>
  <si>
    <t>Opravljanje nadzora s strani upravljalca komunalnih vodov; obračun po dejanskih stroških</t>
  </si>
  <si>
    <t>28</t>
  </si>
  <si>
    <t>Tlačni preizkus vodotesnosti položenih kanalizacijskih PVC cevi plus po navodilih proizvajalca</t>
  </si>
  <si>
    <t>27</t>
  </si>
  <si>
    <t>Strojno čiščenje in pregled kanala po končanih delih</t>
  </si>
  <si>
    <t>26</t>
  </si>
  <si>
    <t>Črpanje vode iz gradbene jame v času gradnje, obračun po dejanskih stroških</t>
  </si>
  <si>
    <t>25</t>
  </si>
  <si>
    <t>kom</t>
  </si>
  <si>
    <t>Nabava, dobava materiala in izdelava kaskade DN200, L=1m- na kanalu PVC400</t>
  </si>
  <si>
    <t>24</t>
  </si>
  <si>
    <t>Nabava, dobava materiala in izdelava kaskade DN160, L=1m - na kanalu PVC160</t>
  </si>
  <si>
    <t>23</t>
  </si>
  <si>
    <t>Nabava, dobava in vgradnja tipskega lovilca olja s  koalescentnim filtrom in obvodom fi 1000mm, pretočnost Qmin=10 l/s, pretok skozi lovilec olja Qmin=1 l/s, z enim pokrovom po standardu SIST EN124, 250kN z zaklepom in protihrupnim vložkom, Cevi morajo biti vgrajene vertikalno, minimalna debelina stene revizijskega jaška je 8 mm. Po detajlu</t>
  </si>
  <si>
    <t>22</t>
  </si>
  <si>
    <t>Nabava, dobava in montaža žabjega poklopca DN400 - montaža na iztoku</t>
  </si>
  <si>
    <t>Izdelava iztočne glave DN400 iz betona C25/30 - po detajlu</t>
  </si>
  <si>
    <t>Izvedba direktnega priključka kanala iz PVC cevi DN 200 mm na obstoječo javno kanalizacijo iz GRP cevi, dirketnoi na cev pod kotom 45 stopinj.</t>
  </si>
  <si>
    <t>19</t>
  </si>
  <si>
    <t>Nabava, dobava in vgraditev poliesterskega revizijskega jaška fi 1000 mm, na kanalu iz PVC cevi, s poliestersko muldo in LTŽ pokrovom fi 600 mm po standardu SIST EN124, razred nosilnosti B 400, minimalna debelina stene rev. jaška 8 mm glob. do 2,5 m</t>
  </si>
  <si>
    <t>18</t>
  </si>
  <si>
    <t>Nabava, dobava in vgraditev poliesterskega revizijskega jaška fi 800 mm, na kanalu iz PVC cevi, s poliestersko muldo in LTŽ pokrovom fi 600 mm po standardu SIST EN124, razred nosilnosti B 400, minimalna debelina stene rev. jaška 8 mm glob. do 1,3 m</t>
  </si>
  <si>
    <t>17</t>
  </si>
  <si>
    <t>Nabava, dobava in izdelava peskolova fi 60 cm, gl. 1,20 m iz poliestrskih cevi prekritega z LTŽ pokrovom, 600/600 mm, 125 kN</t>
  </si>
  <si>
    <t>16</t>
  </si>
  <si>
    <t>DN 400-SN8</t>
  </si>
  <si>
    <t>DN 200-SN8</t>
  </si>
  <si>
    <t>DN 160-SN8</t>
  </si>
  <si>
    <t>Nabava, dobava in vgraditev kanalskih cevi PVC, stiki so tesnjeni z gumi tesnili</t>
  </si>
  <si>
    <t>15</t>
  </si>
  <si>
    <t>Nabava, dobava betona C16/20 in izdelava posteljice in polno obbetoniranje cevi</t>
  </si>
  <si>
    <t>14</t>
  </si>
  <si>
    <t xml:space="preserve">Nabava in dobava kamnitega materiala 0-8 mm in izdelava nasipa nad položenimi cevmi 30 cm nad temenom. Obsip cevi se izvaja v slojih po 15 cm istočasno na obeh straneh cevi. Obsip in nasip se utrjujeta do 95% trdnosti po standardnem Proktorjevem postopku </t>
  </si>
  <si>
    <t>13</t>
  </si>
  <si>
    <t>Nabava, dobava in vgradnja kamnitega materiala 0-8 mm za izdelavo posteljice debeline 10 cm, s planiranjem in strojnim utrjevanjem do 95% trdnosti po standardnem Proktorjevem postopku</t>
  </si>
  <si>
    <t>12</t>
  </si>
  <si>
    <t>Ročno planiranje dna jarka s točnostjo +/- 3 cm po projektiranem padcu</t>
  </si>
  <si>
    <t>11</t>
  </si>
  <si>
    <t>Odvoz viška izkopanega materiala na gradbiščno deponiji, z razkladanjem, razgrinjanjem in planiranjem; se lahko uporabi za zasip drugje. Faktor razrahljivosti je upoštevan v ceni na enoto. III.ktg</t>
  </si>
  <si>
    <t>10</t>
  </si>
  <si>
    <t xml:space="preserve">revizijski jaški </t>
  </si>
  <si>
    <t>obsip in posteljico</t>
  </si>
  <si>
    <t>betonska posteljica in obbetoniranje</t>
  </si>
  <si>
    <t xml:space="preserve">kanalizacijske cevi </t>
  </si>
  <si>
    <t>odbiti vgrajeni material:</t>
  </si>
  <si>
    <t>fi100</t>
  </si>
  <si>
    <t>fi80</t>
  </si>
  <si>
    <t xml:space="preserve">celoten izkop :        </t>
  </si>
  <si>
    <t xml:space="preserve">Zasip jarka z izkopanim materialom  z utrjevanjem v slojih do 95 % trdnosti po standardnem Proktorjevem postopku; </t>
  </si>
  <si>
    <t>9</t>
  </si>
  <si>
    <t>Strojni izkop kanalizacijskega jarka globine globine 0,0 - 2,5  m1, v terenu III. ktg, z odlaganjem materiala ob rob gradbenega jarka / dober izkopan material - dober zasipni material</t>
  </si>
  <si>
    <t>8</t>
  </si>
  <si>
    <t xml:space="preserve">Vzpostavitev asfaltnega vozišča Kašeljske ceste v prvotno stanje. </t>
  </si>
  <si>
    <t>Strojno rezanje in rušenje obstoječega asfaltnega vozišča in vozišča v debelini 10cm z nalaganjem materiala na kamion in odvozom materiala na stalno gradbeno deponijo, oddaljeno do 10km od gradbišča</t>
  </si>
  <si>
    <t>en</t>
  </si>
  <si>
    <t>Zakoličba obstoječih komunalnih vodov. obračun po dejanskih stroških</t>
  </si>
  <si>
    <t>Izdelava cestne zapore Kašeljske ceste vključno z izdelavo elaborata zapore in stroški zapore.</t>
  </si>
  <si>
    <t>4</t>
  </si>
  <si>
    <t xml:space="preserve">B. Vzpostavitev                 </t>
  </si>
  <si>
    <t xml:space="preserve">A. Priprava                          </t>
  </si>
  <si>
    <t>Priprava gradbišča : odstranitev eventuelnih ovir, prometnih znakov in ureditev delovnega platoja. Po končanih delih gradbišče pospraviti in vzpostaviti v prvotno stanje.</t>
  </si>
  <si>
    <t>Postavitev gradbenih profilov na vzpostavljeno os trase kanala, ter določitev nivoja za merjenje globine izkopa in polaganja kanala</t>
  </si>
  <si>
    <t>Zakoličenje osi kanalizacije z oznako revizijskih jaškov, geodetskim posnetkom, ter vrisom v kataster</t>
  </si>
  <si>
    <t>Poz.</t>
  </si>
  <si>
    <t>Kanalizacija</t>
  </si>
  <si>
    <t>- izvedba testa vodotesnosti hidroizolacije, pred izvedbo slojev nad njo</t>
  </si>
  <si>
    <t>Alternativa zeleni strehi:</t>
  </si>
  <si>
    <t>- izvedba testa vodotesnosti hidroizolacije, pred izvedbo naslednjega gornjega sloja</t>
  </si>
  <si>
    <t>(KOLPASAN Canary ali enakovredni)</t>
  </si>
  <si>
    <t>Pršna kad komplet s pršno mešalno baterijo z ročno prho na konzoli BLITZ BLU 417 ali enakovredni, odtočnim ventilom, skupaj s pritrdilnim in montažnim materialom (steklena kabina ni zajeta v tej postavki)</t>
  </si>
  <si>
    <t>7.2</t>
  </si>
  <si>
    <t>REKAPITULACIJA ELEKTRIČNIH INSTALACIJ - NNP</t>
  </si>
  <si>
    <t>Ročni izkop terena na mestu povezave trase na obstoječo transformatorsko postajo , komplet z izdelavo preboja</t>
  </si>
  <si>
    <t>Kabelski jašek dimenzije: 1200x1200x1200mm (ŠxVXG) z litoželeznim pohodnim pokorvom 600x600mm z napisom elektrika, komplet z izkopom, izdelavo temelja, armiranobetonskega dela, pokrovov, ozemljitvami in zaključnimi deli</t>
  </si>
  <si>
    <t>Kabelski jašek dimenzije: 1200x1200x1200mm (ŠxVXG) z litoželeznim povoznim pokorvom 600x600mm z napisom elektrika, komplet z izkopom, izdelavo temelja, armiranobetonskega dela, pokrovov, ozemljitvami in zaključnimi deli</t>
  </si>
  <si>
    <t>vložek talilni 160A za NV 00</t>
  </si>
  <si>
    <t>Direktni trifazni dvosmerni števec delovne energije z notranjo uro r.2(IEC) ali A(MID) s PLC
komunikacijskem vmesnikom (enakovredno; ZMXI320CPU1L1D3)</t>
  </si>
  <si>
    <t>prenapetostna zaščita
SAFEBLOC B(R) 275/350V
Imax (8/20μs) = 50kA/pole
In (8/20μs) = 12.5kA/pole
Iimp (10/350μs) = 12,5kA  
tA  &lt; 25ns</t>
  </si>
  <si>
    <t>Izdelava dokumentacije, vris kablov v kataster upravljalca, komplet z izdelavo geodetskega posnetka</t>
  </si>
  <si>
    <t>Pridobivanje služnostnih pogodb na zemljiščih, kjer je načrtovana gradnja elektroenergetske infrastrukture</t>
  </si>
  <si>
    <t>Vris v kataster komunalnih vodov, komplet z izdelavo geodetskega posnetka</t>
  </si>
  <si>
    <t>Strokovni nadzor gradbenih in elektro del s strani podjetja Telemach</t>
  </si>
  <si>
    <t>Pridobivanje služnostnih pogodb na zemljiščih, kjer je načrtovana infrastrukture -  "Telekom Slovenije"</t>
  </si>
  <si>
    <t>Strokovni nadzor gradbenih in elektro del s strani podjetja  Telekom Slovenije</t>
  </si>
  <si>
    <t>- ostalo po zahtevah pravilnika</t>
  </si>
  <si>
    <t>Dokazilo o zanesljivosti objekta</t>
  </si>
  <si>
    <t>Navodila za obratovanje in vzdrževanje</t>
  </si>
  <si>
    <t>Parametriranje, testiranje in zagon domofonske instalacije</t>
  </si>
  <si>
    <t>DOMOFON</t>
  </si>
  <si>
    <t>Merilna omarica Rf, podometna, bela, 200x150x100mm</t>
  </si>
  <si>
    <t>Zaščitna, plastična, gibljiva, samougasna, rebrasta cev, položena podometno, kompletno z pritrdilnim materialom:
samogasna instalacijska cev fi 16-26 mm</t>
  </si>
  <si>
    <t>Strelovodni odvod izveden z vodnikom Al fi 10mm</t>
  </si>
  <si>
    <t>Križne sponke RF za valjanec RF 30x3,5mm</t>
  </si>
  <si>
    <t>Tračno ozemljilo - valjanec RF 30x3,5mm</t>
  </si>
  <si>
    <t>STRELOVOD</t>
  </si>
  <si>
    <t>RAZDELILNIKI</t>
  </si>
  <si>
    <t>Izvedba požarnega tesnenja na mejah požarnih sektorjev</t>
  </si>
  <si>
    <t>Izvedba ozemljila dvigalnega jaška</t>
  </si>
  <si>
    <t>Priklop dvigala, komplet</t>
  </si>
  <si>
    <t>Ožičenje kotlovnice po navodilih izbranega dobavitelja opreme kotlovnice</t>
  </si>
  <si>
    <t>Izvedba priklopa opreme v kotlovnici, komplet s priklopom periferne opreme, regulatorja, črpalk in sodelovanje pri zagonu kotlovnice</t>
  </si>
  <si>
    <t>Izvedba priklopa tehnološke opreme po zahtevah strojnih inštalacij, brez kotlovnice</t>
  </si>
  <si>
    <t>RBT fi 16mm - za izvedbo rezervnega razvoda za dodatnega ponudnika TK storitev</t>
  </si>
  <si>
    <t>MONTAŽNI MATERIAL</t>
  </si>
  <si>
    <t>SVETILKE</t>
  </si>
  <si>
    <t>185.</t>
  </si>
  <si>
    <t>186.</t>
  </si>
  <si>
    <t>- hidroizolacija, sistemska izvedba za xps toplotno izolacijo, skupne debeline 1 cm, kot IZOTEKT P5 APAO, polno navarjen, in IZOTEKT P4 APAO, samolepilni trak)</t>
  </si>
  <si>
    <t>- hidroizolacija, sistemska izvedba za xps toplotno izolacijo, skupne debeline 1 cm (kot IZOTEKT P5 APAO, polno navarjen, in IZOTEKT P4 APAO, samolepilni trak)</t>
  </si>
  <si>
    <t>- hidroizolacija, sistemska za xps tolotno izolacijo, dvoslojna, skupne debeline 10 mm, (kot IZOTEKT P5 APAO, polno navarjen, in IZOTEKT P4 APAO, samolepilni trak)</t>
  </si>
  <si>
    <t>- dva sloja polimer-bitumenskega varilnega traku debeline po 5 mm, nosilec poliesterski filc (kot FRAGMAT IZOTEKT P5 plus, polno navarjen, in FRAGMAT IZOTEKT P4 plus, točkovno navarjen)</t>
  </si>
  <si>
    <t>- sloj polimer-bitumenskega varilnega traku debeline 5 mm, nosilec poliesterski filc (kot FRAGMAT IZOTEKT P5 plus, polno navarjen, in FRAGMAT IZOTEKT P4 plus, točkovno navarjen)</t>
  </si>
  <si>
    <t>- dva sloja bitumenskega varilnega traku debeline po 4 mm, nosilec poliesterski filc (kot FRAGMAT IZOTEKT P5 plus, polno navarjen, in FRAGMAT IZOTEKT P4 plus, polno navarjen)</t>
  </si>
  <si>
    <t>- hidroizolacija, dva sloja bitumenskega varilnega traku debeline po 0,5 mm, (kot FRAGMAT IZOTEKT P5 plus, polno navarjen, in FRAGMAT IZOTEKT P4 plus, točkovno navarjen)</t>
  </si>
  <si>
    <t>- način polaganja: paralela</t>
  </si>
  <si>
    <t>- polaganje parketa v dvokomponentno poliuretansko lepilo</t>
  </si>
  <si>
    <t xml:space="preserve">- toplotna izolacija in zaščita, stirodur plošče debeline 10 cm, λ = max. 0,038 W/mK </t>
  </si>
  <si>
    <t xml:space="preserve">- zvočna in toplotna izolacija debeline 5 cm, trde plošče iz lesnih vlaken (kot Gutex ali Steico ali drugo z isti karakteristikami), λ = max. 0,038 W/mK </t>
  </si>
  <si>
    <t xml:space="preserve">- zvočna in toplotna izolacija debeline 5 cm, trde plošče iz lesnih vlaken, vodoodporne (kot Gutex ali Steico ali drugo z isti karakteristikami), λ = max. 0,038 W/mK </t>
  </si>
  <si>
    <t xml:space="preserve">- toplotna izolacija debeline 16 cm, plošče stirodurja, λ = max. 0,038 W/mK </t>
  </si>
  <si>
    <t xml:space="preserve">- toplotna izolacija, stirodur plošče debeline 16 cm, polaganje na bitumensko hidroizolacijo, λ = max. 0,038 W/mK </t>
  </si>
  <si>
    <t xml:space="preserve">- toplotna izolacija, plošče stirodurja xps 300l, debeline 5 cm, λ = max. 0,038 W/mK </t>
  </si>
  <si>
    <t xml:space="preserve">- toplotna izolacija v naklonu, stirodur plošče xps incline, debeline 0-10 cm, λ = max. 0,038 W/mK </t>
  </si>
  <si>
    <t xml:space="preserve">- toplotna izolacija, stirodur plošče xps 300l, debeline 20 cm, λ = max. 0,038 W/mK </t>
  </si>
  <si>
    <t xml:space="preserve">- toplotna izolacija, stirodur plošče xps 300l, debeline 10 cm, λ = max. 0,038 W/mK </t>
  </si>
  <si>
    <t xml:space="preserve">- toplotna izolacija stirodur, v panelu ali lepljena na ab steber, λ = max. 0,038 W/mK </t>
  </si>
  <si>
    <t xml:space="preserve">- toplotna izolacija, stirodur, na ab stebru širine 25 cm, lepljen, λ = max. 0,038 W/mK </t>
  </si>
  <si>
    <t>- premaz za zaščito lesa proti plesni in lesnim škodljivcem</t>
  </si>
  <si>
    <t xml:space="preserve">-  zvočna in toplotna izolacija debeline 5 cm, trde plošče iz lesnih vlaken (kot Gutex ali Steico ali drugo z isti karakteristikami), λ = max. 0,038 W/mK </t>
  </si>
  <si>
    <t>-  toplotna izolacija iz lesnih vlaken (kot Gutex ali Steico ali drugo z isti karakteristikami), λ = max. 0,038 W/mK:</t>
  </si>
  <si>
    <t xml:space="preserve">- toplotna izolacija debeline 17,5 cm, plošče lesnih vlaken (kot Gutex ali Steico ali drugo z isti karakteristikami), λ = max. 0,038 W/mK </t>
  </si>
  <si>
    <t xml:space="preserve">- toplotna izolacija iz lesnih vlaken (kot Gutex ali Steico ali drugo z isti karakteristikami), debeline 17,5 cm, λ = max. 0,038 W/mK </t>
  </si>
  <si>
    <t>/postavka je bila izbrisana/</t>
  </si>
  <si>
    <t>(DOLOMITE GEMMA 2 J5217 ali enakovredni)</t>
  </si>
  <si>
    <t>- viseča školjka DOLOMITE GEMMA 2 J5225 ali enakovredni</t>
  </si>
  <si>
    <t>- deska DOLOMITE GEMMA 2 J5225 ali enakovredni</t>
  </si>
  <si>
    <t>550x 450 mm</t>
  </si>
  <si>
    <t xml:space="preserve"> - OSB plošče za pritrditev pločevine, debeline 15 mm, širine 60 cm, pritrjen na kovinsko podkonstrukcijo</t>
  </si>
  <si>
    <t>Drobni inventar za sanitarije: ni predviden, zagotovijo ga uporabniki sami, predviden je le izpust za luč nad umivalnikom</t>
  </si>
  <si>
    <t>b10.5.</t>
  </si>
  <si>
    <t xml:space="preserve">Izdelava geodetskega posnetka izvedenega stanja objekta skupaj z vsemi komunalnimi priključki, zunanjo ureditvijo ter dovozno potjo </t>
  </si>
  <si>
    <t>Lakiranje lamelnega parketa, najmanj 3x, naslednje izvedbe:</t>
  </si>
  <si>
    <t>Izdelava NOV - navodila za obratovanje in vzdrževanje objekta in stanovanja</t>
  </si>
  <si>
    <t>- jesenov lamelni parket debeline 11 mm</t>
  </si>
  <si>
    <t>- letve višine 5 cm, serijske izdelave iz jesenovega lesa, zaključno obdelane z lakiranjem</t>
  </si>
  <si>
    <t>NOTRANJA DOMOFONSKA ENOTA - 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</si>
</sst>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8" formatCode="#,##0.00\ &quot;€&quot;;[Red]\-#,##0.00\ &quot;€&quot;"/>
    <numFmt numFmtId="44" formatCode="_-* #,##0.00\ &quot;€&quot;_-;\-* #,##0.00\ &quot;€&quot;_-;_-* &quot;-&quot;??\ &quot;€&quot;_-;_-@_-"/>
    <numFmt numFmtId="164" formatCode="#,##0.00\ &quot;€&quot;"/>
    <numFmt numFmtId="165" formatCode="#&quot;.&quot;"/>
    <numFmt numFmtId="166" formatCode="_-* #,##0.00\ _S_I_T_-;\-* #,##0.00\ _S_I_T_-;_-* &quot;-&quot;??\ _S_I_T_-;_-@_-"/>
    <numFmt numFmtId="167" formatCode="#,##0.0"/>
    <numFmt numFmtId="168" formatCode="#,##0.00\ \€"/>
    <numFmt numFmtId="169" formatCode="#,##0.00\ _S_I_T"/>
    <numFmt numFmtId="170" formatCode="#,##0.00\ [$€-1]"/>
    <numFmt numFmtId="171" formatCode="0.0"/>
    <numFmt numFmtId="172" formatCode="#,##0.00\ &quot;SIT&quot;"/>
    <numFmt numFmtId="173" formatCode="_-* #,##0.00\ [$€-1]_-;\-* #,##0.00\ [$€-1]_-;_-* &quot;-&quot;??\ [$€-1]_-;_-@_-"/>
    <numFmt numFmtId="174" formatCode="#,##0.00_ ;[Red]\-#,##0.00\ "/>
    <numFmt numFmtId="175" formatCode="#,##0.000_ ;[Red]\-#,##0.000\ "/>
    <numFmt numFmtId="176" formatCode="#,##0.00;#,##0.00;&quot;&quot;"/>
  </numFmts>
  <fonts count="115">
    <font>
      <sz val="10"/>
      <color theme="1"/>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9"/>
      <color theme="1"/>
      <name val="Arial"/>
      <family val="2"/>
      <charset val="238"/>
    </font>
    <font>
      <b/>
      <sz val="12"/>
      <color theme="1"/>
      <name val="Arial"/>
      <family val="2"/>
      <charset val="238"/>
    </font>
    <font>
      <sz val="10"/>
      <color rgb="FFFF0000"/>
      <name val="Arial"/>
      <family val="2"/>
      <charset val="238"/>
    </font>
    <font>
      <b/>
      <sz val="12"/>
      <color theme="1"/>
      <name val="Arial"/>
      <family val="2"/>
      <charset val="238"/>
    </font>
    <font>
      <sz val="10"/>
      <color theme="1"/>
      <name val="Arial"/>
      <family val="2"/>
      <charset val="238"/>
    </font>
    <font>
      <sz val="10"/>
      <name val="Arial"/>
      <family val="2"/>
      <charset val="238"/>
    </font>
    <font>
      <sz val="10"/>
      <color rgb="FF000000"/>
      <name val="Arial"/>
      <family val="2"/>
      <charset val="238"/>
    </font>
    <font>
      <b/>
      <sz val="10"/>
      <name val="Arial"/>
      <family val="2"/>
      <charset val="238"/>
    </font>
    <font>
      <sz val="10"/>
      <color indexed="8"/>
      <name val="Arial"/>
      <family val="2"/>
      <charset val="238"/>
    </font>
    <font>
      <b/>
      <sz val="10"/>
      <color indexed="8"/>
      <name val="Arial"/>
      <family val="2"/>
      <charset val="238"/>
    </font>
    <font>
      <sz val="10"/>
      <color indexed="8"/>
      <name val="Tahoma"/>
      <family val="2"/>
    </font>
    <font>
      <sz val="10"/>
      <name val="Tahoma"/>
      <family val="2"/>
      <charset val="238"/>
    </font>
    <font>
      <sz val="11"/>
      <name val="Arial"/>
      <family val="2"/>
    </font>
    <font>
      <b/>
      <sz val="10"/>
      <color indexed="10"/>
      <name val="Arial"/>
      <family val="2"/>
      <charset val="238"/>
    </font>
    <font>
      <b/>
      <sz val="10"/>
      <color theme="1"/>
      <name val="Arial"/>
      <family val="2"/>
      <charset val="238"/>
    </font>
    <font>
      <sz val="10"/>
      <name val="Arial CE"/>
      <charset val="238"/>
    </font>
    <font>
      <i/>
      <sz val="10"/>
      <name val="Arial"/>
      <family val="2"/>
      <charset val="238"/>
    </font>
    <font>
      <sz val="10"/>
      <name val="Gatineau"/>
    </font>
    <font>
      <b/>
      <sz val="10"/>
      <color rgb="FF41A6B1"/>
      <name val="Tahoma"/>
      <family val="2"/>
      <charset val="238"/>
    </font>
    <font>
      <b/>
      <sz val="10"/>
      <color rgb="FF41A6B1"/>
      <name val="Arial"/>
      <family val="2"/>
      <charset val="238"/>
    </font>
    <font>
      <vertAlign val="subscript"/>
      <sz val="10"/>
      <color indexed="8"/>
      <name val="Arial"/>
      <family val="2"/>
      <charset val="238"/>
    </font>
    <font>
      <vertAlign val="superscript"/>
      <sz val="10"/>
      <color indexed="8"/>
      <name val="Arial"/>
      <family val="2"/>
      <charset val="238"/>
    </font>
    <font>
      <sz val="10"/>
      <name val="Arial"/>
      <family val="2"/>
    </font>
    <font>
      <sz val="10"/>
      <color theme="1"/>
      <name val="Arial"/>
      <family val="2"/>
    </font>
    <font>
      <sz val="8"/>
      <name val="Arial"/>
      <family val="2"/>
      <charset val="238"/>
    </font>
    <font>
      <sz val="12"/>
      <name val="Courier"/>
      <family val="3"/>
    </font>
    <font>
      <sz val="10"/>
      <color indexed="8"/>
      <name val="Calibri"/>
      <family val="2"/>
      <charset val="238"/>
    </font>
    <font>
      <vertAlign val="superscript"/>
      <sz val="10"/>
      <name val="Arial"/>
      <family val="2"/>
      <charset val="238"/>
    </font>
    <font>
      <b/>
      <i/>
      <sz val="10"/>
      <color indexed="8"/>
      <name val="Arial"/>
      <family val="2"/>
      <charset val="238"/>
    </font>
    <font>
      <sz val="9"/>
      <color indexed="8"/>
      <name val="Arial"/>
      <family val="2"/>
      <charset val="238"/>
    </font>
    <font>
      <b/>
      <i/>
      <sz val="10"/>
      <name val="Arial"/>
      <family val="2"/>
      <charset val="238"/>
    </font>
    <font>
      <b/>
      <sz val="12"/>
      <name val="Arial"/>
      <family val="2"/>
      <charset val="238"/>
    </font>
    <font>
      <sz val="12"/>
      <name val="Arial"/>
      <family val="2"/>
      <charset val="238"/>
    </font>
    <font>
      <sz val="11"/>
      <color indexed="8"/>
      <name val="Arial"/>
      <family val="2"/>
      <charset val="204"/>
    </font>
    <font>
      <b/>
      <sz val="10"/>
      <name val="Arial"/>
      <family val="2"/>
    </font>
    <font>
      <b/>
      <sz val="10"/>
      <color rgb="FF000000"/>
      <name val="Arial"/>
      <family val="2"/>
      <charset val="238"/>
    </font>
    <font>
      <sz val="11"/>
      <name val="Times New Roman"/>
      <family val="1"/>
      <charset val="238"/>
    </font>
    <font>
      <sz val="10"/>
      <name val="Arial CE"/>
      <family val="2"/>
      <charset val="238"/>
    </font>
    <font>
      <b/>
      <sz val="8"/>
      <name val="Arial"/>
      <family val="2"/>
      <charset val="238"/>
    </font>
    <font>
      <sz val="10"/>
      <name val="Arial"/>
      <family val="2"/>
      <charset val="238"/>
    </font>
    <font>
      <sz val="11"/>
      <color indexed="8"/>
      <name val="Arial"/>
      <family val="2"/>
      <charset val="238"/>
    </font>
    <font>
      <sz val="11"/>
      <name val="Arial"/>
      <family val="2"/>
      <charset val="238"/>
    </font>
    <font>
      <b/>
      <sz val="9"/>
      <name val="Arial"/>
      <family val="2"/>
      <charset val="238"/>
    </font>
    <font>
      <b/>
      <sz val="11"/>
      <name val="Arial"/>
      <family val="2"/>
      <charset val="238"/>
    </font>
    <font>
      <sz val="10"/>
      <name val="Times New Roman"/>
      <family val="1"/>
      <charset val="238"/>
    </font>
    <font>
      <sz val="10"/>
      <name val="Arial"/>
      <family val="2"/>
      <charset val="238"/>
    </font>
    <font>
      <b/>
      <sz val="11"/>
      <name val="Calibri"/>
      <family val="2"/>
      <charset val="238"/>
      <scheme val="minor"/>
    </font>
    <font>
      <b/>
      <sz val="16"/>
      <name val="Calibri"/>
      <family val="2"/>
      <charset val="238"/>
    </font>
    <font>
      <b/>
      <sz val="14"/>
      <name val="Calibri"/>
      <family val="2"/>
      <charset val="238"/>
    </font>
    <font>
      <sz val="11"/>
      <name val="Calibri"/>
      <family val="2"/>
      <charset val="238"/>
      <scheme val="minor"/>
    </font>
    <font>
      <b/>
      <i/>
      <sz val="16"/>
      <name val="Calibri"/>
      <family val="2"/>
      <charset val="238"/>
      <scheme val="minor"/>
    </font>
    <font>
      <b/>
      <i/>
      <sz val="14"/>
      <name val="Calibri"/>
      <family val="2"/>
      <charset val="238"/>
      <scheme val="minor"/>
    </font>
    <font>
      <b/>
      <sz val="28"/>
      <name val="Calibri"/>
      <family val="2"/>
      <charset val="238"/>
      <scheme val="minor"/>
    </font>
    <font>
      <b/>
      <sz val="18"/>
      <name val="Calibri"/>
      <family val="2"/>
      <charset val="238"/>
      <scheme val="minor"/>
    </font>
    <font>
      <b/>
      <sz val="12"/>
      <name val="Calibri"/>
      <family val="2"/>
      <charset val="238"/>
      <scheme val="minor"/>
    </font>
    <font>
      <sz val="10"/>
      <name val="SL Dutch"/>
      <charset val="238"/>
    </font>
    <font>
      <b/>
      <u/>
      <sz val="18"/>
      <name val="Calibri"/>
      <family val="2"/>
      <charset val="238"/>
      <scheme val="minor"/>
    </font>
    <font>
      <b/>
      <sz val="10"/>
      <name val="Calibri"/>
      <family val="2"/>
      <charset val="238"/>
      <scheme val="minor"/>
    </font>
    <font>
      <b/>
      <sz val="9"/>
      <name val="Calibri"/>
      <family val="2"/>
      <charset val="238"/>
      <scheme val="minor"/>
    </font>
    <font>
      <sz val="9"/>
      <name val="Calibri"/>
      <family val="2"/>
      <charset val="238"/>
      <scheme val="minor"/>
    </font>
    <font>
      <b/>
      <sz val="14"/>
      <name val="Calibri"/>
      <family val="2"/>
      <charset val="238"/>
      <scheme val="minor"/>
    </font>
    <font>
      <b/>
      <sz val="14"/>
      <name val="Symbol"/>
      <family val="1"/>
      <charset val="2"/>
    </font>
    <font>
      <b/>
      <sz val="16"/>
      <name val="Calibri"/>
      <family val="2"/>
      <charset val="238"/>
      <scheme val="minor"/>
    </font>
    <font>
      <sz val="12"/>
      <name val="Calibri"/>
      <family val="2"/>
      <charset val="238"/>
      <scheme val="minor"/>
    </font>
    <font>
      <sz val="10"/>
      <name val="Calibri"/>
      <family val="2"/>
      <charset val="238"/>
      <scheme val="minor"/>
    </font>
    <font>
      <sz val="14"/>
      <name val="Calibri"/>
      <family val="2"/>
      <charset val="238"/>
      <scheme val="minor"/>
    </font>
    <font>
      <sz val="8"/>
      <color theme="1"/>
      <name val="Arial"/>
      <family val="2"/>
      <charset val="238"/>
    </font>
    <font>
      <b/>
      <i/>
      <u/>
      <sz val="8"/>
      <name val="Arial"/>
      <family val="2"/>
      <charset val="238"/>
    </font>
    <font>
      <b/>
      <sz val="8"/>
      <color theme="1"/>
      <name val="Arial"/>
      <family val="2"/>
      <charset val="238"/>
    </font>
    <font>
      <vertAlign val="superscript"/>
      <sz val="8"/>
      <name val="Arial"/>
      <family val="2"/>
      <charset val="238"/>
    </font>
    <font>
      <sz val="12"/>
      <color indexed="24"/>
      <name val="Times New Roman"/>
      <family val="1"/>
      <charset val="238"/>
    </font>
    <font>
      <sz val="8"/>
      <name val="Arial CE"/>
      <family val="2"/>
      <charset val="238"/>
    </font>
    <font>
      <b/>
      <u/>
      <sz val="14"/>
      <name val="Arial CE"/>
      <family val="2"/>
      <charset val="238"/>
    </font>
    <font>
      <b/>
      <sz val="18"/>
      <name val="Arial CE"/>
      <family val="2"/>
      <charset val="238"/>
    </font>
    <font>
      <b/>
      <sz val="14"/>
      <color indexed="24"/>
      <name val="Arial CE"/>
      <family val="2"/>
      <charset val="238"/>
    </font>
    <font>
      <sz val="8"/>
      <name val="SLO Arial"/>
      <charset val="238"/>
    </font>
    <font>
      <b/>
      <sz val="14"/>
      <name val="Arial CE"/>
      <family val="2"/>
      <charset val="238"/>
    </font>
    <font>
      <b/>
      <sz val="16"/>
      <name val="Arial CE"/>
      <family val="2"/>
      <charset val="238"/>
    </font>
    <font>
      <b/>
      <sz val="14"/>
      <name val="SLO Arial"/>
      <family val="2"/>
      <charset val="238"/>
    </font>
    <font>
      <b/>
      <sz val="12"/>
      <name val="Arial CE"/>
      <family val="2"/>
      <charset val="238"/>
    </font>
    <font>
      <sz val="16"/>
      <name val="Arial CE"/>
      <family val="2"/>
      <charset val="238"/>
    </font>
    <font>
      <b/>
      <sz val="11"/>
      <name val="SLO arial"/>
      <family val="2"/>
      <charset val="238"/>
    </font>
    <font>
      <sz val="12"/>
      <name val="Arial CE"/>
      <family val="2"/>
      <charset val="238"/>
    </font>
    <font>
      <b/>
      <sz val="16"/>
      <name val="SLO arial"/>
      <family val="2"/>
      <charset val="238"/>
    </font>
    <font>
      <b/>
      <sz val="12"/>
      <name val="SLO arial"/>
      <family val="2"/>
      <charset val="238"/>
    </font>
    <font>
      <sz val="12"/>
      <name val="SLO Arial"/>
      <charset val="238"/>
    </font>
    <font>
      <sz val="12"/>
      <name val="Arial Narrow"/>
      <family val="2"/>
      <charset val="238"/>
    </font>
    <font>
      <b/>
      <sz val="12"/>
      <name val="Arial Narrow"/>
      <family val="2"/>
      <charset val="238"/>
    </font>
    <font>
      <b/>
      <sz val="16"/>
      <name val="Arial Narrow"/>
      <family val="2"/>
      <charset val="238"/>
    </font>
    <font>
      <sz val="12"/>
      <color indexed="24"/>
      <name val="Times New Roman"/>
      <family val="1"/>
      <charset val="238"/>
    </font>
    <font>
      <vertAlign val="superscript"/>
      <sz val="10"/>
      <name val="Arial Narrow"/>
      <family val="2"/>
      <charset val="238"/>
    </font>
    <font>
      <b/>
      <sz val="14"/>
      <name val="Arial Narrow"/>
      <family val="2"/>
      <charset val="238"/>
    </font>
    <font>
      <sz val="14"/>
      <name val="Arial Narrow"/>
      <family val="2"/>
      <charset val="238"/>
    </font>
    <font>
      <sz val="16"/>
      <name val="Arial Narrow"/>
      <family val="2"/>
      <charset val="238"/>
    </font>
    <font>
      <sz val="11"/>
      <name val="Arial Narrow"/>
      <family val="2"/>
      <charset val="238"/>
    </font>
    <font>
      <vertAlign val="superscript"/>
      <sz val="11"/>
      <color indexed="24"/>
      <name val="Times New Roman"/>
      <family val="2"/>
      <charset val="238"/>
    </font>
    <font>
      <sz val="16"/>
      <name val="SLO Arial"/>
      <charset val="238"/>
    </font>
    <font>
      <sz val="10"/>
      <name val="Times New Roman CE"/>
      <family val="1"/>
      <charset val="238"/>
    </font>
    <font>
      <sz val="12"/>
      <name val="Times New Roman"/>
      <family val="1"/>
      <charset val="238"/>
    </font>
    <font>
      <sz val="10"/>
      <name val="Times New Roman CE"/>
      <charset val="238"/>
    </font>
    <font>
      <sz val="10"/>
      <name val="Times New Roman"/>
      <family val="1"/>
    </font>
    <font>
      <sz val="10"/>
      <color indexed="10"/>
      <name val="Arial"/>
      <family val="2"/>
    </font>
    <font>
      <i/>
      <sz val="10"/>
      <color theme="1" tint="0.499984740745262"/>
      <name val="Arial CE"/>
      <charset val="238"/>
    </font>
    <font>
      <sz val="10"/>
      <color indexed="10"/>
      <name val="Arial"/>
      <family val="2"/>
      <charset val="238"/>
    </font>
    <font>
      <sz val="10"/>
      <color indexed="62"/>
      <name val="Arial"/>
      <family val="2"/>
      <charset val="238"/>
    </font>
    <font>
      <sz val="8"/>
      <name val="Arial"/>
      <family val="2"/>
    </font>
    <font>
      <sz val="10"/>
      <color indexed="8"/>
      <name val="Times New Roman"/>
      <family val="1"/>
      <charset val="238"/>
    </font>
  </fonts>
  <fills count="12">
    <fill>
      <patternFill patternType="none"/>
    </fill>
    <fill>
      <patternFill patternType="gray125"/>
    </fill>
    <fill>
      <patternFill patternType="solid">
        <fgColor theme="8" tint="0.79998168889431442"/>
        <bgColor indexed="64"/>
      </patternFill>
    </fill>
    <fill>
      <patternFill patternType="solid">
        <fgColor indexed="26"/>
        <bgColor indexed="64"/>
      </patternFill>
    </fill>
    <fill>
      <patternFill patternType="solid">
        <fgColor indexed="43"/>
        <bgColor indexed="64"/>
      </patternFill>
    </fill>
    <fill>
      <patternFill patternType="solid">
        <fgColor rgb="FFFFFFCC"/>
        <bgColor indexed="64"/>
      </patternFill>
    </fill>
    <fill>
      <patternFill patternType="solid">
        <fgColor indexed="9"/>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66"/>
        <bgColor indexed="64"/>
      </patternFill>
    </fill>
    <fill>
      <patternFill patternType="solid">
        <fgColor theme="4" tint="0.79998168889431442"/>
        <bgColor indexed="64"/>
      </patternFill>
    </fill>
  </fills>
  <borders count="83">
    <border>
      <left/>
      <right/>
      <top/>
      <bottom/>
      <diagonal/>
    </border>
    <border>
      <left/>
      <right/>
      <top/>
      <bottom style="hair">
        <color auto="1"/>
      </bottom>
      <diagonal/>
    </border>
    <border>
      <left/>
      <right style="thin">
        <color auto="1"/>
      </right>
      <top/>
      <bottom/>
      <diagonal/>
    </border>
    <border>
      <left/>
      <right style="thin">
        <color auto="1"/>
      </right>
      <top/>
      <bottom style="hair">
        <color auto="1"/>
      </bottom>
      <diagonal/>
    </border>
    <border>
      <left style="thin">
        <color auto="1"/>
      </left>
      <right style="hair">
        <color auto="1"/>
      </right>
      <top/>
      <bottom/>
      <diagonal/>
    </border>
    <border>
      <left style="thin">
        <color auto="1"/>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double">
        <color indexed="64"/>
      </bottom>
      <diagonal/>
    </border>
    <border>
      <left/>
      <right/>
      <top/>
      <bottom style="double">
        <color indexed="64"/>
      </bottom>
      <diagonal/>
    </border>
    <border>
      <left style="thin">
        <color auto="1"/>
      </left>
      <right style="hair">
        <color auto="1"/>
      </right>
      <top/>
      <bottom style="double">
        <color indexed="64"/>
      </bottom>
      <diagonal/>
    </border>
    <border>
      <left/>
      <right style="thin">
        <color auto="1"/>
      </right>
      <top/>
      <bottom style="thin">
        <color auto="1"/>
      </bottom>
      <diagonal/>
    </border>
    <border>
      <left style="thin">
        <color auto="1"/>
      </left>
      <right style="hair">
        <color auto="1"/>
      </right>
      <top style="thin">
        <color auto="1"/>
      </top>
      <bottom/>
      <diagonal/>
    </border>
    <border>
      <left/>
      <right style="hair">
        <color auto="1"/>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bottom style="double">
        <color indexed="64"/>
      </bottom>
      <diagonal/>
    </border>
    <border>
      <left style="hair">
        <color auto="1"/>
      </left>
      <right style="hair">
        <color auto="1"/>
      </right>
      <top/>
      <bottom/>
      <diagonal/>
    </border>
    <border>
      <left/>
      <right style="thin">
        <color auto="1"/>
      </right>
      <top style="double">
        <color indexed="64"/>
      </top>
      <bottom style="thin">
        <color indexed="64"/>
      </bottom>
      <diagonal/>
    </border>
    <border>
      <left style="hair">
        <color auto="1"/>
      </left>
      <right style="hair">
        <color auto="1"/>
      </right>
      <top style="thin">
        <color auto="1"/>
      </top>
      <bottom/>
      <diagonal/>
    </border>
    <border>
      <left style="hair">
        <color auto="1"/>
      </left>
      <right style="hair">
        <color auto="1"/>
      </right>
      <top/>
      <bottom style="hair">
        <color auto="1"/>
      </bottom>
      <diagonal/>
    </border>
    <border>
      <left/>
      <right/>
      <top style="thin">
        <color indexed="64"/>
      </top>
      <bottom/>
      <diagonal/>
    </border>
    <border>
      <left/>
      <right/>
      <top style="double">
        <color indexed="64"/>
      </top>
      <bottom/>
      <diagonal/>
    </border>
    <border>
      <left style="hair">
        <color indexed="64"/>
      </left>
      <right style="hair">
        <color indexed="64"/>
      </right>
      <top style="hair">
        <color indexed="64"/>
      </top>
      <bottom style="hair">
        <color indexed="64"/>
      </bottom>
      <diagonal/>
    </border>
    <border>
      <left style="hair">
        <color auto="1"/>
      </left>
      <right/>
      <top/>
      <bottom style="double">
        <color auto="1"/>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double">
        <color indexed="64"/>
      </left>
      <right style="double">
        <color indexed="64"/>
      </right>
      <top style="thin">
        <color indexed="64"/>
      </top>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double">
        <color indexed="64"/>
      </bottom>
      <diagonal/>
    </border>
    <border>
      <left/>
      <right style="hair">
        <color indexed="64"/>
      </right>
      <top/>
      <bottom style="thin">
        <color indexed="64"/>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hair">
        <color indexed="64"/>
      </left>
      <right style="medium">
        <color indexed="64"/>
      </right>
      <top/>
      <bottom style="thin">
        <color indexed="64"/>
      </bottom>
      <diagonal/>
    </border>
  </borders>
  <cellStyleXfs count="57">
    <xf numFmtId="0" fontId="0" fillId="0" borderId="0"/>
    <xf numFmtId="0" fontId="13" fillId="0" borderId="0"/>
    <xf numFmtId="0" fontId="7" fillId="0" borderId="0"/>
    <xf numFmtId="0" fontId="13" fillId="0" borderId="0"/>
    <xf numFmtId="0" fontId="7" fillId="0" borderId="0"/>
    <xf numFmtId="0" fontId="13" fillId="0" borderId="0"/>
    <xf numFmtId="0" fontId="16" fillId="0" borderId="0"/>
    <xf numFmtId="4" fontId="19" fillId="2" borderId="27">
      <alignment horizontal="right" readingOrder="1"/>
      <protection locked="0"/>
    </xf>
    <xf numFmtId="0" fontId="13" fillId="0" borderId="0"/>
    <xf numFmtId="0" fontId="13" fillId="0" borderId="0"/>
    <xf numFmtId="0" fontId="20" fillId="0" borderId="0"/>
    <xf numFmtId="0" fontId="13" fillId="0" borderId="0"/>
    <xf numFmtId="0" fontId="13" fillId="0" borderId="0"/>
    <xf numFmtId="0" fontId="13" fillId="0" borderId="0"/>
    <xf numFmtId="0" fontId="13" fillId="0" borderId="0"/>
    <xf numFmtId="0" fontId="13" fillId="0" borderId="0"/>
    <xf numFmtId="0" fontId="23" fillId="0" borderId="0"/>
    <xf numFmtId="166" fontId="25" fillId="0" borderId="0" applyFont="0" applyFill="0" applyBorder="0" applyAlignment="0" applyProtection="0"/>
    <xf numFmtId="0" fontId="25" fillId="0" borderId="0"/>
    <xf numFmtId="49" fontId="26" fillId="0" borderId="0" applyNumberFormat="0" applyAlignment="0">
      <alignment vertical="top"/>
    </xf>
    <xf numFmtId="0" fontId="7" fillId="0" borderId="0"/>
    <xf numFmtId="0" fontId="13" fillId="0" borderId="0"/>
    <xf numFmtId="0" fontId="13" fillId="0" borderId="0"/>
    <xf numFmtId="37" fontId="33" fillId="0" borderId="0"/>
    <xf numFmtId="0" fontId="6" fillId="0" borderId="0"/>
    <xf numFmtId="0" fontId="13" fillId="0" borderId="0"/>
    <xf numFmtId="0" fontId="23" fillId="0" borderId="0"/>
    <xf numFmtId="0" fontId="5" fillId="0" borderId="0"/>
    <xf numFmtId="0" fontId="5" fillId="0" borderId="0"/>
    <xf numFmtId="0" fontId="13" fillId="0" borderId="0" applyNumberFormat="0" applyFill="0" applyBorder="0" applyAlignment="0" applyProtection="0"/>
    <xf numFmtId="0" fontId="41" fillId="0" borderId="0"/>
    <xf numFmtId="0" fontId="45" fillId="0" borderId="0"/>
    <xf numFmtId="0" fontId="13" fillId="0" borderId="0"/>
    <xf numFmtId="0" fontId="13" fillId="0" borderId="0"/>
    <xf numFmtId="0" fontId="13" fillId="0" borderId="0"/>
    <xf numFmtId="0" fontId="47" fillId="0" borderId="0"/>
    <xf numFmtId="0" fontId="53" fillId="0" borderId="0"/>
    <xf numFmtId="0" fontId="63" fillId="0" borderId="0"/>
    <xf numFmtId="0" fontId="4" fillId="0" borderId="0"/>
    <xf numFmtId="0" fontId="4" fillId="0" borderId="0"/>
    <xf numFmtId="0" fontId="3" fillId="0" borderId="0"/>
    <xf numFmtId="0" fontId="78" fillId="0" borderId="0"/>
    <xf numFmtId="0" fontId="78" fillId="0" borderId="0"/>
    <xf numFmtId="0" fontId="78" fillId="0" borderId="0"/>
    <xf numFmtId="0" fontId="78" fillId="0" borderId="0"/>
    <xf numFmtId="0" fontId="97" fillId="0" borderId="0"/>
    <xf numFmtId="0" fontId="78" fillId="0" borderId="0"/>
    <xf numFmtId="0" fontId="52" fillId="0" borderId="0"/>
    <xf numFmtId="0" fontId="23" fillId="0" borderId="0"/>
    <xf numFmtId="0" fontId="107" fillId="0" borderId="0"/>
    <xf numFmtId="0" fontId="107" fillId="0" borderId="0"/>
    <xf numFmtId="0" fontId="23" fillId="0" borderId="0"/>
    <xf numFmtId="0" fontId="108" fillId="0" borderId="0"/>
    <xf numFmtId="0" fontId="23" fillId="0" borderId="0"/>
    <xf numFmtId="0" fontId="2" fillId="0" borderId="0"/>
    <xf numFmtId="0" fontId="1" fillId="0" borderId="0"/>
    <xf numFmtId="0" fontId="1" fillId="0" borderId="0"/>
  </cellStyleXfs>
  <cellXfs count="1350">
    <xf numFmtId="0" fontId="0" fillId="0" borderId="0" xfId="0"/>
    <xf numFmtId="0" fontId="0" fillId="0" borderId="0" xfId="0" applyFill="1"/>
    <xf numFmtId="0" fontId="15" fillId="0" borderId="10" xfId="1" applyFont="1" applyBorder="1" applyAlignment="1"/>
    <xf numFmtId="0" fontId="13" fillId="0" borderId="10" xfId="1" applyNumberFormat="1" applyFont="1" applyBorder="1" applyAlignment="1">
      <alignment horizontal="right" wrapText="1"/>
    </xf>
    <xf numFmtId="0" fontId="15" fillId="0" borderId="10" xfId="1" applyFont="1" applyBorder="1" applyAlignment="1">
      <alignment horizontal="center"/>
    </xf>
    <xf numFmtId="0" fontId="15" fillId="0" borderId="10" xfId="1" applyFont="1" applyBorder="1" applyAlignment="1">
      <alignment horizontal="left"/>
    </xf>
    <xf numFmtId="164" fontId="15" fillId="0" borderId="10" xfId="1" applyNumberFormat="1" applyFont="1" applyBorder="1" applyAlignment="1">
      <alignment horizontal="right"/>
    </xf>
    <xf numFmtId="0" fontId="16" fillId="0" borderId="0" xfId="2" applyFont="1" applyFill="1"/>
    <xf numFmtId="0" fontId="13" fillId="0" borderId="0" xfId="1" applyFont="1" applyAlignment="1">
      <alignment horizontal="right" vertical="top"/>
    </xf>
    <xf numFmtId="0" fontId="13" fillId="0" borderId="25" xfId="1" applyNumberFormat="1" applyFont="1" applyBorder="1" applyAlignment="1">
      <alignment wrapText="1"/>
    </xf>
    <xf numFmtId="0" fontId="13" fillId="0" borderId="25" xfId="1" applyFont="1" applyBorder="1" applyAlignment="1">
      <alignment horizontal="center"/>
    </xf>
    <xf numFmtId="0" fontId="13" fillId="0" borderId="25" xfId="1" applyFont="1" applyBorder="1" applyAlignment="1"/>
    <xf numFmtId="164" fontId="13" fillId="0" borderId="25" xfId="1" applyNumberFormat="1" applyFont="1" applyBorder="1"/>
    <xf numFmtId="49" fontId="13" fillId="0" borderId="0" xfId="1" applyNumberFormat="1" applyFont="1" applyAlignment="1">
      <alignment horizontal="center" vertical="top"/>
    </xf>
    <xf numFmtId="0" fontId="13" fillId="0" borderId="0" xfId="1" applyNumberFormat="1" applyFont="1" applyBorder="1" applyAlignment="1">
      <alignment wrapText="1"/>
    </xf>
    <xf numFmtId="0" fontId="13" fillId="0" borderId="0" xfId="1" applyFont="1" applyBorder="1" applyAlignment="1">
      <alignment horizontal="center"/>
    </xf>
    <xf numFmtId="0" fontId="13" fillId="0" borderId="0" xfId="1" applyFont="1" applyBorder="1" applyAlignment="1"/>
    <xf numFmtId="164" fontId="13" fillId="0" borderId="0" xfId="1" applyNumberFormat="1" applyFont="1" applyBorder="1"/>
    <xf numFmtId="0" fontId="13" fillId="0" borderId="26" xfId="1" applyFont="1" applyBorder="1" applyAlignment="1">
      <alignment horizontal="right" vertical="top"/>
    </xf>
    <xf numFmtId="0" fontId="15" fillId="0" borderId="26" xfId="1" applyNumberFormat="1" applyFont="1" applyBorder="1" applyAlignment="1">
      <alignment horizontal="left" wrapText="1"/>
    </xf>
    <xf numFmtId="4" fontId="15" fillId="0" borderId="26" xfId="1" applyNumberFormat="1" applyFont="1" applyBorder="1" applyAlignment="1">
      <alignment horizontal="center"/>
    </xf>
    <xf numFmtId="4" fontId="15" fillId="0" borderId="26" xfId="1" applyNumberFormat="1" applyFont="1" applyBorder="1"/>
    <xf numFmtId="164" fontId="15" fillId="0" borderId="26" xfId="1" applyNumberFormat="1" applyFont="1" applyBorder="1"/>
    <xf numFmtId="0" fontId="13" fillId="0" borderId="0" xfId="1" applyNumberFormat="1" applyFont="1" applyAlignment="1">
      <alignment wrapText="1"/>
    </xf>
    <xf numFmtId="0" fontId="13" fillId="0" borderId="0" xfId="1" applyFont="1" applyAlignment="1">
      <alignment horizontal="center"/>
    </xf>
    <xf numFmtId="0" fontId="13" fillId="0" borderId="0" xfId="1" applyFont="1"/>
    <xf numFmtId="0" fontId="15" fillId="0" borderId="0" xfId="1" applyNumberFormat="1" applyFont="1" applyAlignment="1">
      <alignment wrapText="1"/>
    </xf>
    <xf numFmtId="0" fontId="17" fillId="0" borderId="0" xfId="2" applyNumberFormat="1" applyFont="1" applyAlignment="1">
      <alignment horizontal="left" vertical="top" wrapText="1"/>
    </xf>
    <xf numFmtId="0" fontId="16" fillId="0" borderId="0" xfId="2" applyNumberFormat="1" applyFont="1" applyAlignment="1">
      <alignment horizontal="left" vertical="top" wrapText="1"/>
    </xf>
    <xf numFmtId="0" fontId="16" fillId="0" borderId="0" xfId="2" applyFont="1" applyFill="1" applyAlignment="1">
      <alignment horizontal="right" vertical="top"/>
    </xf>
    <xf numFmtId="0" fontId="15" fillId="0" borderId="0" xfId="3" applyNumberFormat="1" applyFont="1" applyFill="1" applyAlignment="1" applyProtection="1">
      <alignment horizontal="left" vertical="top" wrapText="1"/>
    </xf>
    <xf numFmtId="0" fontId="15" fillId="0" borderId="0" xfId="3" applyFont="1" applyFill="1" applyBorder="1" applyAlignment="1" applyProtection="1">
      <alignment horizontal="center"/>
    </xf>
    <xf numFmtId="164" fontId="15" fillId="0" borderId="0" xfId="3" applyNumberFormat="1" applyFont="1" applyFill="1" applyBorder="1" applyAlignment="1" applyProtection="1">
      <alignment horizontal="right"/>
    </xf>
    <xf numFmtId="0" fontId="13" fillId="0" borderId="0" xfId="3" applyFont="1" applyFill="1" applyAlignment="1" applyProtection="1">
      <alignment horizontal="right"/>
    </xf>
    <xf numFmtId="0" fontId="16" fillId="0" borderId="0" xfId="2" applyFont="1" applyFill="1" applyBorder="1" applyAlignment="1">
      <alignment horizontal="center"/>
    </xf>
    <xf numFmtId="0" fontId="16" fillId="0" borderId="0" xfId="2" applyFont="1" applyFill="1" applyBorder="1"/>
    <xf numFmtId="0" fontId="18" fillId="0" borderId="0" xfId="2" applyFont="1" applyFill="1" applyAlignment="1">
      <alignment horizontal="right" vertical="top"/>
    </xf>
    <xf numFmtId="0" fontId="18" fillId="0" borderId="0" xfId="2" applyFont="1" applyAlignment="1">
      <alignment horizontal="justify"/>
    </xf>
    <xf numFmtId="0" fontId="16" fillId="0" borderId="0" xfId="2" applyFont="1" applyFill="1" applyAlignment="1">
      <alignment horizontal="center"/>
    </xf>
    <xf numFmtId="0" fontId="16" fillId="0" borderId="0" xfId="2" applyNumberFormat="1" applyFont="1" applyAlignment="1">
      <alignment horizontal="justify" wrapText="1"/>
    </xf>
    <xf numFmtId="0" fontId="15" fillId="0" borderId="0" xfId="3" applyFont="1" applyFill="1" applyAlignment="1" applyProtection="1">
      <alignment horizontal="right" vertical="top"/>
    </xf>
    <xf numFmtId="0" fontId="15" fillId="0" borderId="1" xfId="3" applyNumberFormat="1" applyFont="1" applyFill="1" applyBorder="1" applyAlignment="1" applyProtection="1">
      <alignment vertical="center" wrapText="1"/>
    </xf>
    <xf numFmtId="0" fontId="15" fillId="0" borderId="1" xfId="3" applyFont="1" applyFill="1" applyBorder="1" applyAlignment="1" applyProtection="1">
      <alignment horizontal="center"/>
    </xf>
    <xf numFmtId="164" fontId="15" fillId="0" borderId="1" xfId="3" applyNumberFormat="1" applyFont="1" applyFill="1" applyBorder="1" applyAlignment="1" applyProtection="1">
      <alignment horizontal="right"/>
    </xf>
    <xf numFmtId="0" fontId="16" fillId="0" borderId="0" xfId="2" applyFont="1" applyFill="1" applyAlignment="1"/>
    <xf numFmtId="0" fontId="17" fillId="0" borderId="0" xfId="2" applyNumberFormat="1" applyFont="1" applyAlignment="1">
      <alignment vertical="center" wrapText="1"/>
    </xf>
    <xf numFmtId="0" fontId="16" fillId="0" borderId="0" xfId="2" applyFont="1" applyAlignment="1">
      <alignment horizontal="center"/>
    </xf>
    <xf numFmtId="0" fontId="16" fillId="0" borderId="0" xfId="2" applyFont="1" applyFill="1" applyAlignment="1">
      <alignment horizontal="right"/>
    </xf>
    <xf numFmtId="49" fontId="15" fillId="0" borderId="0" xfId="3" applyNumberFormat="1" applyFont="1" applyFill="1" applyBorder="1" applyAlignment="1">
      <alignment horizontal="right" vertical="top"/>
    </xf>
    <xf numFmtId="0" fontId="15" fillId="0" borderId="0" xfId="3" applyNumberFormat="1" applyFont="1" applyFill="1" applyBorder="1" applyAlignment="1">
      <alignment vertical="center" wrapText="1"/>
    </xf>
    <xf numFmtId="0" fontId="15" fillId="0" borderId="0" xfId="3" applyFont="1" applyFill="1" applyBorder="1" applyAlignment="1">
      <alignment horizontal="center"/>
    </xf>
    <xf numFmtId="1" fontId="15" fillId="0" borderId="0" xfId="3" applyNumberFormat="1" applyFont="1" applyFill="1" applyBorder="1" applyAlignment="1">
      <alignment horizontal="center"/>
    </xf>
    <xf numFmtId="164" fontId="15" fillId="0" borderId="0" xfId="3" applyNumberFormat="1" applyFont="1" applyFill="1" applyBorder="1" applyAlignment="1">
      <alignment horizontal="right"/>
    </xf>
    <xf numFmtId="164" fontId="15" fillId="0" borderId="27" xfId="3" applyNumberFormat="1" applyFont="1" applyFill="1" applyBorder="1" applyAlignment="1">
      <alignment horizontal="right"/>
    </xf>
    <xf numFmtId="0" fontId="16" fillId="0" borderId="0" xfId="4" applyFont="1" applyFill="1" applyAlignment="1" applyProtection="1">
      <alignment horizontal="right"/>
    </xf>
    <xf numFmtId="0" fontId="17" fillId="0" borderId="0" xfId="4" applyNumberFormat="1" applyFont="1" applyAlignment="1" applyProtection="1">
      <alignment horizontal="left" wrapText="1"/>
    </xf>
    <xf numFmtId="0" fontId="16" fillId="0" borderId="0" xfId="4" applyFont="1" applyAlignment="1" applyProtection="1">
      <alignment horizontal="center" wrapText="1"/>
    </xf>
    <xf numFmtId="1" fontId="16" fillId="0" borderId="0" xfId="4" applyNumberFormat="1" applyFont="1" applyAlignment="1" applyProtection="1">
      <alignment horizontal="center" wrapText="1"/>
    </xf>
    <xf numFmtId="0" fontId="16" fillId="0" borderId="0" xfId="4" applyFont="1" applyFill="1" applyAlignment="1" applyProtection="1">
      <alignment horizontal="right"/>
      <protection locked="0"/>
    </xf>
    <xf numFmtId="4" fontId="16" fillId="0" borderId="0" xfId="4" applyNumberFormat="1" applyFont="1" applyFill="1" applyAlignment="1" applyProtection="1">
      <alignment horizontal="right"/>
    </xf>
    <xf numFmtId="0" fontId="16" fillId="0" borderId="0" xfId="4" applyNumberFormat="1" applyFont="1" applyAlignment="1" applyProtection="1">
      <alignment horizontal="justify" wrapText="1"/>
    </xf>
    <xf numFmtId="165" fontId="13" fillId="0" borderId="0" xfId="5" applyNumberFormat="1" applyFont="1" applyAlignment="1" applyProtection="1">
      <alignment horizontal="right" vertical="top"/>
    </xf>
    <xf numFmtId="0" fontId="16" fillId="0" borderId="0" xfId="4" applyNumberFormat="1" applyFont="1" applyAlignment="1" applyProtection="1">
      <alignment horizontal="left" wrapText="1"/>
    </xf>
    <xf numFmtId="0" fontId="16" fillId="0" borderId="0" xfId="4" quotePrefix="1" applyNumberFormat="1" applyFont="1" applyAlignment="1" applyProtection="1">
      <alignment horizontal="left" wrapText="1"/>
    </xf>
    <xf numFmtId="0" fontId="16" fillId="0" borderId="0" xfId="6" applyFont="1" applyFill="1" applyAlignment="1">
      <alignment horizontal="center" wrapText="1"/>
    </xf>
    <xf numFmtId="1" fontId="16" fillId="0" borderId="0" xfId="6" applyNumberFormat="1" applyFont="1" applyFill="1" applyAlignment="1">
      <alignment horizontal="center" wrapText="1"/>
    </xf>
    <xf numFmtId="1" fontId="16" fillId="0" borderId="0" xfId="2" applyNumberFormat="1" applyFont="1" applyFill="1" applyAlignment="1">
      <alignment horizontal="center"/>
    </xf>
    <xf numFmtId="0" fontId="13" fillId="0" borderId="0" xfId="2" quotePrefix="1" applyNumberFormat="1" applyFont="1" applyFill="1" applyBorder="1" applyAlignment="1" applyProtection="1">
      <alignment horizontal="justify" vertical="top" wrapText="1"/>
    </xf>
    <xf numFmtId="0" fontId="14" fillId="0" borderId="0" xfId="2" applyNumberFormat="1" applyFont="1" applyAlignment="1">
      <alignment wrapText="1"/>
    </xf>
    <xf numFmtId="0" fontId="13" fillId="0" borderId="0" xfId="2" applyNumberFormat="1" applyFont="1" applyFill="1" applyBorder="1" applyAlignment="1" applyProtection="1">
      <alignment horizontal="justify" vertical="top" wrapText="1"/>
    </xf>
    <xf numFmtId="0" fontId="13" fillId="0" borderId="0" xfId="2" applyFont="1" applyFill="1" applyBorder="1" applyAlignment="1" applyProtection="1">
      <alignment horizontal="center" wrapText="1"/>
    </xf>
    <xf numFmtId="1" fontId="13" fillId="0" borderId="0" xfId="2" applyNumberFormat="1" applyFont="1" applyFill="1" applyBorder="1" applyAlignment="1" applyProtection="1">
      <alignment horizontal="center" wrapText="1"/>
    </xf>
    <xf numFmtId="0" fontId="16" fillId="0" borderId="0" xfId="2" applyFont="1" applyFill="1" applyAlignment="1" applyProtection="1">
      <alignment horizontal="right"/>
      <protection locked="0"/>
    </xf>
    <xf numFmtId="0" fontId="16" fillId="0" borderId="0" xfId="2" applyFont="1" applyFill="1" applyAlignment="1" applyProtection="1">
      <alignment horizontal="right"/>
    </xf>
    <xf numFmtId="164" fontId="13" fillId="2" borderId="27" xfId="7" applyNumberFormat="1" applyFont="1" applyAlignment="1">
      <alignment horizontal="right"/>
      <protection locked="0"/>
    </xf>
    <xf numFmtId="164" fontId="13" fillId="0" borderId="0" xfId="3" applyNumberFormat="1" applyFont="1" applyFill="1" applyBorder="1" applyAlignment="1" applyProtection="1">
      <alignment horizontal="right"/>
    </xf>
    <xf numFmtId="0" fontId="16" fillId="0" borderId="0" xfId="2" applyFont="1" applyFill="1" applyProtection="1"/>
    <xf numFmtId="0" fontId="12" fillId="0" borderId="0" xfId="8" applyFont="1" applyAlignment="1" applyProtection="1">
      <alignment horizontal="center" wrapText="1"/>
    </xf>
    <xf numFmtId="1" fontId="12" fillId="0" borderId="0" xfId="8" applyNumberFormat="1" applyFont="1" applyAlignment="1" applyProtection="1">
      <alignment horizontal="center" wrapText="1"/>
    </xf>
    <xf numFmtId="164" fontId="13" fillId="0" borderId="0" xfId="9" applyNumberFormat="1" applyFont="1" applyBorder="1" applyAlignment="1" applyProtection="1">
      <alignment horizontal="right"/>
    </xf>
    <xf numFmtId="0" fontId="16" fillId="0" borderId="0" xfId="4" quotePrefix="1" applyNumberFormat="1" applyFont="1" applyFill="1" applyAlignment="1" applyProtection="1">
      <alignment horizontal="left" wrapText="1"/>
    </xf>
    <xf numFmtId="0" fontId="14" fillId="0" borderId="0" xfId="2" applyNumberFormat="1" applyFont="1" applyAlignment="1">
      <alignment vertical="center" wrapText="1"/>
    </xf>
    <xf numFmtId="0" fontId="12" fillId="0" borderId="0" xfId="2" applyFont="1" applyAlignment="1">
      <alignment horizontal="center"/>
    </xf>
    <xf numFmtId="0" fontId="13" fillId="0" borderId="0" xfId="2" applyNumberFormat="1" applyFont="1" applyFill="1" applyBorder="1" applyAlignment="1" applyProtection="1">
      <alignment horizontal="left" wrapText="1"/>
    </xf>
    <xf numFmtId="0" fontId="16" fillId="0" borderId="0" xfId="2" applyNumberFormat="1" applyFont="1" applyFill="1" applyAlignment="1">
      <alignment vertical="top" wrapText="1"/>
    </xf>
    <xf numFmtId="0" fontId="16" fillId="0" borderId="0" xfId="2" applyFont="1" applyAlignment="1">
      <alignment horizontal="right"/>
    </xf>
    <xf numFmtId="165" fontId="13" fillId="0" borderId="0" xfId="3" applyNumberFormat="1" applyFont="1" applyFill="1" applyAlignment="1">
      <alignment vertical="top"/>
    </xf>
    <xf numFmtId="0" fontId="16" fillId="0" borderId="0" xfId="2" applyFont="1" applyAlignment="1">
      <alignment horizontal="center" wrapText="1"/>
    </xf>
    <xf numFmtId="1" fontId="16" fillId="0" borderId="0" xfId="2" applyNumberFormat="1" applyFont="1" applyAlignment="1">
      <alignment horizontal="center" wrapText="1"/>
    </xf>
    <xf numFmtId="0" fontId="16" fillId="0" borderId="0" xfId="2" applyNumberFormat="1" applyFont="1" applyAlignment="1">
      <alignment wrapText="1"/>
    </xf>
    <xf numFmtId="1" fontId="16" fillId="0" borderId="0" xfId="2" applyNumberFormat="1" applyFont="1" applyAlignment="1">
      <alignment horizontal="center"/>
    </xf>
    <xf numFmtId="0" fontId="16" fillId="0" borderId="0" xfId="2" applyNumberFormat="1" applyFont="1" applyFill="1" applyAlignment="1">
      <alignment wrapText="1"/>
    </xf>
    <xf numFmtId="4" fontId="13" fillId="0" borderId="0" xfId="10" applyNumberFormat="1" applyFont="1" applyFill="1" applyAlignment="1" applyProtection="1">
      <alignment horizontal="right"/>
    </xf>
    <xf numFmtId="0" fontId="16" fillId="0" borderId="0" xfId="4" applyNumberFormat="1" applyFont="1" applyAlignment="1" applyProtection="1">
      <alignment wrapText="1"/>
    </xf>
    <xf numFmtId="0" fontId="16" fillId="0" borderId="0" xfId="4" applyNumberFormat="1" applyFont="1" applyFill="1" applyAlignment="1" applyProtection="1">
      <alignment horizontal="left" wrapText="1"/>
    </xf>
    <xf numFmtId="0" fontId="16" fillId="0" borderId="0" xfId="2" applyNumberFormat="1" applyFont="1" applyFill="1" applyAlignment="1" applyProtection="1">
      <alignment vertical="top" wrapText="1"/>
    </xf>
    <xf numFmtId="0" fontId="16" fillId="0" borderId="0" xfId="2" applyFont="1" applyFill="1" applyAlignment="1" applyProtection="1">
      <alignment horizontal="center"/>
    </xf>
    <xf numFmtId="1" fontId="16" fillId="0" borderId="0" xfId="2" applyNumberFormat="1" applyFont="1" applyFill="1" applyAlignment="1" applyProtection="1">
      <alignment horizontal="center"/>
    </xf>
    <xf numFmtId="4" fontId="16" fillId="0" borderId="0" xfId="2" applyNumberFormat="1" applyFont="1" applyFill="1" applyAlignment="1" applyProtection="1">
      <alignment horizontal="right"/>
    </xf>
    <xf numFmtId="0" fontId="16" fillId="0" borderId="0" xfId="4" applyNumberFormat="1" applyFont="1" applyFill="1" applyAlignment="1" applyProtection="1">
      <alignment wrapText="1"/>
    </xf>
    <xf numFmtId="0" fontId="16" fillId="0" borderId="0" xfId="4" applyFont="1" applyFill="1" applyAlignment="1" applyProtection="1">
      <alignment horizontal="center"/>
    </xf>
    <xf numFmtId="1" fontId="16" fillId="0" borderId="0" xfId="4" applyNumberFormat="1" applyFont="1" applyFill="1" applyAlignment="1" applyProtection="1">
      <alignment horizontal="center"/>
    </xf>
    <xf numFmtId="0" fontId="16" fillId="0" borderId="0" xfId="2" applyNumberFormat="1" applyFont="1" applyAlignment="1">
      <alignment horizontal="left" wrapText="1"/>
    </xf>
    <xf numFmtId="0" fontId="16" fillId="0" borderId="0" xfId="2" quotePrefix="1" applyNumberFormat="1" applyFont="1" applyAlignment="1">
      <alignment horizontal="left" wrapText="1"/>
    </xf>
    <xf numFmtId="0" fontId="16" fillId="0" borderId="0" xfId="2" quotePrefix="1" applyNumberFormat="1" applyFont="1" applyFill="1" applyAlignment="1">
      <alignment horizontal="left" wrapText="1"/>
    </xf>
    <xf numFmtId="0" fontId="16" fillId="0" borderId="0" xfId="4" applyFont="1" applyFill="1" applyAlignment="1" applyProtection="1">
      <alignment horizontal="center" wrapText="1"/>
    </xf>
    <xf numFmtId="1" fontId="16" fillId="0" borderId="0" xfId="4" applyNumberFormat="1" applyFont="1" applyFill="1" applyAlignment="1" applyProtection="1">
      <alignment horizontal="center" wrapText="1"/>
    </xf>
    <xf numFmtId="0" fontId="16" fillId="0" borderId="0" xfId="2" applyNumberFormat="1" applyFont="1" applyFill="1" applyAlignment="1">
      <alignment horizontal="left" wrapText="1"/>
    </xf>
    <xf numFmtId="0" fontId="16" fillId="0" borderId="0" xfId="2" applyFont="1" applyFill="1" applyAlignment="1">
      <alignment horizontal="center" wrapText="1"/>
    </xf>
    <xf numFmtId="1" fontId="16" fillId="0" borderId="0" xfId="2" applyNumberFormat="1" applyFont="1" applyFill="1" applyAlignment="1">
      <alignment horizontal="center" wrapText="1"/>
    </xf>
    <xf numFmtId="0" fontId="16" fillId="0" borderId="0" xfId="11" applyFont="1" applyFill="1" applyAlignment="1"/>
    <xf numFmtId="0" fontId="12" fillId="0" borderId="0" xfId="11" applyNumberFormat="1" applyFont="1" applyAlignment="1">
      <alignment horizontal="left" vertical="top" wrapText="1"/>
    </xf>
    <xf numFmtId="0" fontId="12" fillId="0" borderId="0" xfId="11" applyFont="1" applyAlignment="1">
      <alignment horizontal="center"/>
    </xf>
    <xf numFmtId="1" fontId="12" fillId="0" borderId="0" xfId="11" applyNumberFormat="1" applyFont="1" applyAlignment="1">
      <alignment horizontal="center"/>
    </xf>
    <xf numFmtId="0" fontId="16" fillId="0" borderId="0" xfId="11" applyFont="1" applyFill="1" applyAlignment="1">
      <alignment horizontal="right"/>
    </xf>
    <xf numFmtId="0" fontId="16" fillId="0" borderId="0" xfId="11" applyFont="1" applyFill="1"/>
    <xf numFmtId="164" fontId="13" fillId="0" borderId="0" xfId="3" applyNumberFormat="1" applyFont="1" applyBorder="1" applyAlignment="1" applyProtection="1">
      <alignment horizontal="right"/>
    </xf>
    <xf numFmtId="0" fontId="16" fillId="0" borderId="0" xfId="11" applyFont="1" applyFill="1" applyAlignment="1">
      <alignment horizontal="center"/>
    </xf>
    <xf numFmtId="1" fontId="16" fillId="0" borderId="0" xfId="11" applyNumberFormat="1" applyFont="1" applyFill="1" applyAlignment="1">
      <alignment horizontal="center"/>
    </xf>
    <xf numFmtId="0" fontId="12" fillId="0" borderId="0" xfId="2" applyNumberFormat="1" applyFont="1" applyFill="1" applyAlignment="1">
      <alignment horizontal="left" vertical="top" wrapText="1"/>
    </xf>
    <xf numFmtId="1" fontId="12" fillId="0" borderId="0" xfId="2" applyNumberFormat="1" applyFont="1" applyAlignment="1">
      <alignment horizontal="center"/>
    </xf>
    <xf numFmtId="0" fontId="14" fillId="0" borderId="0" xfId="2" applyNumberFormat="1" applyFont="1" applyFill="1" applyAlignment="1">
      <alignment horizontal="left" vertical="top" wrapText="1"/>
    </xf>
    <xf numFmtId="0" fontId="14" fillId="0" borderId="0" xfId="2" applyFont="1" applyAlignment="1">
      <alignment horizontal="center"/>
    </xf>
    <xf numFmtId="0" fontId="13" fillId="0" borderId="0" xfId="4" applyNumberFormat="1" applyFont="1" applyFill="1" applyAlignment="1" applyProtection="1">
      <alignment wrapText="1"/>
    </xf>
    <xf numFmtId="0" fontId="16" fillId="0" borderId="0" xfId="4" applyNumberFormat="1" applyFont="1" applyFill="1" applyAlignment="1" applyProtection="1">
      <alignment vertical="top" wrapText="1"/>
    </xf>
    <xf numFmtId="4" fontId="16" fillId="0" borderId="0" xfId="4" applyNumberFormat="1" applyFont="1" applyAlignment="1" applyProtection="1">
      <alignment horizontal="right"/>
    </xf>
    <xf numFmtId="0" fontId="13" fillId="0" borderId="0" xfId="4" applyFont="1" applyFill="1" applyAlignment="1">
      <alignment horizontal="right" vertical="top"/>
    </xf>
    <xf numFmtId="0" fontId="16" fillId="0" borderId="0" xfId="4" applyNumberFormat="1" applyFont="1" applyFill="1" applyAlignment="1">
      <alignment horizontal="left" vertical="top" wrapText="1"/>
    </xf>
    <xf numFmtId="0" fontId="16" fillId="0" borderId="0" xfId="4" applyFont="1" applyAlignment="1">
      <alignment horizontal="center"/>
    </xf>
    <xf numFmtId="1" fontId="16" fillId="0" borderId="0" xfId="4" applyNumberFormat="1" applyFont="1" applyAlignment="1">
      <alignment horizontal="center"/>
    </xf>
    <xf numFmtId="4" fontId="13" fillId="0" borderId="0" xfId="4" applyNumberFormat="1" applyFont="1" applyFill="1" applyAlignment="1">
      <alignment horizontal="right"/>
    </xf>
    <xf numFmtId="4" fontId="13" fillId="0" borderId="0" xfId="5" applyNumberFormat="1" applyFont="1" applyBorder="1" applyAlignment="1" applyProtection="1">
      <alignment horizontal="right"/>
    </xf>
    <xf numFmtId="165" fontId="13" fillId="0" borderId="0" xfId="5" applyNumberFormat="1" applyFont="1" applyAlignment="1">
      <alignment horizontal="right" vertical="top"/>
    </xf>
    <xf numFmtId="0" fontId="16" fillId="0" borderId="0" xfId="4" applyNumberFormat="1" applyFont="1" applyFill="1" applyAlignment="1">
      <alignment horizontal="left" wrapText="1"/>
    </xf>
    <xf numFmtId="0" fontId="16" fillId="0" borderId="0" xfId="4" applyNumberFormat="1" applyFont="1" applyFill="1" applyAlignment="1">
      <alignment vertical="top" wrapText="1"/>
    </xf>
    <xf numFmtId="0" fontId="16" fillId="0" borderId="0" xfId="4" applyFont="1" applyFill="1" applyAlignment="1">
      <alignment horizontal="center"/>
    </xf>
    <xf numFmtId="1" fontId="16" fillId="0" borderId="0" xfId="4" applyNumberFormat="1" applyFont="1" applyFill="1" applyAlignment="1">
      <alignment horizontal="center"/>
    </xf>
    <xf numFmtId="4" fontId="13" fillId="0" borderId="0" xfId="4" applyNumberFormat="1" applyFont="1" applyFill="1" applyAlignment="1"/>
    <xf numFmtId="0" fontId="16" fillId="0" borderId="0" xfId="2" applyNumberFormat="1" applyFont="1" applyFill="1" applyAlignment="1">
      <alignment horizontal="left" vertical="center" wrapText="1"/>
    </xf>
    <xf numFmtId="0" fontId="16" fillId="0" borderId="0" xfId="2" applyNumberFormat="1" applyFont="1" applyAlignment="1">
      <alignment horizontal="left" vertical="center" wrapText="1"/>
    </xf>
    <xf numFmtId="165" fontId="13" fillId="0" borderId="0" xfId="5" applyNumberFormat="1" applyFont="1" applyFill="1" applyAlignment="1" applyProtection="1">
      <alignment horizontal="right" vertical="top"/>
    </xf>
    <xf numFmtId="0" fontId="16" fillId="0" borderId="0" xfId="2" applyFont="1" applyFill="1" applyAlignment="1">
      <alignment horizontal="left" vertical="top" wrapText="1"/>
    </xf>
    <xf numFmtId="49" fontId="14" fillId="0" borderId="0" xfId="4" applyNumberFormat="1" applyFont="1" applyFill="1" applyAlignment="1" applyProtection="1">
      <alignment horizontal="left" vertical="center" wrapText="1"/>
    </xf>
    <xf numFmtId="0" fontId="13" fillId="0" borderId="0" xfId="4" applyNumberFormat="1" applyFont="1" applyFill="1" applyAlignment="1" applyProtection="1">
      <alignment vertical="top" wrapText="1"/>
    </xf>
    <xf numFmtId="0" fontId="13" fillId="0" borderId="0" xfId="2" applyNumberFormat="1" applyFont="1" applyFill="1" applyAlignment="1">
      <alignment wrapText="1"/>
    </xf>
    <xf numFmtId="0" fontId="13" fillId="0" borderId="0" xfId="4" applyNumberFormat="1" applyFont="1" applyFill="1" applyAlignment="1" applyProtection="1">
      <alignment horizontal="left" wrapText="1"/>
    </xf>
    <xf numFmtId="0" fontId="15" fillId="0" borderId="0" xfId="5" applyFont="1" applyFill="1" applyAlignment="1" applyProtection="1">
      <alignment horizontal="right" vertical="top"/>
    </xf>
    <xf numFmtId="0" fontId="21" fillId="0" borderId="0" xfId="5" applyNumberFormat="1" applyFont="1" applyFill="1" applyBorder="1" applyAlignment="1" applyProtection="1">
      <alignment horizontal="left" vertical="top" wrapText="1"/>
    </xf>
    <xf numFmtId="0" fontId="15" fillId="0" borderId="0" xfId="5" applyFont="1" applyFill="1" applyBorder="1" applyAlignment="1" applyProtection="1">
      <alignment horizontal="center"/>
    </xf>
    <xf numFmtId="1" fontId="15" fillId="0" borderId="0" xfId="5" applyNumberFormat="1" applyFont="1" applyFill="1" applyBorder="1" applyAlignment="1" applyProtection="1">
      <alignment horizontal="center"/>
    </xf>
    <xf numFmtId="4" fontId="15" fillId="0" borderId="0" xfId="5" applyNumberFormat="1" applyFont="1" applyFill="1" applyBorder="1" applyAlignment="1" applyProtection="1">
      <alignment horizontal="right"/>
    </xf>
    <xf numFmtId="0" fontId="13" fillId="0" borderId="0" xfId="2" applyFont="1" applyFill="1" applyAlignment="1">
      <alignment vertical="top"/>
    </xf>
    <xf numFmtId="0" fontId="12" fillId="0" borderId="0" xfId="2" applyNumberFormat="1" applyFont="1" applyAlignment="1">
      <alignment vertical="center" wrapText="1"/>
    </xf>
    <xf numFmtId="0" fontId="12" fillId="0" borderId="0" xfId="2" applyFont="1" applyAlignment="1">
      <alignment horizontal="center" wrapText="1"/>
    </xf>
    <xf numFmtId="1" fontId="12" fillId="0" borderId="0" xfId="2" applyNumberFormat="1" applyFont="1" applyAlignment="1">
      <alignment horizontal="center" wrapText="1"/>
    </xf>
    <xf numFmtId="0" fontId="13" fillId="0" borderId="0" xfId="2" applyFont="1" applyFill="1" applyAlignment="1"/>
    <xf numFmtId="1" fontId="16" fillId="0" borderId="0" xfId="4" applyNumberFormat="1" applyFont="1" applyFill="1" applyAlignment="1" applyProtection="1">
      <alignment horizontal="center"/>
      <protection locked="0"/>
    </xf>
    <xf numFmtId="0" fontId="16" fillId="0" borderId="0" xfId="2" applyNumberFormat="1" applyFont="1" applyAlignment="1">
      <alignment vertical="center" wrapText="1"/>
    </xf>
    <xf numFmtId="0" fontId="16" fillId="0" borderId="0" xfId="4" applyFont="1" applyAlignment="1" applyProtection="1">
      <alignment horizontal="center"/>
    </xf>
    <xf numFmtId="0" fontId="13" fillId="0" borderId="0" xfId="2" applyNumberFormat="1" applyFont="1" applyAlignment="1">
      <alignment vertical="center" wrapText="1"/>
    </xf>
    <xf numFmtId="0" fontId="12" fillId="0" borderId="0" xfId="2" applyNumberFormat="1" applyFont="1" applyAlignment="1">
      <alignment horizontal="left" vertical="top" wrapText="1"/>
    </xf>
    <xf numFmtId="0" fontId="12" fillId="0" borderId="0" xfId="2" applyFont="1"/>
    <xf numFmtId="165" fontId="13" fillId="0" borderId="0" xfId="9" applyNumberFormat="1" applyFont="1" applyAlignment="1">
      <alignment vertical="top"/>
    </xf>
    <xf numFmtId="0" fontId="12" fillId="0" borderId="0" xfId="2" applyFont="1" applyAlignment="1">
      <alignment horizontal="center" vertical="center"/>
    </xf>
    <xf numFmtId="164" fontId="13" fillId="0" borderId="0" xfId="9" applyNumberFormat="1" applyFont="1" applyBorder="1" applyProtection="1"/>
    <xf numFmtId="0" fontId="13" fillId="0" borderId="0" xfId="2" applyNumberFormat="1" applyFont="1" applyAlignment="1">
      <alignment horizontal="left" vertical="top" wrapText="1"/>
    </xf>
    <xf numFmtId="0" fontId="13" fillId="0" borderId="0" xfId="2" applyFont="1" applyAlignment="1">
      <alignment horizontal="center"/>
    </xf>
    <xf numFmtId="0" fontId="13" fillId="0" borderId="0" xfId="2" applyFont="1" applyFill="1" applyAlignment="1" applyProtection="1">
      <alignment horizontal="right"/>
    </xf>
    <xf numFmtId="0" fontId="13" fillId="0" borderId="0" xfId="2" applyFont="1" applyFill="1"/>
    <xf numFmtId="0" fontId="13" fillId="0" borderId="0" xfId="2" applyFont="1"/>
    <xf numFmtId="0" fontId="13" fillId="0" borderId="0" xfId="2" applyFont="1" applyAlignment="1">
      <alignment horizontal="center" vertical="center"/>
    </xf>
    <xf numFmtId="164" fontId="13" fillId="0" borderId="0" xfId="3" applyNumberFormat="1" applyFont="1" applyBorder="1" applyProtection="1"/>
    <xf numFmtId="4" fontId="16" fillId="0" borderId="0" xfId="2" applyNumberFormat="1" applyFont="1" applyFill="1"/>
    <xf numFmtId="0" fontId="12" fillId="0" borderId="0" xfId="2" applyNumberFormat="1" applyFont="1" applyAlignment="1">
      <alignment wrapText="1"/>
    </xf>
    <xf numFmtId="0" fontId="13" fillId="0" borderId="0" xfId="4" applyFont="1" applyFill="1" applyAlignment="1" applyProtection="1">
      <alignment horizontal="right"/>
    </xf>
    <xf numFmtId="4" fontId="13" fillId="0" borderId="0" xfId="5" applyNumberFormat="1" applyFont="1" applyFill="1" applyBorder="1" applyAlignment="1" applyProtection="1">
      <alignment horizontal="right"/>
    </xf>
    <xf numFmtId="1" fontId="16" fillId="0" borderId="0" xfId="2" applyNumberFormat="1" applyFont="1" applyAlignment="1">
      <alignment horizontal="center" vertical="center" wrapText="1"/>
    </xf>
    <xf numFmtId="0" fontId="13" fillId="0" borderId="0" xfId="4" applyFont="1" applyFill="1" applyAlignment="1" applyProtection="1">
      <alignment horizontal="right" vertical="top"/>
    </xf>
    <xf numFmtId="4" fontId="13" fillId="0" borderId="0" xfId="4" applyNumberFormat="1" applyFont="1" applyFill="1" applyAlignment="1" applyProtection="1">
      <alignment horizontal="right"/>
    </xf>
    <xf numFmtId="1" fontId="16" fillId="0" borderId="0" xfId="4" applyNumberFormat="1" applyFont="1" applyAlignment="1" applyProtection="1">
      <alignment horizontal="center"/>
    </xf>
    <xf numFmtId="0" fontId="13" fillId="0" borderId="0" xfId="4" quotePrefix="1" applyNumberFormat="1" applyFont="1" applyFill="1" applyAlignment="1" applyProtection="1">
      <alignment wrapText="1"/>
    </xf>
    <xf numFmtId="0" fontId="16" fillId="0" borderId="0" xfId="2" applyFont="1" applyAlignment="1">
      <alignment vertical="center"/>
    </xf>
    <xf numFmtId="0" fontId="13" fillId="0" borderId="0" xfId="4" quotePrefix="1" applyNumberFormat="1" applyFont="1" applyFill="1" applyAlignment="1" applyProtection="1">
      <alignment horizontal="left" wrapText="1"/>
    </xf>
    <xf numFmtId="0" fontId="16" fillId="0" borderId="0" xfId="4" applyFont="1" applyFill="1" applyAlignment="1" applyProtection="1">
      <alignment horizontal="right" vertical="top"/>
    </xf>
    <xf numFmtId="0" fontId="12" fillId="0" borderId="0" xfId="4" applyNumberFormat="1" applyFont="1" applyFill="1" applyAlignment="1" applyProtection="1">
      <alignment horizontal="left" wrapText="1"/>
    </xf>
    <xf numFmtId="0" fontId="16" fillId="0" borderId="0" xfId="2" applyFont="1" applyFill="1" applyAlignment="1">
      <alignment vertical="top"/>
    </xf>
    <xf numFmtId="165" fontId="13" fillId="0" borderId="0" xfId="3" applyNumberFormat="1" applyFont="1" applyAlignment="1">
      <alignment vertical="top"/>
    </xf>
    <xf numFmtId="0" fontId="16" fillId="0" borderId="0" xfId="2" applyNumberFormat="1" applyFont="1" applyFill="1" applyAlignment="1">
      <alignment horizontal="left" vertical="top" wrapText="1"/>
    </xf>
    <xf numFmtId="0" fontId="12" fillId="0" borderId="0" xfId="2" applyNumberFormat="1" applyFont="1" applyFill="1" applyAlignment="1">
      <alignment vertical="center" wrapText="1"/>
    </xf>
    <xf numFmtId="0" fontId="16" fillId="0" borderId="0" xfId="2" applyNumberFormat="1" applyFont="1" applyAlignment="1">
      <alignment vertical="top" wrapText="1"/>
    </xf>
    <xf numFmtId="164" fontId="13" fillId="2" borderId="27" xfId="7" applyNumberFormat="1" applyFont="1">
      <alignment horizontal="right" readingOrder="1"/>
      <protection locked="0"/>
    </xf>
    <xf numFmtId="0" fontId="16" fillId="0" borderId="0" xfId="2" applyFont="1" applyProtection="1"/>
    <xf numFmtId="0" fontId="12" fillId="0" borderId="0" xfId="12" applyNumberFormat="1" applyFont="1" applyFill="1" applyBorder="1" applyAlignment="1" applyProtection="1">
      <alignment horizontal="left" vertical="center" wrapText="1"/>
    </xf>
    <xf numFmtId="0" fontId="12" fillId="0" borderId="0" xfId="2" applyFont="1" applyAlignment="1" applyProtection="1">
      <alignment horizontal="center"/>
    </xf>
    <xf numFmtId="1" fontId="12" fillId="0" borderId="0" xfId="2" applyNumberFormat="1" applyFont="1" applyAlignment="1" applyProtection="1">
      <alignment horizontal="center"/>
    </xf>
    <xf numFmtId="0" fontId="16" fillId="0" borderId="0" xfId="2" applyFont="1" applyAlignment="1" applyProtection="1"/>
    <xf numFmtId="0" fontId="16" fillId="0" borderId="0" xfId="2" applyFont="1"/>
    <xf numFmtId="0" fontId="13" fillId="0" borderId="0" xfId="2" applyFont="1" applyFill="1" applyAlignment="1">
      <alignment horizontal="center" wrapText="1"/>
    </xf>
    <xf numFmtId="1" fontId="13" fillId="0" borderId="0" xfId="2" applyNumberFormat="1" applyFont="1" applyFill="1" applyAlignment="1">
      <alignment horizontal="center" wrapText="1"/>
    </xf>
    <xf numFmtId="0" fontId="12" fillId="0" borderId="0" xfId="4" applyNumberFormat="1" applyFont="1" applyAlignment="1" applyProtection="1">
      <alignment horizontal="justify" wrapText="1"/>
    </xf>
    <xf numFmtId="0" fontId="12" fillId="0" borderId="0" xfId="4" applyFont="1" applyAlignment="1" applyProtection="1">
      <alignment horizontal="center" wrapText="1"/>
    </xf>
    <xf numFmtId="1" fontId="12" fillId="0" borderId="0" xfId="4" applyNumberFormat="1" applyFont="1" applyAlignment="1" applyProtection="1">
      <alignment horizontal="center" wrapText="1"/>
    </xf>
    <xf numFmtId="4" fontId="16" fillId="0" borderId="0" xfId="4" applyNumberFormat="1" applyFont="1" applyFill="1" applyProtection="1"/>
    <xf numFmtId="0" fontId="16" fillId="0" borderId="0" xfId="4" applyFont="1" applyFill="1" applyProtection="1"/>
    <xf numFmtId="0" fontId="22" fillId="0" borderId="0" xfId="4" applyNumberFormat="1" applyFont="1" applyAlignment="1" applyProtection="1">
      <alignment horizontal="left" wrapText="1"/>
    </xf>
    <xf numFmtId="0" fontId="12" fillId="0" borderId="0" xfId="4" applyNumberFormat="1" applyFont="1" applyAlignment="1" applyProtection="1">
      <alignment wrapText="1"/>
    </xf>
    <xf numFmtId="0" fontId="13" fillId="0" borderId="0" xfId="4" applyNumberFormat="1" applyFont="1" applyAlignment="1" applyProtection="1">
      <alignment horizontal="left" wrapText="1"/>
    </xf>
    <xf numFmtId="0" fontId="12" fillId="0" borderId="0" xfId="4" applyNumberFormat="1" applyFont="1" applyAlignment="1" applyProtection="1">
      <alignment horizontal="left" vertical="center" wrapText="1"/>
    </xf>
    <xf numFmtId="0" fontId="12" fillId="0" borderId="0" xfId="4" applyFont="1" applyAlignment="1" applyProtection="1">
      <alignment horizontal="center"/>
    </xf>
    <xf numFmtId="1" fontId="12" fillId="0" borderId="0" xfId="4" applyNumberFormat="1" applyFont="1" applyAlignment="1" applyProtection="1">
      <alignment horizontal="center"/>
    </xf>
    <xf numFmtId="0" fontId="12" fillId="0" borderId="0" xfId="4" applyFont="1" applyFill="1" applyAlignment="1" applyProtection="1">
      <alignment horizontal="center" wrapText="1"/>
    </xf>
    <xf numFmtId="1" fontId="12" fillId="0" borderId="0" xfId="4" applyNumberFormat="1" applyFont="1" applyFill="1" applyAlignment="1" applyProtection="1">
      <alignment horizontal="center" wrapText="1"/>
    </xf>
    <xf numFmtId="4" fontId="13" fillId="0" borderId="0" xfId="4" applyNumberFormat="1" applyFont="1" applyFill="1" applyProtection="1"/>
    <xf numFmtId="0" fontId="12" fillId="0" borderId="0" xfId="4" applyNumberFormat="1" applyFont="1" applyFill="1" applyAlignment="1" applyProtection="1">
      <alignment horizontal="left" vertical="center" wrapText="1"/>
    </xf>
    <xf numFmtId="0" fontId="13" fillId="0" borderId="0" xfId="4" applyNumberFormat="1" applyFont="1" applyAlignment="1" applyProtection="1">
      <alignment wrapText="1"/>
    </xf>
    <xf numFmtId="0" fontId="13" fillId="0" borderId="0" xfId="4" applyFont="1" applyAlignment="1" applyProtection="1">
      <alignment horizontal="center"/>
    </xf>
    <xf numFmtId="1" fontId="13" fillId="0" borderId="0" xfId="4" applyNumberFormat="1" applyFont="1" applyFill="1" applyAlignment="1" applyProtection="1">
      <alignment horizontal="center" wrapText="1"/>
    </xf>
    <xf numFmtId="1" fontId="13" fillId="0" borderId="0" xfId="4" applyNumberFormat="1" applyFont="1" applyAlignment="1" applyProtection="1">
      <alignment horizontal="center"/>
    </xf>
    <xf numFmtId="0" fontId="13" fillId="0" borderId="0" xfId="4" applyNumberFormat="1" applyFont="1" applyFill="1" applyAlignment="1" applyProtection="1">
      <alignment horizontal="left" vertical="center" wrapText="1"/>
    </xf>
    <xf numFmtId="0" fontId="13" fillId="0" borderId="0" xfId="4" applyFont="1" applyFill="1" applyAlignment="1" applyProtection="1">
      <alignment horizontal="center"/>
    </xf>
    <xf numFmtId="1" fontId="13" fillId="0" borderId="0" xfId="4" applyNumberFormat="1" applyFont="1" applyFill="1" applyAlignment="1" applyProtection="1">
      <alignment horizontal="center"/>
    </xf>
    <xf numFmtId="0" fontId="13" fillId="0" borderId="0" xfId="4" applyNumberFormat="1" applyFont="1" applyAlignment="1" applyProtection="1">
      <alignment horizontal="left" vertical="center" wrapText="1"/>
    </xf>
    <xf numFmtId="1" fontId="13" fillId="0" borderId="0" xfId="4" applyNumberFormat="1" applyFont="1" applyAlignment="1" applyProtection="1">
      <alignment horizontal="center" vertical="center"/>
    </xf>
    <xf numFmtId="0" fontId="14" fillId="0" borderId="0" xfId="4" applyNumberFormat="1" applyFont="1" applyAlignment="1" applyProtection="1">
      <alignment wrapText="1"/>
    </xf>
    <xf numFmtId="0" fontId="14" fillId="0" borderId="0" xfId="4" applyFont="1" applyFill="1" applyAlignment="1" applyProtection="1">
      <alignment horizontal="center"/>
    </xf>
    <xf numFmtId="1" fontId="14" fillId="0" borderId="0" xfId="4" applyNumberFormat="1" applyFont="1" applyAlignment="1" applyProtection="1">
      <alignment horizontal="center"/>
    </xf>
    <xf numFmtId="4" fontId="13" fillId="0" borderId="0" xfId="5" applyNumberFormat="1" applyFont="1" applyBorder="1" applyProtection="1"/>
    <xf numFmtId="1" fontId="12" fillId="0" borderId="0" xfId="4" applyNumberFormat="1" applyFont="1" applyAlignment="1" applyProtection="1">
      <alignment horizontal="center" vertical="center"/>
    </xf>
    <xf numFmtId="0" fontId="15" fillId="0" borderId="0" xfId="3" applyNumberFormat="1" applyFont="1" applyFill="1" applyBorder="1" applyAlignment="1">
      <alignment vertical="top" wrapText="1"/>
    </xf>
    <xf numFmtId="2" fontId="15" fillId="0" borderId="0" xfId="3" applyNumberFormat="1" applyFont="1" applyFill="1" applyBorder="1" applyAlignment="1">
      <alignment horizontal="center"/>
    </xf>
    <xf numFmtId="164" fontId="15" fillId="0" borderId="27" xfId="3" applyNumberFormat="1" applyFont="1" applyFill="1" applyBorder="1"/>
    <xf numFmtId="164" fontId="15" fillId="0" borderId="0" xfId="3" applyNumberFormat="1" applyFont="1" applyFill="1" applyBorder="1"/>
    <xf numFmtId="0" fontId="17" fillId="0" borderId="0" xfId="2" applyNumberFormat="1" applyFont="1" applyAlignment="1">
      <alignment horizontal="left" vertical="center" wrapText="1"/>
    </xf>
    <xf numFmtId="49" fontId="16" fillId="0" borderId="0" xfId="2" applyNumberFormat="1" applyFont="1" applyAlignment="1">
      <alignment horizontal="center" wrapText="1"/>
    </xf>
    <xf numFmtId="2" fontId="16" fillId="0" borderId="0" xfId="2" applyNumberFormat="1" applyFont="1" applyAlignment="1">
      <alignment horizontal="center" wrapText="1"/>
    </xf>
    <xf numFmtId="0" fontId="17" fillId="0" borderId="0" xfId="2" applyNumberFormat="1" applyFont="1" applyFill="1" applyAlignment="1">
      <alignment horizontal="left" vertical="center" wrapText="1"/>
    </xf>
    <xf numFmtId="0" fontId="13" fillId="0" borderId="0" xfId="2" applyFont="1" applyFill="1" applyBorder="1" applyAlignment="1">
      <alignment horizontal="right" vertical="top"/>
    </xf>
    <xf numFmtId="2" fontId="16" fillId="0" borderId="0" xfId="2" applyNumberFormat="1" applyFont="1" applyAlignment="1">
      <alignment horizontal="center" vertical="center" wrapText="1"/>
    </xf>
    <xf numFmtId="0" fontId="13" fillId="0" borderId="0" xfId="2" applyNumberFormat="1" applyFont="1" applyAlignment="1">
      <alignment horizontal="right" vertical="top"/>
    </xf>
    <xf numFmtId="0" fontId="16" fillId="0" borderId="0" xfId="2" applyFont="1" applyFill="1" applyAlignment="1">
      <alignment horizontal="left" vertical="center"/>
    </xf>
    <xf numFmtId="0" fontId="16" fillId="0" borderId="0" xfId="2" applyFont="1" applyFill="1" applyAlignment="1">
      <alignment wrapText="1"/>
    </xf>
    <xf numFmtId="0" fontId="16" fillId="0" borderId="0" xfId="2" applyFont="1" applyFill="1" applyBorder="1" applyAlignment="1"/>
    <xf numFmtId="4" fontId="16" fillId="0" borderId="0" xfId="2" applyNumberFormat="1" applyFont="1" applyFill="1" applyBorder="1"/>
    <xf numFmtId="2" fontId="16" fillId="0" borderId="0" xfId="2" applyNumberFormat="1" applyFont="1" applyAlignment="1">
      <alignment horizontal="center"/>
    </xf>
    <xf numFmtId="165" fontId="13" fillId="0" borderId="0" xfId="3" applyNumberFormat="1" applyFont="1" applyFill="1" applyAlignment="1">
      <alignment horizontal="right" vertical="top"/>
    </xf>
    <xf numFmtId="0" fontId="16" fillId="0" borderId="0" xfId="2" applyFont="1" applyAlignment="1">
      <alignment wrapText="1"/>
    </xf>
    <xf numFmtId="165" fontId="13" fillId="0" borderId="0" xfId="9" applyNumberFormat="1" applyFont="1" applyBorder="1" applyAlignment="1" applyProtection="1">
      <alignment vertical="top"/>
    </xf>
    <xf numFmtId="0" fontId="14" fillId="0" borderId="0" xfId="4" applyNumberFormat="1" applyFont="1" applyFill="1" applyAlignment="1" applyProtection="1">
      <alignment horizontal="left" vertical="center" wrapText="1"/>
    </xf>
    <xf numFmtId="0" fontId="12" fillId="0" borderId="0" xfId="13" applyFont="1" applyAlignment="1" applyProtection="1">
      <alignment horizontal="center" wrapText="1"/>
    </xf>
    <xf numFmtId="1" fontId="12" fillId="0" borderId="0" xfId="13" applyNumberFormat="1" applyFont="1" applyAlignment="1" applyProtection="1">
      <alignment horizontal="center" wrapText="1"/>
    </xf>
    <xf numFmtId="0" fontId="16" fillId="0" borderId="0" xfId="13" applyFont="1" applyFill="1" applyAlignment="1" applyProtection="1">
      <alignment horizontal="right" wrapText="1"/>
      <protection locked="0"/>
    </xf>
    <xf numFmtId="0" fontId="16" fillId="0" borderId="0" xfId="13" applyFont="1" applyFill="1" applyAlignment="1" applyProtection="1">
      <alignment wrapText="1"/>
    </xf>
    <xf numFmtId="0" fontId="16" fillId="0" borderId="0" xfId="13" applyFont="1" applyFill="1" applyAlignment="1">
      <alignment wrapText="1"/>
    </xf>
    <xf numFmtId="0" fontId="16" fillId="0" borderId="0" xfId="13" applyFont="1" applyFill="1"/>
    <xf numFmtId="3" fontId="12" fillId="0" borderId="0" xfId="2" applyNumberFormat="1" applyFont="1" applyAlignment="1">
      <alignment horizontal="center" wrapText="1"/>
    </xf>
    <xf numFmtId="0" fontId="16" fillId="0" borderId="0" xfId="2" applyFont="1" applyFill="1" applyProtection="1">
      <protection locked="0"/>
    </xf>
    <xf numFmtId="2" fontId="16" fillId="0" borderId="0" xfId="2" applyNumberFormat="1" applyFont="1" applyFill="1" applyAlignment="1">
      <alignment horizontal="center"/>
    </xf>
    <xf numFmtId="0" fontId="13" fillId="0" borderId="0" xfId="14" applyFont="1" applyAlignment="1">
      <alignment horizontal="center"/>
    </xf>
    <xf numFmtId="165" fontId="13" fillId="0" borderId="0" xfId="3" applyNumberFormat="1" applyFont="1" applyAlignment="1">
      <alignment vertical="top" wrapText="1"/>
    </xf>
    <xf numFmtId="164" fontId="13" fillId="0" borderId="0" xfId="3" applyNumberFormat="1" applyFont="1" applyBorder="1" applyAlignment="1" applyProtection="1">
      <alignment wrapText="1"/>
    </xf>
    <xf numFmtId="165" fontId="13" fillId="0" borderId="0" xfId="15" applyNumberFormat="1" applyFont="1" applyAlignment="1">
      <alignment vertical="top"/>
    </xf>
    <xf numFmtId="0" fontId="12" fillId="0" borderId="0" xfId="4" applyNumberFormat="1" applyFont="1" applyAlignment="1">
      <alignment vertical="top" wrapText="1"/>
    </xf>
    <xf numFmtId="0" fontId="16" fillId="0" borderId="0" xfId="4" applyFont="1" applyFill="1" applyAlignment="1">
      <alignment horizontal="right"/>
    </xf>
    <xf numFmtId="4" fontId="16" fillId="0" borderId="0" xfId="4" applyNumberFormat="1" applyFont="1" applyFill="1"/>
    <xf numFmtId="0" fontId="16" fillId="0" borderId="0" xfId="4" applyFont="1" applyFill="1"/>
    <xf numFmtId="0" fontId="16" fillId="0" borderId="0" xfId="4" applyFont="1" applyFill="1" applyAlignment="1"/>
    <xf numFmtId="0" fontId="12" fillId="0" borderId="0" xfId="4" applyNumberFormat="1" applyFont="1" applyAlignment="1">
      <alignment horizontal="left" vertical="top" wrapText="1"/>
    </xf>
    <xf numFmtId="0" fontId="12" fillId="0" borderId="0" xfId="4" applyFont="1" applyAlignment="1">
      <alignment horizontal="center" wrapText="1"/>
    </xf>
    <xf numFmtId="0" fontId="12" fillId="0" borderId="0" xfId="4" applyFont="1" applyAlignment="1">
      <alignment horizontal="right" wrapText="1"/>
    </xf>
    <xf numFmtId="0" fontId="16" fillId="0" borderId="0" xfId="4" applyFont="1" applyFill="1" applyAlignment="1">
      <alignment wrapText="1"/>
    </xf>
    <xf numFmtId="0" fontId="12" fillId="0" borderId="0" xfId="16" applyNumberFormat="1" applyFont="1" applyAlignment="1">
      <alignment vertical="top" wrapText="1"/>
    </xf>
    <xf numFmtId="0" fontId="12" fillId="0" borderId="0" xfId="16" applyFont="1" applyAlignment="1">
      <alignment horizontal="center" wrapText="1"/>
    </xf>
    <xf numFmtId="164" fontId="13" fillId="0" borderId="0" xfId="15" applyNumberFormat="1" applyFont="1" applyBorder="1" applyAlignment="1" applyProtection="1">
      <alignment horizontal="right"/>
    </xf>
    <xf numFmtId="0" fontId="16" fillId="0" borderId="0" xfId="4" applyFont="1" applyFill="1" applyAlignment="1">
      <alignment horizontal="right" wrapText="1"/>
    </xf>
    <xf numFmtId="0" fontId="13" fillId="0" borderId="0" xfId="14" applyNumberFormat="1" applyFont="1" applyAlignment="1">
      <alignment vertical="top" wrapText="1"/>
    </xf>
    <xf numFmtId="0" fontId="24" fillId="0" borderId="0" xfId="2" applyFont="1" applyFill="1" applyAlignment="1">
      <alignment horizontal="center" vertical="top"/>
    </xf>
    <xf numFmtId="165" fontId="13" fillId="0" borderId="0" xfId="3" applyNumberFormat="1" applyFont="1" applyFill="1" applyAlignment="1">
      <alignment vertical="top" wrapText="1"/>
    </xf>
    <xf numFmtId="0" fontId="16" fillId="0" borderId="0" xfId="2" quotePrefix="1" applyNumberFormat="1" applyFont="1" applyAlignment="1">
      <alignment vertical="top" wrapText="1"/>
    </xf>
    <xf numFmtId="0" fontId="13" fillId="0" borderId="0" xfId="2" applyNumberFormat="1" applyFont="1" applyAlignment="1">
      <alignment vertical="top" wrapText="1"/>
    </xf>
    <xf numFmtId="0" fontId="17" fillId="0" borderId="0" xfId="2" applyNumberFormat="1" applyFont="1" applyAlignment="1">
      <alignment wrapText="1"/>
    </xf>
    <xf numFmtId="0" fontId="13" fillId="0" borderId="0" xfId="17" applyNumberFormat="1" applyFont="1" applyFill="1" applyBorder="1" applyAlignment="1">
      <alignment horizontal="center" wrapText="1"/>
    </xf>
    <xf numFmtId="167" fontId="13" fillId="0" borderId="0" xfId="17" applyNumberFormat="1" applyFont="1" applyFill="1" applyBorder="1" applyAlignment="1">
      <alignment horizontal="center" wrapText="1"/>
    </xf>
    <xf numFmtId="168" fontId="13" fillId="0" borderId="0" xfId="11" applyNumberFormat="1" applyFont="1" applyFill="1" applyBorder="1" applyAlignment="1" applyProtection="1">
      <alignment horizontal="right"/>
      <protection locked="0"/>
    </xf>
    <xf numFmtId="168" fontId="13" fillId="0" borderId="0" xfId="18" applyNumberFormat="1" applyFont="1" applyFill="1" applyBorder="1" applyAlignment="1" applyProtection="1">
      <alignment horizontal="right" wrapText="1"/>
    </xf>
    <xf numFmtId="0" fontId="13" fillId="0" borderId="0" xfId="11" applyFont="1" applyFill="1" applyAlignment="1">
      <alignment wrapText="1"/>
    </xf>
    <xf numFmtId="0" fontId="13" fillId="0" borderId="0" xfId="11" applyFont="1"/>
    <xf numFmtId="49" fontId="13" fillId="0" borderId="0" xfId="11" quotePrefix="1" applyNumberFormat="1" applyFont="1" applyAlignment="1">
      <alignment horizontal="left" vertical="top" wrapText="1" readingOrder="1"/>
    </xf>
    <xf numFmtId="1" fontId="13" fillId="0" borderId="0" xfId="17" applyNumberFormat="1" applyFont="1" applyFill="1" applyBorder="1" applyAlignment="1">
      <alignment horizontal="center" wrapText="1"/>
    </xf>
    <xf numFmtId="4" fontId="13" fillId="0" borderId="0" xfId="11" applyNumberFormat="1" applyFont="1" applyFill="1" applyAlignment="1" applyProtection="1">
      <alignment horizontal="right"/>
      <protection locked="0"/>
    </xf>
    <xf numFmtId="4" fontId="13" fillId="0" borderId="0" xfId="18" applyNumberFormat="1" applyFont="1" applyFill="1" applyAlignment="1" applyProtection="1">
      <alignment horizontal="right" wrapText="1"/>
    </xf>
    <xf numFmtId="0" fontId="16" fillId="0" borderId="0" xfId="2" applyNumberFormat="1" applyFont="1" applyFill="1" applyAlignment="1">
      <alignment horizontal="center" wrapText="1"/>
    </xf>
    <xf numFmtId="2" fontId="16" fillId="0" borderId="0" xfId="2" applyNumberFormat="1" applyFont="1" applyFill="1" applyAlignment="1">
      <alignment horizontal="center" wrapText="1"/>
    </xf>
    <xf numFmtId="165" fontId="13" fillId="0" borderId="0" xfId="3" applyNumberFormat="1" applyFont="1" applyFill="1" applyBorder="1" applyAlignment="1">
      <alignment vertical="top"/>
    </xf>
    <xf numFmtId="49" fontId="13" fillId="0" borderId="0" xfId="2" applyNumberFormat="1" applyFont="1" applyFill="1" applyAlignment="1">
      <alignment wrapText="1"/>
    </xf>
    <xf numFmtId="49" fontId="16" fillId="0" borderId="0" xfId="2" applyNumberFormat="1" applyFont="1" applyAlignment="1">
      <alignment wrapText="1"/>
    </xf>
    <xf numFmtId="0" fontId="16" fillId="0" borderId="0" xfId="2" applyFont="1" applyFill="1" applyAlignment="1" applyProtection="1">
      <protection locked="0"/>
    </xf>
    <xf numFmtId="49" fontId="12" fillId="0" borderId="0" xfId="2" applyNumberFormat="1" applyFont="1" applyAlignment="1">
      <alignment vertical="top" wrapText="1"/>
    </xf>
    <xf numFmtId="0" fontId="12" fillId="0" borderId="0" xfId="2" applyNumberFormat="1" applyFont="1" applyAlignment="1">
      <alignment horizontal="center" wrapText="1"/>
    </xf>
    <xf numFmtId="0" fontId="12" fillId="0" borderId="0" xfId="2" applyFont="1" applyAlignment="1">
      <alignment vertical="center" wrapText="1"/>
    </xf>
    <xf numFmtId="49" fontId="16" fillId="0" borderId="0" xfId="2" applyNumberFormat="1" applyFont="1" applyAlignment="1">
      <alignment vertical="top" wrapText="1" readingOrder="1"/>
    </xf>
    <xf numFmtId="0" fontId="16" fillId="0" borderId="0" xfId="2" applyFont="1" applyAlignment="1">
      <alignment vertical="top"/>
    </xf>
    <xf numFmtId="0" fontId="16" fillId="0" borderId="0" xfId="2" applyNumberFormat="1" applyFont="1" applyFill="1" applyAlignment="1">
      <alignment vertical="center" wrapText="1"/>
    </xf>
    <xf numFmtId="0" fontId="16" fillId="0" borderId="0" xfId="2" applyFont="1" applyAlignment="1" applyProtection="1">
      <alignment horizontal="right" wrapText="1"/>
      <protection locked="0"/>
    </xf>
    <xf numFmtId="49" fontId="16" fillId="0" borderId="0" xfId="2" applyNumberFormat="1" applyFont="1" applyFill="1" applyAlignment="1">
      <alignment horizontal="center" wrapText="1"/>
    </xf>
    <xf numFmtId="49" fontId="16" fillId="0" borderId="0" xfId="2" applyNumberFormat="1" applyFont="1" applyAlignment="1" applyProtection="1">
      <alignment wrapText="1"/>
      <protection locked="0"/>
    </xf>
    <xf numFmtId="0" fontId="12" fillId="0" borderId="0" xfId="2" applyFont="1" applyAlignment="1">
      <alignment wrapText="1"/>
    </xf>
    <xf numFmtId="2" fontId="13" fillId="0" borderId="0" xfId="2" applyNumberFormat="1" applyFont="1" applyFill="1" applyAlignment="1">
      <alignment horizontal="center" wrapText="1"/>
    </xf>
    <xf numFmtId="0" fontId="13" fillId="0" borderId="0" xfId="2" applyFont="1" applyFill="1" applyProtection="1">
      <protection locked="0"/>
    </xf>
    <xf numFmtId="3" fontId="12" fillId="0" borderId="0" xfId="2" applyNumberFormat="1" applyFont="1" applyAlignment="1">
      <alignment horizontal="center" vertical="top" wrapText="1"/>
    </xf>
    <xf numFmtId="0" fontId="17" fillId="0" borderId="0" xfId="2" applyNumberFormat="1" applyFont="1" applyFill="1" applyAlignment="1">
      <alignment wrapText="1"/>
    </xf>
    <xf numFmtId="0" fontId="16" fillId="0" borderId="0" xfId="2" applyNumberFormat="1" applyFont="1" applyFill="1" applyAlignment="1">
      <alignment horizontal="justify" wrapText="1"/>
    </xf>
    <xf numFmtId="0" fontId="13" fillId="0" borderId="0" xfId="2" applyNumberFormat="1" applyFont="1" applyFill="1" applyAlignment="1">
      <alignment vertical="center" wrapText="1"/>
    </xf>
    <xf numFmtId="4" fontId="13" fillId="0" borderId="0" xfId="3" applyNumberFormat="1" applyFont="1" applyFill="1" applyBorder="1" applyProtection="1"/>
    <xf numFmtId="4" fontId="13" fillId="0" borderId="0" xfId="3" applyNumberFormat="1" applyFont="1" applyFill="1" applyProtection="1"/>
    <xf numFmtId="0" fontId="13" fillId="0" borderId="0" xfId="3" applyFont="1" applyFill="1" applyProtection="1"/>
    <xf numFmtId="0" fontId="27" fillId="0" borderId="0" xfId="19" applyNumberFormat="1" applyFont="1" applyAlignment="1">
      <alignment horizontal="left" vertical="top" wrapText="1"/>
    </xf>
    <xf numFmtId="0" fontId="16" fillId="0" borderId="0" xfId="2" applyFont="1" applyFill="1" applyBorder="1" applyAlignment="1">
      <alignment horizontal="right"/>
    </xf>
    <xf numFmtId="0" fontId="12" fillId="0" borderId="0" xfId="2" applyNumberFormat="1" applyFont="1" applyAlignment="1">
      <alignment vertical="top" wrapText="1"/>
    </xf>
    <xf numFmtId="49" fontId="27" fillId="0" borderId="0" xfId="19" applyFont="1" applyAlignment="1">
      <alignment horizontal="left" vertical="top" wrapText="1" readingOrder="1"/>
    </xf>
    <xf numFmtId="164" fontId="13" fillId="0" borderId="0" xfId="3" applyNumberFormat="1" applyFont="1" applyFill="1" applyBorder="1" applyAlignment="1" applyProtection="1">
      <alignment horizontal="center"/>
      <protection locked="0"/>
    </xf>
    <xf numFmtId="0" fontId="22" fillId="0" borderId="0" xfId="2" applyNumberFormat="1" applyFont="1" applyAlignment="1">
      <alignment vertical="top" wrapText="1"/>
    </xf>
    <xf numFmtId="0" fontId="12" fillId="0" borderId="0" xfId="2" quotePrefix="1" applyNumberFormat="1" applyFont="1" applyAlignment="1">
      <alignment horizontal="left" wrapText="1"/>
    </xf>
    <xf numFmtId="0" fontId="12" fillId="0" borderId="0" xfId="2" applyFont="1" applyAlignment="1">
      <alignment horizontal="right"/>
    </xf>
    <xf numFmtId="0" fontId="12" fillId="0" borderId="0" xfId="2" applyNumberFormat="1" applyFont="1" applyFill="1" applyBorder="1" applyAlignment="1">
      <alignment vertical="top" wrapText="1"/>
    </xf>
    <xf numFmtId="0" fontId="12" fillId="0" borderId="0" xfId="2" applyFont="1" applyFill="1" applyBorder="1" applyAlignment="1">
      <alignment horizontal="center"/>
    </xf>
    <xf numFmtId="0" fontId="16" fillId="0" borderId="0" xfId="20" applyFont="1" applyFill="1" applyAlignment="1"/>
    <xf numFmtId="0" fontId="16" fillId="0" borderId="0" xfId="20" applyNumberFormat="1" applyFont="1" applyFill="1" applyAlignment="1">
      <alignment horizontal="left" vertical="top" wrapText="1"/>
    </xf>
    <xf numFmtId="0" fontId="16" fillId="0" borderId="0" xfId="20" applyFont="1" applyFill="1" applyAlignment="1">
      <alignment horizontal="center"/>
    </xf>
    <xf numFmtId="0" fontId="16" fillId="0" borderId="0" xfId="20" applyFont="1" applyFill="1" applyAlignment="1">
      <alignment horizontal="right"/>
    </xf>
    <xf numFmtId="0" fontId="16" fillId="0" borderId="0" xfId="20" applyFont="1" applyFill="1"/>
    <xf numFmtId="49" fontId="16" fillId="0" borderId="0" xfId="2" applyNumberFormat="1" applyFont="1" applyFill="1" applyAlignment="1">
      <alignment vertical="top" wrapText="1"/>
    </xf>
    <xf numFmtId="0" fontId="16" fillId="0" borderId="0" xfId="2" applyFont="1" applyAlignment="1">
      <alignment horizontal="left" wrapText="1"/>
    </xf>
    <xf numFmtId="0" fontId="16" fillId="0" borderId="0" xfId="2" applyFont="1" applyFill="1" applyAlignment="1" applyProtection="1">
      <alignment horizontal="center"/>
      <protection locked="0"/>
    </xf>
    <xf numFmtId="165" fontId="13" fillId="0" borderId="0" xfId="3" applyNumberFormat="1" applyFont="1" applyAlignment="1">
      <alignment horizontal="right" vertical="top"/>
    </xf>
    <xf numFmtId="0" fontId="12" fillId="0" borderId="0" xfId="2" applyFont="1" applyAlignment="1">
      <alignment horizontal="left" vertical="center" wrapText="1"/>
    </xf>
    <xf numFmtId="0" fontId="12" fillId="0" borderId="0" xfId="2" quotePrefix="1" applyFont="1" applyAlignment="1">
      <alignment horizontal="left" vertical="center" wrapText="1"/>
    </xf>
    <xf numFmtId="0" fontId="12" fillId="0" borderId="0" xfId="2" quotePrefix="1" applyFont="1" applyFill="1" applyAlignment="1">
      <alignment horizontal="left" vertical="center" wrapText="1"/>
    </xf>
    <xf numFmtId="0" fontId="30" fillId="0" borderId="0" xfId="21" applyFont="1" applyAlignment="1">
      <alignment horizontal="center"/>
    </xf>
    <xf numFmtId="0" fontId="31" fillId="0" borderId="0" xfId="22" applyFont="1" applyAlignment="1">
      <alignment horizontal="left" vertical="top" wrapText="1"/>
    </xf>
    <xf numFmtId="164" fontId="30" fillId="0" borderId="0" xfId="21" applyNumberFormat="1" applyFont="1" applyAlignment="1">
      <alignment horizontal="right"/>
    </xf>
    <xf numFmtId="0" fontId="30" fillId="0" borderId="0" xfId="2" applyFont="1"/>
    <xf numFmtId="165" fontId="19" fillId="0" borderId="0" xfId="3" applyNumberFormat="1" applyFont="1" applyAlignment="1">
      <alignment vertical="top"/>
    </xf>
    <xf numFmtId="0" fontId="31" fillId="0" borderId="0" xfId="2" applyFont="1" applyFill="1" applyAlignment="1">
      <alignment wrapText="1"/>
    </xf>
    <xf numFmtId="0" fontId="30" fillId="0" borderId="0" xfId="21" applyFont="1" applyFill="1" applyAlignment="1">
      <alignment horizontal="center"/>
    </xf>
    <xf numFmtId="0" fontId="30" fillId="0" borderId="0" xfId="2" applyFont="1" applyFill="1" applyAlignment="1" applyProtection="1">
      <alignment horizontal="center" vertical="top"/>
    </xf>
    <xf numFmtId="0" fontId="30" fillId="0" borderId="0" xfId="2" applyFont="1" applyAlignment="1">
      <alignment vertical="center"/>
    </xf>
    <xf numFmtId="164" fontId="19" fillId="2" borderId="27" xfId="7" applyNumberFormat="1" applyFont="1">
      <alignment horizontal="right" readingOrder="1"/>
      <protection locked="0"/>
    </xf>
    <xf numFmtId="164" fontId="19" fillId="0" borderId="0" xfId="3" applyNumberFormat="1" applyFont="1" applyBorder="1" applyProtection="1"/>
    <xf numFmtId="0" fontId="30" fillId="0" borderId="0" xfId="2" applyFont="1" applyFill="1" applyAlignment="1" applyProtection="1">
      <alignment horizontal="center" vertical="center"/>
    </xf>
    <xf numFmtId="0" fontId="31" fillId="0" borderId="0" xfId="2" applyFont="1" applyAlignment="1">
      <alignment wrapText="1"/>
    </xf>
    <xf numFmtId="164" fontId="30" fillId="0" borderId="0" xfId="21" applyNumberFormat="1" applyFont="1" applyFill="1" applyAlignment="1">
      <alignment horizontal="right"/>
    </xf>
    <xf numFmtId="0" fontId="30" fillId="0" borderId="0" xfId="2" applyFont="1" applyFill="1"/>
    <xf numFmtId="0" fontId="13" fillId="0" borderId="0" xfId="2" applyFont="1" applyAlignment="1">
      <alignment horizontal="left" vertical="top" wrapText="1"/>
    </xf>
    <xf numFmtId="0" fontId="13" fillId="0" borderId="0" xfId="2" applyFont="1" applyFill="1" applyAlignment="1">
      <alignment horizontal="right"/>
    </xf>
    <xf numFmtId="0" fontId="10" fillId="0" borderId="0" xfId="2" applyFont="1" applyAlignment="1">
      <alignment horizontal="left" vertical="top" wrapText="1"/>
    </xf>
    <xf numFmtId="0" fontId="12" fillId="0" borderId="0" xfId="2" applyFont="1" applyAlignment="1">
      <alignment horizontal="right" wrapText="1"/>
    </xf>
    <xf numFmtId="49" fontId="13" fillId="0" borderId="0" xfId="23" applyNumberFormat="1" applyFont="1" applyFill="1" applyBorder="1" applyAlignment="1">
      <alignment horizontal="left" vertical="top"/>
    </xf>
    <xf numFmtId="49" fontId="26" fillId="0" borderId="0" xfId="19" applyAlignment="1">
      <alignment horizontal="left" vertical="top" wrapText="1" readingOrder="1"/>
    </xf>
    <xf numFmtId="4" fontId="16" fillId="0" borderId="0" xfId="14" applyNumberFormat="1" applyFont="1" applyFill="1"/>
    <xf numFmtId="0" fontId="16" fillId="0" borderId="0" xfId="14" applyFont="1" applyFill="1"/>
    <xf numFmtId="169" fontId="13" fillId="0" borderId="0" xfId="14" applyNumberFormat="1" applyFont="1" applyAlignment="1" applyProtection="1">
      <alignment horizontal="right"/>
      <protection locked="0"/>
    </xf>
    <xf numFmtId="49" fontId="13" fillId="0" borderId="0" xfId="14" applyNumberFormat="1" applyFont="1" applyAlignment="1">
      <alignment horizontal="left" vertical="top" wrapText="1" readingOrder="1"/>
    </xf>
    <xf numFmtId="0" fontId="16" fillId="0" borderId="0" xfId="14" applyFont="1" applyFill="1" applyBorder="1" applyAlignment="1"/>
    <xf numFmtId="164" fontId="13" fillId="0" borderId="0" xfId="1" applyNumberFormat="1" applyFont="1"/>
    <xf numFmtId="0" fontId="13" fillId="0" borderId="0" xfId="1" applyFont="1" applyAlignment="1"/>
    <xf numFmtId="0" fontId="13" fillId="0" borderId="0" xfId="1" applyFont="1" applyAlignment="1">
      <alignment wrapText="1"/>
    </xf>
    <xf numFmtId="0" fontId="15" fillId="0" borderId="0" xfId="9" applyFont="1" applyBorder="1" applyAlignment="1" applyProtection="1">
      <alignment horizontal="right" vertical="top"/>
    </xf>
    <xf numFmtId="0" fontId="15" fillId="0" borderId="0" xfId="9" applyFont="1" applyBorder="1" applyAlignment="1">
      <alignment horizontal="right" vertical="top"/>
    </xf>
    <xf numFmtId="164" fontId="13" fillId="0" borderId="0" xfId="9" applyNumberFormat="1" applyFont="1" applyFill="1" applyBorder="1" applyAlignment="1" applyProtection="1">
      <alignment horizontal="center"/>
    </xf>
    <xf numFmtId="164" fontId="13" fillId="0" borderId="0" xfId="9" applyNumberFormat="1" applyFont="1" applyFill="1" applyBorder="1" applyAlignment="1" applyProtection="1">
      <alignment horizontal="center"/>
      <protection locked="0"/>
    </xf>
    <xf numFmtId="165" fontId="13" fillId="0" borderId="0" xfId="9" applyNumberFormat="1" applyFont="1" applyFill="1" applyAlignment="1">
      <alignment horizontal="right" vertical="top"/>
    </xf>
    <xf numFmtId="0" fontId="13" fillId="0" borderId="0" xfId="25" applyFont="1" applyFill="1" applyBorder="1" applyAlignment="1">
      <alignment horizontal="right" vertical="top"/>
    </xf>
    <xf numFmtId="0" fontId="13" fillId="0" borderId="0" xfId="26" applyFont="1" applyFill="1" applyBorder="1" applyAlignment="1">
      <alignment horizontal="left" vertical="top" wrapText="1"/>
    </xf>
    <xf numFmtId="165" fontId="13" fillId="0" borderId="0" xfId="25" applyNumberFormat="1" applyFont="1" applyFill="1" applyBorder="1" applyAlignment="1">
      <alignment horizontal="right" vertical="top"/>
    </xf>
    <xf numFmtId="0" fontId="15" fillId="0" borderId="0" xfId="9" applyFont="1" applyFill="1" applyAlignment="1" applyProtection="1">
      <alignment horizontal="right" vertical="top"/>
    </xf>
    <xf numFmtId="164" fontId="13" fillId="0" borderId="0" xfId="9" applyNumberFormat="1" applyFont="1" applyBorder="1" applyAlignment="1" applyProtection="1">
      <alignment horizontal="center"/>
    </xf>
    <xf numFmtId="164" fontId="13" fillId="3" borderId="27" xfId="9" applyNumberFormat="1" applyFont="1" applyFill="1" applyBorder="1" applyAlignment="1" applyProtection="1">
      <alignment horizontal="center"/>
      <protection locked="0"/>
    </xf>
    <xf numFmtId="0" fontId="13" fillId="0" borderId="0" xfId="25" applyFont="1" applyFill="1" applyAlignment="1">
      <alignment horizontal="left" vertical="top" wrapText="1"/>
    </xf>
    <xf numFmtId="0" fontId="13" fillId="0" borderId="0" xfId="9" applyFont="1" applyFill="1" applyAlignment="1" applyProtection="1">
      <alignment horizontal="right"/>
    </xf>
    <xf numFmtId="164" fontId="15" fillId="0" borderId="0" xfId="9" applyNumberFormat="1" applyFont="1" applyFill="1" applyBorder="1" applyAlignment="1" applyProtection="1">
      <alignment horizontal="center"/>
    </xf>
    <xf numFmtId="0" fontId="15" fillId="0" borderId="0" xfId="9" applyFont="1" applyFill="1" applyBorder="1" applyAlignment="1" applyProtection="1">
      <alignment horizontal="center"/>
    </xf>
    <xf numFmtId="164" fontId="15" fillId="0" borderId="1" xfId="9" applyNumberFormat="1" applyFont="1" applyFill="1" applyBorder="1" applyAlignment="1" applyProtection="1">
      <alignment horizontal="center"/>
    </xf>
    <xf numFmtId="0" fontId="15" fillId="0" borderId="1" xfId="9" applyFont="1" applyFill="1" applyBorder="1" applyAlignment="1" applyProtection="1">
      <alignment horizontal="center"/>
    </xf>
    <xf numFmtId="0" fontId="15" fillId="0" borderId="1" xfId="9" applyFont="1" applyFill="1" applyBorder="1" applyAlignment="1" applyProtection="1">
      <alignment horizontal="left" vertical="top" wrapText="1"/>
    </xf>
    <xf numFmtId="0" fontId="13" fillId="0" borderId="0" xfId="9" applyFont="1" applyFill="1" applyProtection="1"/>
    <xf numFmtId="0" fontId="15" fillId="0" borderId="0" xfId="9" applyFont="1" applyFill="1" applyBorder="1" applyAlignment="1" applyProtection="1">
      <alignment vertical="top" wrapText="1"/>
    </xf>
    <xf numFmtId="0" fontId="15" fillId="0" borderId="0" xfId="9" applyFont="1" applyFill="1" applyBorder="1" applyAlignment="1" applyProtection="1">
      <alignment horizontal="right" vertical="top"/>
    </xf>
    <xf numFmtId="164" fontId="15" fillId="0" borderId="0" xfId="9" applyNumberFormat="1" applyFont="1" applyFill="1" applyBorder="1" applyAlignment="1">
      <alignment horizontal="center"/>
    </xf>
    <xf numFmtId="4" fontId="13" fillId="0" borderId="0" xfId="9" applyNumberFormat="1" applyFont="1" applyFill="1" applyBorder="1" applyAlignment="1">
      <alignment horizontal="center"/>
    </xf>
    <xf numFmtId="0" fontId="15" fillId="0" borderId="0" xfId="9" applyFont="1" applyFill="1" applyBorder="1" applyAlignment="1">
      <alignment horizontal="center"/>
    </xf>
    <xf numFmtId="0" fontId="15" fillId="0" borderId="0" xfId="9" applyFont="1" applyFill="1" applyBorder="1" applyAlignment="1">
      <alignment vertical="top" wrapText="1"/>
    </xf>
    <xf numFmtId="49" fontId="15" fillId="0" borderId="0" xfId="9" applyNumberFormat="1" applyFont="1" applyFill="1" applyBorder="1" applyAlignment="1">
      <alignment horizontal="right" vertical="top"/>
    </xf>
    <xf numFmtId="164" fontId="15" fillId="4" borderId="27" xfId="9" applyNumberFormat="1" applyFont="1" applyFill="1" applyBorder="1" applyAlignment="1">
      <alignment horizontal="center"/>
    </xf>
    <xf numFmtId="0" fontId="13" fillId="0" borderId="0" xfId="25" applyFont="1" applyFill="1" applyBorder="1" applyAlignment="1">
      <alignment horizontal="justify" vertical="top" wrapText="1"/>
    </xf>
    <xf numFmtId="0" fontId="15" fillId="0" borderId="0" xfId="9" applyFont="1" applyFill="1" applyAlignment="1" applyProtection="1">
      <alignment horizontal="left" vertical="top" wrapText="1"/>
    </xf>
    <xf numFmtId="164" fontId="15" fillId="0" borderId="0" xfId="9" applyNumberFormat="1" applyFont="1" applyFill="1" applyBorder="1" applyProtection="1"/>
    <xf numFmtId="164" fontId="15" fillId="0" borderId="0" xfId="9" applyNumberFormat="1" applyFont="1" applyFill="1" applyBorder="1"/>
    <xf numFmtId="0" fontId="15" fillId="0" borderId="0" xfId="26" applyFont="1" applyFill="1" applyBorder="1" applyAlignment="1">
      <alignment vertical="top" wrapText="1"/>
    </xf>
    <xf numFmtId="1" fontId="13" fillId="0" borderId="0" xfId="25" applyNumberFormat="1" applyFont="1" applyFill="1" applyBorder="1" applyAlignment="1">
      <alignment horizontal="center"/>
    </xf>
    <xf numFmtId="0" fontId="13" fillId="0" borderId="0" xfId="25" applyFont="1" applyFill="1" applyBorder="1" applyAlignment="1">
      <alignment horizontal="center"/>
    </xf>
    <xf numFmtId="0" fontId="13" fillId="0" borderId="0" xfId="25" quotePrefix="1" applyFont="1" applyFill="1" applyBorder="1" applyAlignment="1">
      <alignment horizontal="right" vertical="top"/>
    </xf>
    <xf numFmtId="4" fontId="13" fillId="0" borderId="0" xfId="26" applyNumberFormat="1" applyFont="1" applyFill="1" applyAlignment="1">
      <alignment horizontal="center"/>
    </xf>
    <xf numFmtId="0" fontId="15" fillId="0" borderId="0" xfId="25" applyFont="1" applyFill="1" applyBorder="1" applyAlignment="1">
      <alignment horizontal="right" vertical="top"/>
    </xf>
    <xf numFmtId="0" fontId="39" fillId="0" borderId="26" xfId="1" applyFont="1" applyBorder="1" applyAlignment="1">
      <alignment horizontal="left"/>
    </xf>
    <xf numFmtId="0" fontId="40" fillId="0" borderId="26" xfId="1" applyFont="1" applyBorder="1" applyAlignment="1">
      <alignment horizontal="right" vertical="top"/>
    </xf>
    <xf numFmtId="0" fontId="13" fillId="0" borderId="0" xfId="1" applyFont="1" applyAlignment="1">
      <alignment horizontal="center" vertical="top"/>
    </xf>
    <xf numFmtId="164" fontId="13" fillId="0" borderId="0" xfId="9" applyNumberFormat="1" applyFont="1" applyFill="1" applyBorder="1" applyAlignment="1" applyProtection="1">
      <alignment horizontal="right"/>
    </xf>
    <xf numFmtId="164" fontId="13" fillId="0" borderId="0" xfId="9" applyNumberFormat="1" applyFont="1" applyFill="1" applyBorder="1" applyAlignment="1" applyProtection="1">
      <alignment horizontal="right"/>
      <protection locked="0"/>
    </xf>
    <xf numFmtId="170" fontId="13" fillId="0" borderId="0" xfId="9" applyNumberFormat="1" applyFont="1" applyFill="1" applyBorder="1" applyAlignment="1" applyProtection="1">
      <alignment horizontal="center"/>
    </xf>
    <xf numFmtId="4" fontId="13" fillId="0" borderId="0" xfId="29" applyNumberFormat="1" applyFont="1" applyFill="1" applyBorder="1" applyAlignment="1">
      <alignment horizontal="center"/>
    </xf>
    <xf numFmtId="3" fontId="13" fillId="0" borderId="0" xfId="25" applyNumberFormat="1" applyFont="1" applyFill="1" applyAlignment="1">
      <alignment horizontal="center"/>
    </xf>
    <xf numFmtId="0" fontId="13" fillId="0" borderId="0" xfId="25" applyFont="1" applyFill="1" applyAlignment="1">
      <alignment horizontal="center"/>
    </xf>
    <xf numFmtId="165" fontId="13" fillId="0" borderId="0" xfId="25" applyNumberFormat="1" applyFont="1" applyFill="1" applyAlignment="1">
      <alignment vertical="top"/>
    </xf>
    <xf numFmtId="2" fontId="13" fillId="0" borderId="0" xfId="26" applyNumberFormat="1" applyFont="1" applyAlignment="1">
      <alignment horizontal="center"/>
    </xf>
    <xf numFmtId="0" fontId="30" fillId="0" borderId="0" xfId="26" applyFont="1"/>
    <xf numFmtId="171" fontId="15" fillId="0" borderId="0" xfId="9" applyNumberFormat="1" applyFont="1" applyFill="1" applyBorder="1" applyAlignment="1" applyProtection="1">
      <alignment horizontal="center"/>
    </xf>
    <xf numFmtId="4" fontId="30" fillId="0" borderId="0" xfId="30" applyNumberFormat="1" applyFont="1" applyFill="1" applyBorder="1" applyAlignment="1" applyProtection="1">
      <alignment horizontal="justify" vertical="top" wrapText="1"/>
    </xf>
    <xf numFmtId="4" fontId="13" fillId="0" borderId="0" xfId="30" applyNumberFormat="1" applyFont="1" applyFill="1" applyBorder="1" applyAlignment="1" applyProtection="1">
      <alignment horizontal="justify" vertical="top" wrapText="1"/>
    </xf>
    <xf numFmtId="0" fontId="15" fillId="0" borderId="0" xfId="25" applyFont="1" applyFill="1" applyBorder="1" applyAlignment="1">
      <alignment horizontal="justify" vertical="top" wrapText="1"/>
    </xf>
    <xf numFmtId="164" fontId="15" fillId="0" borderId="0" xfId="9" applyNumberFormat="1" applyFont="1" applyFill="1" applyBorder="1" applyAlignment="1" applyProtection="1">
      <alignment horizontal="right"/>
    </xf>
    <xf numFmtId="171" fontId="15" fillId="0" borderId="1" xfId="9" applyNumberFormat="1" applyFont="1" applyFill="1" applyBorder="1" applyAlignment="1" applyProtection="1">
      <alignment horizontal="center"/>
    </xf>
    <xf numFmtId="165" fontId="13" fillId="0" borderId="0" xfId="25" applyNumberFormat="1" applyFont="1" applyFill="1" applyAlignment="1">
      <alignment vertical="top" wrapText="1"/>
    </xf>
    <xf numFmtId="3" fontId="30" fillId="0" borderId="0" xfId="25" applyNumberFormat="1" applyFont="1" applyFill="1" applyAlignment="1">
      <alignment horizontal="center"/>
    </xf>
    <xf numFmtId="2" fontId="13" fillId="0" borderId="0" xfId="25" applyNumberFormat="1" applyFont="1" applyFill="1" applyAlignment="1">
      <alignment horizontal="center"/>
    </xf>
    <xf numFmtId="164" fontId="44" fillId="0" borderId="0" xfId="9" applyNumberFormat="1" applyFont="1" applyBorder="1" applyAlignment="1" applyProtection="1">
      <alignment horizontal="center"/>
    </xf>
    <xf numFmtId="0" fontId="13" fillId="0" borderId="0" xfId="9" applyFont="1" applyFill="1" applyBorder="1" applyAlignment="1" applyProtection="1">
      <alignment horizontal="left" vertical="top" wrapText="1"/>
    </xf>
    <xf numFmtId="4" fontId="13" fillId="0" borderId="0" xfId="31" applyNumberFormat="1" applyFont="1" applyFill="1" applyBorder="1" applyAlignment="1">
      <alignment horizontal="center" vertical="top" wrapText="1"/>
    </xf>
    <xf numFmtId="164" fontId="15" fillId="0" borderId="0" xfId="9" applyNumberFormat="1" applyFont="1" applyFill="1" applyBorder="1" applyAlignment="1" applyProtection="1">
      <alignment horizontal="center"/>
      <protection locked="0"/>
    </xf>
    <xf numFmtId="0" fontId="13" fillId="0" borderId="0" xfId="31" applyFont="1" applyFill="1" applyBorder="1" applyAlignment="1">
      <alignment horizontal="center" vertical="top" wrapText="1"/>
    </xf>
    <xf numFmtId="0" fontId="13" fillId="0" borderId="0" xfId="31" applyFont="1" applyFill="1" applyBorder="1" applyAlignment="1">
      <alignment horizontal="left" vertical="top" wrapText="1"/>
    </xf>
    <xf numFmtId="0" fontId="15" fillId="0" borderId="0" xfId="9" applyFont="1" applyFill="1" applyAlignment="1" applyProtection="1">
      <alignment horizontal="center" vertical="top"/>
    </xf>
    <xf numFmtId="0" fontId="13" fillId="0" borderId="0" xfId="25" applyFont="1" applyFill="1" applyBorder="1" applyAlignment="1">
      <alignment horizontal="right" vertical="center"/>
    </xf>
    <xf numFmtId="0" fontId="13" fillId="0" borderId="0" xfId="25" applyFont="1" applyFill="1" applyBorder="1" applyAlignment="1">
      <alignment horizontal="left" vertical="top" wrapText="1"/>
    </xf>
    <xf numFmtId="4" fontId="32" fillId="0" borderId="0" xfId="29" applyNumberFormat="1" applyFont="1" applyFill="1" applyBorder="1" applyAlignment="1">
      <alignment horizontal="center"/>
    </xf>
    <xf numFmtId="0" fontId="32" fillId="0" borderId="0" xfId="25" quotePrefix="1" applyFont="1" applyFill="1" applyAlignment="1">
      <alignment vertical="top"/>
    </xf>
    <xf numFmtId="0" fontId="32" fillId="0" borderId="0" xfId="25" applyFont="1" applyFill="1" applyAlignment="1">
      <alignment vertical="top"/>
    </xf>
    <xf numFmtId="0" fontId="13" fillId="0" borderId="0" xfId="9" applyFont="1" applyFill="1" applyAlignment="1" applyProtection="1">
      <alignment horizontal="left" vertical="top" wrapText="1"/>
    </xf>
    <xf numFmtId="164" fontId="13" fillId="3" borderId="0" xfId="9" applyNumberFormat="1" applyFont="1" applyFill="1" applyBorder="1" applyAlignment="1" applyProtection="1">
      <alignment horizontal="right"/>
      <protection locked="0"/>
    </xf>
    <xf numFmtId="164" fontId="13" fillId="3" borderId="27" xfId="9" applyNumberFormat="1" applyFont="1" applyFill="1" applyBorder="1" applyAlignment="1" applyProtection="1">
      <alignment horizontal="right"/>
      <protection locked="0"/>
    </xf>
    <xf numFmtId="1" fontId="46" fillId="0" borderId="0" xfId="26" applyNumberFormat="1" applyFont="1" applyFill="1" applyAlignment="1">
      <alignment horizontal="center" vertical="top"/>
    </xf>
    <xf numFmtId="0" fontId="15" fillId="0" borderId="0" xfId="25" applyFont="1" applyFill="1" applyAlignment="1">
      <alignment horizontal="left" vertical="top" wrapText="1"/>
    </xf>
    <xf numFmtId="165" fontId="13" fillId="0" borderId="0" xfId="25" applyNumberFormat="1" applyFont="1" applyFill="1" applyAlignment="1">
      <alignment horizontal="right" vertical="top"/>
    </xf>
    <xf numFmtId="4" fontId="13" fillId="3" borderId="27" xfId="9" applyNumberFormat="1" applyFont="1" applyFill="1" applyBorder="1" applyAlignment="1" applyProtection="1">
      <alignment horizontal="center"/>
      <protection locked="0"/>
    </xf>
    <xf numFmtId="0" fontId="13" fillId="0" borderId="0" xfId="25" applyFont="1" applyFill="1" applyAlignment="1">
      <alignment horizontal="center" wrapText="1"/>
    </xf>
    <xf numFmtId="0" fontId="13" fillId="0" borderId="0" xfId="25" applyFont="1" applyFill="1" applyAlignment="1">
      <alignment horizontal="left" wrapText="1"/>
    </xf>
    <xf numFmtId="165" fontId="13" fillId="0" borderId="0" xfId="32" applyNumberFormat="1" applyFont="1" applyFill="1" applyBorder="1" applyAlignment="1">
      <alignment horizontal="right" vertical="top"/>
    </xf>
    <xf numFmtId="1" fontId="13" fillId="0" borderId="0" xfId="25" applyNumberFormat="1" applyFont="1" applyFill="1" applyAlignment="1">
      <alignment horizontal="center"/>
    </xf>
    <xf numFmtId="0" fontId="13" fillId="0" borderId="0" xfId="25" applyFont="1" applyFill="1" applyAlignment="1">
      <alignment horizontal="left"/>
    </xf>
    <xf numFmtId="0" fontId="13" fillId="0" borderId="0" xfId="25" applyFont="1" applyFill="1" applyAlignment="1">
      <alignment horizontal="right" vertical="top"/>
    </xf>
    <xf numFmtId="0" fontId="32" fillId="0" borderId="0" xfId="25" applyFont="1" applyFill="1" applyAlignment="1" applyProtection="1">
      <alignment horizontal="right" vertical="top"/>
      <protection locked="0"/>
    </xf>
    <xf numFmtId="4" fontId="13" fillId="0" borderId="27" xfId="9" applyNumberFormat="1" applyFont="1" applyFill="1" applyBorder="1" applyAlignment="1" applyProtection="1">
      <alignment horizontal="center"/>
      <protection locked="0"/>
    </xf>
    <xf numFmtId="164" fontId="13" fillId="0" borderId="27" xfId="9" applyNumberFormat="1" applyFont="1" applyFill="1" applyBorder="1" applyAlignment="1" applyProtection="1">
      <alignment horizontal="center"/>
      <protection locked="0"/>
    </xf>
    <xf numFmtId="4" fontId="13" fillId="0" borderId="0" xfId="9" applyNumberFormat="1" applyFont="1" applyFill="1" applyBorder="1" applyAlignment="1" applyProtection="1">
      <alignment horizontal="center"/>
      <protection locked="0"/>
    </xf>
    <xf numFmtId="0" fontId="38" fillId="0" borderId="0" xfId="25" applyFont="1" applyFill="1" applyAlignment="1">
      <alignment horizontal="left" vertical="top" wrapText="1"/>
    </xf>
    <xf numFmtId="0" fontId="13" fillId="0" borderId="0" xfId="25" quotePrefix="1" applyFont="1" applyFill="1" applyAlignment="1">
      <alignment horizontal="right" vertical="top"/>
    </xf>
    <xf numFmtId="1" fontId="16" fillId="0" borderId="0" xfId="33" applyNumberFormat="1" applyFont="1" applyFill="1" applyAlignment="1">
      <alignment horizontal="center" wrapText="1"/>
    </xf>
    <xf numFmtId="0" fontId="16" fillId="0" borderId="0" xfId="33" applyFont="1" applyFill="1" applyAlignment="1">
      <alignment horizontal="left" wrapText="1"/>
    </xf>
    <xf numFmtId="0" fontId="16" fillId="0" borderId="0" xfId="33" applyFont="1" applyFill="1" applyAlignment="1">
      <alignment vertical="top" wrapText="1"/>
    </xf>
    <xf numFmtId="0" fontId="16" fillId="0" borderId="0" xfId="33" applyFont="1" applyFill="1" applyAlignment="1">
      <alignment wrapText="1"/>
    </xf>
    <xf numFmtId="0" fontId="15" fillId="0" borderId="0" xfId="9" applyFont="1" applyFill="1" applyBorder="1" applyAlignment="1" applyProtection="1">
      <alignment horizontal="left"/>
    </xf>
    <xf numFmtId="0" fontId="38" fillId="0" borderId="0" xfId="34" applyFont="1" applyFill="1" applyBorder="1" applyAlignment="1">
      <alignment horizontal="left" vertical="center" wrapText="1"/>
    </xf>
    <xf numFmtId="0" fontId="15" fillId="0" borderId="0" xfId="26" applyFont="1" applyFill="1" applyBorder="1" applyAlignment="1">
      <alignment horizontal="left" vertical="top" wrapText="1"/>
    </xf>
    <xf numFmtId="1" fontId="14" fillId="0" borderId="0" xfId="9" applyNumberFormat="1" applyFont="1" applyFill="1" applyBorder="1" applyAlignment="1">
      <alignment horizontal="center" wrapText="1"/>
    </xf>
    <xf numFmtId="0" fontId="13" fillId="0" borderId="0" xfId="9" applyFont="1" applyFill="1" applyBorder="1" applyAlignment="1">
      <alignment horizontal="left" vertical="top" wrapText="1"/>
    </xf>
    <xf numFmtId="0" fontId="14" fillId="0" borderId="0" xfId="9" applyFont="1" applyFill="1" applyBorder="1" applyAlignment="1">
      <alignment horizontal="left" vertical="top" wrapText="1"/>
    </xf>
    <xf numFmtId="164" fontId="13" fillId="0" borderId="0" xfId="1" applyNumberFormat="1"/>
    <xf numFmtId="0" fontId="13" fillId="0" borderId="0" xfId="1" applyAlignment="1">
      <alignment wrapText="1"/>
    </xf>
    <xf numFmtId="0" fontId="13" fillId="0" borderId="0" xfId="1" applyAlignment="1">
      <alignment horizontal="right" vertical="top"/>
    </xf>
    <xf numFmtId="0" fontId="13" fillId="0" borderId="0" xfId="1"/>
    <xf numFmtId="0" fontId="13" fillId="0" borderId="0" xfId="1" applyAlignment="1"/>
    <xf numFmtId="164" fontId="39" fillId="0" borderId="26" xfId="1" applyNumberFormat="1" applyFont="1" applyBorder="1"/>
    <xf numFmtId="0" fontId="13" fillId="0" borderId="26" xfId="1" applyBorder="1" applyAlignment="1">
      <alignment horizontal="right" vertical="top"/>
    </xf>
    <xf numFmtId="164" fontId="13" fillId="0" borderId="0" xfId="1" applyNumberFormat="1" applyBorder="1"/>
    <xf numFmtId="0" fontId="15" fillId="0" borderId="0" xfId="1" applyFont="1" applyBorder="1" applyAlignment="1"/>
    <xf numFmtId="0" fontId="15" fillId="0" borderId="0" xfId="1" applyFont="1" applyBorder="1" applyAlignment="1">
      <alignment wrapText="1"/>
    </xf>
    <xf numFmtId="164" fontId="13" fillId="0" borderId="0" xfId="1" applyNumberFormat="1" applyBorder="1" applyAlignment="1"/>
    <xf numFmtId="0" fontId="13" fillId="0" borderId="0" xfId="1" applyBorder="1" applyAlignment="1"/>
    <xf numFmtId="0" fontId="13" fillId="0" borderId="0" xfId="1" applyBorder="1" applyAlignment="1">
      <alignment wrapText="1"/>
    </xf>
    <xf numFmtId="49" fontId="13" fillId="0" borderId="0" xfId="1" applyNumberFormat="1" applyFont="1" applyAlignment="1">
      <alignment horizontal="center"/>
    </xf>
    <xf numFmtId="164" fontId="15" fillId="0" borderId="0" xfId="1" applyNumberFormat="1" applyFont="1" applyBorder="1" applyAlignment="1">
      <alignment horizontal="right"/>
    </xf>
    <xf numFmtId="0" fontId="15" fillId="0" borderId="0" xfId="1" applyFont="1" applyBorder="1" applyAlignment="1">
      <alignment horizontal="left"/>
    </xf>
    <xf numFmtId="0" fontId="13" fillId="0" borderId="0" xfId="1" applyBorder="1" applyAlignment="1">
      <alignment horizontal="right"/>
    </xf>
    <xf numFmtId="0" fontId="13" fillId="0" borderId="10" xfId="1" applyBorder="1" applyAlignment="1">
      <alignment horizontal="right"/>
    </xf>
    <xf numFmtId="0" fontId="50" fillId="0" borderId="0" xfId="9" applyFont="1" applyFill="1" applyAlignment="1" applyProtection="1">
      <alignment horizontal="left" vertical="top" wrapText="1"/>
    </xf>
    <xf numFmtId="0" fontId="50" fillId="0" borderId="0" xfId="9" applyFont="1" applyFill="1" applyBorder="1" applyAlignment="1" applyProtection="1">
      <alignment vertical="top" wrapText="1"/>
    </xf>
    <xf numFmtId="0" fontId="50" fillId="0" borderId="0" xfId="9" applyFont="1" applyFill="1" applyAlignment="1" applyProtection="1">
      <alignment horizontal="right" vertical="top"/>
    </xf>
    <xf numFmtId="0" fontId="50" fillId="0" borderId="0" xfId="9" applyFont="1" applyFill="1" applyBorder="1" applyAlignment="1" applyProtection="1">
      <alignment horizontal="right" vertical="top"/>
    </xf>
    <xf numFmtId="4" fontId="49" fillId="0" borderId="0" xfId="9" applyNumberFormat="1" applyFont="1" applyFill="1" applyBorder="1" applyProtection="1"/>
    <xf numFmtId="4" fontId="49" fillId="0" borderId="0" xfId="9" applyNumberFormat="1" applyFont="1" applyFill="1" applyBorder="1" applyAlignment="1" applyProtection="1">
      <alignment horizontal="center"/>
    </xf>
    <xf numFmtId="4" fontId="49" fillId="0" borderId="0" xfId="9" applyNumberFormat="1" applyFont="1" applyFill="1" applyBorder="1" applyAlignment="1" applyProtection="1">
      <alignment horizontal="center"/>
      <protection locked="0"/>
    </xf>
    <xf numFmtId="165" fontId="49" fillId="0" borderId="0" xfId="9" applyNumberFormat="1" applyFont="1" applyFill="1" applyAlignment="1">
      <alignment horizontal="center" vertical="top"/>
    </xf>
    <xf numFmtId="4" fontId="49" fillId="0" borderId="0" xfId="29" applyNumberFormat="1" applyFont="1" applyFill="1" applyBorder="1" applyAlignment="1">
      <alignment horizontal="center"/>
    </xf>
    <xf numFmtId="0" fontId="49" fillId="0" borderId="0" xfId="26" applyFont="1" applyFill="1" applyAlignment="1">
      <alignment horizontal="left" vertical="top" wrapText="1"/>
    </xf>
    <xf numFmtId="165" fontId="49" fillId="0" borderId="0" xfId="25" applyNumberFormat="1" applyFont="1" applyFill="1" applyAlignment="1">
      <alignment horizontal="center" vertical="top"/>
    </xf>
    <xf numFmtId="0" fontId="49" fillId="0" borderId="0" xfId="25" quotePrefix="1" applyFont="1" applyFill="1" applyAlignment="1">
      <alignment horizontal="center" vertical="top"/>
    </xf>
    <xf numFmtId="3" fontId="49" fillId="0" borderId="0" xfId="25" applyNumberFormat="1" applyFont="1" applyFill="1" applyAlignment="1">
      <alignment horizontal="center"/>
    </xf>
    <xf numFmtId="0" fontId="49" fillId="0" borderId="0" xfId="25" applyFont="1" applyFill="1" applyAlignment="1">
      <alignment horizontal="center"/>
    </xf>
    <xf numFmtId="0" fontId="49" fillId="0" borderId="0" xfId="25" applyFont="1" applyFill="1" applyAlignment="1">
      <alignment horizontal="left" vertical="top" wrapText="1"/>
    </xf>
    <xf numFmtId="4" fontId="49" fillId="0" borderId="0" xfId="29" applyNumberFormat="1" applyFont="1" applyFill="1" applyBorder="1" applyAlignment="1">
      <alignment horizontal="right"/>
    </xf>
    <xf numFmtId="4" fontId="49" fillId="0" borderId="0" xfId="9" applyNumberFormat="1" applyFont="1" applyFill="1" applyBorder="1" applyAlignment="1" applyProtection="1">
      <alignment horizontal="right"/>
    </xf>
    <xf numFmtId="4" fontId="51" fillId="0" borderId="0" xfId="9" applyNumberFormat="1" applyFont="1" applyFill="1" applyBorder="1" applyAlignment="1" applyProtection="1">
      <alignment horizontal="right"/>
    </xf>
    <xf numFmtId="0" fontId="49" fillId="0" borderId="0" xfId="25" applyFont="1" applyFill="1" applyBorder="1" applyAlignment="1">
      <alignment horizontal="center"/>
    </xf>
    <xf numFmtId="165" fontId="49" fillId="0" borderId="0" xfId="9" applyNumberFormat="1" applyFont="1" applyFill="1" applyAlignment="1" applyProtection="1">
      <alignment horizontal="center" vertical="top"/>
    </xf>
    <xf numFmtId="4" fontId="49" fillId="5" borderId="27" xfId="9" applyNumberFormat="1" applyFont="1" applyFill="1" applyBorder="1" applyAlignment="1" applyProtection="1">
      <alignment horizontal="center"/>
      <protection locked="0"/>
    </xf>
    <xf numFmtId="0" fontId="51" fillId="0" borderId="0" xfId="9" applyFont="1" applyFill="1" applyAlignment="1" applyProtection="1">
      <alignment horizontal="center" vertical="top"/>
    </xf>
    <xf numFmtId="3" fontId="49" fillId="0" borderId="0" xfId="9" applyNumberFormat="1" applyFont="1" applyFill="1" applyBorder="1" applyAlignment="1" applyProtection="1">
      <alignment horizontal="center"/>
    </xf>
    <xf numFmtId="0" fontId="49" fillId="0" borderId="0" xfId="9" applyFont="1" applyFill="1" applyBorder="1" applyAlignment="1" applyProtection="1">
      <alignment horizontal="center"/>
    </xf>
    <xf numFmtId="0" fontId="49" fillId="0" borderId="0" xfId="9" applyFont="1" applyFill="1" applyAlignment="1" applyProtection="1">
      <alignment horizontal="left" vertical="top" wrapText="1"/>
    </xf>
    <xf numFmtId="4" fontId="51" fillId="0" borderId="0" xfId="9" applyNumberFormat="1" applyFont="1" applyFill="1" applyBorder="1" applyAlignment="1" applyProtection="1">
      <alignment horizontal="center"/>
    </xf>
    <xf numFmtId="3" fontId="51" fillId="0" borderId="0" xfId="9" applyNumberFormat="1" applyFont="1" applyFill="1" applyBorder="1" applyAlignment="1" applyProtection="1">
      <alignment horizontal="center"/>
    </xf>
    <xf numFmtId="0" fontId="51" fillId="0" borderId="0" xfId="9" applyFont="1" applyFill="1" applyBorder="1" applyAlignment="1" applyProtection="1">
      <alignment horizontal="center"/>
    </xf>
    <xf numFmtId="0" fontId="51" fillId="0" borderId="0" xfId="9" applyFont="1" applyFill="1" applyBorder="1" applyAlignment="1" applyProtection="1">
      <alignment horizontal="left" vertical="top" wrapText="1"/>
    </xf>
    <xf numFmtId="4" fontId="51" fillId="0" borderId="1" xfId="9" applyNumberFormat="1" applyFont="1" applyFill="1" applyBorder="1" applyAlignment="1" applyProtection="1">
      <alignment horizontal="right"/>
    </xf>
    <xf numFmtId="4" fontId="51" fillId="0" borderId="1" xfId="9" applyNumberFormat="1" applyFont="1" applyFill="1" applyBorder="1" applyAlignment="1" applyProtection="1">
      <alignment horizontal="center"/>
    </xf>
    <xf numFmtId="3" fontId="51" fillId="0" borderId="1" xfId="9" applyNumberFormat="1" applyFont="1" applyFill="1" applyBorder="1" applyAlignment="1" applyProtection="1">
      <alignment horizontal="center"/>
    </xf>
    <xf numFmtId="0" fontId="51" fillId="0" borderId="1" xfId="9" applyFont="1" applyFill="1" applyBorder="1" applyAlignment="1" applyProtection="1">
      <alignment horizontal="center"/>
    </xf>
    <xf numFmtId="0" fontId="51" fillId="0" borderId="1" xfId="9" applyFont="1" applyFill="1" applyBorder="1" applyAlignment="1" applyProtection="1">
      <alignment horizontal="left" vertical="top" wrapText="1"/>
    </xf>
    <xf numFmtId="0" fontId="51" fillId="0" borderId="0" xfId="9" applyFont="1" applyFill="1" applyBorder="1" applyAlignment="1">
      <alignment vertical="top" wrapText="1"/>
    </xf>
    <xf numFmtId="49" fontId="51" fillId="0" borderId="0" xfId="9" applyNumberFormat="1" applyFont="1" applyFill="1" applyBorder="1" applyAlignment="1">
      <alignment horizontal="center" vertical="top"/>
    </xf>
    <xf numFmtId="4" fontId="49" fillId="0" borderId="0" xfId="29" applyNumberFormat="1" applyFont="1" applyFill="1" applyBorder="1"/>
    <xf numFmtId="3" fontId="49" fillId="0" borderId="0" xfId="26" applyNumberFormat="1" applyFont="1" applyFill="1" applyAlignment="1">
      <alignment horizontal="right"/>
    </xf>
    <xf numFmtId="0" fontId="49" fillId="0" borderId="0" xfId="26" applyFont="1" applyFill="1" applyAlignment="1">
      <alignment horizontal="right"/>
    </xf>
    <xf numFmtId="4" fontId="49" fillId="0" borderId="0" xfId="26" applyNumberFormat="1" applyFont="1" applyAlignment="1"/>
    <xf numFmtId="0" fontId="51" fillId="0" borderId="0" xfId="9" applyFont="1" applyFill="1" applyAlignment="1" applyProtection="1">
      <alignment horizontal="right" vertical="top"/>
    </xf>
    <xf numFmtId="164" fontId="49" fillId="0" borderId="0" xfId="9" applyNumberFormat="1" applyFont="1" applyBorder="1" applyAlignment="1" applyProtection="1">
      <alignment horizontal="center"/>
    </xf>
    <xf numFmtId="1" fontId="49" fillId="0" borderId="0" xfId="25" applyNumberFormat="1" applyFont="1" applyFill="1" applyBorder="1" applyAlignment="1">
      <alignment horizontal="center"/>
    </xf>
    <xf numFmtId="0" fontId="49" fillId="0" borderId="0" xfId="25" applyFont="1" applyFill="1" applyBorder="1" applyAlignment="1">
      <alignment horizontal="justify" vertical="top" wrapText="1"/>
    </xf>
    <xf numFmtId="4" fontId="49" fillId="5" borderId="27" xfId="9" applyNumberFormat="1" applyFont="1" applyFill="1" applyBorder="1" applyProtection="1">
      <protection locked="0"/>
    </xf>
    <xf numFmtId="2" fontId="49" fillId="0" borderId="0" xfId="26" applyNumberFormat="1" applyFont="1"/>
    <xf numFmtId="165" fontId="49" fillId="0" borderId="0" xfId="25" applyNumberFormat="1" applyFont="1" applyFill="1" applyBorder="1" applyAlignment="1">
      <alignment horizontal="right" vertical="top"/>
    </xf>
    <xf numFmtId="4" fontId="49" fillId="0" borderId="0" xfId="26" applyNumberFormat="1" applyFont="1" applyFill="1" applyAlignment="1"/>
    <xf numFmtId="4" fontId="49" fillId="0" borderId="27" xfId="9" applyNumberFormat="1" applyFont="1" applyFill="1" applyBorder="1" applyProtection="1">
      <protection locked="0"/>
    </xf>
    <xf numFmtId="3" fontId="51" fillId="0" borderId="0" xfId="9" applyNumberFormat="1" applyFont="1" applyFill="1" applyBorder="1" applyAlignment="1" applyProtection="1">
      <alignment horizontal="right"/>
    </xf>
    <xf numFmtId="0" fontId="51" fillId="0" borderId="0" xfId="9" applyFont="1" applyFill="1" applyBorder="1" applyAlignment="1" applyProtection="1">
      <alignment horizontal="right"/>
    </xf>
    <xf numFmtId="49" fontId="51" fillId="0" borderId="0" xfId="9" applyNumberFormat="1" applyFont="1" applyFill="1" applyBorder="1" applyAlignment="1">
      <alignment horizontal="right" vertical="top"/>
    </xf>
    <xf numFmtId="4" fontId="49" fillId="0" borderId="0" xfId="26" applyNumberFormat="1" applyFont="1" applyAlignment="1">
      <alignment horizontal="center"/>
    </xf>
    <xf numFmtId="164" fontId="49" fillId="0" borderId="0" xfId="9" applyNumberFormat="1" applyFont="1" applyFill="1" applyBorder="1" applyAlignment="1" applyProtection="1">
      <alignment horizontal="center"/>
    </xf>
    <xf numFmtId="0" fontId="13" fillId="0" borderId="0" xfId="11"/>
    <xf numFmtId="0" fontId="36" fillId="0" borderId="0" xfId="11" applyFont="1" applyAlignment="1">
      <alignment horizontal="left" vertical="top" wrapText="1"/>
    </xf>
    <xf numFmtId="4" fontId="54" fillId="0" borderId="0" xfId="36" applyNumberFormat="1" applyFont="1" applyBorder="1" applyAlignment="1">
      <alignment vertical="top"/>
    </xf>
    <xf numFmtId="4" fontId="55" fillId="0" borderId="0" xfId="36" applyNumberFormat="1" applyFont="1" applyBorder="1" applyAlignment="1">
      <alignment horizontal="left" vertical="top" wrapText="1"/>
    </xf>
    <xf numFmtId="4" fontId="57" fillId="0" borderId="0" xfId="36" applyNumberFormat="1" applyFont="1" applyBorder="1" applyAlignment="1">
      <alignment vertical="top"/>
    </xf>
    <xf numFmtId="4" fontId="54" fillId="0" borderId="0" xfId="36" applyNumberFormat="1" applyFont="1" applyBorder="1" applyAlignment="1">
      <alignment horizontal="right" vertical="top"/>
    </xf>
    <xf numFmtId="4" fontId="58" fillId="0" borderId="0" xfId="36" applyNumberFormat="1" applyFont="1" applyBorder="1" applyAlignment="1">
      <alignment horizontal="left" vertical="top"/>
    </xf>
    <xf numFmtId="4" fontId="54" fillId="0" borderId="0" xfId="36" applyNumberFormat="1" applyFont="1" applyBorder="1" applyAlignment="1">
      <alignment horizontal="center"/>
    </xf>
    <xf numFmtId="4" fontId="54" fillId="0" borderId="0" xfId="36" applyNumberFormat="1" applyFont="1" applyBorder="1" applyAlignment="1"/>
    <xf numFmtId="4" fontId="57" fillId="0" borderId="0" xfId="36" applyNumberFormat="1" applyFont="1" applyBorder="1" applyAlignment="1">
      <alignment horizontal="right"/>
    </xf>
    <xf numFmtId="4" fontId="57" fillId="0" borderId="0" xfId="36" applyNumberFormat="1" applyFont="1" applyBorder="1" applyAlignment="1"/>
    <xf numFmtId="4" fontId="54" fillId="0" borderId="0" xfId="36" applyNumberFormat="1" applyFont="1" applyBorder="1" applyAlignment="1">
      <alignment horizontal="right" vertical="top" wrapText="1"/>
    </xf>
    <xf numFmtId="4" fontId="59" fillId="0" borderId="0" xfId="36" applyNumberFormat="1" applyFont="1" applyBorder="1" applyAlignment="1">
      <alignment horizontal="justify" vertical="top" wrapText="1"/>
    </xf>
    <xf numFmtId="4" fontId="54" fillId="0" borderId="0" xfId="36" applyNumberFormat="1" applyFont="1" applyBorder="1" applyAlignment="1">
      <alignment horizontal="center" wrapText="1"/>
    </xf>
    <xf numFmtId="4" fontId="54" fillId="0" borderId="0" xfId="36" applyNumberFormat="1" applyFont="1" applyBorder="1" applyAlignment="1">
      <alignment wrapText="1"/>
    </xf>
    <xf numFmtId="4" fontId="57" fillId="0" borderId="0" xfId="36" applyNumberFormat="1" applyFont="1" applyBorder="1" applyAlignment="1">
      <alignment horizontal="right" wrapText="1"/>
    </xf>
    <xf numFmtId="4" fontId="57" fillId="0" borderId="0" xfId="36" applyNumberFormat="1" applyFont="1" applyBorder="1" applyAlignment="1">
      <alignment horizontal="justify" wrapText="1"/>
    </xf>
    <xf numFmtId="4" fontId="54" fillId="0" borderId="0" xfId="36" applyNumberFormat="1" applyFont="1" applyFill="1" applyBorder="1" applyAlignment="1">
      <alignment vertical="center"/>
    </xf>
    <xf numFmtId="4" fontId="60" fillId="0" borderId="0" xfId="36" applyNumberFormat="1" applyFont="1" applyFill="1" applyBorder="1" applyAlignment="1">
      <alignment horizontal="center" vertical="center"/>
    </xf>
    <xf numFmtId="4" fontId="57" fillId="0" borderId="0" xfId="36" applyNumberFormat="1" applyFont="1" applyFill="1" applyBorder="1" applyAlignment="1">
      <alignment vertical="center"/>
    </xf>
    <xf numFmtId="4" fontId="57" fillId="0" borderId="0" xfId="36" applyNumberFormat="1" applyFont="1" applyBorder="1" applyAlignment="1">
      <alignment vertical="center"/>
    </xf>
    <xf numFmtId="4" fontId="54" fillId="0" borderId="0" xfId="36" applyNumberFormat="1" applyFont="1" applyFill="1" applyBorder="1" applyAlignment="1">
      <alignment vertical="top"/>
    </xf>
    <xf numFmtId="4" fontId="61" fillId="0" borderId="0" xfId="36" applyNumberFormat="1" applyFont="1" applyFill="1" applyBorder="1" applyAlignment="1">
      <alignment horizontal="center" vertical="top"/>
    </xf>
    <xf numFmtId="4" fontId="57" fillId="0" borderId="0" xfId="36" applyNumberFormat="1" applyFont="1" applyFill="1" applyBorder="1" applyAlignment="1">
      <alignment vertical="top"/>
    </xf>
    <xf numFmtId="4" fontId="62" fillId="0" borderId="0" xfId="36" applyNumberFormat="1" applyFont="1" applyBorder="1" applyAlignment="1">
      <alignment horizontal="center" vertical="top" wrapText="1"/>
    </xf>
    <xf numFmtId="4" fontId="54" fillId="0" borderId="0" xfId="36" applyNumberFormat="1" applyFont="1" applyFill="1" applyBorder="1" applyAlignment="1">
      <alignment horizontal="right" vertical="top" wrapText="1"/>
    </xf>
    <xf numFmtId="17" fontId="57" fillId="0" borderId="0" xfId="36" applyNumberFormat="1" applyFont="1" applyBorder="1" applyAlignment="1">
      <alignment horizontal="justify" vertical="top" wrapText="1"/>
    </xf>
    <xf numFmtId="4" fontId="54" fillId="0" borderId="0" xfId="36" applyNumberFormat="1" applyFont="1" applyFill="1" applyBorder="1" applyAlignment="1">
      <alignment horizontal="center" wrapText="1"/>
    </xf>
    <xf numFmtId="4" fontId="54" fillId="0" borderId="0" xfId="36" applyNumberFormat="1" applyFont="1" applyFill="1" applyBorder="1" applyAlignment="1">
      <alignment wrapText="1"/>
    </xf>
    <xf numFmtId="4" fontId="54" fillId="0" borderId="0" xfId="36" applyNumberFormat="1" applyFont="1" applyFill="1" applyBorder="1" applyAlignment="1">
      <alignment horizontal="right" wrapText="1"/>
    </xf>
    <xf numFmtId="4" fontId="57" fillId="0" borderId="0" xfId="36" applyNumberFormat="1" applyFont="1" applyFill="1" applyBorder="1" applyAlignment="1">
      <alignment horizontal="justify" wrapText="1"/>
    </xf>
    <xf numFmtId="4" fontId="57" fillId="0" borderId="0" xfId="36" applyNumberFormat="1" applyFont="1" applyBorder="1" applyAlignment="1">
      <alignment horizontal="justify" vertical="top" wrapText="1"/>
    </xf>
    <xf numFmtId="4" fontId="67" fillId="0" borderId="0" xfId="0" applyNumberFormat="1" applyFont="1" applyFill="1" applyAlignment="1">
      <alignment horizontal="justify" vertical="top" wrapText="1"/>
    </xf>
    <xf numFmtId="4" fontId="57" fillId="0" borderId="0" xfId="0" applyNumberFormat="1" applyFont="1" applyFill="1" applyAlignment="1">
      <alignment horizontal="justify" vertical="top" wrapText="1"/>
    </xf>
    <xf numFmtId="4" fontId="73" fillId="0" borderId="0" xfId="0" applyNumberFormat="1" applyFont="1" applyFill="1" applyAlignment="1">
      <alignment horizontal="justify" vertical="top" wrapText="1"/>
    </xf>
    <xf numFmtId="0" fontId="13" fillId="0" borderId="10" xfId="1" applyFont="1" applyFill="1" applyBorder="1" applyAlignment="1">
      <alignment horizontal="right"/>
    </xf>
    <xf numFmtId="0" fontId="13" fillId="0" borderId="25" xfId="1" applyFont="1" applyFill="1" applyBorder="1" applyAlignment="1">
      <alignment wrapText="1"/>
    </xf>
    <xf numFmtId="0" fontId="13" fillId="0" borderId="0" xfId="1" applyFont="1" applyFill="1" applyAlignment="1">
      <alignment wrapText="1"/>
    </xf>
    <xf numFmtId="0" fontId="13" fillId="0" borderId="0" xfId="1" applyFont="1" applyFill="1" applyBorder="1" applyAlignment="1">
      <alignment wrapText="1"/>
    </xf>
    <xf numFmtId="0" fontId="13" fillId="0" borderId="0" xfId="1" applyFont="1" applyFill="1"/>
    <xf numFmtId="0" fontId="39" fillId="0" borderId="26" xfId="1" applyFont="1" applyFill="1" applyBorder="1" applyAlignment="1">
      <alignment horizontal="left"/>
    </xf>
    <xf numFmtId="0" fontId="15" fillId="0" borderId="0" xfId="9" applyFont="1" applyFill="1" applyBorder="1" applyAlignment="1">
      <alignment horizontal="left" vertical="top" wrapText="1"/>
    </xf>
    <xf numFmtId="0" fontId="13" fillId="0" borderId="10" xfId="1" applyFont="1" applyBorder="1" applyAlignment="1">
      <alignment horizontal="right"/>
    </xf>
    <xf numFmtId="0" fontId="13" fillId="0" borderId="25" xfId="1" applyFont="1" applyBorder="1" applyAlignment="1">
      <alignment wrapText="1"/>
    </xf>
    <xf numFmtId="0" fontId="13" fillId="0" borderId="0" xfId="1" applyFont="1" applyBorder="1" applyAlignment="1">
      <alignment wrapText="1"/>
    </xf>
    <xf numFmtId="4" fontId="48" fillId="0" borderId="0" xfId="11" applyNumberFormat="1" applyFont="1" applyFill="1"/>
    <xf numFmtId="4" fontId="48" fillId="0" borderId="0" xfId="11" applyNumberFormat="1" applyFont="1" applyFill="1" applyAlignment="1">
      <alignment horizontal="center"/>
    </xf>
    <xf numFmtId="3" fontId="48" fillId="0" borderId="0" xfId="11" applyNumberFormat="1" applyFont="1" applyFill="1" applyAlignment="1">
      <alignment horizontal="center"/>
    </xf>
    <xf numFmtId="0" fontId="48" fillId="0" borderId="0" xfId="11" applyFont="1" applyFill="1" applyAlignment="1">
      <alignment horizontal="center"/>
    </xf>
    <xf numFmtId="0" fontId="48" fillId="0" borderId="0" xfId="11" applyFont="1" applyFill="1" applyAlignment="1">
      <alignment vertical="top" wrapText="1"/>
    </xf>
    <xf numFmtId="4" fontId="48" fillId="0" borderId="0" xfId="11" applyNumberFormat="1" applyFont="1" applyFill="1" applyBorder="1"/>
    <xf numFmtId="4" fontId="48" fillId="0" borderId="0" xfId="11" applyNumberFormat="1" applyFont="1" applyFill="1" applyBorder="1" applyAlignment="1">
      <alignment horizontal="center"/>
    </xf>
    <xf numFmtId="0" fontId="48" fillId="0" borderId="0" xfId="11" applyFont="1" applyAlignment="1">
      <alignment wrapText="1"/>
    </xf>
    <xf numFmtId="0" fontId="48" fillId="0" borderId="0" xfId="11" applyFont="1" applyAlignment="1">
      <alignment horizontal="center" wrapText="1"/>
    </xf>
    <xf numFmtId="4" fontId="48" fillId="0" borderId="0" xfId="11" applyNumberFormat="1" applyFont="1" applyFill="1" applyBorder="1" applyAlignment="1">
      <alignment horizontal="center" wrapText="1"/>
    </xf>
    <xf numFmtId="3" fontId="48" fillId="0" borderId="0" xfId="11" applyNumberFormat="1" applyFont="1" applyFill="1" applyBorder="1" applyAlignment="1">
      <alignment horizontal="center" wrapText="1"/>
    </xf>
    <xf numFmtId="172" fontId="49" fillId="0" borderId="0" xfId="11" applyNumberFormat="1" applyFont="1" applyAlignment="1">
      <alignment horizontal="center" vertical="center"/>
    </xf>
    <xf numFmtId="3" fontId="49" fillId="0" borderId="0" xfId="11" applyNumberFormat="1" applyFont="1" applyAlignment="1">
      <alignment horizontal="center"/>
    </xf>
    <xf numFmtId="0" fontId="49" fillId="0" borderId="0" xfId="11" applyFont="1" applyAlignment="1">
      <alignment horizontal="center" vertical="center"/>
    </xf>
    <xf numFmtId="165" fontId="49" fillId="0" borderId="0" xfId="11" applyNumberFormat="1" applyFont="1" applyFill="1" applyAlignment="1">
      <alignment horizontal="center" vertical="top"/>
    </xf>
    <xf numFmtId="0" fontId="49" fillId="0" borderId="0" xfId="11" quotePrefix="1" applyFont="1" applyAlignment="1">
      <alignment horizontal="left" vertical="top" wrapText="1"/>
    </xf>
    <xf numFmtId="0" fontId="49" fillId="0" borderId="0" xfId="11" applyFont="1" applyAlignment="1">
      <alignment horizontal="left" vertical="top" wrapText="1"/>
    </xf>
    <xf numFmtId="165" fontId="49" fillId="0" borderId="0" xfId="11" applyNumberFormat="1" applyFont="1" applyFill="1" applyAlignment="1">
      <alignment horizontal="right" vertical="top"/>
    </xf>
    <xf numFmtId="3" fontId="49" fillId="0" borderId="0" xfId="11" applyNumberFormat="1" applyFont="1" applyAlignment="1">
      <alignment horizontal="right"/>
    </xf>
    <xf numFmtId="0" fontId="49" fillId="0" borderId="0" xfId="11" applyFont="1" applyFill="1" applyBorder="1" applyAlignment="1">
      <alignment horizontal="center" wrapText="1"/>
    </xf>
    <xf numFmtId="0" fontId="49" fillId="0" borderId="0" xfId="11" applyFont="1" applyAlignment="1">
      <alignment horizontal="left" vertical="center" wrapText="1"/>
    </xf>
    <xf numFmtId="1" fontId="49" fillId="0" borderId="0" xfId="11" applyNumberFormat="1" applyFont="1" applyFill="1" applyBorder="1" applyAlignment="1">
      <alignment horizontal="center"/>
    </xf>
    <xf numFmtId="0" fontId="49" fillId="0" borderId="0" xfId="11" applyFont="1" applyFill="1" applyBorder="1" applyAlignment="1">
      <alignment horizontal="center"/>
    </xf>
    <xf numFmtId="49" fontId="49" fillId="0" borderId="0" xfId="11" applyNumberFormat="1" applyFont="1" applyFill="1" applyBorder="1" applyAlignment="1">
      <alignment horizontal="left" vertical="top" wrapText="1"/>
    </xf>
    <xf numFmtId="0" fontId="49" fillId="0" borderId="0" xfId="11" applyFont="1" applyFill="1" applyBorder="1" applyAlignment="1">
      <alignment vertical="center"/>
    </xf>
    <xf numFmtId="172" fontId="49" fillId="0" borderId="0" xfId="11" applyNumberFormat="1" applyFont="1" applyBorder="1" applyAlignment="1">
      <alignment vertical="center"/>
    </xf>
    <xf numFmtId="3" fontId="49" fillId="0" borderId="0" xfId="11" applyNumberFormat="1" applyFont="1" applyBorder="1" applyAlignment="1">
      <alignment horizontal="right"/>
    </xf>
    <xf numFmtId="0" fontId="49" fillId="0" borderId="0" xfId="11" applyFont="1" applyFill="1" applyBorder="1" applyAlignment="1">
      <alignment horizontal="center" vertical="center" wrapText="1"/>
    </xf>
    <xf numFmtId="0" fontId="49" fillId="0" borderId="0" xfId="11" quotePrefix="1" applyFont="1" applyAlignment="1">
      <alignment horizontal="left" vertical="center" wrapText="1"/>
    </xf>
    <xf numFmtId="3" fontId="49" fillId="0" borderId="0" xfId="11" applyNumberFormat="1" applyFont="1" applyFill="1" applyAlignment="1">
      <alignment horizontal="right"/>
    </xf>
    <xf numFmtId="0" fontId="49" fillId="0" borderId="0" xfId="11" applyFont="1" applyFill="1" applyAlignment="1">
      <alignment horizontal="left" vertical="center" wrapText="1"/>
    </xf>
    <xf numFmtId="0" fontId="16" fillId="0" borderId="0" xfId="11" applyFont="1" applyFill="1" applyAlignment="1">
      <alignment vertical="top" wrapText="1"/>
    </xf>
    <xf numFmtId="0" fontId="52" fillId="0" borderId="0" xfId="11" applyFont="1" applyAlignment="1">
      <alignment vertical="center"/>
    </xf>
    <xf numFmtId="3" fontId="16" fillId="0" borderId="0" xfId="11" applyNumberFormat="1" applyFont="1" applyFill="1" applyAlignment="1">
      <alignment horizontal="center"/>
    </xf>
    <xf numFmtId="0" fontId="37" fillId="0" borderId="0" xfId="11" applyFont="1" applyFill="1" applyAlignment="1">
      <alignment vertical="top" wrapText="1"/>
    </xf>
    <xf numFmtId="0" fontId="37" fillId="0" borderId="0" xfId="11" applyFont="1" applyFill="1" applyAlignment="1">
      <alignment horizontal="right" vertical="top"/>
    </xf>
    <xf numFmtId="0" fontId="37" fillId="0" borderId="0" xfId="11" applyFont="1" applyFill="1" applyAlignment="1">
      <alignment horizontal="left" vertical="top" wrapText="1"/>
    </xf>
    <xf numFmtId="0" fontId="49" fillId="0" borderId="0" xfId="11" applyFont="1"/>
    <xf numFmtId="0" fontId="44" fillId="0" borderId="0" xfId="11" applyFont="1" applyAlignment="1">
      <alignment vertical="center"/>
    </xf>
    <xf numFmtId="0" fontId="48" fillId="0" borderId="0" xfId="11" applyFont="1" applyFill="1"/>
    <xf numFmtId="0" fontId="17" fillId="0" borderId="0" xfId="2" applyFont="1" applyFill="1" applyAlignment="1"/>
    <xf numFmtId="0" fontId="17" fillId="0" borderId="0" xfId="2" applyNumberFormat="1" applyFont="1" applyFill="1" applyAlignment="1">
      <alignment vertical="center" wrapText="1"/>
    </xf>
    <xf numFmtId="0" fontId="8" fillId="0" borderId="0" xfId="0" applyFont="1" applyFill="1"/>
    <xf numFmtId="0" fontId="8" fillId="0" borderId="0" xfId="0" applyFont="1" applyFill="1" applyAlignment="1">
      <alignment horizontal="center"/>
    </xf>
    <xf numFmtId="4" fontId="71" fillId="0" borderId="0" xfId="0" applyNumberFormat="1" applyFont="1" applyFill="1" applyAlignment="1">
      <alignment horizontal="justify" vertical="top" wrapText="1"/>
    </xf>
    <xf numFmtId="4" fontId="67" fillId="0" borderId="0" xfId="0" applyNumberFormat="1" applyFont="1" applyFill="1" applyAlignment="1">
      <alignment horizontal="center" vertical="top" wrapText="1"/>
    </xf>
    <xf numFmtId="0" fontId="74" fillId="0" borderId="0" xfId="0" applyFont="1" applyFill="1"/>
    <xf numFmtId="0" fontId="79" fillId="0" borderId="0" xfId="41" applyFont="1" applyBorder="1"/>
    <xf numFmtId="0" fontId="80" fillId="0" borderId="0" xfId="41" applyFont="1" applyAlignment="1">
      <alignment horizontal="left"/>
    </xf>
    <xf numFmtId="0" fontId="79" fillId="0" borderId="0" xfId="41" applyFont="1" applyBorder="1" applyAlignment="1">
      <alignment horizontal="center"/>
    </xf>
    <xf numFmtId="3" fontId="79" fillId="0" borderId="0" xfId="41" applyNumberFormat="1" applyFont="1" applyBorder="1"/>
    <xf numFmtId="3" fontId="81" fillId="6" borderId="0" xfId="41" applyNumberFormat="1" applyFont="1" applyFill="1" applyBorder="1" applyAlignment="1">
      <alignment horizontal="left"/>
    </xf>
    <xf numFmtId="0" fontId="82" fillId="6" borderId="0" xfId="41" applyFont="1" applyFill="1"/>
    <xf numFmtId="0" fontId="83" fillId="0" borderId="0" xfId="41" applyFont="1" applyBorder="1"/>
    <xf numFmtId="0" fontId="78" fillId="0" borderId="0" xfId="41"/>
    <xf numFmtId="0" fontId="84" fillId="0" borderId="0" xfId="41" applyFont="1" applyBorder="1"/>
    <xf numFmtId="0" fontId="85" fillId="6" borderId="0" xfId="41" applyFont="1" applyFill="1" applyBorder="1" applyAlignment="1"/>
    <xf numFmtId="0" fontId="86" fillId="0" borderId="0" xfId="41" applyFont="1" applyBorder="1"/>
    <xf numFmtId="0" fontId="85" fillId="0" borderId="0" xfId="41" applyFont="1" applyBorder="1"/>
    <xf numFmtId="3" fontId="87" fillId="0" borderId="0" xfId="41" applyNumberFormat="1" applyFont="1" applyBorder="1"/>
    <xf numFmtId="0" fontId="87" fillId="0" borderId="0" xfId="41" applyFont="1" applyBorder="1"/>
    <xf numFmtId="4" fontId="81" fillId="6" borderId="0" xfId="41" applyNumberFormat="1" applyFont="1" applyFill="1" applyBorder="1" applyAlignment="1">
      <alignment horizontal="center"/>
    </xf>
    <xf numFmtId="4" fontId="85" fillId="6" borderId="0" xfId="42" applyNumberFormat="1" applyFont="1" applyFill="1" applyBorder="1" applyAlignment="1">
      <alignment horizontal="left"/>
    </xf>
    <xf numFmtId="3" fontId="85" fillId="0" borderId="0" xfId="41" applyNumberFormat="1" applyFont="1" applyBorder="1"/>
    <xf numFmtId="0" fontId="88" fillId="0" borderId="0" xfId="41" applyFont="1" applyBorder="1" applyAlignment="1"/>
    <xf numFmtId="4" fontId="85" fillId="6" borderId="0" xfId="41" applyNumberFormat="1" applyFont="1" applyFill="1" applyBorder="1" applyAlignment="1">
      <alignment horizontal="right"/>
    </xf>
    <xf numFmtId="0" fontId="85" fillId="0" borderId="10" xfId="41" applyFont="1" applyBorder="1"/>
    <xf numFmtId="3" fontId="85" fillId="0" borderId="10" xfId="41" applyNumberFormat="1" applyFont="1" applyBorder="1"/>
    <xf numFmtId="0" fontId="88" fillId="0" borderId="10" xfId="41" applyFont="1" applyBorder="1" applyAlignment="1"/>
    <xf numFmtId="4" fontId="85" fillId="6" borderId="10" xfId="41" applyNumberFormat="1" applyFont="1" applyFill="1" applyBorder="1" applyAlignment="1">
      <alignment horizontal="right"/>
    </xf>
    <xf numFmtId="0" fontId="89" fillId="0" borderId="0" xfId="41" applyFont="1" applyBorder="1"/>
    <xf numFmtId="3" fontId="85" fillId="0" borderId="53" xfId="41" applyNumberFormat="1" applyFont="1" applyBorder="1"/>
    <xf numFmtId="8" fontId="85" fillId="0" borderId="20" xfId="41" applyNumberFormat="1" applyFont="1" applyBorder="1" applyAlignment="1">
      <alignment horizontal="right"/>
    </xf>
    <xf numFmtId="8" fontId="89" fillId="0" borderId="0" xfId="41" applyNumberFormat="1" applyFont="1" applyBorder="1"/>
    <xf numFmtId="0" fontId="85" fillId="0" borderId="10" xfId="41" applyFont="1" applyBorder="1" applyAlignment="1">
      <alignment horizontal="left"/>
    </xf>
    <xf numFmtId="0" fontId="88" fillId="0" borderId="0" xfId="41" applyFont="1" applyBorder="1"/>
    <xf numFmtId="3" fontId="88" fillId="0" borderId="0" xfId="41" applyNumberFormat="1" applyFont="1" applyBorder="1"/>
    <xf numFmtId="0" fontId="90" fillId="0" borderId="0" xfId="41" applyFont="1" applyBorder="1" applyAlignment="1"/>
    <xf numFmtId="4" fontId="84" fillId="6" borderId="0" xfId="41" applyNumberFormat="1" applyFont="1" applyFill="1" applyBorder="1" applyAlignment="1">
      <alignment horizontal="right"/>
    </xf>
    <xf numFmtId="0" fontId="91" fillId="0" borderId="0" xfId="41" applyFont="1" applyBorder="1"/>
    <xf numFmtId="0" fontId="88" fillId="0" borderId="0" xfId="41" applyFont="1" applyBorder="1" applyAlignment="1">
      <alignment horizontal="right"/>
    </xf>
    <xf numFmtId="0" fontId="85" fillId="0" borderId="21" xfId="43" applyFont="1" applyBorder="1"/>
    <xf numFmtId="8" fontId="87" fillId="0" borderId="54" xfId="41" applyNumberFormat="1" applyFont="1" applyBorder="1" applyAlignment="1">
      <alignment horizontal="right"/>
    </xf>
    <xf numFmtId="0" fontId="92" fillId="0" borderId="0" xfId="41" applyFont="1" applyBorder="1"/>
    <xf numFmtId="3" fontId="87" fillId="0" borderId="0" xfId="41" applyNumberFormat="1" applyFont="1" applyBorder="1" applyAlignment="1">
      <alignment horizontal="center"/>
    </xf>
    <xf numFmtId="173" fontId="87" fillId="0" borderId="54" xfId="41" applyNumberFormat="1" applyFont="1" applyBorder="1" applyAlignment="1">
      <alignment horizontal="right"/>
    </xf>
    <xf numFmtId="8" fontId="92" fillId="0" borderId="0" xfId="41" applyNumberFormat="1" applyFont="1" applyBorder="1"/>
    <xf numFmtId="0" fontId="87" fillId="0" borderId="0" xfId="41" applyFont="1" applyFill="1" applyBorder="1"/>
    <xf numFmtId="3" fontId="87" fillId="0" borderId="0" xfId="41" applyNumberFormat="1" applyFont="1" applyFill="1" applyBorder="1"/>
    <xf numFmtId="173" fontId="87" fillId="0" borderId="54" xfId="41" applyNumberFormat="1" applyFont="1" applyFill="1" applyBorder="1" applyAlignment="1">
      <alignment horizontal="right"/>
    </xf>
    <xf numFmtId="0" fontId="87" fillId="0" borderId="10" xfId="41" applyFont="1" applyBorder="1"/>
    <xf numFmtId="0" fontId="87" fillId="0" borderId="10" xfId="41" applyFont="1" applyBorder="1" applyAlignment="1">
      <alignment horizontal="center"/>
    </xf>
    <xf numFmtId="3" fontId="87" fillId="0" borderId="10" xfId="41" applyNumberFormat="1" applyFont="1" applyBorder="1"/>
    <xf numFmtId="8" fontId="87" fillId="0" borderId="55" xfId="41" applyNumberFormat="1" applyFont="1" applyBorder="1" applyAlignment="1">
      <alignment horizontal="right"/>
    </xf>
    <xf numFmtId="0" fontId="87" fillId="0" borderId="0" xfId="41" applyFont="1" applyBorder="1" applyAlignment="1">
      <alignment horizontal="center"/>
    </xf>
    <xf numFmtId="174" fontId="87" fillId="0" borderId="21" xfId="41" applyNumberFormat="1" applyFont="1" applyBorder="1" applyAlignment="1">
      <alignment horizontal="right"/>
    </xf>
    <xf numFmtId="3" fontId="87" fillId="0" borderId="53" xfId="41" applyNumberFormat="1" applyFont="1" applyBorder="1"/>
    <xf numFmtId="8" fontId="87" fillId="0" borderId="20" xfId="41" applyNumberFormat="1" applyFont="1" applyBorder="1" applyAlignment="1">
      <alignment horizontal="right"/>
    </xf>
    <xf numFmtId="0" fontId="90" fillId="0" borderId="0" xfId="41" applyFont="1" applyBorder="1"/>
    <xf numFmtId="3" fontId="90" fillId="0" borderId="0" xfId="41" applyNumberFormat="1" applyFont="1" applyBorder="1"/>
    <xf numFmtId="0" fontId="93" fillId="0" borderId="0" xfId="41" applyFont="1" applyBorder="1"/>
    <xf numFmtId="8" fontId="93" fillId="0" borderId="0" xfId="41" applyNumberFormat="1" applyFont="1" applyBorder="1"/>
    <xf numFmtId="174" fontId="90" fillId="0" borderId="0" xfId="41" applyNumberFormat="1" applyFont="1" applyBorder="1"/>
    <xf numFmtId="0" fontId="94" fillId="0" borderId="0" xfId="41" applyFont="1" applyBorder="1" applyAlignment="1">
      <alignment horizontal="center" vertical="center"/>
    </xf>
    <xf numFmtId="0" fontId="94" fillId="0" borderId="0" xfId="41" applyFont="1" applyBorder="1"/>
    <xf numFmtId="0" fontId="94" fillId="0" borderId="0" xfId="41" applyFont="1" applyBorder="1" applyAlignment="1">
      <alignment horizontal="center"/>
    </xf>
    <xf numFmtId="174" fontId="94" fillId="0" borderId="0" xfId="44" applyNumberFormat="1" applyFont="1" applyBorder="1" applyAlignment="1">
      <alignment horizontal="center" vertical="top"/>
    </xf>
    <xf numFmtId="0" fontId="94" fillId="0" borderId="0" xfId="41" applyFont="1" applyBorder="1" applyAlignment="1"/>
    <xf numFmtId="4" fontId="95" fillId="0" borderId="0" xfId="44" applyNumberFormat="1" applyFont="1" applyBorder="1" applyAlignment="1">
      <alignment horizontal="right"/>
    </xf>
    <xf numFmtId="0" fontId="94" fillId="0" borderId="56" xfId="41" applyFont="1" applyFill="1" applyBorder="1" applyAlignment="1">
      <alignment horizontal="center" vertical="center"/>
    </xf>
    <xf numFmtId="0" fontId="94" fillId="0" borderId="57" xfId="41" applyFont="1" applyFill="1" applyBorder="1" applyAlignment="1">
      <alignment horizontal="center" vertical="center"/>
    </xf>
    <xf numFmtId="3" fontId="94" fillId="0" borderId="57" xfId="41" applyNumberFormat="1" applyFont="1" applyFill="1" applyBorder="1" applyAlignment="1">
      <alignment horizontal="center" vertical="center"/>
    </xf>
    <xf numFmtId="3" fontId="94" fillId="0" borderId="58" xfId="41" applyNumberFormat="1" applyFont="1" applyFill="1" applyBorder="1" applyAlignment="1">
      <alignment horizontal="center" vertical="center"/>
    </xf>
    <xf numFmtId="0" fontId="96" fillId="0" borderId="59" xfId="41" applyFont="1" applyBorder="1" applyAlignment="1">
      <alignment horizontal="center" vertical="center"/>
    </xf>
    <xf numFmtId="0" fontId="96" fillId="0" borderId="60" xfId="41" applyFont="1" applyBorder="1"/>
    <xf numFmtId="0" fontId="94" fillId="0" borderId="60" xfId="41" applyFont="1" applyBorder="1" applyAlignment="1">
      <alignment horizontal="center"/>
    </xf>
    <xf numFmtId="3" fontId="94" fillId="0" borderId="60" xfId="41" applyNumberFormat="1" applyFont="1" applyBorder="1" applyAlignment="1">
      <alignment horizontal="center"/>
    </xf>
    <xf numFmtId="0" fontId="94" fillId="0" borderId="61" xfId="41" applyFont="1" applyBorder="1"/>
    <xf numFmtId="0" fontId="96" fillId="7" borderId="59" xfId="41" applyFont="1" applyFill="1" applyBorder="1" applyAlignment="1">
      <alignment horizontal="center" vertical="center"/>
    </xf>
    <xf numFmtId="0" fontId="96" fillId="7" borderId="60" xfId="41" applyFont="1" applyFill="1" applyBorder="1"/>
    <xf numFmtId="0" fontId="96" fillId="7" borderId="60" xfId="41" applyFont="1" applyFill="1" applyBorder="1" applyAlignment="1">
      <alignment horizontal="center"/>
    </xf>
    <xf numFmtId="3" fontId="96" fillId="7" borderId="60" xfId="41" applyNumberFormat="1" applyFont="1" applyFill="1" applyBorder="1" applyAlignment="1">
      <alignment horizontal="center"/>
    </xf>
    <xf numFmtId="0" fontId="96" fillId="7" borderId="61" xfId="41" applyFont="1" applyFill="1" applyBorder="1"/>
    <xf numFmtId="0" fontId="96" fillId="0" borderId="0" xfId="41" applyFont="1" applyBorder="1"/>
    <xf numFmtId="0" fontId="95" fillId="0" borderId="59" xfId="41" applyFont="1" applyBorder="1" applyAlignment="1">
      <alignment horizontal="center" vertical="center"/>
    </xf>
    <xf numFmtId="0" fontId="95" fillId="0" borderId="60" xfId="41" applyFont="1" applyBorder="1"/>
    <xf numFmtId="0" fontId="95" fillId="0" borderId="60" xfId="41" applyFont="1" applyBorder="1" applyAlignment="1">
      <alignment horizontal="center"/>
    </xf>
    <xf numFmtId="3" fontId="95" fillId="0" borderId="60" xfId="41" applyNumberFormat="1" applyFont="1" applyBorder="1" applyAlignment="1">
      <alignment horizontal="center"/>
    </xf>
    <xf numFmtId="0" fontId="95" fillId="0" borderId="61" xfId="41" applyFont="1" applyBorder="1"/>
    <xf numFmtId="0" fontId="95" fillId="0" borderId="0" xfId="41" applyFont="1" applyBorder="1"/>
    <xf numFmtId="16" fontId="94" fillId="8" borderId="59" xfId="41" applyNumberFormat="1" applyFont="1" applyFill="1" applyBorder="1" applyAlignment="1">
      <alignment horizontal="center" vertical="center" wrapText="1"/>
    </xf>
    <xf numFmtId="0" fontId="95" fillId="8" borderId="60" xfId="41" applyFont="1" applyFill="1" applyBorder="1" applyAlignment="1">
      <alignment wrapText="1"/>
    </xf>
    <xf numFmtId="0" fontId="95" fillId="8" borderId="60" xfId="41" applyFont="1" applyFill="1" applyBorder="1" applyAlignment="1">
      <alignment horizontal="center"/>
    </xf>
    <xf numFmtId="3" fontId="95" fillId="8" borderId="60" xfId="41" applyNumberFormat="1" applyFont="1" applyFill="1" applyBorder="1" applyAlignment="1">
      <alignment horizontal="center"/>
    </xf>
    <xf numFmtId="0" fontId="95" fillId="8" borderId="61" xfId="41" applyFont="1" applyFill="1" applyBorder="1"/>
    <xf numFmtId="49" fontId="94" fillId="0" borderId="62" xfId="45" applyNumberFormat="1" applyFont="1" applyBorder="1" applyAlignment="1">
      <alignment horizontal="center" vertical="center"/>
    </xf>
    <xf numFmtId="0" fontId="94" fillId="0" borderId="60" xfId="41" applyFont="1" applyBorder="1" applyAlignment="1" applyProtection="1">
      <alignment horizontal="left" wrapText="1"/>
    </xf>
    <xf numFmtId="2" fontId="94" fillId="0" borderId="60" xfId="41" applyNumberFormat="1" applyFont="1" applyBorder="1" applyAlignment="1">
      <alignment horizontal="center"/>
    </xf>
    <xf numFmtId="164" fontId="94" fillId="0" borderId="60" xfId="41" applyNumberFormat="1" applyFont="1" applyBorder="1" applyAlignment="1">
      <alignment horizontal="center"/>
    </xf>
    <xf numFmtId="173" fontId="94" fillId="0" borderId="61" xfId="41" applyNumberFormat="1" applyFont="1" applyBorder="1"/>
    <xf numFmtId="173" fontId="94" fillId="0" borderId="0" xfId="41" applyNumberFormat="1" applyFont="1" applyBorder="1"/>
    <xf numFmtId="175" fontId="94" fillId="0" borderId="0" xfId="41" applyNumberFormat="1" applyFont="1" applyBorder="1"/>
    <xf numFmtId="2" fontId="94" fillId="0" borderId="60" xfId="41" applyNumberFormat="1" applyFont="1" applyFill="1" applyBorder="1" applyAlignment="1">
      <alignment horizontal="center"/>
    </xf>
    <xf numFmtId="174" fontId="94" fillId="0" borderId="0" xfId="41" applyNumberFormat="1" applyFont="1" applyBorder="1"/>
    <xf numFmtId="2" fontId="95" fillId="8" borderId="60" xfId="41" applyNumberFormat="1" applyFont="1" applyFill="1" applyBorder="1" applyAlignment="1">
      <alignment horizontal="center"/>
    </xf>
    <xf numFmtId="173" fontId="94" fillId="8" borderId="61" xfId="41" applyNumberFormat="1" applyFont="1" applyFill="1" applyBorder="1"/>
    <xf numFmtId="16" fontId="94" fillId="0" borderId="62" xfId="41" applyNumberFormat="1" applyFont="1" applyFill="1" applyBorder="1" applyAlignment="1">
      <alignment horizontal="center" vertical="center" wrapText="1"/>
    </xf>
    <xf numFmtId="0" fontId="95" fillId="0" borderId="60" xfId="41" applyFont="1" applyFill="1" applyBorder="1" applyAlignment="1">
      <alignment wrapText="1"/>
    </xf>
    <xf numFmtId="0" fontId="95" fillId="0" borderId="60" xfId="41" applyFont="1" applyFill="1" applyBorder="1" applyAlignment="1">
      <alignment horizontal="center"/>
    </xf>
    <xf numFmtId="2" fontId="95" fillId="0" borderId="60" xfId="41" applyNumberFormat="1" applyFont="1" applyFill="1" applyBorder="1" applyAlignment="1">
      <alignment horizontal="center"/>
    </xf>
    <xf numFmtId="3" fontId="95" fillId="0" borderId="60" xfId="41" applyNumberFormat="1" applyFont="1" applyFill="1" applyBorder="1" applyAlignment="1">
      <alignment horizontal="center"/>
    </xf>
    <xf numFmtId="173" fontId="94" fillId="0" borderId="61" xfId="41" applyNumberFormat="1" applyFont="1" applyFill="1" applyBorder="1"/>
    <xf numFmtId="4" fontId="94" fillId="0" borderId="60" xfId="41" applyNumberFormat="1" applyFont="1" applyFill="1" applyBorder="1" applyAlignment="1">
      <alignment horizontal="center"/>
    </xf>
    <xf numFmtId="4" fontId="94" fillId="0" borderId="63" xfId="41" applyNumberFormat="1" applyFont="1" applyFill="1" applyBorder="1" applyAlignment="1">
      <alignment horizontal="center"/>
    </xf>
    <xf numFmtId="2" fontId="94" fillId="0" borderId="63" xfId="41" applyNumberFormat="1" applyFont="1" applyFill="1" applyBorder="1" applyAlignment="1">
      <alignment horizontal="center"/>
    </xf>
    <xf numFmtId="173" fontId="94" fillId="0" borderId="60" xfId="41" applyNumberFormat="1" applyFont="1" applyBorder="1"/>
    <xf numFmtId="0" fontId="94" fillId="0" borderId="63" xfId="41" applyFont="1" applyBorder="1" applyAlignment="1">
      <alignment horizontal="center"/>
    </xf>
    <xf numFmtId="0" fontId="94" fillId="0" borderId="64" xfId="41" applyFont="1" applyBorder="1" applyAlignment="1">
      <alignment horizontal="center" vertical="center"/>
    </xf>
    <xf numFmtId="0" fontId="94" fillId="0" borderId="65" xfId="41" applyFont="1" applyBorder="1" applyAlignment="1">
      <alignment wrapText="1"/>
    </xf>
    <xf numFmtId="0" fontId="94" fillId="0" borderId="65" xfId="41" applyFont="1" applyBorder="1" applyAlignment="1">
      <alignment horizontal="center"/>
    </xf>
    <xf numFmtId="174" fontId="94" fillId="0" borderId="65" xfId="41" applyNumberFormat="1" applyFont="1" applyFill="1" applyBorder="1" applyAlignment="1"/>
    <xf numFmtId="173" fontId="94" fillId="0" borderId="65" xfId="41" applyNumberFormat="1" applyFont="1" applyBorder="1"/>
    <xf numFmtId="173" fontId="94" fillId="0" borderId="66" xfId="41" applyNumberFormat="1" applyFont="1" applyBorder="1"/>
    <xf numFmtId="174" fontId="94" fillId="0" borderId="0" xfId="41" applyNumberFormat="1" applyFont="1" applyBorder="1" applyAlignment="1"/>
    <xf numFmtId="0" fontId="95" fillId="0" borderId="67" xfId="41" applyFont="1" applyBorder="1" applyAlignment="1">
      <alignment horizontal="center" vertical="center"/>
    </xf>
    <xf numFmtId="0" fontId="99" fillId="0" borderId="68" xfId="41" applyFont="1" applyBorder="1" applyAlignment="1">
      <alignment horizontal="right"/>
    </xf>
    <xf numFmtId="0" fontId="99" fillId="0" borderId="68" xfId="41" applyFont="1" applyBorder="1" applyAlignment="1">
      <alignment horizontal="center"/>
    </xf>
    <xf numFmtId="174" fontId="99" fillId="0" borderId="68" xfId="41" applyNumberFormat="1" applyFont="1" applyBorder="1"/>
    <xf numFmtId="3" fontId="100" fillId="0" borderId="68" xfId="41" applyNumberFormat="1" applyFont="1" applyBorder="1"/>
    <xf numFmtId="8" fontId="99" fillId="0" borderId="69" xfId="41" applyNumberFormat="1" applyFont="1" applyBorder="1"/>
    <xf numFmtId="8" fontId="95" fillId="0" borderId="0" xfId="41" applyNumberFormat="1" applyFont="1" applyBorder="1"/>
    <xf numFmtId="0" fontId="96" fillId="7" borderId="56" xfId="41" applyFont="1" applyFill="1" applyBorder="1" applyAlignment="1">
      <alignment horizontal="center" vertical="center"/>
    </xf>
    <xf numFmtId="0" fontId="96" fillId="7" borderId="57" xfId="41" applyFont="1" applyFill="1" applyBorder="1"/>
    <xf numFmtId="0" fontId="96" fillId="7" borderId="57" xfId="41" applyFont="1" applyFill="1" applyBorder="1" applyAlignment="1">
      <alignment horizontal="center"/>
    </xf>
    <xf numFmtId="174" fontId="96" fillId="7" borderId="57" xfId="41" applyNumberFormat="1" applyFont="1" applyFill="1" applyBorder="1" applyAlignment="1">
      <alignment horizontal="center"/>
    </xf>
    <xf numFmtId="173" fontId="101" fillId="7" borderId="57" xfId="41" applyNumberFormat="1" applyFont="1" applyFill="1" applyBorder="1"/>
    <xf numFmtId="174" fontId="101" fillId="7" borderId="58" xfId="41" applyNumberFormat="1" applyFont="1" applyFill="1" applyBorder="1"/>
    <xf numFmtId="0" fontId="101" fillId="0" borderId="0" xfId="41" applyFont="1" applyBorder="1"/>
    <xf numFmtId="0" fontId="94" fillId="0" borderId="59" xfId="41" applyFont="1" applyBorder="1" applyAlignment="1">
      <alignment horizontal="center" vertical="center"/>
    </xf>
    <xf numFmtId="0" fontId="94" fillId="0" borderId="60" xfId="41" applyFont="1" applyBorder="1"/>
    <xf numFmtId="174" fontId="94" fillId="0" borderId="60" xfId="41" applyNumberFormat="1" applyFont="1" applyFill="1" applyBorder="1" applyAlignment="1">
      <alignment horizontal="center"/>
    </xf>
    <xf numFmtId="174" fontId="95" fillId="0" borderId="61" xfId="41" applyNumberFormat="1" applyFont="1" applyBorder="1"/>
    <xf numFmtId="0" fontId="94" fillId="8" borderId="59" xfId="41" applyFont="1" applyFill="1" applyBorder="1" applyAlignment="1">
      <alignment horizontal="center" vertical="center"/>
    </xf>
    <xf numFmtId="0" fontId="94" fillId="8" borderId="60" xfId="41" applyFont="1" applyFill="1" applyBorder="1" applyAlignment="1">
      <alignment horizontal="center"/>
    </xf>
    <xf numFmtId="174" fontId="94" fillId="8" borderId="60" xfId="41" applyNumberFormat="1" applyFont="1" applyFill="1" applyBorder="1" applyAlignment="1">
      <alignment horizontal="center"/>
    </xf>
    <xf numFmtId="173" fontId="94" fillId="8" borderId="60" xfId="41" applyNumberFormat="1" applyFont="1" applyFill="1" applyBorder="1"/>
    <xf numFmtId="174" fontId="95" fillId="8" borderId="61" xfId="41" applyNumberFormat="1" applyFont="1" applyFill="1" applyBorder="1"/>
    <xf numFmtId="0" fontId="94" fillId="8" borderId="59" xfId="41" applyFont="1" applyFill="1" applyBorder="1" applyAlignment="1" applyProtection="1">
      <alignment horizontal="center" vertical="center" wrapText="1"/>
    </xf>
    <xf numFmtId="0" fontId="94" fillId="9" borderId="60" xfId="41" applyFont="1" applyFill="1" applyBorder="1" applyAlignment="1">
      <alignment horizontal="center"/>
    </xf>
    <xf numFmtId="174" fontId="94" fillId="8" borderId="60" xfId="41" applyNumberFormat="1" applyFont="1" applyFill="1" applyBorder="1"/>
    <xf numFmtId="0" fontId="94" fillId="0" borderId="65" xfId="41" applyFont="1" applyBorder="1"/>
    <xf numFmtId="174" fontId="94" fillId="0" borderId="65" xfId="41" applyNumberFormat="1" applyFont="1" applyFill="1" applyBorder="1"/>
    <xf numFmtId="174" fontId="94" fillId="0" borderId="60" xfId="41" applyNumberFormat="1" applyFont="1" applyBorder="1" applyAlignment="1">
      <alignment horizontal="center"/>
    </xf>
    <xf numFmtId="174" fontId="94" fillId="0" borderId="61" xfId="41" applyNumberFormat="1" applyFont="1" applyBorder="1"/>
    <xf numFmtId="174" fontId="94" fillId="8" borderId="61" xfId="41" applyNumberFormat="1" applyFont="1" applyFill="1" applyBorder="1"/>
    <xf numFmtId="0" fontId="94" fillId="0" borderId="60" xfId="41" applyFont="1" applyFill="1" applyBorder="1" applyAlignment="1" applyProtection="1">
      <alignment horizontal="left" wrapText="1"/>
    </xf>
    <xf numFmtId="0" fontId="94" fillId="0" borderId="60" xfId="41" applyFont="1" applyFill="1" applyBorder="1" applyAlignment="1">
      <alignment horizontal="center"/>
    </xf>
    <xf numFmtId="173" fontId="94" fillId="8" borderId="60" xfId="41" applyNumberFormat="1" applyFont="1" applyFill="1" applyBorder="1" applyAlignment="1">
      <alignment horizontal="center"/>
    </xf>
    <xf numFmtId="49" fontId="94" fillId="0" borderId="62" xfId="45" applyNumberFormat="1" applyFont="1" applyFill="1" applyBorder="1" applyAlignment="1">
      <alignment horizontal="center" vertical="center"/>
    </xf>
    <xf numFmtId="0" fontId="94" fillId="9" borderId="60" xfId="41" applyFont="1" applyFill="1" applyBorder="1" applyAlignment="1" applyProtection="1">
      <alignment horizontal="left" wrapText="1"/>
    </xf>
    <xf numFmtId="174" fontId="94" fillId="9" borderId="60" xfId="41" applyNumberFormat="1" applyFont="1" applyFill="1" applyBorder="1" applyAlignment="1">
      <alignment horizontal="center"/>
    </xf>
    <xf numFmtId="173" fontId="94" fillId="9" borderId="61" xfId="41" applyNumberFormat="1" applyFont="1" applyFill="1" applyBorder="1"/>
    <xf numFmtId="0" fontId="94" fillId="0" borderId="0" xfId="41" applyFont="1" applyFill="1" applyBorder="1"/>
    <xf numFmtId="173" fontId="94" fillId="0" borderId="0" xfId="41" applyNumberFormat="1" applyFont="1" applyFill="1" applyBorder="1"/>
    <xf numFmtId="0" fontId="94" fillId="0" borderId="63" xfId="41" applyFont="1" applyFill="1" applyBorder="1" applyAlignment="1" applyProtection="1">
      <alignment horizontal="left" wrapText="1"/>
    </xf>
    <xf numFmtId="174" fontId="94" fillId="0" borderId="63" xfId="41" applyNumberFormat="1" applyFont="1" applyFill="1" applyBorder="1" applyAlignment="1">
      <alignment horizontal="center"/>
    </xf>
    <xf numFmtId="0" fontId="94" fillId="0" borderId="70" xfId="46" applyFont="1" applyBorder="1" applyAlignment="1" applyProtection="1">
      <alignment horizontal="left" vertical="center" wrapText="1"/>
    </xf>
    <xf numFmtId="0" fontId="94" fillId="0" borderId="60" xfId="41" applyFont="1" applyFill="1" applyBorder="1" applyAlignment="1">
      <alignment horizontal="left" vertical="center" wrapText="1"/>
    </xf>
    <xf numFmtId="0" fontId="94" fillId="0" borderId="70" xfId="41" applyFont="1" applyBorder="1" applyAlignment="1">
      <alignment horizontal="center"/>
    </xf>
    <xf numFmtId="173" fontId="94" fillId="0" borderId="71" xfId="41" applyNumberFormat="1" applyFont="1" applyFill="1" applyBorder="1"/>
    <xf numFmtId="0" fontId="94" fillId="0" borderId="63" xfId="41" applyFont="1" applyFill="1" applyBorder="1" applyAlignment="1">
      <alignment horizontal="left" vertical="center" wrapText="1"/>
    </xf>
    <xf numFmtId="0" fontId="94" fillId="0" borderId="65" xfId="41" applyFont="1" applyBorder="1" applyAlignment="1">
      <alignment horizontal="left" wrapText="1"/>
    </xf>
    <xf numFmtId="173" fontId="99" fillId="0" borderId="69" xfId="41" applyNumberFormat="1" applyFont="1" applyBorder="1"/>
    <xf numFmtId="3" fontId="101" fillId="7" borderId="57" xfId="41" applyNumberFormat="1" applyFont="1" applyFill="1" applyBorder="1"/>
    <xf numFmtId="0" fontId="101" fillId="7" borderId="58" xfId="41" applyFont="1" applyFill="1" applyBorder="1"/>
    <xf numFmtId="173" fontId="94" fillId="0" borderId="21" xfId="41" applyNumberFormat="1" applyFont="1" applyBorder="1"/>
    <xf numFmtId="174" fontId="94" fillId="0" borderId="6" xfId="41" applyNumberFormat="1" applyFont="1" applyBorder="1"/>
    <xf numFmtId="173" fontId="94" fillId="0" borderId="72" xfId="41" applyNumberFormat="1" applyFont="1" applyBorder="1"/>
    <xf numFmtId="4" fontId="94" fillId="0" borderId="65" xfId="41" applyNumberFormat="1" applyFont="1" applyFill="1" applyBorder="1"/>
    <xf numFmtId="173" fontId="94" fillId="0" borderId="73" xfId="41" applyNumberFormat="1" applyFont="1" applyBorder="1"/>
    <xf numFmtId="0" fontId="94" fillId="0" borderId="74" xfId="41" applyFont="1" applyBorder="1" applyAlignment="1">
      <alignment horizontal="center" vertical="center"/>
    </xf>
    <xf numFmtId="0" fontId="99" fillId="0" borderId="75" xfId="41" applyFont="1" applyBorder="1" applyAlignment="1">
      <alignment horizontal="right"/>
    </xf>
    <xf numFmtId="0" fontId="99" fillId="0" borderId="75" xfId="41" applyFont="1" applyBorder="1" applyAlignment="1">
      <alignment horizontal="center"/>
    </xf>
    <xf numFmtId="174" fontId="99" fillId="0" borderId="75" xfId="41" applyNumberFormat="1" applyFont="1" applyBorder="1"/>
    <xf numFmtId="3" fontId="100" fillId="0" borderId="75" xfId="41" applyNumberFormat="1" applyFont="1" applyBorder="1"/>
    <xf numFmtId="8" fontId="99" fillId="0" borderId="76" xfId="41" applyNumberFormat="1" applyFont="1" applyBorder="1"/>
    <xf numFmtId="8" fontId="94" fillId="0" borderId="0" xfId="41" applyNumberFormat="1" applyFont="1" applyBorder="1"/>
    <xf numFmtId="0" fontId="100" fillId="0" borderId="75" xfId="41" applyFont="1" applyBorder="1" applyAlignment="1">
      <alignment horizontal="center"/>
    </xf>
    <xf numFmtId="174" fontId="94" fillId="0" borderId="75" xfId="41" applyNumberFormat="1" applyFont="1" applyFill="1" applyBorder="1" applyAlignment="1">
      <alignment horizontal="center"/>
    </xf>
    <xf numFmtId="173" fontId="94" fillId="0" borderId="75" xfId="41" applyNumberFormat="1" applyFont="1" applyBorder="1"/>
    <xf numFmtId="0" fontId="96" fillId="7" borderId="77" xfId="41" applyFont="1" applyFill="1" applyBorder="1" applyAlignment="1">
      <alignment horizontal="center" vertical="center"/>
    </xf>
    <xf numFmtId="0" fontId="96" fillId="7" borderId="78" xfId="41" applyFont="1" applyFill="1" applyBorder="1"/>
    <xf numFmtId="0" fontId="96" fillId="7" borderId="78" xfId="41" applyFont="1" applyFill="1" applyBorder="1" applyAlignment="1">
      <alignment horizontal="center"/>
    </xf>
    <xf numFmtId="174" fontId="96" fillId="7" borderId="78" xfId="41" applyNumberFormat="1" applyFont="1" applyFill="1" applyBorder="1" applyAlignment="1">
      <alignment horizontal="center"/>
    </xf>
    <xf numFmtId="3" fontId="101" fillId="7" borderId="78" xfId="41" applyNumberFormat="1" applyFont="1" applyFill="1" applyBorder="1"/>
    <xf numFmtId="0" fontId="101" fillId="7" borderId="79" xfId="41" applyFont="1" applyFill="1" applyBorder="1"/>
    <xf numFmtId="0" fontId="94" fillId="0" borderId="60" xfId="41" applyFont="1" applyBorder="1" applyAlignment="1">
      <alignment horizontal="left" vertical="center" wrapText="1"/>
    </xf>
    <xf numFmtId="0" fontId="94" fillId="9" borderId="60" xfId="41" applyFont="1" applyFill="1" applyBorder="1" applyAlignment="1">
      <alignment horizontal="left" vertical="center" wrapText="1"/>
    </xf>
    <xf numFmtId="0" fontId="94" fillId="0" borderId="64" xfId="41" applyFont="1" applyBorder="1" applyAlignment="1" applyProtection="1">
      <alignment horizontal="center" vertical="center" wrapText="1"/>
    </xf>
    <xf numFmtId="0" fontId="94" fillId="0" borderId="65" xfId="41" applyFont="1" applyFill="1" applyBorder="1" applyAlignment="1">
      <alignment horizontal="left" vertical="center" wrapText="1"/>
    </xf>
    <xf numFmtId="174" fontId="94" fillId="0" borderId="65" xfId="41" applyNumberFormat="1" applyFont="1" applyFill="1" applyBorder="1" applyAlignment="1">
      <alignment horizontal="center"/>
    </xf>
    <xf numFmtId="0" fontId="94" fillId="0" borderId="67" xfId="41" applyFont="1" applyBorder="1" applyAlignment="1">
      <alignment horizontal="center" vertical="center"/>
    </xf>
    <xf numFmtId="174" fontId="94" fillId="0" borderId="65" xfId="41" applyNumberFormat="1" applyFont="1" applyBorder="1"/>
    <xf numFmtId="174" fontId="94" fillId="0" borderId="66" xfId="41" applyNumberFormat="1" applyFont="1" applyBorder="1"/>
    <xf numFmtId="0" fontId="94" fillId="0" borderId="80" xfId="41" applyFont="1" applyBorder="1" applyAlignment="1">
      <alignment horizontal="center" vertical="center"/>
    </xf>
    <xf numFmtId="3" fontId="94" fillId="0" borderId="0" xfId="41" applyNumberFormat="1" applyFont="1" applyBorder="1"/>
    <xf numFmtId="0" fontId="85" fillId="0" borderId="0" xfId="41" applyFont="1" applyBorder="1" applyAlignment="1">
      <alignment horizontal="center"/>
    </xf>
    <xf numFmtId="4" fontId="85" fillId="6" borderId="0" xfId="41" applyNumberFormat="1" applyFont="1" applyFill="1" applyBorder="1" applyAlignment="1">
      <alignment horizontal="center"/>
    </xf>
    <xf numFmtId="8" fontId="96" fillId="0" borderId="0" xfId="41" applyNumberFormat="1" applyFont="1" applyBorder="1"/>
    <xf numFmtId="0" fontId="90" fillId="0" borderId="0" xfId="41" applyFont="1" applyBorder="1" applyAlignment="1">
      <alignment horizontal="center"/>
    </xf>
    <xf numFmtId="0" fontId="102" fillId="0" borderId="60" xfId="41" applyFont="1" applyBorder="1" applyAlignment="1" applyProtection="1">
      <alignment horizontal="left" wrapText="1"/>
    </xf>
    <xf numFmtId="4" fontId="85" fillId="6" borderId="0" xfId="42" applyNumberFormat="1" applyFont="1" applyFill="1" applyBorder="1" applyAlignment="1">
      <alignment horizontal="right"/>
    </xf>
    <xf numFmtId="8" fontId="85" fillId="0" borderId="54" xfId="41" applyNumberFormat="1" applyFont="1" applyBorder="1" applyAlignment="1">
      <alignment horizontal="right"/>
    </xf>
    <xf numFmtId="3" fontId="85" fillId="0" borderId="0" xfId="41" applyNumberFormat="1" applyFont="1" applyBorder="1" applyAlignment="1">
      <alignment horizontal="center"/>
    </xf>
    <xf numFmtId="173" fontId="85" fillId="0" borderId="54" xfId="41" applyNumberFormat="1" applyFont="1" applyBorder="1" applyAlignment="1">
      <alignment horizontal="right"/>
    </xf>
    <xf numFmtId="8" fontId="91" fillId="0" borderId="0" xfId="41" applyNumberFormat="1" applyFont="1" applyBorder="1"/>
    <xf numFmtId="0" fontId="85" fillId="0" borderId="10" xfId="41" applyFont="1" applyBorder="1" applyAlignment="1">
      <alignment horizontal="center"/>
    </xf>
    <xf numFmtId="8" fontId="85" fillId="0" borderId="55" xfId="41" applyNumberFormat="1" applyFont="1" applyBorder="1" applyAlignment="1">
      <alignment horizontal="right"/>
    </xf>
    <xf numFmtId="174" fontId="85" fillId="0" borderId="21" xfId="41" applyNumberFormat="1" applyFont="1" applyBorder="1" applyAlignment="1">
      <alignment horizontal="right"/>
    </xf>
    <xf numFmtId="0" fontId="88" fillId="0" borderId="0" xfId="41" applyFont="1" applyBorder="1" applyAlignment="1">
      <alignment horizontal="center"/>
    </xf>
    <xf numFmtId="0" fontId="104" fillId="0" borderId="0" xfId="41" applyFont="1" applyBorder="1"/>
    <xf numFmtId="8" fontId="104" fillId="0" borderId="0" xfId="41" applyNumberFormat="1" applyFont="1" applyBorder="1"/>
    <xf numFmtId="174" fontId="88" fillId="0" borderId="0" xfId="41" applyNumberFormat="1" applyFont="1" applyBorder="1"/>
    <xf numFmtId="0" fontId="105" fillId="0" borderId="0" xfId="47" applyFont="1" applyFill="1" applyBorder="1"/>
    <xf numFmtId="4" fontId="105" fillId="0" borderId="0" xfId="47" applyNumberFormat="1" applyFont="1" applyFill="1" applyBorder="1"/>
    <xf numFmtId="0" fontId="105" fillId="0" borderId="0" xfId="47" applyFont="1" applyFill="1" applyBorder="1" applyAlignment="1">
      <alignment horizontal="center"/>
    </xf>
    <xf numFmtId="0" fontId="105" fillId="0" borderId="0" xfId="47" applyFont="1" applyFill="1" applyBorder="1" applyAlignment="1">
      <alignment vertical="top"/>
    </xf>
    <xf numFmtId="0" fontId="105" fillId="0" borderId="0" xfId="47" applyFont="1" applyFill="1" applyBorder="1" applyAlignment="1">
      <alignment horizontal="center" vertical="top"/>
    </xf>
    <xf numFmtId="0" fontId="23" fillId="0" borderId="0" xfId="48"/>
    <xf numFmtId="0" fontId="23" fillId="0" borderId="0" xfId="48" applyBorder="1"/>
    <xf numFmtId="49" fontId="45" fillId="0" borderId="0" xfId="47" applyNumberFormat="1" applyFont="1" applyFill="1" applyBorder="1" applyAlignment="1">
      <alignment horizontal="center" vertical="top"/>
    </xf>
    <xf numFmtId="4" fontId="45" fillId="0" borderId="0" xfId="49" applyNumberFormat="1" applyFont="1" applyFill="1" applyBorder="1"/>
    <xf numFmtId="4" fontId="45" fillId="0" borderId="0" xfId="49" applyNumberFormat="1" applyFont="1" applyFill="1" applyBorder="1" applyAlignment="1">
      <alignment horizontal="right"/>
    </xf>
    <xf numFmtId="4" fontId="45" fillId="0" borderId="0" xfId="49" applyNumberFormat="1" applyFont="1" applyFill="1" applyBorder="1" applyAlignment="1" applyProtection="1">
      <alignment horizontal="left"/>
    </xf>
    <xf numFmtId="0" fontId="13" fillId="0" borderId="0" xfId="47" applyFont="1" applyFill="1" applyBorder="1" applyAlignment="1">
      <alignment horizontal="center" vertical="top"/>
    </xf>
    <xf numFmtId="0" fontId="13" fillId="0" borderId="0" xfId="47" applyFont="1" applyFill="1" applyBorder="1"/>
    <xf numFmtId="4" fontId="13" fillId="0" borderId="0" xfId="47" applyNumberFormat="1" applyFont="1" applyFill="1" applyBorder="1"/>
    <xf numFmtId="0" fontId="13" fillId="0" borderId="0" xfId="47" applyFont="1" applyFill="1" applyBorder="1" applyAlignment="1">
      <alignment horizontal="right"/>
    </xf>
    <xf numFmtId="0" fontId="13" fillId="0" borderId="0" xfId="47" applyFont="1" applyFill="1" applyBorder="1" applyAlignment="1">
      <alignment horizontal="center"/>
    </xf>
    <xf numFmtId="0" fontId="13" fillId="0" borderId="0" xfId="47" applyFont="1" applyFill="1" applyBorder="1" applyAlignment="1">
      <alignment vertical="top"/>
    </xf>
    <xf numFmtId="4" fontId="42" fillId="0" borderId="0" xfId="47" applyNumberFormat="1" applyFont="1" applyFill="1" applyBorder="1"/>
    <xf numFmtId="0" fontId="30" fillId="0" borderId="0" xfId="47" applyFont="1" applyFill="1" applyBorder="1"/>
    <xf numFmtId="0" fontId="30" fillId="0" borderId="0" xfId="47" applyFont="1" applyFill="1" applyBorder="1" applyAlignment="1">
      <alignment horizontal="right"/>
    </xf>
    <xf numFmtId="0" fontId="30" fillId="0" borderId="0" xfId="47" applyFont="1" applyFill="1" applyBorder="1" applyAlignment="1">
      <alignment horizontal="center"/>
    </xf>
    <xf numFmtId="0" fontId="30" fillId="0" borderId="0" xfId="47" applyFont="1" applyFill="1" applyBorder="1" applyAlignment="1">
      <alignment vertical="top" wrapText="1"/>
    </xf>
    <xf numFmtId="0" fontId="42" fillId="0" borderId="0" xfId="47" applyFont="1" applyFill="1" applyBorder="1" applyAlignment="1">
      <alignment horizontal="left"/>
    </xf>
    <xf numFmtId="4" fontId="30" fillId="0" borderId="0" xfId="47" applyNumberFormat="1" applyFont="1" applyFill="1" applyBorder="1"/>
    <xf numFmtId="4" fontId="30" fillId="0" borderId="0" xfId="47" applyNumberFormat="1" applyFont="1" applyFill="1" applyBorder="1" applyAlignment="1">
      <alignment horizontal="right"/>
    </xf>
    <xf numFmtId="4" fontId="30" fillId="0" borderId="0" xfId="47" applyNumberFormat="1" applyFont="1" applyFill="1" applyBorder="1" applyAlignment="1">
      <alignment horizontal="center"/>
    </xf>
    <xf numFmtId="0" fontId="30" fillId="0" borderId="0" xfId="47" applyFont="1" applyFill="1" applyBorder="1" applyAlignment="1">
      <alignment horizontal="center" vertical="top"/>
    </xf>
    <xf numFmtId="4" fontId="13" fillId="0" borderId="0" xfId="47" applyNumberFormat="1" applyFont="1" applyFill="1" applyBorder="1" applyAlignment="1">
      <alignment vertical="top"/>
    </xf>
    <xf numFmtId="4" fontId="13" fillId="0" borderId="0" xfId="47" applyNumberFormat="1" applyFont="1" applyFill="1" applyBorder="1" applyAlignment="1">
      <alignment horizontal="right" vertical="top"/>
    </xf>
    <xf numFmtId="4" fontId="13" fillId="0" borderId="0" xfId="47" applyNumberFormat="1" applyFont="1" applyFill="1" applyBorder="1" applyAlignment="1">
      <alignment horizontal="center" vertical="top"/>
    </xf>
    <xf numFmtId="4" fontId="13" fillId="0" borderId="0" xfId="47" applyNumberFormat="1" applyFont="1" applyFill="1" applyBorder="1" applyAlignment="1" applyProtection="1">
      <alignment horizontal="left" vertical="top" wrapText="1"/>
    </xf>
    <xf numFmtId="4" fontId="30" fillId="0" borderId="0" xfId="47" applyNumberFormat="1" applyFont="1" applyFill="1" applyBorder="1" applyAlignment="1" applyProtection="1">
      <alignment horizontal="left" vertical="top" wrapText="1"/>
    </xf>
    <xf numFmtId="4" fontId="30" fillId="0" borderId="0" xfId="47" applyNumberFormat="1" applyFont="1" applyFill="1" applyBorder="1" applyAlignment="1">
      <alignment vertical="top" wrapText="1"/>
    </xf>
    <xf numFmtId="4" fontId="30" fillId="0" borderId="0" xfId="47" applyNumberFormat="1" applyFont="1" applyFill="1" applyBorder="1" applyAlignment="1" applyProtection="1">
      <alignment horizontal="right"/>
    </xf>
    <xf numFmtId="4" fontId="30" fillId="0" borderId="0" xfId="47" applyNumberFormat="1" applyFont="1" applyFill="1" applyBorder="1" applyAlignment="1" applyProtection="1">
      <alignment horizontal="center"/>
    </xf>
    <xf numFmtId="4" fontId="13" fillId="0" borderId="0" xfId="50" applyNumberFormat="1" applyFont="1" applyFill="1" applyBorder="1" applyAlignment="1"/>
    <xf numFmtId="4" fontId="13" fillId="0" borderId="0" xfId="51" applyNumberFormat="1" applyFont="1" applyFill="1" applyBorder="1" applyAlignment="1"/>
    <xf numFmtId="4" fontId="13" fillId="0" borderId="0" xfId="50" applyNumberFormat="1" applyFont="1" applyFill="1" applyBorder="1"/>
    <xf numFmtId="4" fontId="13" fillId="0" borderId="0" xfId="50" applyNumberFormat="1" applyFont="1" applyFill="1" applyBorder="1" applyAlignment="1">
      <alignment horizontal="center"/>
    </xf>
    <xf numFmtId="0" fontId="13" fillId="0" borderId="0" xfId="50" applyFont="1" applyFill="1" applyBorder="1" applyAlignment="1">
      <alignment vertical="top" wrapText="1"/>
    </xf>
    <xf numFmtId="4" fontId="13" fillId="0" borderId="0" xfId="47" applyNumberFormat="1" applyFont="1" applyFill="1" applyBorder="1" applyAlignment="1"/>
    <xf numFmtId="4" fontId="13" fillId="0" borderId="0" xfId="47" applyNumberFormat="1" applyFont="1" applyFill="1" applyBorder="1" applyAlignment="1">
      <alignment horizontal="center"/>
    </xf>
    <xf numFmtId="4" fontId="13" fillId="0" borderId="0" xfId="47" applyNumberFormat="1" applyFont="1" applyFill="1" applyBorder="1" applyAlignment="1" applyProtection="1">
      <alignment vertical="top" wrapText="1"/>
    </xf>
    <xf numFmtId="4" fontId="13" fillId="0" borderId="0" xfId="47" applyNumberFormat="1" applyFont="1" applyFill="1" applyBorder="1" applyAlignment="1">
      <alignment vertical="center"/>
    </xf>
    <xf numFmtId="4" fontId="13" fillId="0" borderId="0" xfId="47" applyNumberFormat="1" applyFont="1" applyFill="1" applyBorder="1" applyAlignment="1" applyProtection="1">
      <alignment vertical="center"/>
    </xf>
    <xf numFmtId="4" fontId="13" fillId="0" borderId="0" xfId="47" applyNumberFormat="1" applyFont="1" applyFill="1" applyBorder="1" applyAlignment="1" applyProtection="1">
      <alignment vertical="center" wrapText="1"/>
    </xf>
    <xf numFmtId="1" fontId="13" fillId="0" borderId="0" xfId="47" applyNumberFormat="1" applyFont="1" applyFill="1" applyBorder="1" applyAlignment="1">
      <alignment horizontal="center" vertical="center"/>
    </xf>
    <xf numFmtId="4" fontId="45" fillId="0" borderId="0" xfId="52" applyNumberFormat="1" applyFont="1" applyFill="1" applyBorder="1" applyAlignment="1" applyProtection="1">
      <alignment horizontal="left" wrapText="1"/>
    </xf>
    <xf numFmtId="49" fontId="30" fillId="0" borderId="0" xfId="47" applyNumberFormat="1" applyFont="1" applyFill="1" applyBorder="1" applyAlignment="1" applyProtection="1">
      <alignment horizontal="center"/>
    </xf>
    <xf numFmtId="0" fontId="30" fillId="0" borderId="0" xfId="47" applyFont="1" applyFill="1" applyBorder="1" applyAlignment="1">
      <alignment horizontal="left" vertical="top" wrapText="1"/>
    </xf>
    <xf numFmtId="4" fontId="109" fillId="0" borderId="0" xfId="47" applyNumberFormat="1" applyFont="1" applyFill="1" applyBorder="1" applyAlignment="1" applyProtection="1">
      <alignment horizontal="right"/>
    </xf>
    <xf numFmtId="49" fontId="30" fillId="0" borderId="0" xfId="47" applyNumberFormat="1" applyFont="1" applyFill="1" applyBorder="1" applyAlignment="1" applyProtection="1">
      <alignment horizontal="left" vertical="top" wrapText="1"/>
    </xf>
    <xf numFmtId="4" fontId="13" fillId="0" borderId="0" xfId="47" applyNumberFormat="1" applyFont="1" applyFill="1" applyBorder="1" applyAlignment="1" applyProtection="1">
      <alignment horizontal="left" wrapText="1"/>
    </xf>
    <xf numFmtId="4" fontId="13" fillId="0" borderId="0" xfId="47" applyNumberFormat="1" applyFont="1" applyFill="1" applyBorder="1" applyAlignment="1" applyProtection="1">
      <alignment horizontal="right" wrapText="1"/>
    </xf>
    <xf numFmtId="4" fontId="13" fillId="0" borderId="0" xfId="47" applyNumberFormat="1" applyFont="1" applyFill="1" applyBorder="1" applyAlignment="1" applyProtection="1">
      <alignment horizontal="center"/>
    </xf>
    <xf numFmtId="4" fontId="13" fillId="0" borderId="0" xfId="47" applyNumberFormat="1" applyFont="1" applyFill="1" applyBorder="1" applyAlignment="1">
      <alignment horizontal="right"/>
    </xf>
    <xf numFmtId="4" fontId="13" fillId="0" borderId="0" xfId="47" applyNumberFormat="1" applyFont="1" applyFill="1" applyBorder="1" applyAlignment="1" applyProtection="1"/>
    <xf numFmtId="0" fontId="45" fillId="0" borderId="0" xfId="47" applyFont="1" applyFill="1"/>
    <xf numFmtId="4" fontId="45" fillId="0" borderId="0" xfId="47" applyNumberFormat="1" applyFont="1" applyFill="1"/>
    <xf numFmtId="4" fontId="110" fillId="0" borderId="0" xfId="47" applyNumberFormat="1" applyFont="1" applyFill="1" applyBorder="1" applyAlignment="1">
      <alignment horizontal="right"/>
    </xf>
    <xf numFmtId="0" fontId="110" fillId="0" borderId="0" xfId="47" applyFont="1" applyFill="1" applyAlignment="1">
      <alignment horizontal="center"/>
    </xf>
    <xf numFmtId="4" fontId="110" fillId="0" borderId="0" xfId="47" applyNumberFormat="1" applyFont="1" applyFill="1"/>
    <xf numFmtId="4" fontId="110" fillId="0" borderId="10" xfId="47" applyNumberFormat="1" applyFont="1" applyFill="1" applyBorder="1" applyAlignment="1">
      <alignment horizontal="right"/>
    </xf>
    <xf numFmtId="4" fontId="110" fillId="0" borderId="0" xfId="47" applyNumberFormat="1" applyFont="1" applyFill="1" applyAlignment="1" applyProtection="1">
      <alignment horizontal="left"/>
    </xf>
    <xf numFmtId="4" fontId="110" fillId="0" borderId="0" xfId="47" applyNumberFormat="1" applyFont="1" applyFill="1" applyAlignment="1">
      <alignment horizontal="right"/>
    </xf>
    <xf numFmtId="4" fontId="45" fillId="0" borderId="0" xfId="47" applyNumberFormat="1" applyFont="1" applyFill="1" applyAlignment="1">
      <alignment horizontal="right"/>
    </xf>
    <xf numFmtId="4" fontId="45" fillId="0" borderId="0" xfId="47" applyNumberFormat="1" applyFont="1" applyFill="1" applyAlignment="1">
      <alignment horizontal="center"/>
    </xf>
    <xf numFmtId="1" fontId="13" fillId="0" borderId="0" xfId="47" applyNumberFormat="1" applyFont="1" applyFill="1" applyBorder="1" applyAlignment="1">
      <alignment horizontal="right" vertical="top"/>
    </xf>
    <xf numFmtId="4" fontId="13" fillId="0" borderId="0" xfId="47" applyNumberFormat="1" applyFont="1" applyFill="1" applyBorder="1" applyAlignment="1">
      <alignment vertical="top" wrapText="1"/>
    </xf>
    <xf numFmtId="44" fontId="45" fillId="0" borderId="0" xfId="50" applyNumberFormat="1" applyFont="1" applyFill="1" applyBorder="1"/>
    <xf numFmtId="4" fontId="45" fillId="0" borderId="0" xfId="50" applyNumberFormat="1" applyFont="1" applyFill="1" applyBorder="1" applyAlignment="1">
      <alignment horizontal="right"/>
    </xf>
    <xf numFmtId="4" fontId="45" fillId="0" borderId="0" xfId="50" applyNumberFormat="1" applyFont="1" applyFill="1" applyBorder="1" applyAlignment="1">
      <alignment horizontal="center"/>
    </xf>
    <xf numFmtId="4" fontId="45" fillId="0" borderId="0" xfId="47" applyNumberFormat="1" applyFont="1" applyFill="1" applyBorder="1" applyAlignment="1" applyProtection="1">
      <alignment horizontal="left" vertical="top" wrapText="1"/>
    </xf>
    <xf numFmtId="9" fontId="13" fillId="0" borderId="0" xfId="47" applyNumberFormat="1" applyFont="1" applyFill="1" applyBorder="1" applyAlignment="1">
      <alignment horizontal="center"/>
    </xf>
    <xf numFmtId="0" fontId="13" fillId="0" borderId="0" xfId="47" applyFont="1" applyFill="1" applyBorder="1" applyAlignment="1">
      <alignment vertical="top" wrapText="1"/>
    </xf>
    <xf numFmtId="0" fontId="15" fillId="0" borderId="0" xfId="47" applyFont="1" applyFill="1" applyBorder="1" applyAlignment="1">
      <alignment vertical="top" wrapText="1"/>
    </xf>
    <xf numFmtId="0" fontId="15" fillId="0" borderId="0" xfId="47" applyFont="1" applyFill="1" applyBorder="1" applyAlignment="1">
      <alignment horizontal="right" vertical="top"/>
    </xf>
    <xf numFmtId="176" fontId="23" fillId="0" borderId="0" xfId="53" applyNumberFormat="1" applyFont="1" applyFill="1" applyBorder="1" applyAlignment="1">
      <alignment horizontal="center"/>
    </xf>
    <xf numFmtId="0" fontId="23" fillId="0" borderId="0" xfId="53" applyFont="1" applyFill="1" applyBorder="1" applyAlignment="1">
      <alignment horizontal="center"/>
    </xf>
    <xf numFmtId="0" fontId="23" fillId="0" borderId="0" xfId="53" applyFont="1" applyFill="1" applyBorder="1" applyAlignment="1">
      <alignment horizontal="center" vertical="top" wrapText="1"/>
    </xf>
    <xf numFmtId="49" fontId="23" fillId="0" borderId="0" xfId="53" applyNumberFormat="1" applyFont="1" applyFill="1" applyBorder="1" applyAlignment="1">
      <alignment horizontal="right" vertical="top"/>
    </xf>
    <xf numFmtId="0" fontId="49" fillId="0" borderId="0" xfId="47" applyFont="1" applyFill="1" applyBorder="1" applyAlignment="1">
      <alignment horizontal="left" vertical="top" wrapText="1"/>
    </xf>
    <xf numFmtId="4" fontId="49" fillId="0" borderId="0" xfId="47" applyNumberFormat="1" applyFont="1" applyFill="1" applyBorder="1" applyAlignment="1">
      <alignment horizontal="center" vertical="top"/>
    </xf>
    <xf numFmtId="0" fontId="15" fillId="0" borderId="0" xfId="47" applyFont="1" applyFill="1" applyBorder="1" applyAlignment="1">
      <alignment vertical="top"/>
    </xf>
    <xf numFmtId="49" fontId="0" fillId="0" borderId="0" xfId="2" applyNumberFormat="1" applyFont="1" applyAlignment="1">
      <alignment horizontal="left" vertical="center" wrapText="1"/>
    </xf>
    <xf numFmtId="0" fontId="13" fillId="0" borderId="0" xfId="1" applyFont="1" applyAlignment="1">
      <alignment horizontal="right"/>
    </xf>
    <xf numFmtId="0" fontId="15" fillId="0" borderId="12" xfId="1" applyFont="1" applyBorder="1" applyAlignment="1"/>
    <xf numFmtId="4" fontId="39" fillId="0" borderId="0" xfId="1" applyNumberFormat="1" applyFont="1" applyBorder="1"/>
    <xf numFmtId="0" fontId="40" fillId="0" borderId="0" xfId="1" applyFont="1"/>
    <xf numFmtId="0" fontId="16" fillId="0" borderId="0" xfId="54" applyFont="1" applyAlignment="1">
      <alignment vertical="top" wrapText="1"/>
    </xf>
    <xf numFmtId="0" fontId="15" fillId="0" borderId="0" xfId="9" applyFont="1" applyBorder="1" applyAlignment="1">
      <alignment vertical="top" wrapText="1"/>
    </xf>
    <xf numFmtId="0" fontId="13" fillId="0" borderId="0" xfId="9" applyFont="1" applyBorder="1" applyAlignment="1" applyProtection="1">
      <alignment vertical="top"/>
    </xf>
    <xf numFmtId="0" fontId="13" fillId="0" borderId="0" xfId="9" applyFont="1" applyAlignment="1" applyProtection="1">
      <alignment vertical="top"/>
    </xf>
    <xf numFmtId="0" fontId="16" fillId="0" borderId="0" xfId="54" applyFont="1" applyAlignment="1">
      <alignment vertical="top"/>
    </xf>
    <xf numFmtId="0" fontId="17" fillId="0" borderId="0" xfId="54" applyFont="1" applyAlignment="1">
      <alignment wrapText="1"/>
    </xf>
    <xf numFmtId="0" fontId="34" fillId="0" borderId="0" xfId="54" applyFont="1" applyAlignment="1"/>
    <xf numFmtId="0" fontId="34" fillId="0" borderId="0" xfId="54" applyFont="1" applyAlignment="1">
      <alignment horizontal="right" vertical="top"/>
    </xf>
    <xf numFmtId="0" fontId="16" fillId="0" borderId="0" xfId="54" applyFont="1" applyAlignment="1">
      <alignment wrapText="1"/>
    </xf>
    <xf numFmtId="0" fontId="34" fillId="0" borderId="0" xfId="54" applyFont="1" applyAlignment="1">
      <alignment wrapText="1"/>
    </xf>
    <xf numFmtId="0" fontId="16" fillId="0" borderId="0" xfId="54" applyFont="1" applyAlignment="1"/>
    <xf numFmtId="0" fontId="16" fillId="0" borderId="0" xfId="54" applyFont="1" applyFill="1" applyAlignment="1">
      <alignment vertical="top" wrapText="1"/>
    </xf>
    <xf numFmtId="0" fontId="16" fillId="0" borderId="0" xfId="54" applyFont="1" applyFill="1" applyAlignment="1">
      <alignment horizontal="center"/>
    </xf>
    <xf numFmtId="3" fontId="16" fillId="0" borderId="0" xfId="54" applyNumberFormat="1" applyFont="1" applyFill="1" applyAlignment="1">
      <alignment horizontal="center"/>
    </xf>
    <xf numFmtId="0" fontId="16" fillId="0" borderId="0" xfId="54" applyFont="1" applyFill="1"/>
    <xf numFmtId="0" fontId="16" fillId="0" borderId="0" xfId="54" applyFont="1" applyFill="1" applyBorder="1" applyAlignment="1">
      <alignment horizontal="center"/>
    </xf>
    <xf numFmtId="0" fontId="16" fillId="0" borderId="0" xfId="54" applyFont="1" applyFill="1" applyAlignment="1">
      <alignment horizontal="center" vertical="top" wrapText="1"/>
    </xf>
    <xf numFmtId="164" fontId="16" fillId="0" borderId="0" xfId="54" applyNumberFormat="1" applyFont="1" applyFill="1" applyBorder="1" applyAlignment="1">
      <alignment horizontal="center"/>
    </xf>
    <xf numFmtId="0" fontId="16" fillId="0" borderId="0" xfId="54" applyFont="1" applyAlignment="1">
      <alignment horizontal="center" wrapText="1"/>
    </xf>
    <xf numFmtId="0" fontId="16" fillId="0" borderId="0" xfId="54" applyFont="1" applyFill="1" applyBorder="1" applyAlignment="1">
      <alignment horizontal="center" wrapText="1"/>
    </xf>
    <xf numFmtId="0" fontId="16" fillId="0" borderId="0" xfId="54" applyFont="1" applyFill="1" applyAlignment="1">
      <alignment horizontal="right"/>
    </xf>
    <xf numFmtId="0" fontId="36" fillId="0" borderId="0" xfId="54" applyFont="1" applyAlignment="1">
      <alignment wrapText="1"/>
    </xf>
    <xf numFmtId="165" fontId="13" fillId="0" borderId="0" xfId="54" applyNumberFormat="1" applyFont="1" applyFill="1" applyBorder="1" applyAlignment="1">
      <alignment horizontal="right" vertical="top"/>
    </xf>
    <xf numFmtId="0" fontId="13" fillId="0" borderId="0" xfId="9" applyFont="1" applyFill="1" applyBorder="1" applyProtection="1"/>
    <xf numFmtId="0" fontId="13" fillId="0" borderId="0" xfId="54" applyFont="1" applyFill="1" applyBorder="1" applyAlignment="1">
      <alignment horizontal="center"/>
    </xf>
    <xf numFmtId="1" fontId="13" fillId="0" borderId="0" xfId="54" applyNumberFormat="1" applyFont="1" applyFill="1" applyBorder="1" applyAlignment="1">
      <alignment horizontal="center"/>
    </xf>
    <xf numFmtId="0" fontId="13" fillId="0" borderId="0" xfId="54" applyFont="1" applyFill="1" applyBorder="1" applyAlignment="1">
      <alignment horizontal="right" vertical="top"/>
    </xf>
    <xf numFmtId="0" fontId="37" fillId="0" borderId="0" xfId="54" applyFont="1" applyFill="1"/>
    <xf numFmtId="0" fontId="111" fillId="0" borderId="0" xfId="26" applyFont="1" applyFill="1" applyAlignment="1"/>
    <xf numFmtId="0" fontId="112" fillId="0" borderId="0" xfId="26" applyFont="1" applyFill="1" applyAlignment="1"/>
    <xf numFmtId="0" fontId="13" fillId="0" borderId="0" xfId="26" applyFont="1" applyFill="1" applyAlignment="1"/>
    <xf numFmtId="0" fontId="13" fillId="0" borderId="0" xfId="54" applyFont="1" applyFill="1" applyBorder="1" applyAlignment="1">
      <alignment horizontal="justify" vertical="top" wrapText="1"/>
    </xf>
    <xf numFmtId="0" fontId="16" fillId="0" borderId="0" xfId="54" applyFont="1" applyAlignment="1">
      <alignment horizontal="center"/>
    </xf>
    <xf numFmtId="164" fontId="13" fillId="0" borderId="26" xfId="1" applyNumberFormat="1" applyFont="1" applyBorder="1"/>
    <xf numFmtId="0" fontId="13" fillId="0" borderId="0" xfId="1" applyAlignment="1">
      <alignment horizontal="right"/>
    </xf>
    <xf numFmtId="0" fontId="13" fillId="0" borderId="12" xfId="1" applyBorder="1"/>
    <xf numFmtId="0" fontId="13" fillId="0" borderId="0" xfId="1" applyAlignment="1" applyProtection="1">
      <protection locked="0"/>
    </xf>
    <xf numFmtId="0" fontId="49" fillId="0" borderId="0" xfId="9" applyFont="1" applyFill="1" applyBorder="1" applyProtection="1"/>
    <xf numFmtId="0" fontId="49" fillId="0" borderId="0" xfId="9" applyFont="1" applyFill="1" applyProtection="1"/>
    <xf numFmtId="0" fontId="49" fillId="0" borderId="0" xfId="9" applyFont="1" applyFill="1" applyAlignment="1" applyProtection="1">
      <alignment horizontal="right"/>
    </xf>
    <xf numFmtId="0" fontId="37" fillId="0" borderId="0" xfId="11" applyFont="1" applyFill="1" applyAlignment="1">
      <alignment vertical="top"/>
    </xf>
    <xf numFmtId="0" fontId="51" fillId="0" borderId="0" xfId="9" applyFont="1" applyFill="1" applyBorder="1" applyAlignment="1">
      <alignment horizontal="center"/>
    </xf>
    <xf numFmtId="3" fontId="49" fillId="0" borderId="0" xfId="9" applyNumberFormat="1" applyFont="1" applyFill="1" applyBorder="1" applyAlignment="1">
      <alignment horizontal="center"/>
    </xf>
    <xf numFmtId="4" fontId="51" fillId="0" borderId="0" xfId="9" applyNumberFormat="1" applyFont="1" applyFill="1" applyBorder="1" applyAlignment="1">
      <alignment horizontal="center"/>
    </xf>
    <xf numFmtId="4" fontId="51" fillId="10" borderId="27" xfId="9" applyNumberFormat="1" applyFont="1" applyFill="1" applyBorder="1" applyAlignment="1">
      <alignment horizontal="center"/>
    </xf>
    <xf numFmtId="4" fontId="51" fillId="0" borderId="0" xfId="9" applyNumberFormat="1" applyFont="1" applyFill="1" applyBorder="1"/>
    <xf numFmtId="0" fontId="51" fillId="0" borderId="0" xfId="9" applyFont="1" applyFill="1" applyBorder="1" applyAlignment="1" applyProtection="1">
      <alignment horizontal="center" vertical="top"/>
    </xf>
    <xf numFmtId="0" fontId="51" fillId="0" borderId="0" xfId="9" applyFont="1" applyFill="1" applyBorder="1" applyAlignment="1" applyProtection="1">
      <alignment vertical="top" wrapText="1"/>
    </xf>
    <xf numFmtId="4" fontId="51" fillId="0" borderId="0" xfId="9" applyNumberFormat="1" applyFont="1" applyFill="1" applyBorder="1" applyProtection="1"/>
    <xf numFmtId="0" fontId="51" fillId="0" borderId="0" xfId="9" applyFont="1" applyFill="1" applyBorder="1" applyAlignment="1">
      <alignment horizontal="right"/>
    </xf>
    <xf numFmtId="3" fontId="49" fillId="0" borderId="0" xfId="9" applyNumberFormat="1" applyFont="1" applyFill="1" applyBorder="1" applyAlignment="1">
      <alignment horizontal="right"/>
    </xf>
    <xf numFmtId="4" fontId="51" fillId="10" borderId="27" xfId="9" applyNumberFormat="1" applyFont="1" applyFill="1" applyBorder="1"/>
    <xf numFmtId="0" fontId="51" fillId="0" borderId="0" xfId="9" applyFont="1" applyFill="1" applyBorder="1" applyAlignment="1" applyProtection="1">
      <alignment horizontal="right" vertical="top"/>
    </xf>
    <xf numFmtId="0" fontId="44" fillId="0" borderId="0" xfId="11" applyFont="1" applyFill="1" applyAlignment="1">
      <alignment vertical="center"/>
    </xf>
    <xf numFmtId="0" fontId="49" fillId="0" borderId="0" xfId="11" applyFont="1" applyFill="1"/>
    <xf numFmtId="4" fontId="15" fillId="0" borderId="0" xfId="9" applyNumberFormat="1" applyFont="1" applyFill="1" applyBorder="1" applyAlignment="1">
      <alignment horizontal="center"/>
    </xf>
    <xf numFmtId="4" fontId="15" fillId="10" borderId="27" xfId="9" applyNumberFormat="1" applyFont="1" applyFill="1" applyBorder="1" applyAlignment="1">
      <alignment horizontal="center"/>
    </xf>
    <xf numFmtId="4" fontId="15" fillId="0" borderId="0" xfId="9" applyNumberFormat="1" applyFont="1" applyFill="1" applyBorder="1"/>
    <xf numFmtId="0" fontId="49" fillId="0" borderId="0" xfId="26" applyFont="1" applyFill="1" applyAlignment="1">
      <alignment horizontal="center"/>
    </xf>
    <xf numFmtId="3" fontId="49" fillId="0" borderId="0" xfId="26" applyNumberFormat="1" applyFont="1" applyFill="1" applyAlignment="1">
      <alignment horizontal="center"/>
    </xf>
    <xf numFmtId="0" fontId="16" fillId="0" borderId="0" xfId="55" applyFont="1" applyFill="1"/>
    <xf numFmtId="0" fontId="16" fillId="0" borderId="0" xfId="55" applyFont="1" applyFill="1" applyAlignment="1">
      <alignment horizontal="right"/>
    </xf>
    <xf numFmtId="0" fontId="16" fillId="0" borderId="0" xfId="55" applyFont="1" applyFill="1" applyAlignment="1">
      <alignment horizontal="center"/>
    </xf>
    <xf numFmtId="0" fontId="16" fillId="0" borderId="0" xfId="55" applyFont="1" applyFill="1" applyAlignment="1">
      <alignment vertical="top" wrapText="1"/>
    </xf>
    <xf numFmtId="1" fontId="13" fillId="0" borderId="0" xfId="55" applyNumberFormat="1" applyFont="1" applyFill="1" applyBorder="1" applyAlignment="1">
      <alignment horizontal="center"/>
    </xf>
    <xf numFmtId="0" fontId="13" fillId="0" borderId="0" xfId="55" applyFont="1" applyFill="1" applyBorder="1" applyAlignment="1"/>
    <xf numFmtId="0" fontId="13" fillId="0" borderId="0" xfId="55" applyFont="1" applyFill="1" applyBorder="1" applyAlignment="1">
      <alignment horizontal="justify" vertical="top" wrapText="1"/>
    </xf>
    <xf numFmtId="165" fontId="13" fillId="0" borderId="0" xfId="55" applyNumberFormat="1" applyFont="1" applyFill="1" applyBorder="1" applyAlignment="1">
      <alignment horizontal="right" vertical="top"/>
    </xf>
    <xf numFmtId="0" fontId="13" fillId="0" borderId="0" xfId="55" applyFont="1" applyFill="1" applyBorder="1" applyAlignment="1">
      <alignment wrapText="1"/>
    </xf>
    <xf numFmtId="0" fontId="16" fillId="0" borderId="0" xfId="55" applyFont="1" applyFill="1" applyAlignment="1">
      <alignment horizontal="left" wrapText="1"/>
    </xf>
    <xf numFmtId="0" fontId="15" fillId="0" borderId="0" xfId="9" applyFont="1" applyFill="1" applyBorder="1" applyAlignment="1" applyProtection="1"/>
    <xf numFmtId="0" fontId="15" fillId="0" borderId="1" xfId="9" applyFont="1" applyFill="1" applyBorder="1" applyAlignment="1" applyProtection="1"/>
    <xf numFmtId="0" fontId="15" fillId="0" borderId="0" xfId="9" applyFont="1" applyFill="1" applyBorder="1" applyAlignment="1"/>
    <xf numFmtId="2" fontId="13" fillId="0" borderId="0" xfId="29" applyNumberFormat="1" applyFont="1" applyFill="1" applyBorder="1" applyAlignment="1">
      <alignment horizontal="center"/>
    </xf>
    <xf numFmtId="1" fontId="13" fillId="0" borderId="0" xfId="26" applyNumberFormat="1" applyFont="1" applyFill="1" applyBorder="1" applyAlignment="1">
      <alignment horizontal="center"/>
    </xf>
    <xf numFmtId="0" fontId="13" fillId="0" borderId="0" xfId="26" applyFont="1" applyFill="1" applyBorder="1" applyAlignment="1">
      <alignment horizontal="left"/>
    </xf>
    <xf numFmtId="0" fontId="16" fillId="0" borderId="0" xfId="55" applyFont="1" applyFill="1" applyBorder="1" applyAlignment="1">
      <alignment horizontal="center"/>
    </xf>
    <xf numFmtId="0" fontId="16" fillId="0" borderId="0" xfId="55" applyFont="1" applyFill="1" applyBorder="1" applyAlignment="1">
      <alignment horizontal="center" wrapText="1"/>
    </xf>
    <xf numFmtId="171" fontId="16" fillId="0" borderId="0" xfId="55" applyNumberFormat="1" applyFont="1" applyFill="1" applyAlignment="1">
      <alignment horizontal="center" wrapText="1"/>
    </xf>
    <xf numFmtId="0" fontId="16" fillId="0" borderId="0" xfId="55" applyFont="1" applyAlignment="1">
      <alignment horizontal="left" wrapText="1"/>
    </xf>
    <xf numFmtId="0" fontId="13" fillId="0" borderId="0" xfId="55" applyFont="1" applyFill="1" applyBorder="1" applyAlignment="1">
      <alignment horizontal="left"/>
    </xf>
    <xf numFmtId="0" fontId="16" fillId="0" borderId="0" xfId="55" applyFont="1" applyFill="1" applyAlignment="1">
      <alignment horizontal="right" vertical="top"/>
    </xf>
    <xf numFmtId="1" fontId="13" fillId="0" borderId="0" xfId="55" applyNumberFormat="1" applyFont="1" applyFill="1" applyBorder="1" applyAlignment="1">
      <alignment horizontal="left"/>
    </xf>
    <xf numFmtId="0" fontId="22" fillId="0" borderId="0" xfId="55" applyFont="1" applyFill="1" applyBorder="1" applyAlignment="1">
      <alignment horizontal="center"/>
    </xf>
    <xf numFmtId="0" fontId="22" fillId="0" borderId="0" xfId="55" applyFont="1" applyFill="1" applyBorder="1" applyAlignment="1">
      <alignment horizontal="left"/>
    </xf>
    <xf numFmtId="0" fontId="22" fillId="0" borderId="0" xfId="55" applyFont="1" applyFill="1" applyBorder="1" applyAlignment="1">
      <alignment horizontal="left" vertical="top"/>
    </xf>
    <xf numFmtId="0" fontId="22" fillId="0" borderId="0" xfId="55" applyFont="1" applyFill="1" applyBorder="1" applyAlignment="1">
      <alignment horizontal="right" vertical="top"/>
    </xf>
    <xf numFmtId="0" fontId="15" fillId="0" borderId="1" xfId="9" applyFont="1" applyFill="1" applyBorder="1" applyAlignment="1" applyProtection="1">
      <alignment horizontal="left"/>
    </xf>
    <xf numFmtId="0" fontId="15" fillId="0" borderId="0" xfId="9" applyFont="1" applyFill="1" applyBorder="1" applyAlignment="1" applyProtection="1">
      <alignment horizontal="left" vertical="top" wrapText="1"/>
    </xf>
    <xf numFmtId="171" fontId="13" fillId="0" borderId="0" xfId="9" applyNumberFormat="1" applyFont="1" applyFill="1" applyBorder="1" applyAlignment="1">
      <alignment horizontal="center"/>
    </xf>
    <xf numFmtId="0" fontId="15" fillId="0" borderId="0" xfId="9" applyFont="1" applyFill="1" applyBorder="1" applyAlignment="1">
      <alignment horizontal="left"/>
    </xf>
    <xf numFmtId="0" fontId="16" fillId="0" borderId="0" xfId="55" applyFont="1" applyFill="1" applyAlignment="1">
      <alignment horizontal="center" wrapText="1"/>
    </xf>
    <xf numFmtId="0" fontId="36" fillId="0" borderId="0" xfId="56" applyFont="1" applyFill="1" applyAlignment="1">
      <alignment vertical="top" wrapText="1"/>
    </xf>
    <xf numFmtId="0" fontId="32" fillId="0" borderId="0" xfId="55" applyNumberFormat="1" applyFont="1" applyFill="1" applyBorder="1" applyAlignment="1">
      <alignment horizontal="center"/>
    </xf>
    <xf numFmtId="1" fontId="32" fillId="0" borderId="0" xfId="55" applyNumberFormat="1" applyFont="1" applyFill="1" applyBorder="1" applyAlignment="1">
      <alignment horizontal="left"/>
    </xf>
    <xf numFmtId="0" fontId="13" fillId="0" borderId="0" xfId="34" applyFont="1" applyFill="1" applyBorder="1" applyAlignment="1">
      <alignment horizontal="left" vertical="center" wrapText="1"/>
    </xf>
    <xf numFmtId="49" fontId="13" fillId="0" borderId="0" xfId="55" applyNumberFormat="1" applyFont="1" applyFill="1" applyBorder="1" applyAlignment="1">
      <alignment horizontal="left" vertical="top" wrapText="1"/>
    </xf>
    <xf numFmtId="49" fontId="32" fillId="0" borderId="0" xfId="55" applyNumberFormat="1" applyFont="1" applyFill="1" applyBorder="1" applyAlignment="1">
      <alignment horizontal="left" vertical="top" wrapText="1"/>
    </xf>
    <xf numFmtId="1" fontId="32" fillId="0" borderId="0" xfId="55" applyNumberFormat="1" applyFont="1" applyFill="1" applyBorder="1" applyAlignment="1">
      <alignment horizontal="center"/>
    </xf>
    <xf numFmtId="0" fontId="16" fillId="0" borderId="0" xfId="56" applyFont="1" applyFill="1"/>
    <xf numFmtId="165" fontId="1" fillId="0" borderId="0" xfId="55" applyNumberFormat="1" applyAlignment="1">
      <alignment horizontal="right" vertical="top"/>
    </xf>
    <xf numFmtId="0" fontId="16" fillId="0" borderId="0" xfId="55" applyFont="1" applyAlignment="1">
      <alignment horizontal="center" wrapText="1"/>
    </xf>
    <xf numFmtId="0" fontId="16" fillId="0" borderId="0" xfId="55" applyFont="1" applyAlignment="1">
      <alignment vertical="top" wrapText="1"/>
    </xf>
    <xf numFmtId="0" fontId="1" fillId="0" borderId="0" xfId="55" applyAlignment="1">
      <alignment horizontal="right" vertical="top"/>
    </xf>
    <xf numFmtId="0" fontId="16" fillId="0" borderId="0" xfId="55" applyFont="1" applyFill="1" applyBorder="1" applyAlignment="1">
      <alignment horizontal="right" wrapText="1"/>
    </xf>
    <xf numFmtId="0" fontId="17" fillId="0" borderId="0" xfId="55" applyFont="1" applyFill="1" applyAlignment="1">
      <alignment vertical="top" wrapText="1"/>
    </xf>
    <xf numFmtId="0" fontId="13" fillId="0" borderId="0" xfId="32" applyFont="1"/>
    <xf numFmtId="0" fontId="16" fillId="0" borderId="0" xfId="55" applyFont="1" applyFill="1" applyAlignment="1"/>
    <xf numFmtId="0" fontId="113" fillId="0" borderId="0" xfId="55" applyFont="1" applyFill="1" applyProtection="1">
      <protection locked="0"/>
    </xf>
    <xf numFmtId="0" fontId="114" fillId="0" borderId="0" xfId="55" applyFont="1" applyFill="1" applyAlignment="1"/>
    <xf numFmtId="0" fontId="16" fillId="0" borderId="0" xfId="33" applyFont="1" applyFill="1"/>
    <xf numFmtId="170" fontId="15" fillId="0" borderId="0" xfId="9" applyNumberFormat="1" applyFont="1" applyFill="1" applyBorder="1" applyAlignment="1" applyProtection="1">
      <alignment horizontal="center"/>
    </xf>
    <xf numFmtId="4" fontId="15" fillId="0" borderId="0" xfId="9" applyNumberFormat="1" applyFont="1" applyFill="1" applyBorder="1" applyAlignment="1" applyProtection="1">
      <alignment horizontal="center"/>
      <protection locked="0"/>
    </xf>
    <xf numFmtId="3" fontId="15" fillId="0" borderId="0" xfId="9" applyNumberFormat="1" applyFont="1" applyFill="1" applyBorder="1" applyAlignment="1" applyProtection="1">
      <alignment horizontal="center"/>
    </xf>
    <xf numFmtId="0" fontId="16" fillId="0" borderId="0" xfId="55" applyFont="1" applyFill="1" applyAlignment="1">
      <alignment horizontal="left" vertical="top" wrapText="1"/>
    </xf>
    <xf numFmtId="0" fontId="13" fillId="0" borderId="0" xfId="55" applyFont="1" applyFill="1" applyBorder="1" applyAlignment="1">
      <alignment horizontal="center"/>
    </xf>
    <xf numFmtId="0" fontId="12" fillId="0" borderId="0" xfId="55" applyFont="1" applyAlignment="1">
      <alignment wrapText="1"/>
    </xf>
    <xf numFmtId="0" fontId="12" fillId="0" borderId="0" xfId="55" applyFont="1" applyAlignment="1">
      <alignment horizontal="center" wrapText="1"/>
    </xf>
    <xf numFmtId="0" fontId="43" fillId="0" borderId="0" xfId="55" applyFont="1" applyAlignment="1">
      <alignment vertical="top" wrapText="1"/>
    </xf>
    <xf numFmtId="0" fontId="30" fillId="0" borderId="0" xfId="55" applyFont="1" applyFill="1" applyAlignment="1">
      <alignment horizontal="center" wrapText="1"/>
    </xf>
    <xf numFmtId="0" fontId="30" fillId="0" borderId="0" xfId="55" applyFont="1" applyFill="1" applyAlignment="1">
      <alignment horizontal="left" vertical="top" wrapText="1"/>
    </xf>
    <xf numFmtId="0" fontId="14" fillId="0" borderId="0" xfId="55" applyFont="1" applyAlignment="1">
      <alignment vertical="top" wrapText="1"/>
    </xf>
    <xf numFmtId="0" fontId="13" fillId="0" borderId="0" xfId="55" applyFont="1" applyFill="1" applyAlignment="1">
      <alignment horizontal="left" vertical="top" wrapText="1"/>
    </xf>
    <xf numFmtId="0" fontId="13" fillId="0" borderId="0" xfId="55" applyFont="1" applyFill="1" applyAlignment="1">
      <alignment horizontal="center" wrapText="1"/>
    </xf>
    <xf numFmtId="0" fontId="13" fillId="0" borderId="0" xfId="55" applyFont="1" applyFill="1" applyAlignment="1">
      <alignment horizontal="left" wrapText="1"/>
    </xf>
    <xf numFmtId="0" fontId="13" fillId="0" borderId="0" xfId="55" applyFont="1" applyFill="1"/>
    <xf numFmtId="0" fontId="16" fillId="0" borderId="0" xfId="55" applyFont="1" applyAlignment="1">
      <alignment horizontal="center"/>
    </xf>
    <xf numFmtId="0" fontId="1" fillId="0" borderId="0" xfId="55"/>
    <xf numFmtId="0" fontId="34" fillId="0" borderId="0" xfId="55" applyFont="1" applyAlignment="1">
      <alignment horizontal="right" vertical="top"/>
    </xf>
    <xf numFmtId="0" fontId="16" fillId="0" borderId="0" xfId="55" applyFont="1" applyAlignment="1">
      <alignment vertical="top"/>
    </xf>
    <xf numFmtId="0" fontId="16" fillId="0" borderId="0" xfId="55" applyFont="1" applyFill="1" applyAlignment="1">
      <alignment horizontal="justify"/>
    </xf>
    <xf numFmtId="0" fontId="34" fillId="0" borderId="0" xfId="55" applyFont="1" applyFill="1" applyAlignment="1">
      <alignment horizontal="left" indent="1"/>
    </xf>
    <xf numFmtId="0" fontId="34" fillId="0" borderId="0" xfId="55" applyFont="1" applyAlignment="1"/>
    <xf numFmtId="0" fontId="17" fillId="0" borderId="0" xfId="55" applyFont="1" applyFill="1" applyAlignment="1">
      <alignment horizontal="justify"/>
    </xf>
    <xf numFmtId="0" fontId="13" fillId="0" borderId="1" xfId="9" applyFont="1" applyBorder="1" applyAlignment="1" applyProtection="1">
      <alignment horizontal="right" vertical="top"/>
    </xf>
    <xf numFmtId="164" fontId="15" fillId="0" borderId="26" xfId="1" applyNumberFormat="1" applyFont="1" applyFill="1" applyBorder="1"/>
    <xf numFmtId="164" fontId="13" fillId="0" borderId="0" xfId="1" applyNumberFormat="1" applyFont="1" applyFill="1" applyBorder="1"/>
    <xf numFmtId="0" fontId="13" fillId="0" borderId="12" xfId="1" applyFont="1" applyBorder="1"/>
    <xf numFmtId="0" fontId="1" fillId="0" borderId="12" xfId="55" applyBorder="1"/>
    <xf numFmtId="164" fontId="13" fillId="0" borderId="0" xfId="1" applyNumberFormat="1" applyFont="1" applyFill="1"/>
    <xf numFmtId="49" fontId="8" fillId="0" borderId="15" xfId="0" applyNumberFormat="1" applyFont="1" applyFill="1" applyBorder="1" applyProtection="1"/>
    <xf numFmtId="49" fontId="8" fillId="0" borderId="16" xfId="0" applyNumberFormat="1" applyFont="1" applyFill="1" applyBorder="1" applyProtection="1"/>
    <xf numFmtId="0" fontId="8" fillId="0" borderId="23" xfId="0" applyFont="1" applyFill="1" applyBorder="1" applyProtection="1"/>
    <xf numFmtId="4" fontId="8" fillId="0" borderId="17" xfId="0" applyNumberFormat="1" applyFont="1" applyFill="1" applyBorder="1" applyProtection="1"/>
    <xf numFmtId="49" fontId="8" fillId="0" borderId="5" xfId="0" applyNumberFormat="1" applyFont="1" applyFill="1" applyBorder="1" applyAlignment="1" applyProtection="1">
      <alignment horizontal="center"/>
    </xf>
    <xf numFmtId="49" fontId="8" fillId="0" borderId="7" xfId="0" applyNumberFormat="1" applyFont="1" applyFill="1" applyBorder="1" applyAlignment="1" applyProtection="1">
      <alignment horizontal="center"/>
    </xf>
    <xf numFmtId="0" fontId="8" fillId="0" borderId="24" xfId="0" applyFont="1" applyFill="1" applyBorder="1" applyAlignment="1" applyProtection="1">
      <alignment horizontal="left"/>
    </xf>
    <xf numFmtId="4" fontId="8" fillId="0" borderId="1" xfId="0" applyNumberFormat="1" applyFont="1" applyFill="1" applyBorder="1" applyAlignment="1" applyProtection="1">
      <alignment horizontal="center"/>
    </xf>
    <xf numFmtId="4" fontId="8" fillId="0" borderId="5" xfId="0" applyNumberFormat="1" applyFont="1" applyFill="1" applyBorder="1" applyAlignment="1" applyProtection="1">
      <alignment horizontal="center"/>
    </xf>
    <xf numFmtId="4" fontId="8" fillId="0" borderId="3" xfId="0" applyNumberFormat="1" applyFont="1" applyFill="1" applyBorder="1" applyAlignment="1" applyProtection="1">
      <alignment horizontal="center"/>
    </xf>
    <xf numFmtId="49" fontId="8" fillId="0" borderId="8" xfId="0" applyNumberFormat="1" applyFont="1" applyFill="1" applyBorder="1" applyProtection="1"/>
    <xf numFmtId="49" fontId="8" fillId="0" borderId="0" xfId="0" applyNumberFormat="1" applyFont="1" applyFill="1" applyBorder="1" applyProtection="1"/>
    <xf numFmtId="0" fontId="8" fillId="0" borderId="0" xfId="0" applyFont="1" applyFill="1" applyBorder="1" applyProtection="1"/>
    <xf numFmtId="4" fontId="8" fillId="0" borderId="0" xfId="0" applyNumberFormat="1" applyFont="1" applyFill="1" applyProtection="1"/>
    <xf numFmtId="4" fontId="8" fillId="0" borderId="0" xfId="0" applyNumberFormat="1" applyFont="1" applyFill="1" applyBorder="1" applyProtection="1"/>
    <xf numFmtId="4" fontId="8" fillId="0" borderId="2" xfId="0" applyNumberFormat="1" applyFont="1" applyFill="1" applyBorder="1" applyProtection="1"/>
    <xf numFmtId="4" fontId="64" fillId="0" borderId="0" xfId="0" applyNumberFormat="1" applyFont="1" applyFill="1" applyBorder="1" applyAlignment="1" applyProtection="1">
      <alignment horizontal="justify" vertical="top" wrapText="1"/>
    </xf>
    <xf numFmtId="49" fontId="9" fillId="0" borderId="0" xfId="0" applyNumberFormat="1" applyFont="1" applyFill="1" applyBorder="1" applyProtection="1"/>
    <xf numFmtId="4" fontId="68" fillId="0" borderId="29" xfId="0" applyNumberFormat="1" applyFont="1" applyFill="1" applyBorder="1" applyAlignment="1" applyProtection="1">
      <alignment horizontal="right" vertical="top" wrapText="1"/>
    </xf>
    <xf numFmtId="4" fontId="68" fillId="0" borderId="29" xfId="0" applyNumberFormat="1" applyFont="1" applyFill="1" applyBorder="1" applyAlignment="1" applyProtection="1">
      <alignment horizontal="justify" vertical="top" wrapText="1"/>
    </xf>
    <xf numFmtId="4" fontId="68" fillId="0" borderId="29" xfId="0" applyNumberFormat="1" applyFont="1" applyFill="1" applyBorder="1" applyAlignment="1" applyProtection="1">
      <alignment horizontal="center" wrapText="1"/>
    </xf>
    <xf numFmtId="4" fontId="68" fillId="0" borderId="29" xfId="0" applyNumberFormat="1" applyFont="1" applyFill="1" applyBorder="1" applyAlignment="1" applyProtection="1">
      <alignment horizontal="right" wrapText="1"/>
    </xf>
    <xf numFmtId="4" fontId="73" fillId="0" borderId="29" xfId="0" applyNumberFormat="1" applyFont="1" applyFill="1" applyBorder="1" applyAlignment="1" applyProtection="1">
      <alignment horizontal="right" wrapText="1"/>
    </xf>
    <xf numFmtId="4" fontId="68" fillId="0" borderId="38" xfId="0" applyNumberFormat="1" applyFont="1" applyFill="1" applyBorder="1" applyAlignment="1" applyProtection="1">
      <alignment horizontal="right" wrapText="1"/>
    </xf>
    <xf numFmtId="4" fontId="54" fillId="0" borderId="39" xfId="0" applyNumberFormat="1" applyFont="1" applyFill="1" applyBorder="1" applyAlignment="1" applyProtection="1">
      <alignment horizontal="right" vertical="top" wrapText="1"/>
    </xf>
    <xf numFmtId="4" fontId="70" fillId="0" borderId="39" xfId="0" applyNumberFormat="1" applyFont="1" applyFill="1" applyBorder="1" applyAlignment="1" applyProtection="1">
      <alignment horizontal="justify" vertical="top" wrapText="1"/>
    </xf>
    <xf numFmtId="4" fontId="65" fillId="0" borderId="39" xfId="0" applyNumberFormat="1" applyFont="1" applyFill="1" applyBorder="1" applyAlignment="1" applyProtection="1">
      <alignment horizontal="center" wrapText="1"/>
    </xf>
    <xf numFmtId="4" fontId="66" fillId="0" borderId="39" xfId="0" applyNumberFormat="1" applyFont="1" applyFill="1" applyBorder="1" applyAlignment="1" applyProtection="1">
      <alignment horizontal="right" wrapText="1"/>
    </xf>
    <xf numFmtId="4" fontId="67" fillId="0" borderId="40" xfId="0" applyNumberFormat="1" applyFont="1" applyFill="1" applyBorder="1" applyAlignment="1" applyProtection="1">
      <alignment horizontal="right" wrapText="1"/>
    </xf>
    <xf numFmtId="4" fontId="67" fillId="0" borderId="41" xfId="0" applyNumberFormat="1" applyFont="1" applyFill="1" applyBorder="1" applyAlignment="1" applyProtection="1">
      <alignment horizontal="right" wrapText="1"/>
    </xf>
    <xf numFmtId="4" fontId="62" fillId="0" borderId="27" xfId="0" applyNumberFormat="1" applyFont="1" applyFill="1" applyBorder="1" applyAlignment="1" applyProtection="1">
      <alignment horizontal="right" vertical="top" wrapText="1"/>
    </xf>
    <xf numFmtId="4" fontId="62" fillId="0" borderId="27" xfId="0" applyNumberFormat="1" applyFont="1" applyFill="1" applyBorder="1" applyAlignment="1" applyProtection="1">
      <alignment horizontal="justify" vertical="top" wrapText="1"/>
    </xf>
    <xf numFmtId="4" fontId="62" fillId="0" borderId="27" xfId="0" applyNumberFormat="1" applyFont="1" applyFill="1" applyBorder="1" applyAlignment="1" applyProtection="1">
      <alignment horizontal="center" wrapText="1"/>
    </xf>
    <xf numFmtId="4" fontId="62" fillId="0" borderId="27" xfId="0" applyNumberFormat="1" applyFont="1" applyFill="1" applyBorder="1" applyAlignment="1" applyProtection="1">
      <alignment horizontal="right" wrapText="1"/>
    </xf>
    <xf numFmtId="4" fontId="71" fillId="0" borderId="30" xfId="0" applyNumberFormat="1" applyFont="1" applyFill="1" applyBorder="1" applyAlignment="1" applyProtection="1">
      <alignment horizontal="right" wrapText="1"/>
    </xf>
    <xf numFmtId="4" fontId="62" fillId="0" borderId="42" xfId="0" applyNumberFormat="1" applyFont="1" applyFill="1" applyBorder="1" applyAlignment="1" applyProtection="1">
      <alignment horizontal="right" wrapText="1"/>
    </xf>
    <xf numFmtId="4" fontId="71" fillId="0" borderId="43" xfId="0" applyNumberFormat="1" applyFont="1" applyFill="1" applyBorder="1" applyAlignment="1" applyProtection="1">
      <alignment horizontal="right" wrapText="1"/>
    </xf>
    <xf numFmtId="4" fontId="62" fillId="0" borderId="44" xfId="0" applyNumberFormat="1" applyFont="1" applyFill="1" applyBorder="1" applyAlignment="1" applyProtection="1">
      <alignment horizontal="right" wrapText="1"/>
    </xf>
    <xf numFmtId="4" fontId="62" fillId="0" borderId="21" xfId="0" applyNumberFormat="1" applyFont="1" applyFill="1" applyBorder="1" applyAlignment="1" applyProtection="1">
      <alignment horizontal="right" vertical="top" wrapText="1"/>
    </xf>
    <xf numFmtId="4" fontId="62" fillId="0" borderId="21" xfId="0" applyNumberFormat="1" applyFont="1" applyFill="1" applyBorder="1" applyAlignment="1" applyProtection="1">
      <alignment horizontal="justify" vertical="top" wrapText="1"/>
    </xf>
    <xf numFmtId="4" fontId="62" fillId="0" borderId="21" xfId="0" applyNumberFormat="1" applyFont="1" applyFill="1" applyBorder="1" applyAlignment="1" applyProtection="1">
      <alignment horizontal="center" wrapText="1"/>
    </xf>
    <xf numFmtId="4" fontId="62" fillId="0" borderId="21" xfId="0" applyNumberFormat="1" applyFont="1" applyFill="1" applyBorder="1" applyAlignment="1" applyProtection="1">
      <alignment horizontal="right" wrapText="1"/>
    </xf>
    <xf numFmtId="4" fontId="71" fillId="0" borderId="82" xfId="0" applyNumberFormat="1" applyFont="1" applyFill="1" applyBorder="1" applyAlignment="1" applyProtection="1">
      <alignment horizontal="right" wrapText="1"/>
    </xf>
    <xf numFmtId="4" fontId="62" fillId="0" borderId="81" xfId="0" applyNumberFormat="1" applyFont="1" applyFill="1" applyBorder="1" applyAlignment="1" applyProtection="1">
      <alignment horizontal="right" wrapText="1"/>
    </xf>
    <xf numFmtId="4" fontId="62" fillId="0" borderId="31" xfId="0" applyNumberFormat="1" applyFont="1" applyFill="1" applyBorder="1" applyAlignment="1" applyProtection="1">
      <alignment horizontal="right" vertical="top" wrapText="1"/>
    </xf>
    <xf numFmtId="4" fontId="62" fillId="0" borderId="31" xfId="0" applyNumberFormat="1" applyFont="1" applyFill="1" applyBorder="1" applyAlignment="1" applyProtection="1">
      <alignment horizontal="justify" vertical="top" wrapText="1"/>
    </xf>
    <xf numFmtId="4" fontId="62" fillId="0" borderId="31" xfId="0" applyNumberFormat="1" applyFont="1" applyFill="1" applyBorder="1" applyAlignment="1" applyProtection="1">
      <alignment horizontal="center" wrapText="1"/>
    </xf>
    <xf numFmtId="4" fontId="62" fillId="0" borderId="31" xfId="0" applyNumberFormat="1" applyFont="1" applyFill="1" applyBorder="1" applyAlignment="1" applyProtection="1">
      <alignment horizontal="right" wrapText="1"/>
    </xf>
    <xf numFmtId="4" fontId="71" fillId="0" borderId="32" xfId="0" applyNumberFormat="1" applyFont="1" applyFill="1" applyBorder="1" applyAlignment="1" applyProtection="1">
      <alignment horizontal="right" wrapText="1"/>
    </xf>
    <xf numFmtId="4" fontId="62" fillId="0" borderId="45" xfId="0" applyNumberFormat="1" applyFont="1" applyFill="1" applyBorder="1" applyAlignment="1" applyProtection="1">
      <alignment horizontal="right" wrapText="1"/>
    </xf>
    <xf numFmtId="4" fontId="62" fillId="0" borderId="35" xfId="0" applyNumberFormat="1" applyFont="1" applyFill="1" applyBorder="1" applyAlignment="1" applyProtection="1">
      <alignment horizontal="right" vertical="top" wrapText="1"/>
    </xf>
    <xf numFmtId="4" fontId="62" fillId="0" borderId="35" xfId="0" applyNumberFormat="1" applyFont="1" applyFill="1" applyBorder="1" applyAlignment="1" applyProtection="1">
      <alignment horizontal="center" wrapText="1"/>
    </xf>
    <xf numFmtId="4" fontId="62" fillId="0" borderId="35" xfId="0" applyNumberFormat="1" applyFont="1" applyFill="1" applyBorder="1" applyAlignment="1" applyProtection="1">
      <alignment horizontal="right" wrapText="1"/>
    </xf>
    <xf numFmtId="4" fontId="71" fillId="0" borderId="36" xfId="0" applyNumberFormat="1" applyFont="1" applyFill="1" applyBorder="1" applyAlignment="1" applyProtection="1">
      <alignment horizontal="right" wrapText="1"/>
    </xf>
    <xf numFmtId="4" fontId="62" fillId="0" borderId="46" xfId="0" applyNumberFormat="1" applyFont="1" applyFill="1" applyBorder="1" applyAlignment="1" applyProtection="1">
      <alignment horizontal="right" wrapText="1"/>
    </xf>
    <xf numFmtId="4" fontId="54" fillId="0" borderId="23" xfId="0" applyNumberFormat="1" applyFont="1" applyFill="1" applyBorder="1" applyAlignment="1" applyProtection="1">
      <alignment horizontal="right" vertical="top" wrapText="1"/>
    </xf>
    <xf numFmtId="4" fontId="54" fillId="0" borderId="23" xfId="0" applyNumberFormat="1" applyFont="1" applyFill="1" applyBorder="1" applyAlignment="1" applyProtection="1">
      <alignment horizontal="center" wrapText="1"/>
    </xf>
    <xf numFmtId="4" fontId="54" fillId="0" borderId="23" xfId="0" applyNumberFormat="1" applyFont="1" applyFill="1" applyBorder="1" applyAlignment="1" applyProtection="1">
      <alignment horizontal="right" wrapText="1"/>
    </xf>
    <xf numFmtId="4" fontId="57" fillId="0" borderId="33" xfId="0" applyNumberFormat="1" applyFont="1" applyFill="1" applyBorder="1" applyAlignment="1" applyProtection="1">
      <alignment horizontal="right" wrapText="1"/>
    </xf>
    <xf numFmtId="4" fontId="57" fillId="0" borderId="34" xfId="0" applyNumberFormat="1" applyFont="1" applyFill="1" applyBorder="1" applyAlignment="1" applyProtection="1">
      <alignment horizontal="right" wrapText="1"/>
    </xf>
    <xf numFmtId="4" fontId="54" fillId="0" borderId="35" xfId="0" applyNumberFormat="1" applyFont="1" applyFill="1" applyBorder="1" applyAlignment="1" applyProtection="1">
      <alignment horizontal="right" vertical="top" wrapText="1"/>
    </xf>
    <xf numFmtId="4" fontId="54" fillId="0" borderId="35" xfId="0" applyNumberFormat="1" applyFont="1" applyFill="1" applyBorder="1" applyAlignment="1" applyProtection="1">
      <alignment horizontal="center" wrapText="1"/>
    </xf>
    <xf numFmtId="4" fontId="54" fillId="0" borderId="35" xfId="0" applyNumberFormat="1" applyFont="1" applyFill="1" applyBorder="1" applyAlignment="1" applyProtection="1">
      <alignment horizontal="right" wrapText="1"/>
    </xf>
    <xf numFmtId="4" fontId="57" fillId="0" borderId="36" xfId="0" applyNumberFormat="1" applyFont="1" applyFill="1" applyBorder="1" applyAlignment="1" applyProtection="1">
      <alignment horizontal="right" wrapText="1"/>
    </xf>
    <xf numFmtId="4" fontId="54" fillId="0" borderId="37" xfId="0" applyNumberFormat="1" applyFont="1" applyFill="1" applyBorder="1" applyAlignment="1" applyProtection="1">
      <alignment horizontal="right" wrapText="1"/>
    </xf>
    <xf numFmtId="4" fontId="68" fillId="0" borderId="27" xfId="0" applyNumberFormat="1" applyFont="1" applyFill="1" applyBorder="1" applyAlignment="1" applyProtection="1">
      <alignment horizontal="right" vertical="top" wrapText="1"/>
    </xf>
    <xf numFmtId="4" fontId="68" fillId="0" borderId="27" xfId="0" applyNumberFormat="1" applyFont="1" applyFill="1" applyBorder="1" applyAlignment="1" applyProtection="1">
      <alignment horizontal="justify" vertical="top" wrapText="1"/>
    </xf>
    <xf numFmtId="4" fontId="68" fillId="0" borderId="27" xfId="0" applyNumberFormat="1" applyFont="1" applyFill="1" applyBorder="1" applyAlignment="1" applyProtection="1">
      <alignment horizontal="center" wrapText="1"/>
    </xf>
    <xf numFmtId="4" fontId="68" fillId="0" borderId="27" xfId="0" applyNumberFormat="1" applyFont="1" applyFill="1" applyBorder="1" applyAlignment="1" applyProtection="1">
      <alignment horizontal="right" wrapText="1"/>
    </xf>
    <xf numFmtId="4" fontId="73" fillId="0" borderId="27" xfId="0" applyNumberFormat="1" applyFont="1" applyFill="1" applyBorder="1" applyAlignment="1" applyProtection="1">
      <alignment horizontal="right" wrapText="1"/>
    </xf>
    <xf numFmtId="4" fontId="73" fillId="0" borderId="30" xfId="0" applyNumberFormat="1" applyFont="1" applyFill="1" applyBorder="1" applyAlignment="1" applyProtection="1">
      <alignment horizontal="right" wrapText="1"/>
    </xf>
    <xf numFmtId="4" fontId="54" fillId="0" borderId="27" xfId="0" applyNumberFormat="1" applyFont="1" applyFill="1" applyBorder="1" applyAlignment="1" applyProtection="1">
      <alignment horizontal="right" vertical="top" wrapText="1"/>
    </xf>
    <xf numFmtId="4" fontId="54" fillId="0" borderId="27" xfId="0" applyNumberFormat="1" applyFont="1" applyFill="1" applyBorder="1" applyAlignment="1" applyProtection="1">
      <alignment horizontal="justify" vertical="top" wrapText="1"/>
    </xf>
    <xf numFmtId="4" fontId="65" fillId="0" borderId="27" xfId="0" applyNumberFormat="1" applyFont="1" applyFill="1" applyBorder="1" applyAlignment="1" applyProtection="1">
      <alignment horizontal="center" wrapText="1"/>
    </xf>
    <xf numFmtId="4" fontId="67" fillId="0" borderId="27" xfId="0" applyNumberFormat="1" applyFont="1" applyFill="1" applyBorder="1" applyAlignment="1" applyProtection="1">
      <alignment horizontal="right" wrapText="1"/>
    </xf>
    <xf numFmtId="4" fontId="67" fillId="0" borderId="30" xfId="0" applyNumberFormat="1" applyFont="1" applyFill="1" applyBorder="1" applyAlignment="1" applyProtection="1">
      <alignment horizontal="right" wrapText="1"/>
    </xf>
    <xf numFmtId="4" fontId="54" fillId="0" borderId="30" xfId="0" applyNumberFormat="1" applyFont="1" applyFill="1" applyBorder="1" applyAlignment="1" applyProtection="1">
      <alignment horizontal="right" vertical="top" wrapText="1"/>
    </xf>
    <xf numFmtId="4" fontId="54" fillId="0" borderId="47" xfId="0" applyNumberFormat="1" applyFont="1" applyFill="1" applyBorder="1" applyAlignment="1" applyProtection="1">
      <alignment horizontal="justify" vertical="top" wrapText="1"/>
    </xf>
    <xf numFmtId="4" fontId="66" fillId="0" borderId="27" xfId="0" applyNumberFormat="1" applyFont="1" applyFill="1" applyBorder="1" applyAlignment="1" applyProtection="1">
      <alignment horizontal="right" wrapText="1"/>
    </xf>
    <xf numFmtId="4" fontId="54" fillId="0" borderId="48" xfId="0" applyNumberFormat="1" applyFont="1" applyFill="1" applyBorder="1" applyAlignment="1" applyProtection="1">
      <alignment horizontal="right" vertical="top" wrapText="1"/>
    </xf>
    <xf numFmtId="4" fontId="54" fillId="0" borderId="49" xfId="0" applyNumberFormat="1" applyFont="1" applyFill="1" applyBorder="1" applyAlignment="1" applyProtection="1">
      <alignment horizontal="justify" vertical="top" wrapText="1"/>
    </xf>
    <xf numFmtId="4" fontId="65" fillId="0" borderId="49" xfId="0" applyNumberFormat="1" applyFont="1" applyFill="1" applyBorder="1" applyAlignment="1" applyProtection="1">
      <alignment horizontal="center" wrapText="1"/>
    </xf>
    <xf numFmtId="4" fontId="66" fillId="0" borderId="49" xfId="0" applyNumberFormat="1" applyFont="1" applyFill="1" applyBorder="1" applyAlignment="1" applyProtection="1">
      <alignment horizontal="right" wrapText="1"/>
    </xf>
    <xf numFmtId="4" fontId="67" fillId="0" borderId="49" xfId="0" applyNumberFormat="1" applyFont="1" applyFill="1" applyBorder="1" applyAlignment="1" applyProtection="1">
      <alignment horizontal="right" wrapText="1"/>
    </xf>
    <xf numFmtId="4" fontId="54" fillId="0" borderId="29" xfId="0" applyNumberFormat="1" applyFont="1" applyFill="1" applyBorder="1" applyAlignment="1" applyProtection="1">
      <alignment horizontal="right" vertical="top" wrapText="1"/>
    </xf>
    <xf numFmtId="4" fontId="65" fillId="0" borderId="29" xfId="0" applyNumberFormat="1" applyFont="1" applyFill="1" applyBorder="1" applyAlignment="1" applyProtection="1">
      <alignment horizontal="center" wrapText="1"/>
    </xf>
    <xf numFmtId="4" fontId="66" fillId="0" borderId="29" xfId="0" applyNumberFormat="1" applyFont="1" applyFill="1" applyBorder="1" applyAlignment="1" applyProtection="1">
      <alignment horizontal="right" wrapText="1"/>
    </xf>
    <xf numFmtId="4" fontId="67" fillId="0" borderId="29" xfId="0" applyNumberFormat="1" applyFont="1" applyFill="1" applyBorder="1" applyAlignment="1" applyProtection="1">
      <alignment horizontal="right" wrapText="1"/>
    </xf>
    <xf numFmtId="4" fontId="68" fillId="0" borderId="50" xfId="0" applyNumberFormat="1" applyFont="1" applyFill="1" applyBorder="1" applyAlignment="1" applyProtection="1">
      <alignment horizontal="right" vertical="top" wrapText="1"/>
    </xf>
    <xf numFmtId="4" fontId="73" fillId="0" borderId="51" xfId="0" applyNumberFormat="1" applyFont="1" applyFill="1" applyBorder="1" applyAlignment="1" applyProtection="1">
      <alignment horizontal="right" wrapText="1"/>
    </xf>
    <xf numFmtId="4" fontId="54" fillId="0" borderId="39" xfId="0" applyNumberFormat="1" applyFont="1" applyFill="1" applyBorder="1" applyAlignment="1" applyProtection="1">
      <alignment horizontal="justify" vertical="top" wrapText="1"/>
    </xf>
    <xf numFmtId="4" fontId="54" fillId="0" borderId="39" xfId="0" applyNumberFormat="1" applyFont="1" applyFill="1" applyBorder="1" applyAlignment="1" applyProtection="1">
      <alignment horizontal="center" wrapText="1"/>
    </xf>
    <xf numFmtId="4" fontId="54" fillId="0" borderId="39" xfId="0" applyNumberFormat="1" applyFont="1" applyFill="1" applyBorder="1" applyAlignment="1" applyProtection="1">
      <alignment horizontal="right" wrapText="1"/>
    </xf>
    <xf numFmtId="4" fontId="57" fillId="0" borderId="39" xfId="0" applyNumberFormat="1" applyFont="1" applyFill="1" applyBorder="1" applyAlignment="1" applyProtection="1">
      <alignment horizontal="right" wrapText="1"/>
    </xf>
    <xf numFmtId="4" fontId="54" fillId="0" borderId="27" xfId="0" applyNumberFormat="1" applyFont="1" applyFill="1" applyBorder="1" applyAlignment="1" applyProtection="1">
      <alignment horizontal="center" wrapText="1"/>
    </xf>
    <xf numFmtId="4" fontId="54" fillId="0" borderId="27" xfId="0" applyNumberFormat="1" applyFont="1" applyFill="1" applyBorder="1" applyAlignment="1" applyProtection="1">
      <alignment horizontal="right" wrapText="1"/>
    </xf>
    <xf numFmtId="4" fontId="57" fillId="0" borderId="27" xfId="0" applyNumberFormat="1" applyFont="1" applyFill="1" applyBorder="1" applyAlignment="1" applyProtection="1">
      <alignment horizontal="right" wrapText="1"/>
    </xf>
    <xf numFmtId="4" fontId="57" fillId="0" borderId="30" xfId="0" applyNumberFormat="1" applyFont="1" applyFill="1" applyBorder="1" applyAlignment="1" applyProtection="1">
      <alignment horizontal="right" wrapText="1"/>
    </xf>
    <xf numFmtId="4" fontId="54" fillId="0" borderId="0" xfId="0" applyNumberFormat="1" applyFont="1" applyFill="1" applyAlignment="1" applyProtection="1">
      <alignment horizontal="justify" vertical="top" wrapText="1"/>
    </xf>
    <xf numFmtId="4" fontId="54" fillId="0" borderId="52" xfId="0" applyNumberFormat="1" applyFont="1" applyFill="1" applyBorder="1" applyAlignment="1" applyProtection="1">
      <alignment horizontal="right" vertical="top" wrapText="1"/>
    </xf>
    <xf numFmtId="4" fontId="54" fillId="0" borderId="52" xfId="0" applyNumberFormat="1" applyFont="1" applyFill="1" applyBorder="1" applyAlignment="1" applyProtection="1">
      <alignment horizontal="justify" vertical="top" wrapText="1"/>
    </xf>
    <xf numFmtId="4" fontId="54" fillId="0" borderId="52" xfId="0" applyNumberFormat="1" applyFont="1" applyFill="1" applyBorder="1" applyAlignment="1" applyProtection="1">
      <alignment horizontal="center" wrapText="1"/>
    </xf>
    <xf numFmtId="4" fontId="54" fillId="0" borderId="52" xfId="0" applyNumberFormat="1" applyFont="1" applyFill="1" applyBorder="1" applyAlignment="1" applyProtection="1">
      <alignment horizontal="right" wrapText="1"/>
    </xf>
    <xf numFmtId="4" fontId="57" fillId="0" borderId="52" xfId="0" applyNumberFormat="1" applyFont="1" applyFill="1" applyBorder="1" applyAlignment="1" applyProtection="1">
      <alignment horizontal="right" wrapText="1"/>
    </xf>
    <xf numFmtId="4" fontId="54" fillId="0" borderId="10" xfId="0" applyNumberFormat="1" applyFont="1" applyFill="1" applyBorder="1" applyAlignment="1" applyProtection="1">
      <alignment horizontal="right" vertical="top" wrapText="1"/>
    </xf>
    <xf numFmtId="4" fontId="65" fillId="0" borderId="10" xfId="0" applyNumberFormat="1" applyFont="1" applyFill="1" applyBorder="1" applyAlignment="1" applyProtection="1">
      <alignment horizontal="center" wrapText="1"/>
    </xf>
    <xf numFmtId="4" fontId="66" fillId="0" borderId="10" xfId="0" applyNumberFormat="1" applyFont="1" applyFill="1" applyBorder="1" applyAlignment="1" applyProtection="1">
      <alignment horizontal="right" wrapText="1"/>
    </xf>
    <xf numFmtId="4" fontId="67" fillId="0" borderId="10" xfId="0" applyNumberFormat="1" applyFont="1" applyFill="1" applyBorder="1" applyAlignment="1" applyProtection="1">
      <alignment horizontal="right" wrapText="1"/>
    </xf>
    <xf numFmtId="4" fontId="54" fillId="0" borderId="10" xfId="0" applyNumberFormat="1" applyFont="1" applyFill="1" applyBorder="1" applyAlignment="1" applyProtection="1">
      <alignment horizontal="right" wrapText="1"/>
    </xf>
    <xf numFmtId="4" fontId="54" fillId="0" borderId="31" xfId="0" applyNumberFormat="1" applyFont="1" applyFill="1" applyBorder="1" applyAlignment="1" applyProtection="1">
      <alignment horizontal="center" vertical="top" wrapText="1"/>
    </xf>
    <xf numFmtId="4" fontId="66" fillId="0" borderId="31" xfId="0" applyNumberFormat="1" applyFont="1" applyFill="1" applyBorder="1" applyAlignment="1" applyProtection="1">
      <alignment horizontal="center" vertical="top" wrapText="1"/>
    </xf>
    <xf numFmtId="4" fontId="65" fillId="0" borderId="31" xfId="0" applyNumberFormat="1" applyFont="1" applyFill="1" applyBorder="1" applyAlignment="1" applyProtection="1">
      <alignment horizontal="center" wrapText="1"/>
    </xf>
    <xf numFmtId="4" fontId="72" fillId="0" borderId="31" xfId="0" applyNumberFormat="1" applyFont="1" applyFill="1" applyBorder="1" applyAlignment="1" applyProtection="1">
      <alignment horizontal="center" wrapText="1"/>
    </xf>
    <xf numFmtId="4" fontId="65" fillId="0" borderId="32" xfId="0" applyNumberFormat="1" applyFont="1" applyFill="1" applyBorder="1" applyAlignment="1" applyProtection="1">
      <alignment horizontal="center" wrapText="1"/>
    </xf>
    <xf numFmtId="49" fontId="9" fillId="0" borderId="50" xfId="0" applyNumberFormat="1" applyFont="1" applyFill="1" applyBorder="1" applyProtection="1"/>
    <xf numFmtId="0" fontId="0" fillId="0" borderId="0" xfId="0" applyFill="1" applyBorder="1" applyProtection="1"/>
    <xf numFmtId="4" fontId="0" fillId="0" borderId="0" xfId="0" applyNumberFormat="1" applyFill="1" applyBorder="1" applyProtection="1"/>
    <xf numFmtId="4" fontId="0" fillId="0" borderId="2" xfId="0" applyNumberFormat="1" applyFill="1" applyBorder="1" applyProtection="1"/>
    <xf numFmtId="49" fontId="0" fillId="0" borderId="8" xfId="0" applyNumberFormat="1" applyFill="1" applyBorder="1" applyProtection="1"/>
    <xf numFmtId="49" fontId="0" fillId="0" borderId="0" xfId="0" applyNumberFormat="1" applyFill="1" applyBorder="1" applyProtection="1"/>
    <xf numFmtId="4" fontId="46" fillId="0" borderId="8" xfId="27" applyNumberFormat="1" applyFont="1" applyFill="1" applyBorder="1" applyAlignment="1" applyProtection="1">
      <alignment horizontal="right" vertical="top" wrapText="1"/>
    </xf>
    <xf numFmtId="49" fontId="75" fillId="0" borderId="0" xfId="27" applyNumberFormat="1" applyFont="1" applyFill="1" applyBorder="1" applyAlignment="1" applyProtection="1">
      <alignment horizontal="justify" vertical="top" wrapText="1"/>
    </xf>
    <xf numFmtId="0" fontId="74" fillId="0" borderId="0" xfId="0" applyFont="1" applyFill="1" applyBorder="1" applyProtection="1"/>
    <xf numFmtId="4" fontId="74" fillId="0" borderId="0" xfId="0" applyNumberFormat="1" applyFont="1" applyFill="1" applyBorder="1" applyProtection="1"/>
    <xf numFmtId="4" fontId="74" fillId="0" borderId="2" xfId="0" applyNumberFormat="1" applyFont="1" applyFill="1" applyBorder="1" applyProtection="1"/>
    <xf numFmtId="49" fontId="74" fillId="0" borderId="0" xfId="0" applyNumberFormat="1" applyFont="1" applyFill="1" applyBorder="1" applyAlignment="1" applyProtection="1">
      <alignment horizontal="left" vertical="top" wrapText="1"/>
    </xf>
    <xf numFmtId="49" fontId="32" fillId="0" borderId="0" xfId="27" applyNumberFormat="1" applyFont="1" applyFill="1" applyBorder="1" applyAlignment="1" applyProtection="1">
      <alignment vertical="top" wrapText="1"/>
    </xf>
    <xf numFmtId="49" fontId="32" fillId="0" borderId="0" xfId="27" applyNumberFormat="1" applyFont="1" applyFill="1" applyBorder="1" applyAlignment="1" applyProtection="1">
      <alignment horizontal="left" vertical="top" wrapText="1"/>
    </xf>
    <xf numFmtId="49" fontId="32" fillId="0" borderId="0" xfId="27" applyNumberFormat="1" applyFont="1" applyFill="1" applyBorder="1" applyAlignment="1" applyProtection="1">
      <alignment horizontal="left" vertical="top"/>
    </xf>
    <xf numFmtId="49" fontId="46" fillId="0" borderId="0" xfId="0" applyNumberFormat="1" applyFont="1" applyFill="1" applyBorder="1" applyAlignment="1" applyProtection="1">
      <alignment horizontal="left" vertical="top" wrapText="1"/>
    </xf>
    <xf numFmtId="49" fontId="32" fillId="0" borderId="0" xfId="0" applyNumberFormat="1" applyFont="1" applyFill="1" applyBorder="1" applyAlignment="1" applyProtection="1">
      <alignment horizontal="left" vertical="top" wrapText="1"/>
    </xf>
    <xf numFmtId="49" fontId="32" fillId="0" borderId="0" xfId="0" applyNumberFormat="1" applyFont="1" applyFill="1" applyBorder="1" applyAlignment="1" applyProtection="1">
      <alignment horizontal="justify" wrapText="1"/>
    </xf>
    <xf numFmtId="49" fontId="46" fillId="0" borderId="0" xfId="0" applyNumberFormat="1" applyFont="1" applyFill="1" applyBorder="1" applyAlignment="1" applyProtection="1">
      <alignment horizontal="justify" wrapText="1"/>
    </xf>
    <xf numFmtId="4" fontId="46" fillId="0" borderId="8" xfId="0" applyNumberFormat="1" applyFont="1" applyFill="1" applyBorder="1" applyAlignment="1" applyProtection="1">
      <alignment horizontal="right" vertical="top"/>
    </xf>
    <xf numFmtId="49" fontId="32" fillId="0" borderId="0" xfId="0" applyNumberFormat="1" applyFont="1" applyFill="1" applyBorder="1" applyAlignment="1" applyProtection="1">
      <alignment vertical="top" wrapText="1"/>
    </xf>
    <xf numFmtId="49" fontId="46" fillId="0" borderId="0" xfId="0" applyNumberFormat="1" applyFont="1" applyFill="1" applyBorder="1" applyAlignment="1" applyProtection="1">
      <alignment horizontal="justify" vertical="top" wrapText="1"/>
    </xf>
    <xf numFmtId="49" fontId="32" fillId="0" borderId="0" xfId="0" applyNumberFormat="1" applyFont="1" applyFill="1" applyBorder="1" applyAlignment="1" applyProtection="1">
      <alignment horizontal="justify" vertical="top" wrapText="1"/>
    </xf>
    <xf numFmtId="49" fontId="32" fillId="0" borderId="0" xfId="0" applyNumberFormat="1" applyFont="1" applyFill="1" applyBorder="1" applyAlignment="1" applyProtection="1">
      <alignment horizontal="left" vertical="top"/>
    </xf>
    <xf numFmtId="49" fontId="32" fillId="0" borderId="0" xfId="0" applyNumberFormat="1" applyFont="1" applyFill="1" applyBorder="1" applyAlignment="1" applyProtection="1">
      <alignment vertical="top"/>
    </xf>
    <xf numFmtId="49" fontId="0" fillId="0" borderId="4" xfId="0" applyNumberFormat="1" applyFill="1" applyBorder="1" applyAlignment="1" applyProtection="1">
      <alignment vertical="top"/>
    </xf>
    <xf numFmtId="49" fontId="0" fillId="0" borderId="21" xfId="0" applyNumberFormat="1" applyFill="1" applyBorder="1" applyAlignment="1" applyProtection="1">
      <alignment vertical="top" wrapText="1"/>
    </xf>
    <xf numFmtId="0" fontId="0" fillId="0" borderId="21" xfId="0" applyFill="1" applyBorder="1" applyProtection="1"/>
    <xf numFmtId="4" fontId="0" fillId="0" borderId="0" xfId="0" applyNumberFormat="1" applyFill="1" applyProtection="1"/>
    <xf numFmtId="4" fontId="0" fillId="0" borderId="4" xfId="0" applyNumberFormat="1" applyFill="1" applyBorder="1" applyProtection="1"/>
    <xf numFmtId="49" fontId="0" fillId="0" borderId="4" xfId="0" applyNumberFormat="1" applyFill="1" applyBorder="1" applyAlignment="1" applyProtection="1">
      <alignment horizontal="right" vertical="top"/>
    </xf>
    <xf numFmtId="49" fontId="0" fillId="0" borderId="4" xfId="0" applyNumberFormat="1" applyFill="1" applyBorder="1" applyAlignment="1" applyProtection="1">
      <alignment horizontal="left" vertical="top"/>
    </xf>
    <xf numFmtId="49" fontId="0" fillId="0" borderId="20" xfId="0" applyNumberFormat="1" applyFill="1" applyBorder="1" applyAlignment="1" applyProtection="1">
      <alignment vertical="top" wrapText="1"/>
    </xf>
    <xf numFmtId="0" fontId="0" fillId="0" borderId="20" xfId="0" applyFill="1" applyBorder="1" applyProtection="1"/>
    <xf numFmtId="4" fontId="0" fillId="0" borderId="12" xfId="0" applyNumberFormat="1" applyFill="1" applyBorder="1" applyProtection="1"/>
    <xf numFmtId="49" fontId="0" fillId="0" borderId="0" xfId="0" applyNumberFormat="1" applyFill="1" applyProtection="1"/>
    <xf numFmtId="0" fontId="0" fillId="0" borderId="0" xfId="0" applyFill="1" applyProtection="1"/>
    <xf numFmtId="4" fontId="0" fillId="0" borderId="22" xfId="0" applyNumberFormat="1" applyFill="1" applyBorder="1" applyProtection="1"/>
    <xf numFmtId="49" fontId="0" fillId="0" borderId="9" xfId="0" applyNumberFormat="1" applyFill="1" applyBorder="1" applyProtection="1"/>
    <xf numFmtId="49" fontId="0" fillId="0" borderId="10" xfId="0" applyNumberFormat="1" applyFill="1" applyBorder="1" applyProtection="1"/>
    <xf numFmtId="0" fontId="0" fillId="0" borderId="10" xfId="0" applyFill="1" applyBorder="1" applyProtection="1"/>
    <xf numFmtId="4" fontId="0" fillId="0" borderId="10" xfId="0" applyNumberFormat="1" applyFill="1" applyBorder="1" applyProtection="1"/>
    <xf numFmtId="4" fontId="0" fillId="0" borderId="14" xfId="0" applyNumberFormat="1" applyFill="1" applyBorder="1" applyProtection="1"/>
    <xf numFmtId="49" fontId="9" fillId="0" borderId="8" xfId="0" applyNumberFormat="1" applyFont="1" applyFill="1" applyBorder="1" applyProtection="1"/>
    <xf numFmtId="49" fontId="46" fillId="0" borderId="8" xfId="37" applyNumberFormat="1" applyFont="1" applyFill="1" applyBorder="1" applyAlignment="1" applyProtection="1">
      <alignment horizontal="right" vertical="top" wrapText="1"/>
    </xf>
    <xf numFmtId="49" fontId="75" fillId="0" borderId="0" xfId="0" applyNumberFormat="1" applyFont="1" applyFill="1" applyBorder="1" applyAlignment="1" applyProtection="1">
      <alignment vertical="top" wrapText="1"/>
    </xf>
    <xf numFmtId="49" fontId="46" fillId="0" borderId="8" xfId="0" applyNumberFormat="1" applyFont="1" applyFill="1" applyBorder="1" applyAlignment="1" applyProtection="1">
      <alignment horizontal="right" vertical="top" wrapText="1"/>
    </xf>
    <xf numFmtId="49" fontId="46" fillId="0" borderId="0" xfId="0" applyNumberFormat="1" applyFont="1" applyFill="1" applyBorder="1" applyAlignment="1" applyProtection="1">
      <alignment vertical="top" wrapText="1"/>
    </xf>
    <xf numFmtId="49" fontId="46" fillId="0" borderId="0" xfId="0" applyNumberFormat="1" applyFont="1" applyFill="1" applyBorder="1" applyAlignment="1" applyProtection="1">
      <alignment vertical="top"/>
    </xf>
    <xf numFmtId="49" fontId="46" fillId="0" borderId="8" xfId="0" applyNumberFormat="1" applyFont="1" applyFill="1" applyBorder="1" applyAlignment="1" applyProtection="1">
      <alignment horizontal="right" vertical="top"/>
    </xf>
    <xf numFmtId="49" fontId="0" fillId="0" borderId="6" xfId="0" applyNumberFormat="1" applyFont="1" applyFill="1" applyBorder="1" applyAlignment="1" applyProtection="1">
      <alignment horizontal="left" vertical="top" wrapText="1"/>
    </xf>
    <xf numFmtId="49" fontId="13" fillId="0" borderId="6" xfId="0" applyNumberFormat="1" applyFont="1" applyFill="1" applyBorder="1" applyAlignment="1" applyProtection="1">
      <alignment horizontal="left" vertical="top" wrapText="1"/>
    </xf>
    <xf numFmtId="4" fontId="46" fillId="0" borderId="8" xfId="0" applyNumberFormat="1" applyFont="1" applyFill="1" applyBorder="1" applyAlignment="1" applyProtection="1">
      <alignment horizontal="right" vertical="top" wrapText="1"/>
    </xf>
    <xf numFmtId="49" fontId="74" fillId="0" borderId="8" xfId="0" applyNumberFormat="1" applyFont="1" applyFill="1" applyBorder="1" applyProtection="1"/>
    <xf numFmtId="49" fontId="74" fillId="0" borderId="0" xfId="0" applyNumberFormat="1" applyFont="1" applyFill="1" applyBorder="1" applyAlignment="1" applyProtection="1">
      <alignment horizontal="left" vertical="top"/>
    </xf>
    <xf numFmtId="49" fontId="0" fillId="0" borderId="20" xfId="0" applyNumberFormat="1" applyFill="1" applyBorder="1" applyProtection="1"/>
    <xf numFmtId="49" fontId="11" fillId="0" borderId="0" xfId="0" applyNumberFormat="1" applyFont="1" applyFill="1" applyBorder="1" applyProtection="1"/>
    <xf numFmtId="0" fontId="12" fillId="0" borderId="0" xfId="0" applyFont="1" applyFill="1" applyBorder="1" applyProtection="1"/>
    <xf numFmtId="4" fontId="12" fillId="0" borderId="0" xfId="0" applyNumberFormat="1" applyFont="1" applyFill="1" applyBorder="1" applyProtection="1"/>
    <xf numFmtId="4" fontId="12" fillId="0" borderId="2" xfId="0" applyNumberFormat="1" applyFont="1" applyFill="1" applyBorder="1" applyProtection="1"/>
    <xf numFmtId="49" fontId="12" fillId="0" borderId="8" xfId="0" applyNumberFormat="1" applyFont="1" applyFill="1" applyBorder="1" applyProtection="1"/>
    <xf numFmtId="49" fontId="12" fillId="0" borderId="0" xfId="0" applyNumberFormat="1" applyFont="1" applyFill="1" applyBorder="1" applyProtection="1"/>
    <xf numFmtId="49" fontId="74" fillId="0" borderId="0" xfId="0" applyNumberFormat="1" applyFont="1" applyFill="1" applyBorder="1" applyAlignment="1" applyProtection="1">
      <alignment vertical="top" wrapText="1"/>
    </xf>
    <xf numFmtId="49" fontId="74" fillId="0" borderId="0" xfId="0" applyNumberFormat="1" applyFont="1" applyFill="1" applyBorder="1" applyAlignment="1" applyProtection="1"/>
    <xf numFmtId="49" fontId="74" fillId="0" borderId="0" xfId="0" applyNumberFormat="1" applyFont="1" applyFill="1" applyBorder="1" applyAlignment="1" applyProtection="1">
      <alignment wrapText="1"/>
    </xf>
    <xf numFmtId="49" fontId="0" fillId="0" borderId="4" xfId="0" applyNumberFormat="1" applyFont="1" applyFill="1" applyBorder="1" applyAlignment="1" applyProtection="1">
      <alignment vertical="top"/>
    </xf>
    <xf numFmtId="49" fontId="0" fillId="0" borderId="21" xfId="0" applyNumberFormat="1" applyFont="1" applyFill="1" applyBorder="1" applyAlignment="1" applyProtection="1">
      <alignment vertical="top" wrapText="1"/>
    </xf>
    <xf numFmtId="0" fontId="12" fillId="0" borderId="21" xfId="0" applyFont="1" applyFill="1" applyBorder="1" applyProtection="1"/>
    <xf numFmtId="4" fontId="12" fillId="0" borderId="0" xfId="0" applyNumberFormat="1" applyFont="1" applyFill="1" applyProtection="1"/>
    <xf numFmtId="4" fontId="12" fillId="0" borderId="4" xfId="0" applyNumberFormat="1" applyFont="1" applyFill="1" applyBorder="1" applyProtection="1"/>
    <xf numFmtId="49" fontId="12" fillId="0" borderId="4" xfId="0" applyNumberFormat="1" applyFont="1" applyFill="1" applyBorder="1" applyAlignment="1" applyProtection="1">
      <alignment vertical="top"/>
    </xf>
    <xf numFmtId="0" fontId="0" fillId="0" borderId="21" xfId="0" applyFont="1" applyFill="1" applyBorder="1" applyProtection="1"/>
    <xf numFmtId="49" fontId="12" fillId="0" borderId="21" xfId="0" applyNumberFormat="1" applyFont="1" applyFill="1" applyBorder="1" applyAlignment="1" applyProtection="1">
      <alignment vertical="top" wrapText="1"/>
    </xf>
    <xf numFmtId="49" fontId="0" fillId="0" borderId="4" xfId="0" applyNumberFormat="1" applyFont="1" applyFill="1" applyBorder="1" applyAlignment="1" applyProtection="1">
      <alignment horizontal="left" vertical="top"/>
    </xf>
    <xf numFmtId="49" fontId="12" fillId="0" borderId="4" xfId="0" applyNumberFormat="1" applyFont="1" applyFill="1" applyBorder="1" applyAlignment="1" applyProtection="1">
      <alignment horizontal="right" vertical="top"/>
    </xf>
    <xf numFmtId="0" fontId="13" fillId="0" borderId="4" xfId="0" applyFont="1" applyFill="1" applyBorder="1" applyAlignment="1" applyProtection="1">
      <alignment horizontal="left" vertical="top"/>
    </xf>
    <xf numFmtId="49" fontId="0" fillId="0" borderId="6" xfId="0" applyNumberFormat="1" applyFont="1" applyFill="1" applyBorder="1" applyAlignment="1" applyProtection="1">
      <alignment vertical="top" wrapText="1"/>
    </xf>
    <xf numFmtId="49" fontId="0" fillId="0" borderId="6" xfId="0" applyNumberFormat="1" applyFill="1" applyBorder="1" applyAlignment="1" applyProtection="1">
      <alignment horizontal="left" vertical="top" wrapText="1"/>
    </xf>
    <xf numFmtId="49" fontId="13" fillId="0" borderId="20" xfId="0" applyNumberFormat="1" applyFont="1" applyFill="1" applyBorder="1" applyAlignment="1" applyProtection="1">
      <alignment horizontal="left" vertical="top" wrapText="1"/>
    </xf>
    <xf numFmtId="0" fontId="0" fillId="0" borderId="20" xfId="0" applyFont="1" applyFill="1" applyBorder="1" applyProtection="1"/>
    <xf numFmtId="4" fontId="12" fillId="0" borderId="12" xfId="0" applyNumberFormat="1" applyFont="1" applyFill="1" applyBorder="1" applyProtection="1"/>
    <xf numFmtId="49" fontId="12" fillId="0" borderId="0" xfId="0" applyNumberFormat="1" applyFont="1" applyFill="1" applyProtection="1"/>
    <xf numFmtId="0" fontId="12" fillId="0" borderId="0" xfId="0" applyFont="1" applyFill="1" applyProtection="1"/>
    <xf numFmtId="4" fontId="12" fillId="0" borderId="22" xfId="0" applyNumberFormat="1" applyFont="1" applyFill="1" applyBorder="1" applyProtection="1"/>
    <xf numFmtId="49" fontId="12" fillId="0" borderId="9" xfId="0" applyNumberFormat="1" applyFont="1" applyFill="1" applyBorder="1" applyProtection="1"/>
    <xf numFmtId="49" fontId="12" fillId="0" borderId="10" xfId="0" applyNumberFormat="1" applyFont="1" applyFill="1" applyBorder="1" applyProtection="1"/>
    <xf numFmtId="0" fontId="12" fillId="0" borderId="10" xfId="0" applyFont="1" applyFill="1" applyBorder="1" applyProtection="1"/>
    <xf numFmtId="4" fontId="12" fillId="0" borderId="10" xfId="0" applyNumberFormat="1" applyFont="1" applyFill="1" applyBorder="1" applyProtection="1"/>
    <xf numFmtId="4" fontId="12" fillId="0" borderId="14" xfId="0" applyNumberFormat="1" applyFont="1" applyFill="1" applyBorder="1" applyProtection="1"/>
    <xf numFmtId="49" fontId="75" fillId="0" borderId="0" xfId="0" applyNumberFormat="1" applyFont="1" applyFill="1" applyBorder="1" applyAlignment="1" applyProtection="1">
      <alignment horizontal="justify" vertical="top" wrapText="1"/>
    </xf>
    <xf numFmtId="49" fontId="74" fillId="0" borderId="0" xfId="0" applyNumberFormat="1" applyFont="1" applyFill="1" applyBorder="1" applyAlignment="1" applyProtection="1">
      <alignment horizontal="left" wrapText="1"/>
    </xf>
    <xf numFmtId="49" fontId="74" fillId="0" borderId="0" xfId="0" applyNumberFormat="1" applyFont="1" applyFill="1" applyBorder="1" applyAlignment="1" applyProtection="1">
      <alignment horizontal="left"/>
    </xf>
    <xf numFmtId="49" fontId="46" fillId="0" borderId="0" xfId="0" applyNumberFormat="1" applyFont="1" applyFill="1" applyBorder="1" applyAlignment="1" applyProtection="1">
      <alignment horizontal="left" vertical="top"/>
    </xf>
    <xf numFmtId="49" fontId="74" fillId="0" borderId="8" xfId="0" applyNumberFormat="1" applyFont="1" applyFill="1" applyBorder="1" applyAlignment="1" applyProtection="1">
      <alignment vertical="top"/>
    </xf>
    <xf numFmtId="49" fontId="0" fillId="0" borderId="28" xfId="0" applyNumberFormat="1" applyFill="1" applyBorder="1" applyProtection="1"/>
    <xf numFmtId="49" fontId="32" fillId="0" borderId="0" xfId="0" applyNumberFormat="1" applyFont="1" applyFill="1" applyBorder="1" applyAlignment="1" applyProtection="1">
      <alignment horizontal="left" wrapText="1"/>
    </xf>
    <xf numFmtId="49" fontId="32" fillId="0" borderId="0" xfId="0" applyNumberFormat="1" applyFont="1" applyFill="1" applyBorder="1" applyAlignment="1" applyProtection="1">
      <alignment horizontal="left"/>
    </xf>
    <xf numFmtId="4" fontId="32" fillId="0" borderId="0" xfId="0" applyNumberFormat="1" applyFont="1" applyFill="1" applyBorder="1" applyAlignment="1" applyProtection="1">
      <alignment horizontal="justify" vertical="top" wrapText="1"/>
    </xf>
    <xf numFmtId="49" fontId="13" fillId="0" borderId="21" xfId="0" applyNumberFormat="1" applyFont="1" applyFill="1" applyBorder="1" applyAlignment="1" applyProtection="1">
      <alignment vertical="top" wrapText="1"/>
    </xf>
    <xf numFmtId="49" fontId="0" fillId="0" borderId="21" xfId="0" applyNumberFormat="1" applyFill="1" applyBorder="1" applyAlignment="1" applyProtection="1">
      <alignment horizontal="left" vertical="top" wrapText="1"/>
    </xf>
    <xf numFmtId="4" fontId="0" fillId="0" borderId="0" xfId="0" applyNumberFormat="1" applyFont="1" applyFill="1" applyBorder="1" applyProtection="1"/>
    <xf numFmtId="49" fontId="0" fillId="0" borderId="20" xfId="0" applyNumberFormat="1" applyFont="1" applyFill="1" applyBorder="1" applyAlignment="1" applyProtection="1">
      <alignment vertical="top" wrapText="1"/>
    </xf>
    <xf numFmtId="4" fontId="0" fillId="0" borderId="12" xfId="0" applyNumberFormat="1" applyFont="1" applyFill="1" applyBorder="1" applyProtection="1"/>
    <xf numFmtId="49" fontId="0" fillId="0" borderId="8" xfId="0" applyNumberFormat="1" applyFill="1" applyBorder="1" applyAlignment="1" applyProtection="1">
      <alignment vertical="top"/>
    </xf>
    <xf numFmtId="49" fontId="0" fillId="0" borderId="0" xfId="0" applyNumberFormat="1" applyFont="1" applyFill="1" applyBorder="1" applyAlignment="1" applyProtection="1">
      <alignment vertical="top" wrapText="1"/>
    </xf>
    <xf numFmtId="0" fontId="0" fillId="0" borderId="0" xfId="0" applyFont="1" applyFill="1" applyBorder="1" applyProtection="1"/>
    <xf numFmtId="49" fontId="74" fillId="0" borderId="0" xfId="0" applyNumberFormat="1" applyFont="1" applyFill="1" applyBorder="1" applyAlignment="1" applyProtection="1">
      <alignment vertical="top"/>
    </xf>
    <xf numFmtId="49" fontId="0" fillId="0" borderId="0" xfId="0" applyNumberFormat="1" applyFill="1" applyBorder="1" applyAlignment="1" applyProtection="1">
      <alignment vertical="top" wrapText="1"/>
    </xf>
    <xf numFmtId="49" fontId="0" fillId="0" borderId="0" xfId="0" applyNumberFormat="1" applyFill="1" applyBorder="1" applyAlignment="1" applyProtection="1">
      <alignment horizontal="left" vertical="top" wrapText="1"/>
    </xf>
    <xf numFmtId="49" fontId="75" fillId="0" borderId="0" xfId="0" applyNumberFormat="1" applyFont="1" applyFill="1" applyBorder="1" applyAlignment="1" applyProtection="1">
      <alignment horizontal="left" vertical="top" wrapText="1"/>
    </xf>
    <xf numFmtId="49" fontId="0" fillId="0" borderId="21" xfId="0" applyNumberFormat="1" applyFill="1" applyBorder="1" applyAlignment="1" applyProtection="1">
      <alignment wrapText="1"/>
    </xf>
    <xf numFmtId="49" fontId="76" fillId="0" borderId="8" xfId="0" applyNumberFormat="1" applyFont="1" applyFill="1" applyBorder="1" applyAlignment="1" applyProtection="1">
      <alignment horizontal="right" vertical="top"/>
    </xf>
    <xf numFmtId="4" fontId="75" fillId="0" borderId="0" xfId="0" applyNumberFormat="1" applyFont="1" applyFill="1" applyBorder="1" applyAlignment="1" applyProtection="1">
      <alignment horizontal="justify" vertical="top" wrapText="1"/>
    </xf>
    <xf numFmtId="4" fontId="32" fillId="0" borderId="0" xfId="0" applyNumberFormat="1" applyFont="1" applyFill="1" applyBorder="1" applyAlignment="1" applyProtection="1">
      <alignment horizontal="left"/>
    </xf>
    <xf numFmtId="4" fontId="32" fillId="0" borderId="0" xfId="0" applyNumberFormat="1" applyFont="1" applyFill="1" applyBorder="1" applyAlignment="1" applyProtection="1">
      <alignment horizontal="left" wrapText="1"/>
    </xf>
    <xf numFmtId="49" fontId="76" fillId="0" borderId="0" xfId="0" applyNumberFormat="1" applyFont="1" applyFill="1" applyBorder="1" applyAlignment="1" applyProtection="1">
      <alignment horizontal="left"/>
    </xf>
    <xf numFmtId="49" fontId="16" fillId="0" borderId="0" xfId="36" applyNumberFormat="1" applyFont="1" applyFill="1" applyBorder="1" applyAlignment="1" applyProtection="1">
      <alignment wrapText="1"/>
    </xf>
    <xf numFmtId="0" fontId="37" fillId="0" borderId="0" xfId="36" applyFont="1" applyFill="1" applyBorder="1" applyAlignment="1" applyProtection="1">
      <alignment wrapText="1"/>
    </xf>
    <xf numFmtId="0" fontId="16" fillId="0" borderId="0" xfId="36" applyFont="1" applyFill="1" applyBorder="1" applyAlignment="1" applyProtection="1">
      <alignment wrapText="1"/>
    </xf>
    <xf numFmtId="49" fontId="0" fillId="0" borderId="0" xfId="0" applyNumberFormat="1" applyFill="1" applyAlignment="1" applyProtection="1">
      <alignment wrapText="1"/>
    </xf>
    <xf numFmtId="49" fontId="0" fillId="0" borderId="21" xfId="0" applyNumberFormat="1" applyFill="1" applyBorder="1" applyAlignment="1" applyProtection="1">
      <alignment vertical="top"/>
    </xf>
    <xf numFmtId="49" fontId="14" fillId="0" borderId="0" xfId="0" applyNumberFormat="1" applyFont="1" applyFill="1" applyAlignment="1" applyProtection="1">
      <alignment vertical="center" wrapText="1"/>
    </xf>
    <xf numFmtId="4" fontId="0" fillId="0" borderId="11" xfId="0" applyNumberFormat="1" applyFill="1" applyBorder="1" applyProtection="1"/>
    <xf numFmtId="4" fontId="0" fillId="8" borderId="4" xfId="0" applyNumberFormat="1" applyFill="1" applyBorder="1" applyProtection="1">
      <protection locked="0"/>
    </xf>
    <xf numFmtId="4" fontId="0" fillId="8" borderId="13" xfId="0" applyNumberFormat="1" applyFill="1" applyBorder="1" applyProtection="1">
      <protection locked="0"/>
    </xf>
    <xf numFmtId="4" fontId="12" fillId="8" borderId="4" xfId="0" applyNumberFormat="1" applyFont="1" applyFill="1" applyBorder="1" applyProtection="1">
      <protection locked="0"/>
    </xf>
    <xf numFmtId="4" fontId="12" fillId="8" borderId="13" xfId="0" applyNumberFormat="1" applyFont="1" applyFill="1" applyBorder="1" applyProtection="1">
      <protection locked="0"/>
    </xf>
    <xf numFmtId="49" fontId="13" fillId="0" borderId="0" xfId="2" applyNumberFormat="1" applyFont="1" applyFill="1" applyAlignment="1">
      <alignment vertical="top" wrapText="1"/>
    </xf>
    <xf numFmtId="4" fontId="13" fillId="8" borderId="0" xfId="47" applyNumberFormat="1" applyFont="1" applyFill="1" applyBorder="1" applyProtection="1">
      <protection locked="0"/>
    </xf>
    <xf numFmtId="44" fontId="45" fillId="8" borderId="0" xfId="50" applyNumberFormat="1" applyFont="1" applyFill="1" applyBorder="1" applyProtection="1">
      <protection locked="0"/>
    </xf>
    <xf numFmtId="4" fontId="13" fillId="8" borderId="0" xfId="47" applyNumberFormat="1" applyFont="1" applyFill="1" applyBorder="1" applyAlignment="1" applyProtection="1">
      <protection locked="0"/>
    </xf>
    <xf numFmtId="4" fontId="30" fillId="8" borderId="0" xfId="47" applyNumberFormat="1" applyFont="1" applyFill="1" applyBorder="1" applyProtection="1">
      <protection locked="0"/>
    </xf>
    <xf numFmtId="4" fontId="30" fillId="8" borderId="0" xfId="47" applyNumberFormat="1" applyFont="1" applyFill="1" applyBorder="1" applyAlignment="1" applyProtection="1">
      <alignment horizontal="right"/>
      <protection locked="0"/>
    </xf>
    <xf numFmtId="4" fontId="13" fillId="8" borderId="0" xfId="47" applyNumberFormat="1" applyFont="1" applyFill="1" applyBorder="1" applyAlignment="1" applyProtection="1">
      <alignment vertical="center"/>
      <protection locked="0"/>
    </xf>
    <xf numFmtId="4" fontId="13" fillId="8" borderId="0" xfId="50" applyNumberFormat="1" applyFont="1" applyFill="1" applyBorder="1" applyProtection="1">
      <protection locked="0"/>
    </xf>
    <xf numFmtId="4" fontId="13" fillId="8" borderId="0" xfId="47" applyNumberFormat="1" applyFont="1" applyFill="1" applyBorder="1" applyAlignment="1" applyProtection="1">
      <alignment vertical="top"/>
      <protection locked="0"/>
    </xf>
    <xf numFmtId="164" fontId="94" fillId="11" borderId="60" xfId="41" applyNumberFormat="1" applyFont="1" applyFill="1" applyBorder="1" applyAlignment="1" applyProtection="1">
      <alignment horizontal="center"/>
      <protection locked="0"/>
    </xf>
    <xf numFmtId="173" fontId="94" fillId="11" borderId="60" xfId="41" applyNumberFormat="1" applyFont="1" applyFill="1" applyBorder="1" applyProtection="1">
      <protection locked="0"/>
    </xf>
    <xf numFmtId="0" fontId="101" fillId="0" borderId="0" xfId="41" applyFont="1" applyFill="1" applyBorder="1" applyProtection="1">
      <protection locked="0"/>
    </xf>
    <xf numFmtId="173" fontId="94" fillId="11" borderId="60" xfId="41" applyNumberFormat="1" applyFont="1" applyFill="1" applyBorder="1" applyAlignment="1" applyProtection="1">
      <alignment horizontal="center"/>
      <protection locked="0"/>
    </xf>
    <xf numFmtId="173" fontId="94" fillId="11" borderId="63" xfId="41" applyNumberFormat="1" applyFont="1" applyFill="1" applyBorder="1" applyAlignment="1" applyProtection="1">
      <alignment horizontal="center"/>
      <protection locked="0"/>
    </xf>
    <xf numFmtId="0" fontId="106" fillId="0" borderId="0" xfId="47" applyFont="1" applyFill="1" applyBorder="1"/>
    <xf numFmtId="0" fontId="23" fillId="0" borderId="0" xfId="48" applyFill="1" applyBorder="1"/>
    <xf numFmtId="0" fontId="23" fillId="0" borderId="0" xfId="48" quotePrefix="1" applyFill="1" applyBorder="1"/>
    <xf numFmtId="0" fontId="23" fillId="0" borderId="0" xfId="48" applyFill="1" applyBorder="1" applyAlignment="1">
      <alignment horizontal="left"/>
    </xf>
    <xf numFmtId="0" fontId="23" fillId="0" borderId="0" xfId="48" applyFill="1" applyBorder="1" applyAlignment="1">
      <alignment horizontal="right"/>
    </xf>
    <xf numFmtId="2" fontId="23" fillId="0" borderId="0" xfId="48" applyNumberFormat="1" applyFill="1" applyBorder="1"/>
    <xf numFmtId="49" fontId="0" fillId="0" borderId="0" xfId="11" quotePrefix="1" applyNumberFormat="1" applyFont="1" applyAlignment="1">
      <alignment horizontal="left" vertical="top" wrapText="1" readingOrder="1"/>
    </xf>
    <xf numFmtId="49" fontId="14" fillId="0" borderId="21" xfId="0" applyNumberFormat="1" applyFont="1" applyFill="1" applyBorder="1" applyAlignment="1" applyProtection="1">
      <alignment vertical="center" wrapText="1"/>
    </xf>
    <xf numFmtId="49" fontId="0" fillId="0" borderId="12" xfId="0" applyNumberFormat="1" applyFill="1" applyBorder="1" applyAlignment="1" applyProtection="1">
      <alignment vertical="top"/>
    </xf>
    <xf numFmtId="49" fontId="14" fillId="0" borderId="12" xfId="0" applyNumberFormat="1" applyFont="1" applyFill="1" applyBorder="1" applyAlignment="1" applyProtection="1">
      <alignment vertical="center" wrapText="1"/>
    </xf>
    <xf numFmtId="0" fontId="0" fillId="0" borderId="12" xfId="0" applyFill="1" applyBorder="1" applyProtection="1"/>
    <xf numFmtId="4" fontId="0" fillId="8" borderId="12" xfId="0" applyNumberFormat="1" applyFill="1" applyBorder="1" applyProtection="1">
      <protection locked="0"/>
    </xf>
    <xf numFmtId="164" fontId="13" fillId="0" borderId="27" xfId="9" applyNumberFormat="1" applyFont="1" applyFill="1" applyBorder="1" applyAlignment="1" applyProtection="1">
      <alignment horizontal="center"/>
    </xf>
    <xf numFmtId="4" fontId="8" fillId="0" borderId="18" xfId="0" applyNumberFormat="1" applyFont="1" applyFill="1" applyBorder="1" applyAlignment="1" applyProtection="1">
      <alignment horizontal="center"/>
    </xf>
    <xf numFmtId="4" fontId="8" fillId="0" borderId="19" xfId="0" applyNumberFormat="1" applyFont="1" applyFill="1" applyBorder="1" applyAlignment="1" applyProtection="1">
      <alignment horizontal="center"/>
    </xf>
    <xf numFmtId="49" fontId="32" fillId="0" borderId="0" xfId="0" applyNumberFormat="1" applyFont="1" applyFill="1" applyBorder="1" applyAlignment="1" applyProtection="1">
      <alignment horizontal="left" vertical="top" wrapText="1"/>
    </xf>
    <xf numFmtId="0" fontId="18" fillId="0" borderId="0" xfId="2" applyFont="1" applyAlignment="1">
      <alignment horizontal="justify"/>
    </xf>
    <xf numFmtId="0" fontId="7" fillId="0" borderId="0" xfId="2" applyAlignment="1"/>
    <xf numFmtId="0" fontId="15" fillId="0" borderId="0" xfId="3" applyFont="1" applyFill="1" applyBorder="1" applyAlignment="1" applyProtection="1">
      <alignment vertical="top" wrapText="1"/>
    </xf>
    <xf numFmtId="0" fontId="12" fillId="0" borderId="0" xfId="2" applyFont="1" applyAlignment="1"/>
    <xf numFmtId="0" fontId="49" fillId="0" borderId="0" xfId="47" applyFont="1" applyFill="1" applyBorder="1" applyAlignment="1">
      <alignment horizontal="left" vertical="top" wrapText="1"/>
    </xf>
  </cellXfs>
  <cellStyles count="57">
    <cellStyle name="CENA / KOS" xfId="7"/>
    <cellStyle name="Naslov 5 6" xfId="19"/>
    <cellStyle name="Navadno" xfId="0" builtinId="0"/>
    <cellStyle name="Navadno 10" xfId="6"/>
    <cellStyle name="Navadno 11" xfId="11"/>
    <cellStyle name="Navadno 11 70" xfId="12"/>
    <cellStyle name="Navadno 12" xfId="41"/>
    <cellStyle name="Navadno 13" xfId="22"/>
    <cellStyle name="Navadno 14" xfId="47"/>
    <cellStyle name="Navadno 15" xfId="13"/>
    <cellStyle name="Navadno 16" xfId="54"/>
    <cellStyle name="Navadno 16 2" xfId="4"/>
    <cellStyle name="Navadno 16 2 4" xfId="8"/>
    <cellStyle name="Navadno 17" xfId="55"/>
    <cellStyle name="Navadno 2" xfId="2"/>
    <cellStyle name="Navadno 2 17" xfId="9"/>
    <cellStyle name="Navadno 2 2" xfId="3"/>
    <cellStyle name="Navadno 2 2 2" xfId="15"/>
    <cellStyle name="Navadno 2 5" xfId="5"/>
    <cellStyle name="Navadno 3" xfId="24"/>
    <cellStyle name="Navadno 3 10" xfId="14"/>
    <cellStyle name="Navadno 3 2" xfId="16"/>
    <cellStyle name="Navadno 3 2 2" xfId="28"/>
    <cellStyle name="Navadno 3 2 3" xfId="39"/>
    <cellStyle name="Navadno 3 2 4" xfId="56"/>
    <cellStyle name="Navadno 3 26" xfId="20"/>
    <cellStyle name="Navadno 4" xfId="27"/>
    <cellStyle name="Navadno 5" xfId="35"/>
    <cellStyle name="Navadno 6" xfId="33"/>
    <cellStyle name="Navadno 7" xfId="36"/>
    <cellStyle name="Navadno 7 2" xfId="32"/>
    <cellStyle name="Navadno 8" xfId="38"/>
    <cellStyle name="Navadno 9" xfId="40"/>
    <cellStyle name="Navadno_449-99 2" xfId="52"/>
    <cellStyle name="Navadno_Fin-črn" xfId="37"/>
    <cellStyle name="Navadno_FORMULA" xfId="26"/>
    <cellStyle name="Navadno_LG PZI popis strojne instalacije popravljen popis" xfId="1"/>
    <cellStyle name="Navadno_LG PZI popis strojne instalacije popravljen popis 2" xfId="21"/>
    <cellStyle name="Navadno_List1" xfId="25"/>
    <cellStyle name="Navadno_Popis Materiala" xfId="34"/>
    <cellStyle name="Navadno_popis-splošno-zun.ured" xfId="18"/>
    <cellStyle name="normal" xfId="29"/>
    <cellStyle name="Normal 2 2" xfId="48"/>
    <cellStyle name="Normal 3" xfId="51"/>
    <cellStyle name="Normal 4" xfId="45"/>
    <cellStyle name="Normal 6 6" xfId="30"/>
    <cellStyle name="Normal 7" xfId="46"/>
    <cellStyle name="Normal_A .  C . JAS.-V" xfId="42"/>
    <cellStyle name="Normal_A .  C . JAS.-V_BRATISLAVSKA-PREDRAČUN" xfId="44"/>
    <cellStyle name="Normal_el-bs-žv" xfId="53"/>
    <cellStyle name="Normal_II. REK PRIK" xfId="43"/>
    <cellStyle name="Normal_kanal S1" xfId="50"/>
    <cellStyle name="Normal_Sheet1" xfId="23"/>
    <cellStyle name="Normal_Sheet3" xfId="49"/>
    <cellStyle name="Slog 1" xfId="31"/>
    <cellStyle name="Standard 3" xfId="10"/>
    <cellStyle name="Vejica_popis-splošno-zun.ured"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6</xdr:col>
      <xdr:colOff>0</xdr:colOff>
      <xdr:row>589</xdr:row>
      <xdr:rowOff>0</xdr:rowOff>
    </xdr:from>
    <xdr:ext cx="65" cy="172227"/>
    <xdr:sp macro="" textlink="">
      <xdr:nvSpPr>
        <xdr:cNvPr id="2" name="PoljeZBesedilom 1">
          <a:extLst>
            <a:ext uri="{FF2B5EF4-FFF2-40B4-BE49-F238E27FC236}">
              <a16:creationId xmlns:a16="http://schemas.microsoft.com/office/drawing/2014/main" id="{372ACD68-4285-4AB1-A0B4-E8F6F312FF56}"/>
            </a:ext>
          </a:extLst>
        </xdr:cNvPr>
        <xdr:cNvSpPr txBox="1"/>
      </xdr:nvSpPr>
      <xdr:spPr>
        <a:xfrm>
          <a:off x="6905625" y="170002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589</xdr:row>
      <xdr:rowOff>0</xdr:rowOff>
    </xdr:from>
    <xdr:ext cx="65" cy="172227"/>
    <xdr:sp macro="" textlink="">
      <xdr:nvSpPr>
        <xdr:cNvPr id="3" name="PoljeZBesedilom 2">
          <a:extLst>
            <a:ext uri="{FF2B5EF4-FFF2-40B4-BE49-F238E27FC236}">
              <a16:creationId xmlns:a16="http://schemas.microsoft.com/office/drawing/2014/main" id="{058B335B-BFF8-4FF5-86E1-38E1E409CD82}"/>
            </a:ext>
          </a:extLst>
        </xdr:cNvPr>
        <xdr:cNvSpPr txBox="1"/>
      </xdr:nvSpPr>
      <xdr:spPr>
        <a:xfrm>
          <a:off x="6905625" y="170002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977</xdr:row>
      <xdr:rowOff>0</xdr:rowOff>
    </xdr:from>
    <xdr:ext cx="65" cy="172227"/>
    <xdr:sp macro="" textlink="">
      <xdr:nvSpPr>
        <xdr:cNvPr id="4" name="PoljeZBesedilom 3">
          <a:extLst>
            <a:ext uri="{FF2B5EF4-FFF2-40B4-BE49-F238E27FC236}">
              <a16:creationId xmlns:a16="http://schemas.microsoft.com/office/drawing/2014/main" id="{9D780247-5CD4-4B65-B0F4-0FBD32D0E9C8}"/>
            </a:ext>
          </a:extLst>
        </xdr:cNvPr>
        <xdr:cNvSpPr txBox="1"/>
      </xdr:nvSpPr>
      <xdr:spPr>
        <a:xfrm>
          <a:off x="6905625" y="282673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977</xdr:row>
      <xdr:rowOff>0</xdr:rowOff>
    </xdr:from>
    <xdr:ext cx="65" cy="172227"/>
    <xdr:sp macro="" textlink="">
      <xdr:nvSpPr>
        <xdr:cNvPr id="5" name="PoljeZBesedilom 4">
          <a:extLst>
            <a:ext uri="{FF2B5EF4-FFF2-40B4-BE49-F238E27FC236}">
              <a16:creationId xmlns:a16="http://schemas.microsoft.com/office/drawing/2014/main" id="{70C572E1-6CA5-4BC3-9DB5-8705E5EF7E48}"/>
            </a:ext>
          </a:extLst>
        </xdr:cNvPr>
        <xdr:cNvSpPr txBox="1"/>
      </xdr:nvSpPr>
      <xdr:spPr>
        <a:xfrm>
          <a:off x="6905625" y="282673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977</xdr:row>
      <xdr:rowOff>0</xdr:rowOff>
    </xdr:from>
    <xdr:ext cx="65" cy="172227"/>
    <xdr:sp macro="" textlink="">
      <xdr:nvSpPr>
        <xdr:cNvPr id="6" name="PoljeZBesedilom 5">
          <a:extLst>
            <a:ext uri="{FF2B5EF4-FFF2-40B4-BE49-F238E27FC236}">
              <a16:creationId xmlns:a16="http://schemas.microsoft.com/office/drawing/2014/main" id="{E591497C-38D8-4B35-9D9B-DD020427BB8A}"/>
            </a:ext>
          </a:extLst>
        </xdr:cNvPr>
        <xdr:cNvSpPr txBox="1"/>
      </xdr:nvSpPr>
      <xdr:spPr>
        <a:xfrm>
          <a:off x="6905625" y="282673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977</xdr:row>
      <xdr:rowOff>0</xdr:rowOff>
    </xdr:from>
    <xdr:ext cx="65" cy="172227"/>
    <xdr:sp macro="" textlink="">
      <xdr:nvSpPr>
        <xdr:cNvPr id="7" name="PoljeZBesedilom 6">
          <a:extLst>
            <a:ext uri="{FF2B5EF4-FFF2-40B4-BE49-F238E27FC236}">
              <a16:creationId xmlns:a16="http://schemas.microsoft.com/office/drawing/2014/main" id="{3C215903-EF9A-4310-BB9D-2029947658A4}"/>
            </a:ext>
          </a:extLst>
        </xdr:cNvPr>
        <xdr:cNvSpPr txBox="1"/>
      </xdr:nvSpPr>
      <xdr:spPr>
        <a:xfrm>
          <a:off x="6905625" y="282673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885</xdr:row>
      <xdr:rowOff>0</xdr:rowOff>
    </xdr:from>
    <xdr:ext cx="65" cy="172227"/>
    <xdr:sp macro="" textlink="">
      <xdr:nvSpPr>
        <xdr:cNvPr id="8" name="PoljeZBesedilom 7">
          <a:extLst>
            <a:ext uri="{FF2B5EF4-FFF2-40B4-BE49-F238E27FC236}">
              <a16:creationId xmlns:a16="http://schemas.microsoft.com/office/drawing/2014/main" id="{D378173C-86C5-45A1-8E59-32C98CCC6CB4}"/>
            </a:ext>
          </a:extLst>
        </xdr:cNvPr>
        <xdr:cNvSpPr txBox="1"/>
      </xdr:nvSpPr>
      <xdr:spPr>
        <a:xfrm>
          <a:off x="6905625" y="25862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574</xdr:row>
      <xdr:rowOff>0</xdr:rowOff>
    </xdr:from>
    <xdr:ext cx="65" cy="172227"/>
    <xdr:sp macro="" textlink="">
      <xdr:nvSpPr>
        <xdr:cNvPr id="9" name="PoljeZBesedilom 8">
          <a:extLst>
            <a:ext uri="{FF2B5EF4-FFF2-40B4-BE49-F238E27FC236}">
              <a16:creationId xmlns:a16="http://schemas.microsoft.com/office/drawing/2014/main" id="{7E7F6A9D-A311-4C01-9E89-37C9AE72A044}"/>
            </a:ext>
          </a:extLst>
        </xdr:cNvPr>
        <xdr:cNvSpPr txBox="1"/>
      </xdr:nvSpPr>
      <xdr:spPr>
        <a:xfrm>
          <a:off x="6905625" y="166601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575</xdr:row>
      <xdr:rowOff>0</xdr:rowOff>
    </xdr:from>
    <xdr:ext cx="65" cy="172227"/>
    <xdr:sp macro="" textlink="">
      <xdr:nvSpPr>
        <xdr:cNvPr id="10" name="PoljeZBesedilom 9">
          <a:extLst>
            <a:ext uri="{FF2B5EF4-FFF2-40B4-BE49-F238E27FC236}">
              <a16:creationId xmlns:a16="http://schemas.microsoft.com/office/drawing/2014/main" id="{6E1277C6-76A6-4D61-928E-4673673C55DB}"/>
            </a:ext>
          </a:extLst>
        </xdr:cNvPr>
        <xdr:cNvSpPr txBox="1"/>
      </xdr:nvSpPr>
      <xdr:spPr>
        <a:xfrm>
          <a:off x="6905625" y="166763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978</xdr:row>
      <xdr:rowOff>0</xdr:rowOff>
    </xdr:from>
    <xdr:ext cx="65" cy="172227"/>
    <xdr:sp macro="" textlink="">
      <xdr:nvSpPr>
        <xdr:cNvPr id="11" name="PoljeZBesedilom 10">
          <a:extLst>
            <a:ext uri="{FF2B5EF4-FFF2-40B4-BE49-F238E27FC236}">
              <a16:creationId xmlns:a16="http://schemas.microsoft.com/office/drawing/2014/main" id="{657997B1-D6D0-4B1E-8225-A46D335A35F3}"/>
            </a:ext>
          </a:extLst>
        </xdr:cNvPr>
        <xdr:cNvSpPr txBox="1"/>
      </xdr:nvSpPr>
      <xdr:spPr>
        <a:xfrm>
          <a:off x="6905625" y="282835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978</xdr:row>
      <xdr:rowOff>0</xdr:rowOff>
    </xdr:from>
    <xdr:ext cx="65" cy="172227"/>
    <xdr:sp macro="" textlink="">
      <xdr:nvSpPr>
        <xdr:cNvPr id="12" name="PoljeZBesedilom 11">
          <a:extLst>
            <a:ext uri="{FF2B5EF4-FFF2-40B4-BE49-F238E27FC236}">
              <a16:creationId xmlns:a16="http://schemas.microsoft.com/office/drawing/2014/main" id="{AEF9E519-4385-41A0-8D64-7521D172648E}"/>
            </a:ext>
          </a:extLst>
        </xdr:cNvPr>
        <xdr:cNvSpPr txBox="1"/>
      </xdr:nvSpPr>
      <xdr:spPr>
        <a:xfrm>
          <a:off x="6905625" y="282835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978</xdr:row>
      <xdr:rowOff>0</xdr:rowOff>
    </xdr:from>
    <xdr:ext cx="65" cy="172227"/>
    <xdr:sp macro="" textlink="">
      <xdr:nvSpPr>
        <xdr:cNvPr id="13" name="PoljeZBesedilom 12">
          <a:extLst>
            <a:ext uri="{FF2B5EF4-FFF2-40B4-BE49-F238E27FC236}">
              <a16:creationId xmlns:a16="http://schemas.microsoft.com/office/drawing/2014/main" id="{26F9B624-CC54-4D81-B243-C9236C4961DA}"/>
            </a:ext>
          </a:extLst>
        </xdr:cNvPr>
        <xdr:cNvSpPr txBox="1"/>
      </xdr:nvSpPr>
      <xdr:spPr>
        <a:xfrm>
          <a:off x="6905625" y="282835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978</xdr:row>
      <xdr:rowOff>0</xdr:rowOff>
    </xdr:from>
    <xdr:ext cx="65" cy="172227"/>
    <xdr:sp macro="" textlink="">
      <xdr:nvSpPr>
        <xdr:cNvPr id="14" name="PoljeZBesedilom 13">
          <a:extLst>
            <a:ext uri="{FF2B5EF4-FFF2-40B4-BE49-F238E27FC236}">
              <a16:creationId xmlns:a16="http://schemas.microsoft.com/office/drawing/2014/main" id="{433E2FFE-9846-45F4-8DF8-BFBAEADED5A3}"/>
            </a:ext>
          </a:extLst>
        </xdr:cNvPr>
        <xdr:cNvSpPr txBox="1"/>
      </xdr:nvSpPr>
      <xdr:spPr>
        <a:xfrm>
          <a:off x="6905625" y="282835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978</xdr:row>
      <xdr:rowOff>0</xdr:rowOff>
    </xdr:from>
    <xdr:ext cx="65" cy="172227"/>
    <xdr:sp macro="" textlink="">
      <xdr:nvSpPr>
        <xdr:cNvPr id="15" name="PoljeZBesedilom 14">
          <a:extLst>
            <a:ext uri="{FF2B5EF4-FFF2-40B4-BE49-F238E27FC236}">
              <a16:creationId xmlns:a16="http://schemas.microsoft.com/office/drawing/2014/main" id="{B86821D6-153E-403D-A71D-C153F52447D3}"/>
            </a:ext>
          </a:extLst>
        </xdr:cNvPr>
        <xdr:cNvSpPr txBox="1"/>
      </xdr:nvSpPr>
      <xdr:spPr>
        <a:xfrm>
          <a:off x="6905625" y="282835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978</xdr:row>
      <xdr:rowOff>0</xdr:rowOff>
    </xdr:from>
    <xdr:ext cx="65" cy="172227"/>
    <xdr:sp macro="" textlink="">
      <xdr:nvSpPr>
        <xdr:cNvPr id="16" name="PoljeZBesedilom 15">
          <a:extLst>
            <a:ext uri="{FF2B5EF4-FFF2-40B4-BE49-F238E27FC236}">
              <a16:creationId xmlns:a16="http://schemas.microsoft.com/office/drawing/2014/main" id="{D6480AFF-6541-475A-810B-CA21C0F6F633}"/>
            </a:ext>
          </a:extLst>
        </xdr:cNvPr>
        <xdr:cNvSpPr txBox="1"/>
      </xdr:nvSpPr>
      <xdr:spPr>
        <a:xfrm>
          <a:off x="6905625" y="282835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1068</xdr:row>
      <xdr:rowOff>0</xdr:rowOff>
    </xdr:from>
    <xdr:ext cx="65" cy="172227"/>
    <xdr:sp macro="" textlink="">
      <xdr:nvSpPr>
        <xdr:cNvPr id="17" name="PoljeZBesedilom 16">
          <a:extLst>
            <a:ext uri="{FF2B5EF4-FFF2-40B4-BE49-F238E27FC236}">
              <a16:creationId xmlns:a16="http://schemas.microsoft.com/office/drawing/2014/main" id="{5FBB38D4-1429-460B-B9F6-EDA3AAE3EE03}"/>
            </a:ext>
          </a:extLst>
        </xdr:cNvPr>
        <xdr:cNvSpPr txBox="1"/>
      </xdr:nvSpPr>
      <xdr:spPr>
        <a:xfrm>
          <a:off x="6905625" y="3068669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1068</xdr:row>
      <xdr:rowOff>0</xdr:rowOff>
    </xdr:from>
    <xdr:ext cx="65" cy="172227"/>
    <xdr:sp macro="" textlink="">
      <xdr:nvSpPr>
        <xdr:cNvPr id="18" name="PoljeZBesedilom 17">
          <a:extLst>
            <a:ext uri="{FF2B5EF4-FFF2-40B4-BE49-F238E27FC236}">
              <a16:creationId xmlns:a16="http://schemas.microsoft.com/office/drawing/2014/main" id="{278069E7-207B-461D-840D-1D0A98A6F712}"/>
            </a:ext>
          </a:extLst>
        </xdr:cNvPr>
        <xdr:cNvSpPr txBox="1"/>
      </xdr:nvSpPr>
      <xdr:spPr>
        <a:xfrm>
          <a:off x="6905625" y="3068669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1066</xdr:row>
      <xdr:rowOff>0</xdr:rowOff>
    </xdr:from>
    <xdr:ext cx="65" cy="172227"/>
    <xdr:sp macro="" textlink="">
      <xdr:nvSpPr>
        <xdr:cNvPr id="19" name="PoljeZBesedilom 18">
          <a:extLst>
            <a:ext uri="{FF2B5EF4-FFF2-40B4-BE49-F238E27FC236}">
              <a16:creationId xmlns:a16="http://schemas.microsoft.com/office/drawing/2014/main" id="{9387C3BF-94E5-4593-B4D8-B506366FD6F9}"/>
            </a:ext>
          </a:extLst>
        </xdr:cNvPr>
        <xdr:cNvSpPr txBox="1"/>
      </xdr:nvSpPr>
      <xdr:spPr>
        <a:xfrm>
          <a:off x="6905625" y="30654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1066</xdr:row>
      <xdr:rowOff>0</xdr:rowOff>
    </xdr:from>
    <xdr:ext cx="65" cy="172227"/>
    <xdr:sp macro="" textlink="">
      <xdr:nvSpPr>
        <xdr:cNvPr id="20" name="PoljeZBesedilom 19">
          <a:extLst>
            <a:ext uri="{FF2B5EF4-FFF2-40B4-BE49-F238E27FC236}">
              <a16:creationId xmlns:a16="http://schemas.microsoft.com/office/drawing/2014/main" id="{AF27F256-B61E-48BE-AA2B-DFCEA6EC3C43}"/>
            </a:ext>
          </a:extLst>
        </xdr:cNvPr>
        <xdr:cNvSpPr txBox="1"/>
      </xdr:nvSpPr>
      <xdr:spPr>
        <a:xfrm>
          <a:off x="6905625" y="30654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1066</xdr:row>
      <xdr:rowOff>0</xdr:rowOff>
    </xdr:from>
    <xdr:ext cx="65" cy="172227"/>
    <xdr:sp macro="" textlink="">
      <xdr:nvSpPr>
        <xdr:cNvPr id="21" name="PoljeZBesedilom 20">
          <a:extLst>
            <a:ext uri="{FF2B5EF4-FFF2-40B4-BE49-F238E27FC236}">
              <a16:creationId xmlns:a16="http://schemas.microsoft.com/office/drawing/2014/main" id="{484DCF38-63B2-4ECB-89C9-4C911EA57EFF}"/>
            </a:ext>
          </a:extLst>
        </xdr:cNvPr>
        <xdr:cNvSpPr txBox="1"/>
      </xdr:nvSpPr>
      <xdr:spPr>
        <a:xfrm>
          <a:off x="6905625" y="30654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1066</xdr:row>
      <xdr:rowOff>0</xdr:rowOff>
    </xdr:from>
    <xdr:ext cx="65" cy="172227"/>
    <xdr:sp macro="" textlink="">
      <xdr:nvSpPr>
        <xdr:cNvPr id="22" name="PoljeZBesedilom 21">
          <a:extLst>
            <a:ext uri="{FF2B5EF4-FFF2-40B4-BE49-F238E27FC236}">
              <a16:creationId xmlns:a16="http://schemas.microsoft.com/office/drawing/2014/main" id="{5E59E69B-EA9E-4AEB-9C93-637D97E2ED38}"/>
            </a:ext>
          </a:extLst>
        </xdr:cNvPr>
        <xdr:cNvSpPr txBox="1"/>
      </xdr:nvSpPr>
      <xdr:spPr>
        <a:xfrm>
          <a:off x="6905625" y="30654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1067</xdr:row>
      <xdr:rowOff>0</xdr:rowOff>
    </xdr:from>
    <xdr:ext cx="65" cy="172227"/>
    <xdr:sp macro="" textlink="">
      <xdr:nvSpPr>
        <xdr:cNvPr id="23" name="PoljeZBesedilom 22">
          <a:extLst>
            <a:ext uri="{FF2B5EF4-FFF2-40B4-BE49-F238E27FC236}">
              <a16:creationId xmlns:a16="http://schemas.microsoft.com/office/drawing/2014/main" id="{D1ECE827-EF3B-41B4-A16F-9E6C8C5F12F2}"/>
            </a:ext>
          </a:extLst>
        </xdr:cNvPr>
        <xdr:cNvSpPr txBox="1"/>
      </xdr:nvSpPr>
      <xdr:spPr>
        <a:xfrm>
          <a:off x="6905625" y="30670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1067</xdr:row>
      <xdr:rowOff>0</xdr:rowOff>
    </xdr:from>
    <xdr:ext cx="65" cy="172227"/>
    <xdr:sp macro="" textlink="">
      <xdr:nvSpPr>
        <xdr:cNvPr id="24" name="PoljeZBesedilom 23">
          <a:extLst>
            <a:ext uri="{FF2B5EF4-FFF2-40B4-BE49-F238E27FC236}">
              <a16:creationId xmlns:a16="http://schemas.microsoft.com/office/drawing/2014/main" id="{596588FB-F492-4133-9E1F-EDA94FD6CEE0}"/>
            </a:ext>
          </a:extLst>
        </xdr:cNvPr>
        <xdr:cNvSpPr txBox="1"/>
      </xdr:nvSpPr>
      <xdr:spPr>
        <a:xfrm>
          <a:off x="6905625" y="30670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1067</xdr:row>
      <xdr:rowOff>0</xdr:rowOff>
    </xdr:from>
    <xdr:ext cx="65" cy="172227"/>
    <xdr:sp macro="" textlink="">
      <xdr:nvSpPr>
        <xdr:cNvPr id="25" name="PoljeZBesedilom 24">
          <a:extLst>
            <a:ext uri="{FF2B5EF4-FFF2-40B4-BE49-F238E27FC236}">
              <a16:creationId xmlns:a16="http://schemas.microsoft.com/office/drawing/2014/main" id="{4E95B1BA-CA30-41F1-B411-5D12438251F7}"/>
            </a:ext>
          </a:extLst>
        </xdr:cNvPr>
        <xdr:cNvSpPr txBox="1"/>
      </xdr:nvSpPr>
      <xdr:spPr>
        <a:xfrm>
          <a:off x="6905625" y="30670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1067</xdr:row>
      <xdr:rowOff>0</xdr:rowOff>
    </xdr:from>
    <xdr:ext cx="65" cy="172227"/>
    <xdr:sp macro="" textlink="">
      <xdr:nvSpPr>
        <xdr:cNvPr id="26" name="PoljeZBesedilom 25">
          <a:extLst>
            <a:ext uri="{FF2B5EF4-FFF2-40B4-BE49-F238E27FC236}">
              <a16:creationId xmlns:a16="http://schemas.microsoft.com/office/drawing/2014/main" id="{92FB54F5-A197-48D7-8583-EB34365CB9F7}"/>
            </a:ext>
          </a:extLst>
        </xdr:cNvPr>
        <xdr:cNvSpPr txBox="1"/>
      </xdr:nvSpPr>
      <xdr:spPr>
        <a:xfrm>
          <a:off x="6905625" y="30670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1067</xdr:row>
      <xdr:rowOff>0</xdr:rowOff>
    </xdr:from>
    <xdr:ext cx="65" cy="172227"/>
    <xdr:sp macro="" textlink="">
      <xdr:nvSpPr>
        <xdr:cNvPr id="27" name="PoljeZBesedilom 26">
          <a:extLst>
            <a:ext uri="{FF2B5EF4-FFF2-40B4-BE49-F238E27FC236}">
              <a16:creationId xmlns:a16="http://schemas.microsoft.com/office/drawing/2014/main" id="{00A50A73-2E53-411D-BE1E-1C84998BDA95}"/>
            </a:ext>
          </a:extLst>
        </xdr:cNvPr>
        <xdr:cNvSpPr txBox="1"/>
      </xdr:nvSpPr>
      <xdr:spPr>
        <a:xfrm>
          <a:off x="6905625" y="30670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6</xdr:col>
      <xdr:colOff>0</xdr:colOff>
      <xdr:row>1067</xdr:row>
      <xdr:rowOff>0</xdr:rowOff>
    </xdr:from>
    <xdr:ext cx="65" cy="172227"/>
    <xdr:sp macro="" textlink="">
      <xdr:nvSpPr>
        <xdr:cNvPr id="28" name="PoljeZBesedilom 27">
          <a:extLst>
            <a:ext uri="{FF2B5EF4-FFF2-40B4-BE49-F238E27FC236}">
              <a16:creationId xmlns:a16="http://schemas.microsoft.com/office/drawing/2014/main" id="{C1ED68EA-CD26-493B-9867-C579058F0341}"/>
            </a:ext>
          </a:extLst>
        </xdr:cNvPr>
        <xdr:cNvSpPr txBox="1"/>
      </xdr:nvSpPr>
      <xdr:spPr>
        <a:xfrm>
          <a:off x="6905625" y="30670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7"/>
  <sheetViews>
    <sheetView showGridLines="0" view="pageBreakPreview" zoomScaleNormal="100" zoomScaleSheetLayoutView="100" workbookViewId="0">
      <selection activeCell="B5" sqref="B5"/>
    </sheetView>
  </sheetViews>
  <sheetFormatPr defaultRowHeight="15"/>
  <cols>
    <col min="1" max="1" width="11.28515625" style="548" customWidth="1"/>
    <col min="2" max="2" width="59.85546875" style="568" customWidth="1"/>
    <col min="3" max="3" width="5.28515625" style="550" customWidth="1"/>
    <col min="4" max="4" width="17.140625" style="551" customWidth="1"/>
    <col min="5" max="5" width="11" style="552" customWidth="1"/>
    <col min="6" max="16384" width="9.140625" style="553"/>
  </cols>
  <sheetData>
    <row r="2" spans="1:5" s="541" customFormat="1" ht="21">
      <c r="A2" s="539"/>
      <c r="B2" s="540" t="s">
        <v>1539</v>
      </c>
      <c r="C2" s="539"/>
      <c r="D2" s="539"/>
    </row>
    <row r="3" spans="1:5" s="547" customFormat="1" ht="21">
      <c r="A3" s="542"/>
      <c r="B3" s="543" t="s">
        <v>1543</v>
      </c>
      <c r="C3" s="544"/>
      <c r="D3" s="545"/>
      <c r="E3" s="546"/>
    </row>
    <row r="4" spans="1:5" ht="18.75">
      <c r="B4" s="549" t="s">
        <v>1544</v>
      </c>
    </row>
    <row r="20" spans="1:5" s="557" customFormat="1" ht="36">
      <c r="A20" s="554"/>
      <c r="B20" s="555" t="s">
        <v>1540</v>
      </c>
      <c r="C20" s="554"/>
      <c r="D20" s="554"/>
      <c r="E20" s="556"/>
    </row>
    <row r="21" spans="1:5" s="541" customFormat="1" ht="23.25">
      <c r="A21" s="558"/>
      <c r="B21" s="559" t="s">
        <v>1541</v>
      </c>
      <c r="C21" s="558"/>
      <c r="D21" s="558"/>
      <c r="E21" s="560"/>
    </row>
    <row r="22" spans="1:5" ht="15.75">
      <c r="B22" s="561" t="s">
        <v>1542</v>
      </c>
    </row>
    <row r="44" spans="1:5" s="567" customFormat="1">
      <c r="A44" s="562"/>
      <c r="B44" s="563"/>
      <c r="C44" s="564"/>
      <c r="D44" s="565"/>
      <c r="E44" s="566"/>
    </row>
    <row r="45" spans="1:5" s="567" customFormat="1">
      <c r="A45" s="562"/>
      <c r="B45" s="562"/>
      <c r="C45" s="564"/>
      <c r="D45" s="565"/>
      <c r="E45" s="566"/>
    </row>
    <row r="46" spans="1:5" s="567" customFormat="1">
      <c r="A46" s="562"/>
      <c r="B46" s="562"/>
      <c r="C46" s="564"/>
      <c r="D46" s="565"/>
      <c r="E46" s="566"/>
    </row>
    <row r="47" spans="1:5" s="567" customFormat="1">
      <c r="A47" s="562"/>
      <c r="B47" s="562"/>
      <c r="C47" s="564"/>
      <c r="D47" s="565"/>
      <c r="E47" s="566"/>
    </row>
  </sheetData>
  <sheetProtection algorithmName="SHA-512" hashValue="kntvXTH1kToPSuwXrTzTqDm55IAWMcQheBcuGI9Cfs4cZsixVQggbE0LkkkEDdKvwAIvo+W6e8EZSsm858KznA==" saltValue="MpuM2xPRZgrWQ93YU/WbTw==" spinCount="100000" sheet="1" objects="1" scenarios="1"/>
  <pageMargins left="0.43307086614173229" right="0.11811023622047245" top="0.47244094488188981" bottom="0.43307086614173229" header="0.19685039370078741" footer="0.15748031496062992"/>
  <pageSetup paperSize="9" orientation="portrait" horizontalDpi="4294967293" verticalDpi="4294967293" r:id="rId1"/>
  <headerFooter alignWithMargins="0">
    <oddHeader>&amp;L&amp;D&amp;R&amp;"Arial,Krepko"&amp;8genius loci</oddHeader>
    <oddFooter>&amp;L&amp;"Arial,Krepko"&amp;8&amp;F&amp;C________________________________________________________________________________________
&amp;R&amp;P/&amp;N</oddFoot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12"/>
  <sheetViews>
    <sheetView tabSelected="1" zoomScaleNormal="100" zoomScaleSheetLayoutView="100" workbookViewId="0">
      <selection activeCell="B13" sqref="B13"/>
    </sheetView>
  </sheetViews>
  <sheetFormatPr defaultRowHeight="12.75"/>
  <cols>
    <col min="1" max="1" width="7.7109375" style="1223" customWidth="1"/>
    <col min="2" max="2" width="42.7109375" style="1223" customWidth="1"/>
    <col min="3" max="3" width="4.28515625" style="1224" customWidth="1"/>
    <col min="4" max="5" width="9.7109375" style="1216" customWidth="1"/>
    <col min="6" max="6" width="12.7109375" style="1216" customWidth="1"/>
    <col min="7" max="16384" width="9.140625" style="1"/>
  </cols>
  <sheetData>
    <row r="1" spans="1:6" s="624" customFormat="1" ht="12">
      <c r="A1" s="1074"/>
      <c r="B1" s="1075"/>
      <c r="C1" s="1076" t="s">
        <v>2</v>
      </c>
      <c r="D1" s="1077"/>
      <c r="E1" s="1342" t="s">
        <v>7</v>
      </c>
      <c r="F1" s="1343"/>
    </row>
    <row r="2" spans="1:6" s="625" customFormat="1" ht="12">
      <c r="A2" s="1078" t="s">
        <v>0</v>
      </c>
      <c r="B2" s="1079" t="s">
        <v>1</v>
      </c>
      <c r="C2" s="1080" t="s">
        <v>3</v>
      </c>
      <c r="D2" s="1081" t="s">
        <v>4</v>
      </c>
      <c r="E2" s="1082" t="s">
        <v>5</v>
      </c>
      <c r="F2" s="1083" t="s">
        <v>6</v>
      </c>
    </row>
    <row r="3" spans="1:6" s="624" customFormat="1" ht="12">
      <c r="A3" s="1084"/>
      <c r="B3" s="1085"/>
      <c r="C3" s="1086"/>
      <c r="D3" s="1087"/>
      <c r="E3" s="1088"/>
      <c r="F3" s="1089"/>
    </row>
    <row r="4" spans="1:6" s="624" customFormat="1" ht="23.25">
      <c r="A4" s="1084"/>
      <c r="B4" s="1090" t="s">
        <v>2034</v>
      </c>
      <c r="C4" s="1086"/>
      <c r="D4" s="1087"/>
      <c r="E4" s="1088"/>
      <c r="F4" s="1089"/>
    </row>
    <row r="5" spans="1:6" s="624" customFormat="1" ht="15.75">
      <c r="A5" s="1084"/>
      <c r="B5" s="1091" t="s">
        <v>1543</v>
      </c>
      <c r="C5" s="1086"/>
      <c r="D5" s="1087"/>
      <c r="E5" s="1088"/>
      <c r="F5" s="1089"/>
    </row>
    <row r="6" spans="1:6" s="624" customFormat="1" ht="15.75">
      <c r="A6" s="1084"/>
      <c r="B6" s="1091" t="s">
        <v>2035</v>
      </c>
      <c r="C6" s="1086"/>
      <c r="D6" s="1087"/>
      <c r="E6" s="1088"/>
      <c r="F6" s="1089"/>
    </row>
    <row r="7" spans="1:6" s="624" customFormat="1" ht="12">
      <c r="A7" s="1084"/>
      <c r="B7" s="1085"/>
      <c r="C7" s="1086"/>
      <c r="D7" s="1087"/>
      <c r="E7" s="1088"/>
      <c r="F7" s="1089"/>
    </row>
    <row r="8" spans="1:6" s="624" customFormat="1" thickBot="1">
      <c r="A8" s="1084"/>
      <c r="B8" s="1085"/>
      <c r="C8" s="1086"/>
      <c r="D8" s="1087"/>
      <c r="E8" s="1088"/>
      <c r="F8" s="1089"/>
    </row>
    <row r="9" spans="1:6" s="571" customFormat="1" ht="18.75">
      <c r="A9" s="1092"/>
      <c r="B9" s="1093" t="s">
        <v>2251</v>
      </c>
      <c r="C9" s="1094"/>
      <c r="D9" s="1095"/>
      <c r="E9" s="1096"/>
      <c r="F9" s="1097" t="s">
        <v>2036</v>
      </c>
    </row>
    <row r="10" spans="1:6" s="569" customFormat="1" ht="8.25" customHeight="1">
      <c r="A10" s="1098"/>
      <c r="B10" s="1099"/>
      <c r="C10" s="1100"/>
      <c r="D10" s="1101"/>
      <c r="E10" s="1102"/>
      <c r="F10" s="1103"/>
    </row>
    <row r="11" spans="1:6" s="626" customFormat="1" ht="15.75">
      <c r="A11" s="1104" t="s">
        <v>108</v>
      </c>
      <c r="B11" s="1105" t="s">
        <v>2038</v>
      </c>
      <c r="C11" s="1106"/>
      <c r="D11" s="1107"/>
      <c r="E11" s="1108"/>
      <c r="F11" s="1109">
        <f>F34</f>
        <v>0</v>
      </c>
    </row>
    <row r="12" spans="1:6" s="626" customFormat="1" ht="15.75">
      <c r="A12" s="1104" t="s">
        <v>110</v>
      </c>
      <c r="B12" s="1105" t="s">
        <v>2039</v>
      </c>
      <c r="C12" s="1106"/>
      <c r="D12" s="1107"/>
      <c r="E12" s="1108"/>
      <c r="F12" s="1109">
        <f>F47</f>
        <v>0</v>
      </c>
    </row>
    <row r="13" spans="1:6" s="626" customFormat="1" ht="15.75">
      <c r="A13" s="1104" t="s">
        <v>2040</v>
      </c>
      <c r="B13" s="1105" t="s">
        <v>2238</v>
      </c>
      <c r="C13" s="1106"/>
      <c r="D13" s="1107"/>
      <c r="E13" s="1108"/>
      <c r="F13" s="1109">
        <f>'C elektroinstalacije'!F9</f>
        <v>0</v>
      </c>
    </row>
    <row r="14" spans="1:6" s="626" customFormat="1" ht="15.75">
      <c r="A14" s="1104" t="s">
        <v>2042</v>
      </c>
      <c r="B14" s="1105" t="s">
        <v>2041</v>
      </c>
      <c r="C14" s="1106"/>
      <c r="D14" s="1107"/>
      <c r="E14" s="1108"/>
      <c r="F14" s="1109">
        <f>'D elektro - NN'!F8</f>
        <v>0</v>
      </c>
    </row>
    <row r="15" spans="1:6" s="626" customFormat="1" ht="15.75">
      <c r="A15" s="1104" t="s">
        <v>2044</v>
      </c>
      <c r="B15" s="1105" t="s">
        <v>2245</v>
      </c>
      <c r="C15" s="1106"/>
      <c r="D15" s="1107"/>
      <c r="E15" s="1108"/>
      <c r="F15" s="1109">
        <f>'E elektro TK'!E7</f>
        <v>0</v>
      </c>
    </row>
    <row r="16" spans="1:6" s="626" customFormat="1" ht="15.75">
      <c r="A16" s="1104" t="s">
        <v>2246</v>
      </c>
      <c r="B16" s="1105" t="s">
        <v>2043</v>
      </c>
      <c r="C16" s="1106"/>
      <c r="D16" s="1107"/>
      <c r="E16" s="1108"/>
      <c r="F16" s="1109">
        <f>'F elektro CATV'!F7</f>
        <v>0</v>
      </c>
    </row>
    <row r="17" spans="1:6" s="626" customFormat="1" ht="15.75">
      <c r="A17" s="1104" t="s">
        <v>2247</v>
      </c>
      <c r="B17" s="1105" t="s">
        <v>2043</v>
      </c>
      <c r="C17" s="1106"/>
      <c r="D17" s="1107"/>
      <c r="E17" s="1110"/>
      <c r="F17" s="1111">
        <f>'G STROJNE '!F14</f>
        <v>0</v>
      </c>
    </row>
    <row r="18" spans="1:6" s="626" customFormat="1" ht="15.75">
      <c r="A18" s="1104" t="s">
        <v>2567</v>
      </c>
      <c r="B18" s="1105" t="s">
        <v>2569</v>
      </c>
      <c r="C18" s="1106"/>
      <c r="D18" s="1107"/>
      <c r="E18" s="1110"/>
      <c r="F18" s="1111">
        <f>'H kanalizacija'!F88</f>
        <v>0</v>
      </c>
    </row>
    <row r="19" spans="1:6" s="626" customFormat="1" ht="15.75" customHeight="1">
      <c r="A19" s="1112" t="s">
        <v>555</v>
      </c>
      <c r="B19" s="1113" t="s">
        <v>2400</v>
      </c>
      <c r="C19" s="1114"/>
      <c r="D19" s="1115"/>
      <c r="E19" s="1116"/>
      <c r="F19" s="1117">
        <f>'I Zunanja ureditev'!G9</f>
        <v>0</v>
      </c>
    </row>
    <row r="20" spans="1:6" s="626" customFormat="1" ht="16.5" thickBot="1">
      <c r="A20" s="1118"/>
      <c r="B20" s="1119" t="s">
        <v>2568</v>
      </c>
      <c r="C20" s="1120"/>
      <c r="D20" s="1121"/>
      <c r="E20" s="1122"/>
      <c r="F20" s="1123"/>
    </row>
    <row r="21" spans="1:6" s="626" customFormat="1" ht="17.25" thickTop="1" thickBot="1">
      <c r="A21" s="1124"/>
      <c r="B21" s="1124" t="s">
        <v>2252</v>
      </c>
      <c r="C21" s="1125"/>
      <c r="D21" s="1126"/>
      <c r="E21" s="1127"/>
      <c r="F21" s="1128">
        <f>SUM(F11:F20)</f>
        <v>0</v>
      </c>
    </row>
    <row r="22" spans="1:6" s="570" customFormat="1" ht="20.100000000000001" customHeight="1" thickTop="1" thickBot="1">
      <c r="A22" s="1129"/>
      <c r="B22" s="1129" t="s">
        <v>2308</v>
      </c>
      <c r="C22" s="1130"/>
      <c r="D22" s="1131"/>
      <c r="E22" s="1132"/>
      <c r="F22" s="1133">
        <f>F21*0.095</f>
        <v>0</v>
      </c>
    </row>
    <row r="23" spans="1:6" s="570" customFormat="1" ht="16.5" thickTop="1" thickBot="1">
      <c r="A23" s="1134"/>
      <c r="B23" s="1134" t="s">
        <v>2037</v>
      </c>
      <c r="C23" s="1135"/>
      <c r="D23" s="1136"/>
      <c r="E23" s="1137"/>
      <c r="F23" s="1138">
        <f>SUM(F21:F22)</f>
        <v>0</v>
      </c>
    </row>
    <row r="24" spans="1:6" s="624" customFormat="1" thickTop="1">
      <c r="A24" s="1084"/>
      <c r="B24" s="1085"/>
      <c r="C24" s="1086"/>
      <c r="D24" s="1087"/>
      <c r="E24" s="1088"/>
      <c r="F24" s="1089"/>
    </row>
    <row r="25" spans="1:6" s="571" customFormat="1" ht="18.75">
      <c r="A25" s="1139" t="s">
        <v>2045</v>
      </c>
      <c r="B25" s="1140" t="s">
        <v>2038</v>
      </c>
      <c r="C25" s="1141"/>
      <c r="D25" s="1142"/>
      <c r="E25" s="1143"/>
      <c r="F25" s="1144"/>
    </row>
    <row r="26" spans="1:6" s="569" customFormat="1" ht="6" customHeight="1">
      <c r="A26" s="1145"/>
      <c r="B26" s="1146"/>
      <c r="C26" s="1147"/>
      <c r="D26" s="1148"/>
      <c r="E26" s="1148"/>
      <c r="F26" s="1149"/>
    </row>
    <row r="27" spans="1:6" s="569" customFormat="1" ht="15">
      <c r="A27" s="1150" t="s">
        <v>2046</v>
      </c>
      <c r="B27" s="1151" t="s">
        <v>2047</v>
      </c>
      <c r="C27" s="1147"/>
      <c r="D27" s="1152"/>
      <c r="E27" s="1148"/>
      <c r="F27" s="1149">
        <f>F145</f>
        <v>0</v>
      </c>
    </row>
    <row r="28" spans="1:6" s="569" customFormat="1" ht="15">
      <c r="A28" s="1150" t="s">
        <v>2048</v>
      </c>
      <c r="B28" s="1151" t="s">
        <v>2049</v>
      </c>
      <c r="C28" s="1147"/>
      <c r="D28" s="1152"/>
      <c r="E28" s="1148"/>
      <c r="F28" s="1149">
        <f>F256</f>
        <v>0</v>
      </c>
    </row>
    <row r="29" spans="1:6" s="569" customFormat="1" ht="15">
      <c r="A29" s="1150" t="s">
        <v>2050</v>
      </c>
      <c r="B29" s="1151" t="s">
        <v>2051</v>
      </c>
      <c r="C29" s="1147"/>
      <c r="D29" s="1152"/>
      <c r="E29" s="1148"/>
      <c r="F29" s="1149">
        <f>F342</f>
        <v>0</v>
      </c>
    </row>
    <row r="30" spans="1:6" s="569" customFormat="1" ht="15">
      <c r="A30" s="1150" t="s">
        <v>2052</v>
      </c>
      <c r="B30" s="1151" t="s">
        <v>2053</v>
      </c>
      <c r="C30" s="1147"/>
      <c r="D30" s="1152"/>
      <c r="E30" s="1148"/>
      <c r="F30" s="1149">
        <f>F496</f>
        <v>0</v>
      </c>
    </row>
    <row r="31" spans="1:6" s="569" customFormat="1" ht="15">
      <c r="A31" s="1150" t="s">
        <v>2054</v>
      </c>
      <c r="B31" s="1146" t="s">
        <v>2057</v>
      </c>
      <c r="C31" s="1147"/>
      <c r="D31" s="1152"/>
      <c r="E31" s="1148"/>
      <c r="F31" s="1148">
        <f>F580</f>
        <v>0</v>
      </c>
    </row>
    <row r="32" spans="1:6" s="569" customFormat="1" ht="15">
      <c r="A32" s="1150" t="s">
        <v>2055</v>
      </c>
      <c r="B32" s="1146" t="s">
        <v>1826</v>
      </c>
      <c r="C32" s="1147"/>
      <c r="D32" s="1152"/>
      <c r="E32" s="1148"/>
      <c r="F32" s="1148">
        <f>F706</f>
        <v>0</v>
      </c>
    </row>
    <row r="33" spans="1:6" s="569" customFormat="1" ht="15">
      <c r="A33" s="1153"/>
      <c r="B33" s="1154"/>
      <c r="C33" s="1155"/>
      <c r="D33" s="1156"/>
      <c r="E33" s="1157"/>
      <c r="F33" s="1157"/>
    </row>
    <row r="34" spans="1:6" s="569" customFormat="1" ht="15">
      <c r="A34" s="1158"/>
      <c r="B34" s="1158" t="s">
        <v>2056</v>
      </c>
      <c r="C34" s="1159"/>
      <c r="D34" s="1160"/>
      <c r="E34" s="1161"/>
      <c r="F34" s="1160">
        <f>SUM(F27:F33)</f>
        <v>0</v>
      </c>
    </row>
    <row r="35" spans="1:6" s="624" customFormat="1" ht="12">
      <c r="A35" s="1084"/>
      <c r="B35" s="1085"/>
      <c r="C35" s="1086"/>
      <c r="D35" s="1087"/>
      <c r="E35" s="1088"/>
      <c r="F35" s="1089"/>
    </row>
    <row r="36" spans="1:6" s="571" customFormat="1" ht="18.75">
      <c r="A36" s="1162" t="s">
        <v>2064</v>
      </c>
      <c r="B36" s="1093" t="s">
        <v>2039</v>
      </c>
      <c r="C36" s="1094"/>
      <c r="D36" s="1095"/>
      <c r="E36" s="1096"/>
      <c r="F36" s="1163"/>
    </row>
    <row r="37" spans="1:6" s="570" customFormat="1" ht="15">
      <c r="A37" s="1145" t="s">
        <v>2065</v>
      </c>
      <c r="B37" s="1164" t="s">
        <v>2066</v>
      </c>
      <c r="C37" s="1165"/>
      <c r="D37" s="1166"/>
      <c r="E37" s="1167"/>
      <c r="F37" s="1167">
        <f>F850</f>
        <v>0</v>
      </c>
    </row>
    <row r="38" spans="1:6" s="570" customFormat="1" ht="15">
      <c r="A38" s="1145" t="s">
        <v>2067</v>
      </c>
      <c r="B38" s="1151" t="s">
        <v>2068</v>
      </c>
      <c r="C38" s="1168"/>
      <c r="D38" s="1169"/>
      <c r="E38" s="1170"/>
      <c r="F38" s="1171">
        <f>F962</f>
        <v>0</v>
      </c>
    </row>
    <row r="39" spans="1:6" s="570" customFormat="1" ht="15">
      <c r="A39" s="1145" t="s">
        <v>2069</v>
      </c>
      <c r="B39" s="1151" t="s">
        <v>2070</v>
      </c>
      <c r="C39" s="1168"/>
      <c r="D39" s="1169"/>
      <c r="E39" s="1170"/>
      <c r="F39" s="1171">
        <f>F1122</f>
        <v>0</v>
      </c>
    </row>
    <row r="40" spans="1:6" s="570" customFormat="1" ht="15">
      <c r="A40" s="1145" t="s">
        <v>2071</v>
      </c>
      <c r="B40" s="1151" t="s">
        <v>2072</v>
      </c>
      <c r="C40" s="1168"/>
      <c r="D40" s="1169"/>
      <c r="E40" s="1170"/>
      <c r="F40" s="1171">
        <f>F1218</f>
        <v>0</v>
      </c>
    </row>
    <row r="41" spans="1:6" s="570" customFormat="1" ht="15">
      <c r="A41" s="1145" t="s">
        <v>2073</v>
      </c>
      <c r="B41" s="1151" t="s">
        <v>2074</v>
      </c>
      <c r="C41" s="1168"/>
      <c r="D41" s="1169"/>
      <c r="E41" s="1170"/>
      <c r="F41" s="1171">
        <f>F1293</f>
        <v>0</v>
      </c>
    </row>
    <row r="42" spans="1:6" s="570" customFormat="1" ht="15">
      <c r="A42" s="1145" t="s">
        <v>2075</v>
      </c>
      <c r="B42" s="1146" t="s">
        <v>32</v>
      </c>
      <c r="C42" s="1168"/>
      <c r="D42" s="1169"/>
      <c r="E42" s="1170"/>
      <c r="F42" s="1171">
        <f>F1358</f>
        <v>0</v>
      </c>
    </row>
    <row r="43" spans="1:6" s="570" customFormat="1" ht="15">
      <c r="A43" s="1145" t="s">
        <v>2077</v>
      </c>
      <c r="B43" s="1172" t="s">
        <v>84</v>
      </c>
      <c r="C43" s="1168"/>
      <c r="D43" s="1169"/>
      <c r="E43" s="1170"/>
      <c r="F43" s="1171">
        <f>F1557</f>
        <v>0</v>
      </c>
    </row>
    <row r="44" spans="1:6" s="570" customFormat="1" ht="15">
      <c r="A44" s="1145" t="s">
        <v>2078</v>
      </c>
      <c r="B44" s="1151" t="s">
        <v>2076</v>
      </c>
      <c r="C44" s="1168"/>
      <c r="D44" s="1169"/>
      <c r="E44" s="1170"/>
      <c r="F44" s="1171">
        <f>F1611</f>
        <v>0</v>
      </c>
    </row>
    <row r="45" spans="1:6" s="570" customFormat="1" ht="15" customHeight="1">
      <c r="A45" s="1145" t="s">
        <v>2079</v>
      </c>
      <c r="B45" s="1146" t="s">
        <v>2080</v>
      </c>
      <c r="C45" s="1168"/>
      <c r="D45" s="1169"/>
      <c r="E45" s="1170"/>
      <c r="F45" s="1171">
        <f>F1698</f>
        <v>0</v>
      </c>
    </row>
    <row r="46" spans="1:6" s="570" customFormat="1" ht="15" customHeight="1" thickBot="1">
      <c r="A46" s="1173" t="s">
        <v>2356</v>
      </c>
      <c r="B46" s="1174" t="s">
        <v>2357</v>
      </c>
      <c r="C46" s="1175"/>
      <c r="D46" s="1176"/>
      <c r="E46" s="1177"/>
      <c r="F46" s="1177">
        <f>F1711</f>
        <v>0</v>
      </c>
    </row>
    <row r="47" spans="1:6" s="569" customFormat="1" ht="15.75" thickTop="1">
      <c r="A47" s="1178"/>
      <c r="B47" s="1178" t="s">
        <v>2081</v>
      </c>
      <c r="C47" s="1179"/>
      <c r="D47" s="1180"/>
      <c r="E47" s="1181"/>
      <c r="F47" s="1182">
        <f>SUM(F37:F45)</f>
        <v>0</v>
      </c>
    </row>
    <row r="48" spans="1:6" s="624" customFormat="1" ht="12">
      <c r="A48" s="1084"/>
      <c r="B48" s="1085"/>
      <c r="C48" s="1086"/>
      <c r="D48" s="1087"/>
      <c r="E48" s="1088"/>
      <c r="F48" s="1089"/>
    </row>
    <row r="49" spans="1:6" s="569" customFormat="1" ht="18.75">
      <c r="A49" s="1092" t="s">
        <v>2045</v>
      </c>
      <c r="B49" s="1093" t="s">
        <v>2038</v>
      </c>
      <c r="C49" s="1159"/>
      <c r="D49" s="1095"/>
      <c r="E49" s="1096"/>
      <c r="F49" s="1095"/>
    </row>
    <row r="50" spans="1:6" s="627" customFormat="1" ht="15">
      <c r="A50" s="1183" t="s">
        <v>2058</v>
      </c>
      <c r="B50" s="1184" t="s">
        <v>2059</v>
      </c>
      <c r="C50" s="1185" t="s">
        <v>2060</v>
      </c>
      <c r="D50" s="1185" t="s">
        <v>2061</v>
      </c>
      <c r="E50" s="1186" t="s">
        <v>2062</v>
      </c>
      <c r="F50" s="1187" t="s">
        <v>2063</v>
      </c>
    </row>
    <row r="51" spans="1:6" ht="15.75">
      <c r="A51" s="1188" t="s">
        <v>11</v>
      </c>
      <c r="B51" s="1091" t="s">
        <v>8</v>
      </c>
      <c r="C51" s="1189"/>
      <c r="D51" s="1190"/>
      <c r="E51" s="1190"/>
      <c r="F51" s="1191"/>
    </row>
    <row r="52" spans="1:6">
      <c r="A52" s="1192"/>
      <c r="B52" s="1193"/>
      <c r="C52" s="1189"/>
      <c r="D52" s="1190"/>
      <c r="E52" s="1190"/>
      <c r="F52" s="1191"/>
    </row>
    <row r="53" spans="1:6" s="628" customFormat="1" ht="11.25">
      <c r="A53" s="1194"/>
      <c r="B53" s="1195" t="s">
        <v>1500</v>
      </c>
      <c r="C53" s="1196"/>
      <c r="D53" s="1197"/>
      <c r="E53" s="1197"/>
      <c r="F53" s="1198"/>
    </row>
    <row r="54" spans="1:6" s="628" customFormat="1" ht="33.75">
      <c r="A54" s="1194"/>
      <c r="B54" s="1199" t="s">
        <v>86</v>
      </c>
      <c r="C54" s="1196"/>
      <c r="D54" s="1197"/>
      <c r="E54" s="1197"/>
      <c r="F54" s="1198"/>
    </row>
    <row r="55" spans="1:6" s="628" customFormat="1" ht="11.25">
      <c r="A55" s="1194"/>
      <c r="B55" s="1199" t="s">
        <v>87</v>
      </c>
      <c r="C55" s="1196"/>
      <c r="D55" s="1197"/>
      <c r="E55" s="1197"/>
      <c r="F55" s="1198"/>
    </row>
    <row r="56" spans="1:6" s="628" customFormat="1" ht="33.75">
      <c r="A56" s="1194" t="s">
        <v>1501</v>
      </c>
      <c r="B56" s="1200" t="s">
        <v>1545</v>
      </c>
      <c r="C56" s="1196"/>
      <c r="D56" s="1197"/>
      <c r="E56" s="1197"/>
      <c r="F56" s="1198"/>
    </row>
    <row r="57" spans="1:6" s="628" customFormat="1" ht="45">
      <c r="A57" s="1194" t="s">
        <v>1503</v>
      </c>
      <c r="B57" s="1201" t="s">
        <v>1546</v>
      </c>
      <c r="C57" s="1196"/>
      <c r="D57" s="1197"/>
      <c r="E57" s="1197"/>
      <c r="F57" s="1198"/>
    </row>
    <row r="58" spans="1:6" s="628" customFormat="1" ht="33.75">
      <c r="A58" s="1194" t="s">
        <v>1516</v>
      </c>
      <c r="B58" s="1201" t="s">
        <v>2291</v>
      </c>
      <c r="C58" s="1196"/>
      <c r="D58" s="1197"/>
      <c r="E58" s="1197"/>
      <c r="F58" s="1198"/>
    </row>
    <row r="59" spans="1:6" s="628" customFormat="1" ht="33.75">
      <c r="A59" s="1194" t="s">
        <v>1547</v>
      </c>
      <c r="B59" s="1201" t="s">
        <v>1548</v>
      </c>
      <c r="C59" s="1196"/>
      <c r="D59" s="1197"/>
      <c r="E59" s="1197"/>
      <c r="F59" s="1198"/>
    </row>
    <row r="60" spans="1:6" s="628" customFormat="1" ht="11.25">
      <c r="A60" s="1194" t="s">
        <v>1549</v>
      </c>
      <c r="B60" s="1202" t="s">
        <v>1550</v>
      </c>
      <c r="C60" s="1196"/>
      <c r="D60" s="1197"/>
      <c r="E60" s="1197"/>
      <c r="F60" s="1198"/>
    </row>
    <row r="61" spans="1:6" s="628" customFormat="1" ht="33.75">
      <c r="A61" s="1194" t="s">
        <v>1551</v>
      </c>
      <c r="B61" s="1201" t="s">
        <v>1552</v>
      </c>
      <c r="C61" s="1196"/>
      <c r="D61" s="1197"/>
      <c r="E61" s="1197"/>
      <c r="F61" s="1198"/>
    </row>
    <row r="62" spans="1:6" s="628" customFormat="1" ht="22.5">
      <c r="A62" s="1194" t="s">
        <v>1553</v>
      </c>
      <c r="B62" s="1203" t="s">
        <v>1554</v>
      </c>
      <c r="C62" s="1196"/>
      <c r="D62" s="1197"/>
      <c r="E62" s="1197"/>
      <c r="F62" s="1198"/>
    </row>
    <row r="63" spans="1:6" s="628" customFormat="1" ht="33.75">
      <c r="A63" s="1194"/>
      <c r="B63" s="1204" t="s">
        <v>1555</v>
      </c>
      <c r="C63" s="1196"/>
      <c r="D63" s="1197"/>
      <c r="E63" s="1197"/>
      <c r="F63" s="1198"/>
    </row>
    <row r="64" spans="1:6" s="628" customFormat="1" ht="11.25">
      <c r="A64" s="1194"/>
      <c r="B64" s="1205" t="s">
        <v>1556</v>
      </c>
      <c r="C64" s="1196"/>
      <c r="D64" s="1197"/>
      <c r="E64" s="1197"/>
      <c r="F64" s="1198"/>
    </row>
    <row r="65" spans="1:6" s="628" customFormat="1" ht="11.25">
      <c r="A65" s="1194"/>
      <c r="B65" s="1205" t="s">
        <v>1557</v>
      </c>
      <c r="C65" s="1196"/>
      <c r="D65" s="1197"/>
      <c r="E65" s="1197"/>
      <c r="F65" s="1198"/>
    </row>
    <row r="66" spans="1:6" s="628" customFormat="1" ht="11.25">
      <c r="A66" s="1194"/>
      <c r="B66" s="1205" t="s">
        <v>1558</v>
      </c>
      <c r="C66" s="1196"/>
      <c r="D66" s="1197"/>
      <c r="E66" s="1197"/>
      <c r="F66" s="1198"/>
    </row>
    <row r="67" spans="1:6" s="628" customFormat="1" ht="11.25">
      <c r="A67" s="1194"/>
      <c r="B67" s="1205" t="s">
        <v>1559</v>
      </c>
      <c r="C67" s="1196"/>
      <c r="D67" s="1197"/>
      <c r="E67" s="1197"/>
      <c r="F67" s="1198"/>
    </row>
    <row r="68" spans="1:6" s="628" customFormat="1" ht="11.25">
      <c r="A68" s="1194" t="s">
        <v>1560</v>
      </c>
      <c r="B68" s="1206" t="s">
        <v>2265</v>
      </c>
      <c r="C68" s="1196"/>
      <c r="D68" s="1197"/>
      <c r="E68" s="1197"/>
      <c r="F68" s="1198"/>
    </row>
    <row r="69" spans="1:6" s="628" customFormat="1" ht="11.25">
      <c r="A69" s="1194"/>
      <c r="B69" s="1205" t="s">
        <v>1561</v>
      </c>
      <c r="C69" s="1196"/>
      <c r="D69" s="1197"/>
      <c r="E69" s="1197"/>
      <c r="F69" s="1198"/>
    </row>
    <row r="70" spans="1:6" s="628" customFormat="1" ht="11.25">
      <c r="A70" s="1194"/>
      <c r="B70" s="1195" t="s">
        <v>1562</v>
      </c>
      <c r="C70" s="1196"/>
      <c r="D70" s="1197"/>
      <c r="E70" s="1197"/>
      <c r="F70" s="1198"/>
    </row>
    <row r="71" spans="1:6" s="628" customFormat="1" ht="45">
      <c r="A71" s="1207" t="s">
        <v>1563</v>
      </c>
      <c r="B71" s="1208" t="s">
        <v>2310</v>
      </c>
      <c r="C71" s="1196"/>
      <c r="D71" s="1197"/>
      <c r="E71" s="1197"/>
      <c r="F71" s="1198"/>
    </row>
    <row r="72" spans="1:6" s="628" customFormat="1" ht="11.25">
      <c r="A72" s="1207" t="s">
        <v>58</v>
      </c>
      <c r="B72" s="1209" t="s">
        <v>1518</v>
      </c>
      <c r="C72" s="1196"/>
      <c r="D72" s="1197"/>
      <c r="E72" s="1197"/>
      <c r="F72" s="1198"/>
    </row>
    <row r="73" spans="1:6" s="628" customFormat="1" ht="11.25">
      <c r="A73" s="1207"/>
      <c r="B73" s="1210" t="s">
        <v>1565</v>
      </c>
      <c r="C73" s="1196"/>
      <c r="D73" s="1197"/>
      <c r="E73" s="1197"/>
      <c r="F73" s="1198"/>
    </row>
    <row r="74" spans="1:6" s="628" customFormat="1" ht="11.25">
      <c r="A74" s="1207"/>
      <c r="B74" s="1210" t="s">
        <v>1566</v>
      </c>
      <c r="C74" s="1196"/>
      <c r="D74" s="1197"/>
      <c r="E74" s="1197"/>
      <c r="F74" s="1198"/>
    </row>
    <row r="75" spans="1:6" s="628" customFormat="1" ht="11.25">
      <c r="A75" s="1207"/>
      <c r="B75" s="1211" t="s">
        <v>1567</v>
      </c>
      <c r="C75" s="1196"/>
      <c r="D75" s="1197"/>
      <c r="E75" s="1197"/>
      <c r="F75" s="1198"/>
    </row>
    <row r="76" spans="1:6" s="628" customFormat="1" ht="33.75">
      <c r="A76" s="1207"/>
      <c r="B76" s="1204" t="s">
        <v>1568</v>
      </c>
      <c r="C76" s="1196"/>
      <c r="D76" s="1197"/>
      <c r="E76" s="1197"/>
      <c r="F76" s="1198"/>
    </row>
    <row r="77" spans="1:6" s="628" customFormat="1" ht="11.25">
      <c r="A77" s="1207"/>
      <c r="B77" s="1211" t="s">
        <v>1569</v>
      </c>
      <c r="C77" s="1196"/>
      <c r="D77" s="1197"/>
      <c r="E77" s="1197"/>
      <c r="F77" s="1198"/>
    </row>
    <row r="78" spans="1:6" s="628" customFormat="1" ht="11.25">
      <c r="A78" s="1207"/>
      <c r="B78" s="1211" t="s">
        <v>1570</v>
      </c>
      <c r="C78" s="1196"/>
      <c r="D78" s="1197"/>
      <c r="E78" s="1197"/>
      <c r="F78" s="1198"/>
    </row>
    <row r="79" spans="1:6" s="628" customFormat="1" ht="11.25">
      <c r="A79" s="1207"/>
      <c r="B79" s="1211" t="s">
        <v>1571</v>
      </c>
      <c r="C79" s="1196"/>
      <c r="D79" s="1197"/>
      <c r="E79" s="1197"/>
      <c r="F79" s="1198"/>
    </row>
    <row r="80" spans="1:6" s="628" customFormat="1" ht="11.25">
      <c r="A80" s="1207"/>
      <c r="B80" s="1204" t="s">
        <v>1572</v>
      </c>
      <c r="C80" s="1196"/>
      <c r="D80" s="1197"/>
      <c r="E80" s="1197"/>
      <c r="F80" s="1198"/>
    </row>
    <row r="81" spans="1:6" s="628" customFormat="1" ht="11.25">
      <c r="A81" s="1207"/>
      <c r="B81" s="1204" t="s">
        <v>1573</v>
      </c>
      <c r="C81" s="1196"/>
      <c r="D81" s="1197"/>
      <c r="E81" s="1197"/>
      <c r="F81" s="1198"/>
    </row>
    <row r="82" spans="1:6" s="628" customFormat="1" ht="11.25">
      <c r="A82" s="1207"/>
      <c r="B82" s="1211" t="s">
        <v>1574</v>
      </c>
      <c r="C82" s="1196"/>
      <c r="D82" s="1197"/>
      <c r="E82" s="1197"/>
      <c r="F82" s="1198"/>
    </row>
    <row r="83" spans="1:6" s="628" customFormat="1" ht="22.5">
      <c r="A83" s="1207"/>
      <c r="B83" s="1204" t="s">
        <v>1575</v>
      </c>
      <c r="C83" s="1196"/>
      <c r="D83" s="1197"/>
      <c r="E83" s="1197"/>
      <c r="F83" s="1198"/>
    </row>
    <row r="84" spans="1:6" s="628" customFormat="1" ht="11.25">
      <c r="A84" s="1207"/>
      <c r="B84" s="1211" t="s">
        <v>1576</v>
      </c>
      <c r="C84" s="1196"/>
      <c r="D84" s="1197"/>
      <c r="E84" s="1197"/>
      <c r="F84" s="1198"/>
    </row>
    <row r="85" spans="1:6" s="628" customFormat="1" ht="11.25">
      <c r="A85" s="1207"/>
      <c r="B85" s="1204" t="s">
        <v>1577</v>
      </c>
      <c r="C85" s="1196"/>
      <c r="D85" s="1197"/>
      <c r="E85" s="1197"/>
      <c r="F85" s="1198"/>
    </row>
    <row r="86" spans="1:6" s="628" customFormat="1" ht="11.25">
      <c r="A86" s="1207"/>
      <c r="B86" s="1211" t="s">
        <v>1578</v>
      </c>
      <c r="C86" s="1196"/>
      <c r="D86" s="1197"/>
      <c r="E86" s="1197"/>
      <c r="F86" s="1198"/>
    </row>
    <row r="87" spans="1:6" s="628" customFormat="1" ht="45">
      <c r="A87" s="1207"/>
      <c r="B87" s="1204" t="s">
        <v>1579</v>
      </c>
      <c r="C87" s="1196"/>
      <c r="D87" s="1197"/>
      <c r="E87" s="1197"/>
      <c r="F87" s="1198"/>
    </row>
    <row r="88" spans="1:6" s="628" customFormat="1" ht="11.25">
      <c r="A88" s="1207"/>
      <c r="B88" s="1211" t="s">
        <v>1580</v>
      </c>
      <c r="C88" s="1196"/>
      <c r="D88" s="1197"/>
      <c r="E88" s="1197"/>
      <c r="F88" s="1198"/>
    </row>
    <row r="89" spans="1:6" s="628" customFormat="1" ht="22.5">
      <c r="A89" s="1207"/>
      <c r="B89" s="1208" t="s">
        <v>1656</v>
      </c>
      <c r="C89" s="1196"/>
      <c r="D89" s="1197"/>
      <c r="E89" s="1197"/>
      <c r="F89" s="1198"/>
    </row>
    <row r="90" spans="1:6" s="628" customFormat="1" ht="11.25">
      <c r="A90" s="1207"/>
      <c r="B90" s="1211" t="s">
        <v>2292</v>
      </c>
      <c r="C90" s="1196"/>
      <c r="D90" s="1197"/>
      <c r="E90" s="1197"/>
      <c r="F90" s="1198"/>
    </row>
    <row r="91" spans="1:6" s="628" customFormat="1" ht="11.25">
      <c r="A91" s="1207"/>
      <c r="B91" s="1212" t="s">
        <v>1582</v>
      </c>
      <c r="C91" s="1196"/>
      <c r="D91" s="1197"/>
      <c r="E91" s="1197"/>
      <c r="F91" s="1198"/>
    </row>
    <row r="92" spans="1:6" s="628" customFormat="1" ht="11.25">
      <c r="A92" s="1207"/>
      <c r="B92" s="1212" t="s">
        <v>1583</v>
      </c>
      <c r="C92" s="1196"/>
      <c r="D92" s="1197"/>
      <c r="E92" s="1197"/>
      <c r="F92" s="1198"/>
    </row>
    <row r="93" spans="1:6" s="628" customFormat="1" ht="22.5">
      <c r="A93" s="1207"/>
      <c r="B93" s="1208" t="s">
        <v>1584</v>
      </c>
      <c r="C93" s="1196"/>
      <c r="D93" s="1197"/>
      <c r="E93" s="1197"/>
      <c r="F93" s="1198"/>
    </row>
    <row r="94" spans="1:6" s="628" customFormat="1" ht="33.75">
      <c r="A94" s="1207" t="s">
        <v>236</v>
      </c>
      <c r="B94" s="1210" t="s">
        <v>1517</v>
      </c>
      <c r="C94" s="1196"/>
      <c r="D94" s="1197"/>
      <c r="E94" s="1197"/>
      <c r="F94" s="1198"/>
    </row>
    <row r="95" spans="1:6" s="628" customFormat="1" ht="11.25">
      <c r="A95" s="1207"/>
      <c r="B95" s="1210"/>
      <c r="C95" s="1196"/>
      <c r="D95" s="1197"/>
      <c r="E95" s="1197"/>
      <c r="F95" s="1198"/>
    </row>
    <row r="96" spans="1:6" ht="25.5">
      <c r="A96" s="1213" t="s">
        <v>1587</v>
      </c>
      <c r="B96" s="1214" t="s">
        <v>2253</v>
      </c>
      <c r="C96" s="1215" t="s">
        <v>46</v>
      </c>
      <c r="D96" s="1216">
        <v>115</v>
      </c>
      <c r="E96" s="1311"/>
      <c r="F96" s="1191">
        <f>D96*E96</f>
        <v>0</v>
      </c>
    </row>
    <row r="97" spans="1:6" ht="25.5">
      <c r="A97" s="1213" t="s">
        <v>1588</v>
      </c>
      <c r="B97" s="1214" t="s">
        <v>317</v>
      </c>
      <c r="C97" s="1215"/>
      <c r="E97" s="1217"/>
      <c r="F97" s="1191"/>
    </row>
    <row r="98" spans="1:6">
      <c r="A98" s="1213"/>
      <c r="B98" s="1214" t="s">
        <v>318</v>
      </c>
      <c r="C98" s="1215"/>
      <c r="E98" s="1217"/>
      <c r="F98" s="1191"/>
    </row>
    <row r="99" spans="1:6">
      <c r="A99" s="1213"/>
      <c r="B99" s="1214" t="s">
        <v>319</v>
      </c>
      <c r="C99" s="1215"/>
      <c r="E99" s="1217"/>
      <c r="F99" s="1191"/>
    </row>
    <row r="100" spans="1:6" ht="51">
      <c r="A100" s="1213"/>
      <c r="B100" s="1214" t="s">
        <v>154</v>
      </c>
      <c r="C100" s="1215"/>
      <c r="E100" s="1217"/>
      <c r="F100" s="1191"/>
    </row>
    <row r="101" spans="1:6">
      <c r="A101" s="1213"/>
      <c r="B101" s="1214" t="s">
        <v>316</v>
      </c>
      <c r="C101" s="1215"/>
      <c r="E101" s="1217"/>
      <c r="F101" s="1191"/>
    </row>
    <row r="102" spans="1:6" ht="25.5">
      <c r="A102" s="1218" t="s">
        <v>1711</v>
      </c>
      <c r="B102" s="1214" t="s">
        <v>321</v>
      </c>
      <c r="C102" s="1215" t="s">
        <v>46</v>
      </c>
      <c r="D102" s="1216">
        <v>50</v>
      </c>
      <c r="E102" s="1311"/>
      <c r="F102" s="1191">
        <f>D102*E102</f>
        <v>0</v>
      </c>
    </row>
    <row r="103" spans="1:6">
      <c r="A103" s="1218" t="s">
        <v>1712</v>
      </c>
      <c r="B103" s="1214" t="s">
        <v>322</v>
      </c>
      <c r="C103" s="1215" t="s">
        <v>46</v>
      </c>
      <c r="D103" s="1216">
        <v>110</v>
      </c>
      <c r="E103" s="1311"/>
      <c r="F103" s="1191">
        <f>D103*E103</f>
        <v>0</v>
      </c>
    </row>
    <row r="104" spans="1:6">
      <c r="A104" s="1218" t="s">
        <v>1713</v>
      </c>
      <c r="B104" s="1214" t="s">
        <v>323</v>
      </c>
      <c r="C104" s="1215" t="s">
        <v>46</v>
      </c>
      <c r="D104" s="1216">
        <v>12</v>
      </c>
      <c r="E104" s="1311"/>
      <c r="F104" s="1191">
        <f>D104*E104</f>
        <v>0</v>
      </c>
    </row>
    <row r="105" spans="1:6" ht="25.5">
      <c r="A105" s="1213" t="s">
        <v>1589</v>
      </c>
      <c r="B105" s="1214" t="s">
        <v>328</v>
      </c>
      <c r="C105" s="1215"/>
      <c r="E105" s="1217"/>
      <c r="F105" s="1191"/>
    </row>
    <row r="106" spans="1:6">
      <c r="A106" s="1213"/>
      <c r="B106" s="1214" t="s">
        <v>316</v>
      </c>
      <c r="C106" s="1215"/>
      <c r="E106" s="1217"/>
      <c r="F106" s="1191"/>
    </row>
    <row r="107" spans="1:6" ht="38.25">
      <c r="A107" s="1218" t="s">
        <v>1714</v>
      </c>
      <c r="B107" s="1214" t="s">
        <v>329</v>
      </c>
      <c r="C107" s="1215" t="s">
        <v>46</v>
      </c>
      <c r="D107" s="1216">
        <v>40</v>
      </c>
      <c r="E107" s="1311"/>
      <c r="F107" s="1191">
        <f>D107*E107</f>
        <v>0</v>
      </c>
    </row>
    <row r="108" spans="1:6" ht="38.25">
      <c r="A108" s="1218" t="s">
        <v>1715</v>
      </c>
      <c r="B108" s="1214" t="s">
        <v>330</v>
      </c>
      <c r="C108" s="1215" t="s">
        <v>46</v>
      </c>
      <c r="D108" s="1216">
        <v>120</v>
      </c>
      <c r="E108" s="1311"/>
      <c r="F108" s="1191">
        <f>D108*E108</f>
        <v>0</v>
      </c>
    </row>
    <row r="109" spans="1:6" ht="25.5">
      <c r="A109" s="1213" t="s">
        <v>1590</v>
      </c>
      <c r="B109" s="1214" t="s">
        <v>153</v>
      </c>
      <c r="C109" s="1215" t="s">
        <v>42</v>
      </c>
      <c r="D109" s="1216">
        <v>60</v>
      </c>
      <c r="E109" s="1311"/>
      <c r="F109" s="1191">
        <f>D109*E109</f>
        <v>0</v>
      </c>
    </row>
    <row r="110" spans="1:6">
      <c r="A110" s="1213" t="s">
        <v>1591</v>
      </c>
      <c r="B110" s="1214" t="s">
        <v>106</v>
      </c>
      <c r="C110" s="1215"/>
      <c r="E110" s="1217"/>
      <c r="F110" s="1191"/>
    </row>
    <row r="111" spans="1:6" ht="25.5">
      <c r="A111" s="1213"/>
      <c r="B111" s="1214" t="s">
        <v>2266</v>
      </c>
      <c r="C111" s="1215"/>
      <c r="E111" s="1217"/>
      <c r="F111" s="1191"/>
    </row>
    <row r="112" spans="1:6" ht="25.5">
      <c r="A112" s="1213"/>
      <c r="B112" s="1214" t="s">
        <v>324</v>
      </c>
      <c r="C112" s="1215"/>
      <c r="E112" s="1217"/>
      <c r="F112" s="1191"/>
    </row>
    <row r="113" spans="1:6" ht="25.5">
      <c r="A113" s="1213"/>
      <c r="B113" s="1214" t="s">
        <v>107</v>
      </c>
      <c r="C113" s="1215"/>
      <c r="E113" s="1217"/>
      <c r="F113" s="1191"/>
    </row>
    <row r="114" spans="1:6">
      <c r="A114" s="1213"/>
      <c r="B114" s="1214" t="s">
        <v>41</v>
      </c>
      <c r="C114" s="1215" t="s">
        <v>42</v>
      </c>
      <c r="D114" s="1216">
        <v>240</v>
      </c>
      <c r="E114" s="1311"/>
      <c r="F114" s="1191">
        <f>D114*E114</f>
        <v>0</v>
      </c>
    </row>
    <row r="115" spans="1:6" ht="38.25">
      <c r="A115" s="1213" t="s">
        <v>1592</v>
      </c>
      <c r="B115" s="1214" t="s">
        <v>145</v>
      </c>
      <c r="C115" s="1215"/>
      <c r="E115" s="1217"/>
      <c r="F115" s="1191"/>
    </row>
    <row r="116" spans="1:6" ht="51">
      <c r="A116" s="1213"/>
      <c r="B116" s="1214" t="s">
        <v>146</v>
      </c>
      <c r="C116" s="1215"/>
      <c r="E116" s="1217"/>
      <c r="F116" s="1191"/>
    </row>
    <row r="117" spans="1:6">
      <c r="A117" s="1213"/>
      <c r="B117" s="1214" t="s">
        <v>52</v>
      </c>
      <c r="C117" s="1215" t="s">
        <v>46</v>
      </c>
      <c r="D117" s="1216">
        <v>50</v>
      </c>
      <c r="E117" s="1311"/>
      <c r="F117" s="1191">
        <f>D117*E117</f>
        <v>0</v>
      </c>
    </row>
    <row r="118" spans="1:6">
      <c r="A118" s="1213" t="s">
        <v>1593</v>
      </c>
      <c r="B118" s="1214" t="s">
        <v>147</v>
      </c>
      <c r="C118" s="1215"/>
      <c r="E118" s="1217"/>
      <c r="F118" s="1191"/>
    </row>
    <row r="119" spans="1:6">
      <c r="A119" s="1213"/>
      <c r="B119" s="1214" t="s">
        <v>320</v>
      </c>
      <c r="C119" s="1215"/>
      <c r="E119" s="1217"/>
      <c r="F119" s="1191"/>
    </row>
    <row r="120" spans="1:6" ht="38.25">
      <c r="A120" s="1219" t="s">
        <v>1594</v>
      </c>
      <c r="B120" s="1214" t="s">
        <v>326</v>
      </c>
      <c r="C120" s="1215"/>
      <c r="E120" s="1217"/>
      <c r="F120" s="1191"/>
    </row>
    <row r="121" spans="1:6">
      <c r="A121" s="1213"/>
      <c r="B121" s="1214" t="s">
        <v>148</v>
      </c>
      <c r="C121" s="1215"/>
      <c r="E121" s="1217"/>
      <c r="F121" s="1191"/>
    </row>
    <row r="122" spans="1:6">
      <c r="A122" s="1213"/>
      <c r="B122" s="1214" t="s">
        <v>149</v>
      </c>
      <c r="C122" s="1215"/>
      <c r="E122" s="1217"/>
      <c r="F122" s="1191"/>
    </row>
    <row r="123" spans="1:6" ht="25.5">
      <c r="A123" s="1213"/>
      <c r="B123" s="1214" t="s">
        <v>150</v>
      </c>
      <c r="C123" s="1215"/>
      <c r="E123" s="1217"/>
      <c r="F123" s="1191"/>
    </row>
    <row r="124" spans="1:6">
      <c r="A124" s="1213"/>
      <c r="B124" s="1214" t="s">
        <v>151</v>
      </c>
      <c r="C124" s="1215"/>
      <c r="E124" s="1217"/>
      <c r="F124" s="1191"/>
    </row>
    <row r="125" spans="1:6" ht="51">
      <c r="A125" s="1213"/>
      <c r="B125" s="1214" t="s">
        <v>152</v>
      </c>
      <c r="C125" s="1215"/>
      <c r="E125" s="1217"/>
      <c r="F125" s="1191"/>
    </row>
    <row r="126" spans="1:6" ht="25.5">
      <c r="A126" s="1213"/>
      <c r="B126" s="1214" t="s">
        <v>1667</v>
      </c>
      <c r="C126" s="1215"/>
      <c r="E126" s="1217"/>
      <c r="F126" s="1191"/>
    </row>
    <row r="127" spans="1:6" ht="25.5">
      <c r="A127" s="1218" t="s">
        <v>1716</v>
      </c>
      <c r="B127" s="1214" t="s">
        <v>327</v>
      </c>
      <c r="C127" s="1215" t="s">
        <v>46</v>
      </c>
      <c r="D127" s="1216">
        <v>40</v>
      </c>
      <c r="E127" s="1311"/>
      <c r="F127" s="1191">
        <f>D127*E127</f>
        <v>0</v>
      </c>
    </row>
    <row r="128" spans="1:6" ht="25.5">
      <c r="A128" s="1218" t="s">
        <v>1717</v>
      </c>
      <c r="B128" s="1214" t="s">
        <v>325</v>
      </c>
      <c r="C128" s="1215" t="s">
        <v>46</v>
      </c>
      <c r="D128" s="1216">
        <v>50</v>
      </c>
      <c r="E128" s="1311"/>
      <c r="F128" s="1191">
        <f>D128*E128</f>
        <v>0</v>
      </c>
    </row>
    <row r="129" spans="1:6" ht="38.25">
      <c r="A129" s="1213" t="s">
        <v>1595</v>
      </c>
      <c r="B129" s="1214" t="s">
        <v>331</v>
      </c>
      <c r="C129" s="1215"/>
      <c r="E129" s="1217"/>
      <c r="F129" s="1191"/>
    </row>
    <row r="130" spans="1:6" ht="25.5">
      <c r="A130" s="1213"/>
      <c r="B130" s="1214" t="s">
        <v>332</v>
      </c>
      <c r="C130" s="1215"/>
      <c r="E130" s="1217"/>
      <c r="F130" s="1191"/>
    </row>
    <row r="131" spans="1:6" ht="25.5">
      <c r="A131" s="1213"/>
      <c r="B131" s="1214" t="s">
        <v>333</v>
      </c>
      <c r="C131" s="1215"/>
      <c r="E131" s="1217"/>
      <c r="F131" s="1191"/>
    </row>
    <row r="132" spans="1:6" ht="25.5">
      <c r="A132" s="1213"/>
      <c r="B132" s="1214" t="s">
        <v>334</v>
      </c>
      <c r="C132" s="1215"/>
      <c r="E132" s="1217"/>
      <c r="F132" s="1191"/>
    </row>
    <row r="133" spans="1:6">
      <c r="A133" s="1213"/>
      <c r="B133" s="1214" t="s">
        <v>335</v>
      </c>
      <c r="C133" s="1215"/>
      <c r="E133" s="1217"/>
      <c r="F133" s="1191"/>
    </row>
    <row r="134" spans="1:6" ht="38.25">
      <c r="A134" s="1213"/>
      <c r="B134" s="1214" t="s">
        <v>336</v>
      </c>
      <c r="C134" s="1215" t="s">
        <v>46</v>
      </c>
      <c r="D134" s="1216">
        <v>30</v>
      </c>
      <c r="E134" s="1311"/>
      <c r="F134" s="1191">
        <f>D134*E134</f>
        <v>0</v>
      </c>
    </row>
    <row r="135" spans="1:6">
      <c r="A135" s="1213" t="s">
        <v>1596</v>
      </c>
      <c r="B135" s="1214" t="s">
        <v>1585</v>
      </c>
      <c r="C135" s="1215"/>
      <c r="E135" s="1217"/>
      <c r="F135" s="1191"/>
    </row>
    <row r="136" spans="1:6">
      <c r="A136" s="1213"/>
      <c r="B136" s="1214" t="s">
        <v>1586</v>
      </c>
      <c r="C136" s="1215" t="s">
        <v>840</v>
      </c>
      <c r="D136" s="1190">
        <v>50</v>
      </c>
      <c r="E136" s="1311"/>
      <c r="F136" s="1191">
        <f>D136*E136</f>
        <v>0</v>
      </c>
    </row>
    <row r="137" spans="1:6">
      <c r="A137" s="1213" t="s">
        <v>2309</v>
      </c>
      <c r="B137" s="1214" t="s">
        <v>2336</v>
      </c>
      <c r="C137" s="1215"/>
      <c r="D137" s="1190"/>
      <c r="E137" s="1217"/>
      <c r="F137" s="1191"/>
    </row>
    <row r="138" spans="1:6" ht="38.25">
      <c r="A138" s="1218"/>
      <c r="B138" s="1214" t="s">
        <v>2342</v>
      </c>
      <c r="C138" s="1215"/>
      <c r="D138" s="1190"/>
      <c r="E138" s="1217"/>
      <c r="F138" s="1191"/>
    </row>
    <row r="139" spans="1:6">
      <c r="A139" s="1218"/>
      <c r="B139" s="1214" t="s">
        <v>2337</v>
      </c>
      <c r="C139" s="1215"/>
      <c r="D139" s="1190"/>
      <c r="E139" s="1217"/>
      <c r="F139" s="1191"/>
    </row>
    <row r="140" spans="1:6">
      <c r="A140" s="1218"/>
      <c r="B140" s="1214" t="s">
        <v>2338</v>
      </c>
      <c r="C140" s="1215"/>
      <c r="D140" s="1190"/>
      <c r="E140" s="1217"/>
      <c r="F140" s="1191"/>
    </row>
    <row r="141" spans="1:6">
      <c r="A141" s="1218"/>
      <c r="B141" s="1214" t="s">
        <v>2339</v>
      </c>
      <c r="C141" s="1215"/>
      <c r="D141" s="1190"/>
      <c r="E141" s="1217"/>
      <c r="F141" s="1191"/>
    </row>
    <row r="142" spans="1:6" ht="25.5">
      <c r="A142" s="1218"/>
      <c r="B142" s="1214" t="s">
        <v>2340</v>
      </c>
      <c r="C142" s="1215"/>
      <c r="D142" s="1190"/>
      <c r="E142" s="1217"/>
      <c r="F142" s="1191"/>
    </row>
    <row r="143" spans="1:6">
      <c r="A143" s="1218"/>
      <c r="B143" s="1214" t="s">
        <v>2341</v>
      </c>
      <c r="C143" s="1215" t="s">
        <v>42</v>
      </c>
      <c r="D143" s="1190">
        <v>950</v>
      </c>
      <c r="E143" s="1311"/>
      <c r="F143" s="1191">
        <f t="shared" ref="F143" si="0">D143*E143</f>
        <v>0</v>
      </c>
    </row>
    <row r="144" spans="1:6" ht="26.25" thickBot="1">
      <c r="A144" s="1213" t="s">
        <v>2335</v>
      </c>
      <c r="B144" s="1220" t="s">
        <v>2334</v>
      </c>
      <c r="C144" s="1221" t="s">
        <v>840</v>
      </c>
      <c r="D144" s="1222">
        <v>100</v>
      </c>
      <c r="E144" s="1312"/>
      <c r="F144" s="1191">
        <f>D144*E144</f>
        <v>0</v>
      </c>
    </row>
    <row r="145" spans="1:6" ht="20.100000000000001" customHeight="1" thickTop="1">
      <c r="A145" s="1192"/>
      <c r="B145" s="1223" t="s">
        <v>10</v>
      </c>
      <c r="F145" s="1225">
        <f>SUM(F96:F144)</f>
        <v>0</v>
      </c>
    </row>
    <row r="146" spans="1:6">
      <c r="A146" s="1226"/>
      <c r="B146" s="1227"/>
      <c r="C146" s="1228"/>
      <c r="D146" s="1229"/>
      <c r="E146" s="1229"/>
      <c r="F146" s="1230"/>
    </row>
    <row r="147" spans="1:6">
      <c r="A147" s="1192"/>
    </row>
    <row r="148" spans="1:6" ht="15.75">
      <c r="A148" s="1231" t="s">
        <v>9</v>
      </c>
      <c r="B148" s="1091" t="s">
        <v>13</v>
      </c>
      <c r="C148" s="1189"/>
      <c r="D148" s="1190"/>
      <c r="E148" s="1190"/>
      <c r="F148" s="1191"/>
    </row>
    <row r="149" spans="1:6">
      <c r="A149" s="1192"/>
      <c r="B149" s="1193"/>
      <c r="C149" s="1189"/>
      <c r="D149" s="1190"/>
      <c r="E149" s="1190"/>
      <c r="F149" s="1191"/>
    </row>
    <row r="150" spans="1:6" s="628" customFormat="1" ht="11.25">
      <c r="A150" s="1232"/>
      <c r="B150" s="1233" t="s">
        <v>1597</v>
      </c>
      <c r="C150" s="1196"/>
      <c r="D150" s="1197"/>
      <c r="E150" s="1197"/>
      <c r="F150" s="1198"/>
    </row>
    <row r="151" spans="1:6" s="628" customFormat="1" ht="78.75">
      <c r="A151" s="1234"/>
      <c r="B151" s="1208" t="s">
        <v>2267</v>
      </c>
      <c r="C151" s="1196"/>
      <c r="D151" s="1197"/>
      <c r="E151" s="1197"/>
      <c r="F151" s="1198"/>
    </row>
    <row r="152" spans="1:6" s="628" customFormat="1" ht="67.5">
      <c r="A152" s="1234"/>
      <c r="B152" s="1208" t="s">
        <v>2268</v>
      </c>
      <c r="C152" s="1196"/>
      <c r="D152" s="1197"/>
      <c r="E152" s="1197"/>
      <c r="F152" s="1198"/>
    </row>
    <row r="153" spans="1:6" s="628" customFormat="1" ht="33.75">
      <c r="A153" s="1234" t="s">
        <v>1501</v>
      </c>
      <c r="B153" s="1208" t="s">
        <v>1598</v>
      </c>
      <c r="C153" s="1196"/>
      <c r="D153" s="1197"/>
      <c r="E153" s="1197"/>
      <c r="F153" s="1198"/>
    </row>
    <row r="154" spans="1:6" s="628" customFormat="1" ht="33.75">
      <c r="A154" s="1234" t="s">
        <v>1503</v>
      </c>
      <c r="B154" s="1208" t="s">
        <v>1599</v>
      </c>
      <c r="C154" s="1196"/>
      <c r="D154" s="1197"/>
      <c r="E154" s="1197"/>
      <c r="F154" s="1198"/>
    </row>
    <row r="155" spans="1:6" s="628" customFormat="1" ht="11.25">
      <c r="A155" s="1234" t="s">
        <v>1600</v>
      </c>
      <c r="B155" s="1212" t="s">
        <v>1601</v>
      </c>
      <c r="C155" s="1196"/>
      <c r="D155" s="1197"/>
      <c r="E155" s="1197"/>
      <c r="F155" s="1198"/>
    </row>
    <row r="156" spans="1:6" s="628" customFormat="1" ht="11.25">
      <c r="A156" s="1234" t="s">
        <v>1602</v>
      </c>
      <c r="B156" s="1212" t="s">
        <v>1603</v>
      </c>
      <c r="C156" s="1196"/>
      <c r="D156" s="1197"/>
      <c r="E156" s="1197"/>
      <c r="F156" s="1198"/>
    </row>
    <row r="157" spans="1:6" s="628" customFormat="1" ht="33.75">
      <c r="A157" s="1234" t="s">
        <v>1604</v>
      </c>
      <c r="B157" s="1208" t="s">
        <v>1605</v>
      </c>
      <c r="C157" s="1196"/>
      <c r="D157" s="1197"/>
      <c r="E157" s="1197"/>
      <c r="F157" s="1198"/>
    </row>
    <row r="158" spans="1:6" s="628" customFormat="1" ht="11.25">
      <c r="A158" s="1234" t="s">
        <v>1606</v>
      </c>
      <c r="B158" s="1208" t="s">
        <v>1607</v>
      </c>
      <c r="C158" s="1196"/>
      <c r="D158" s="1197"/>
      <c r="E158" s="1197"/>
      <c r="F158" s="1198"/>
    </row>
    <row r="159" spans="1:6" s="628" customFormat="1" ht="22.5">
      <c r="A159" s="1234" t="s">
        <v>1608</v>
      </c>
      <c r="B159" s="1208" t="s">
        <v>1609</v>
      </c>
      <c r="C159" s="1196"/>
      <c r="D159" s="1197"/>
      <c r="E159" s="1197"/>
      <c r="F159" s="1198"/>
    </row>
    <row r="160" spans="1:6" s="628" customFormat="1" ht="11.25">
      <c r="A160" s="1234" t="s">
        <v>1610</v>
      </c>
      <c r="B160" s="1212" t="s">
        <v>1611</v>
      </c>
      <c r="C160" s="1196"/>
      <c r="D160" s="1197"/>
      <c r="E160" s="1197"/>
      <c r="F160" s="1198"/>
    </row>
    <row r="161" spans="1:6" s="628" customFormat="1" ht="11.25">
      <c r="A161" s="1234" t="s">
        <v>1612</v>
      </c>
      <c r="B161" s="1212" t="s">
        <v>1613</v>
      </c>
      <c r="C161" s="1196"/>
      <c r="D161" s="1197"/>
      <c r="E161" s="1197"/>
      <c r="F161" s="1198"/>
    </row>
    <row r="162" spans="1:6" s="628" customFormat="1" ht="22.5">
      <c r="A162" s="1234" t="s">
        <v>1516</v>
      </c>
      <c r="B162" s="1208" t="s">
        <v>1614</v>
      </c>
      <c r="C162" s="1196"/>
      <c r="D162" s="1197"/>
      <c r="E162" s="1197"/>
      <c r="F162" s="1198"/>
    </row>
    <row r="163" spans="1:6" s="628" customFormat="1" ht="33.75">
      <c r="A163" s="1234" t="s">
        <v>1615</v>
      </c>
      <c r="B163" s="1208" t="s">
        <v>1616</v>
      </c>
      <c r="C163" s="1196"/>
      <c r="D163" s="1197"/>
      <c r="E163" s="1197"/>
      <c r="F163" s="1198"/>
    </row>
    <row r="164" spans="1:6" s="628" customFormat="1" ht="45">
      <c r="A164" s="1234" t="s">
        <v>1617</v>
      </c>
      <c r="B164" s="1208" t="s">
        <v>1618</v>
      </c>
      <c r="C164" s="1196"/>
      <c r="D164" s="1197"/>
      <c r="E164" s="1197"/>
      <c r="F164" s="1198"/>
    </row>
    <row r="165" spans="1:6" s="628" customFormat="1" ht="22.5">
      <c r="A165" s="1234" t="s">
        <v>1619</v>
      </c>
      <c r="B165" s="1208" t="s">
        <v>1620</v>
      </c>
      <c r="C165" s="1196"/>
      <c r="D165" s="1197"/>
      <c r="E165" s="1197"/>
      <c r="F165" s="1198"/>
    </row>
    <row r="166" spans="1:6" s="628" customFormat="1" ht="22.5">
      <c r="A166" s="1234" t="s">
        <v>1621</v>
      </c>
      <c r="B166" s="1208" t="s">
        <v>1661</v>
      </c>
      <c r="C166" s="1196"/>
      <c r="D166" s="1197"/>
      <c r="E166" s="1197"/>
      <c r="F166" s="1198"/>
    </row>
    <row r="167" spans="1:6" s="628" customFormat="1" ht="45">
      <c r="A167" s="1234"/>
      <c r="B167" s="1208" t="s">
        <v>1662</v>
      </c>
      <c r="C167" s="1196"/>
      <c r="D167" s="1197"/>
      <c r="E167" s="1197"/>
      <c r="F167" s="1198"/>
    </row>
    <row r="168" spans="1:6" s="628" customFormat="1" ht="22.5">
      <c r="A168" s="1234"/>
      <c r="B168" s="1208" t="s">
        <v>2269</v>
      </c>
      <c r="C168" s="1196"/>
      <c r="D168" s="1197"/>
      <c r="E168" s="1197"/>
      <c r="F168" s="1198"/>
    </row>
    <row r="169" spans="1:6" s="628" customFormat="1" ht="11.25">
      <c r="A169" s="1234" t="s">
        <v>1547</v>
      </c>
      <c r="B169" s="1235" t="s">
        <v>1622</v>
      </c>
      <c r="C169" s="1196"/>
      <c r="D169" s="1197"/>
      <c r="E169" s="1197"/>
      <c r="F169" s="1198"/>
    </row>
    <row r="170" spans="1:6" s="628" customFormat="1" ht="22.5">
      <c r="A170" s="1234" t="s">
        <v>1623</v>
      </c>
      <c r="B170" s="1208" t="s">
        <v>1624</v>
      </c>
      <c r="C170" s="1196"/>
      <c r="D170" s="1197"/>
      <c r="E170" s="1197"/>
      <c r="F170" s="1198"/>
    </row>
    <row r="171" spans="1:6" s="628" customFormat="1" ht="11.25">
      <c r="A171" s="1234" t="s">
        <v>1625</v>
      </c>
      <c r="B171" s="1212" t="s">
        <v>1626</v>
      </c>
      <c r="C171" s="1196"/>
      <c r="D171" s="1197"/>
      <c r="E171" s="1197"/>
      <c r="F171" s="1198"/>
    </row>
    <row r="172" spans="1:6" s="628" customFormat="1" ht="11.25">
      <c r="A172" s="1234" t="s">
        <v>1627</v>
      </c>
      <c r="B172" s="1212" t="s">
        <v>1628</v>
      </c>
      <c r="C172" s="1196"/>
      <c r="D172" s="1197"/>
      <c r="E172" s="1197"/>
      <c r="F172" s="1198"/>
    </row>
    <row r="173" spans="1:6" s="628" customFormat="1" ht="11.25">
      <c r="A173" s="1234" t="s">
        <v>1549</v>
      </c>
      <c r="B173" s="1235" t="s">
        <v>1629</v>
      </c>
      <c r="C173" s="1196"/>
      <c r="D173" s="1197"/>
      <c r="E173" s="1197"/>
      <c r="F173" s="1198"/>
    </row>
    <row r="174" spans="1:6" s="628" customFormat="1" ht="11.25">
      <c r="A174" s="1234" t="s">
        <v>1630</v>
      </c>
      <c r="B174" s="1212" t="s">
        <v>2237</v>
      </c>
      <c r="C174" s="1196"/>
      <c r="D174" s="1197"/>
      <c r="E174" s="1197"/>
      <c r="F174" s="1198"/>
    </row>
    <row r="175" spans="1:6" s="628" customFormat="1" ht="22.5">
      <c r="A175" s="1234"/>
      <c r="B175" s="1208" t="s">
        <v>1660</v>
      </c>
      <c r="C175" s="1196"/>
      <c r="D175" s="1197"/>
      <c r="E175" s="1197"/>
      <c r="F175" s="1198"/>
    </row>
    <row r="176" spans="1:6" s="628" customFormat="1" ht="22.5">
      <c r="A176" s="1234"/>
      <c r="B176" s="1208" t="s">
        <v>1659</v>
      </c>
      <c r="C176" s="1196"/>
      <c r="D176" s="1197"/>
      <c r="E176" s="1197"/>
      <c r="F176" s="1198"/>
    </row>
    <row r="177" spans="1:6" s="628" customFormat="1" ht="22.5">
      <c r="A177" s="1234"/>
      <c r="B177" s="1208" t="s">
        <v>1658</v>
      </c>
      <c r="C177" s="1196"/>
      <c r="D177" s="1197"/>
      <c r="E177" s="1197"/>
      <c r="F177" s="1198"/>
    </row>
    <row r="178" spans="1:6" s="628" customFormat="1" ht="11.25">
      <c r="A178" s="1234" t="s">
        <v>1551</v>
      </c>
      <c r="B178" s="1236" t="s">
        <v>1631</v>
      </c>
      <c r="C178" s="1196"/>
      <c r="D178" s="1197"/>
      <c r="E178" s="1197"/>
      <c r="F178" s="1198"/>
    </row>
    <row r="179" spans="1:6" s="628" customFormat="1" ht="33.75">
      <c r="A179" s="1234" t="s">
        <v>1553</v>
      </c>
      <c r="B179" s="1235" t="s">
        <v>1632</v>
      </c>
      <c r="C179" s="1196"/>
      <c r="D179" s="1197"/>
      <c r="E179" s="1197"/>
      <c r="F179" s="1198"/>
    </row>
    <row r="180" spans="1:6" s="628" customFormat="1" ht="45">
      <c r="A180" s="1234" t="s">
        <v>1560</v>
      </c>
      <c r="B180" s="1208" t="s">
        <v>2270</v>
      </c>
      <c r="C180" s="1196"/>
      <c r="D180" s="1197"/>
      <c r="E180" s="1197"/>
      <c r="F180" s="1198"/>
    </row>
    <row r="181" spans="1:6" s="628" customFormat="1" ht="45">
      <c r="A181" s="1234" t="s">
        <v>1563</v>
      </c>
      <c r="B181" s="1204" t="s">
        <v>1633</v>
      </c>
      <c r="C181" s="1196"/>
      <c r="D181" s="1197"/>
      <c r="E181" s="1197"/>
      <c r="F181" s="1198"/>
    </row>
    <row r="182" spans="1:6" s="628" customFormat="1" ht="33.75">
      <c r="A182" s="1234" t="s">
        <v>58</v>
      </c>
      <c r="B182" s="1208" t="s">
        <v>1634</v>
      </c>
      <c r="C182" s="1196"/>
      <c r="D182" s="1197"/>
      <c r="E182" s="1197"/>
      <c r="F182" s="1198"/>
    </row>
    <row r="183" spans="1:6" s="628" customFormat="1" ht="45">
      <c r="A183" s="1234" t="s">
        <v>236</v>
      </c>
      <c r="B183" s="1208" t="s">
        <v>1635</v>
      </c>
      <c r="C183" s="1196"/>
      <c r="D183" s="1197"/>
      <c r="E183" s="1197"/>
      <c r="F183" s="1198"/>
    </row>
    <row r="184" spans="1:6" s="628" customFormat="1" ht="22.5">
      <c r="A184" s="1234"/>
      <c r="B184" s="1235" t="s">
        <v>1636</v>
      </c>
      <c r="C184" s="1196"/>
      <c r="D184" s="1197"/>
      <c r="E184" s="1197"/>
      <c r="F184" s="1198"/>
    </row>
    <row r="185" spans="1:6" s="628" customFormat="1" ht="11.25">
      <c r="A185" s="1234"/>
      <c r="B185" s="1212" t="s">
        <v>1637</v>
      </c>
      <c r="C185" s="1196"/>
      <c r="D185" s="1197"/>
      <c r="E185" s="1197"/>
      <c r="F185" s="1198"/>
    </row>
    <row r="186" spans="1:6" s="628" customFormat="1" ht="11.25">
      <c r="A186" s="1234"/>
      <c r="B186" s="1208" t="s">
        <v>1638</v>
      </c>
      <c r="C186" s="1196"/>
      <c r="D186" s="1197"/>
      <c r="E186" s="1197"/>
      <c r="F186" s="1198"/>
    </row>
    <row r="187" spans="1:6" s="628" customFormat="1" ht="11.25">
      <c r="A187" s="1234"/>
      <c r="B187" s="1208" t="s">
        <v>2293</v>
      </c>
      <c r="C187" s="1196"/>
      <c r="D187" s="1197"/>
      <c r="E187" s="1197"/>
      <c r="F187" s="1198"/>
    </row>
    <row r="188" spans="1:6" s="628" customFormat="1" ht="11.25">
      <c r="A188" s="1234"/>
      <c r="B188" s="1212" t="s">
        <v>1639</v>
      </c>
      <c r="C188" s="1196"/>
      <c r="D188" s="1197"/>
      <c r="E188" s="1197"/>
      <c r="F188" s="1198"/>
    </row>
    <row r="189" spans="1:6" s="628" customFormat="1" ht="11.25">
      <c r="A189" s="1234"/>
      <c r="B189" s="1208" t="s">
        <v>1640</v>
      </c>
      <c r="C189" s="1196"/>
      <c r="D189" s="1197"/>
      <c r="E189" s="1197"/>
      <c r="F189" s="1198"/>
    </row>
    <row r="190" spans="1:6" s="628" customFormat="1" ht="11.25">
      <c r="A190" s="1234"/>
      <c r="B190" s="1212" t="s">
        <v>1641</v>
      </c>
      <c r="C190" s="1196"/>
      <c r="D190" s="1197"/>
      <c r="E190" s="1197"/>
      <c r="F190" s="1198"/>
    </row>
    <row r="191" spans="1:6" s="628" customFormat="1" ht="11.25">
      <c r="A191" s="1234"/>
      <c r="B191" s="1208" t="s">
        <v>1642</v>
      </c>
      <c r="C191" s="1196"/>
      <c r="D191" s="1197"/>
      <c r="E191" s="1197"/>
      <c r="F191" s="1198"/>
    </row>
    <row r="192" spans="1:6" s="628" customFormat="1" ht="11.25">
      <c r="A192" s="1234"/>
      <c r="B192" s="1208" t="s">
        <v>1643</v>
      </c>
      <c r="C192" s="1196"/>
      <c r="D192" s="1197"/>
      <c r="E192" s="1197"/>
      <c r="F192" s="1198"/>
    </row>
    <row r="193" spans="1:6" s="628" customFormat="1" ht="11.25">
      <c r="A193" s="1234"/>
      <c r="B193" s="1208" t="s">
        <v>1644</v>
      </c>
      <c r="C193" s="1196"/>
      <c r="D193" s="1197"/>
      <c r="E193" s="1197"/>
      <c r="F193" s="1198"/>
    </row>
    <row r="194" spans="1:6" s="628" customFormat="1" ht="11.25">
      <c r="A194" s="1234"/>
      <c r="B194" s="1208" t="s">
        <v>1645</v>
      </c>
      <c r="C194" s="1196"/>
      <c r="D194" s="1197"/>
      <c r="E194" s="1197"/>
      <c r="F194" s="1198"/>
    </row>
    <row r="195" spans="1:6" s="628" customFormat="1" ht="11.25">
      <c r="A195" s="1234"/>
      <c r="B195" s="1235" t="s">
        <v>1646</v>
      </c>
      <c r="C195" s="1196"/>
      <c r="D195" s="1197"/>
      <c r="E195" s="1197"/>
      <c r="F195" s="1198"/>
    </row>
    <row r="196" spans="1:6" s="628" customFormat="1" ht="11.25">
      <c r="A196" s="1234"/>
      <c r="B196" s="1208" t="s">
        <v>1647</v>
      </c>
      <c r="C196" s="1196"/>
      <c r="D196" s="1197"/>
      <c r="E196" s="1197"/>
      <c r="F196" s="1198"/>
    </row>
    <row r="197" spans="1:6" s="628" customFormat="1" ht="11.25">
      <c r="A197" s="1234"/>
      <c r="B197" s="1208" t="s">
        <v>1648</v>
      </c>
      <c r="C197" s="1196"/>
      <c r="D197" s="1197"/>
      <c r="E197" s="1197"/>
      <c r="F197" s="1198"/>
    </row>
    <row r="198" spans="1:6" s="628" customFormat="1" ht="11.25">
      <c r="A198" s="1234"/>
      <c r="B198" s="1208" t="s">
        <v>1649</v>
      </c>
      <c r="C198" s="1196"/>
      <c r="D198" s="1197"/>
      <c r="E198" s="1197"/>
      <c r="F198" s="1198"/>
    </row>
    <row r="199" spans="1:6" s="628" customFormat="1" ht="11.25">
      <c r="A199" s="1234"/>
      <c r="B199" s="1236" t="s">
        <v>1650</v>
      </c>
      <c r="C199" s="1196"/>
      <c r="D199" s="1197"/>
      <c r="E199" s="1197"/>
      <c r="F199" s="1198"/>
    </row>
    <row r="200" spans="1:6" s="628" customFormat="1" ht="11.25">
      <c r="A200" s="1234"/>
      <c r="B200" s="1212" t="s">
        <v>1651</v>
      </c>
      <c r="C200" s="1196"/>
      <c r="D200" s="1197"/>
      <c r="E200" s="1197"/>
      <c r="F200" s="1198"/>
    </row>
    <row r="201" spans="1:6" s="628" customFormat="1" ht="11.25">
      <c r="A201" s="1234"/>
      <c r="B201" s="1235" t="s">
        <v>1652</v>
      </c>
      <c r="C201" s="1196"/>
      <c r="D201" s="1197"/>
      <c r="E201" s="1197"/>
      <c r="F201" s="1198"/>
    </row>
    <row r="202" spans="1:6" s="628" customFormat="1" ht="11.25">
      <c r="A202" s="1234"/>
      <c r="B202" s="1208" t="s">
        <v>1653</v>
      </c>
      <c r="C202" s="1196"/>
      <c r="D202" s="1197"/>
      <c r="E202" s="1197"/>
      <c r="F202" s="1198"/>
    </row>
    <row r="203" spans="1:6" s="628" customFormat="1" ht="11.25">
      <c r="A203" s="1234"/>
      <c r="B203" s="1208" t="s">
        <v>1654</v>
      </c>
      <c r="C203" s="1196"/>
      <c r="D203" s="1197"/>
      <c r="E203" s="1197"/>
      <c r="F203" s="1198"/>
    </row>
    <row r="204" spans="1:6" s="628" customFormat="1" ht="11.25">
      <c r="A204" s="1234"/>
      <c r="B204" s="1208" t="s">
        <v>1655</v>
      </c>
      <c r="C204" s="1196"/>
      <c r="D204" s="1197"/>
      <c r="E204" s="1197"/>
      <c r="F204" s="1198"/>
    </row>
    <row r="205" spans="1:6" s="628" customFormat="1" ht="45">
      <c r="A205" s="1237" t="s">
        <v>306</v>
      </c>
      <c r="B205" s="1204" t="s">
        <v>1633</v>
      </c>
      <c r="C205" s="1196"/>
      <c r="D205" s="1197"/>
      <c r="E205" s="1197"/>
      <c r="F205" s="1198"/>
    </row>
    <row r="206" spans="1:6" s="628" customFormat="1" ht="11.25">
      <c r="A206" s="1237"/>
      <c r="B206" s="1235" t="s">
        <v>1518</v>
      </c>
      <c r="C206" s="1196"/>
      <c r="D206" s="1197"/>
      <c r="E206" s="1197"/>
      <c r="F206" s="1198"/>
    </row>
    <row r="207" spans="1:6" s="628" customFormat="1" ht="11.25">
      <c r="A207" s="1237"/>
      <c r="B207" s="1208" t="s">
        <v>1565</v>
      </c>
      <c r="C207" s="1196"/>
      <c r="D207" s="1197"/>
      <c r="E207" s="1197"/>
      <c r="F207" s="1198"/>
    </row>
    <row r="208" spans="1:6" s="628" customFormat="1" ht="11.25">
      <c r="A208" s="1237"/>
      <c r="B208" s="1208" t="s">
        <v>1566</v>
      </c>
      <c r="C208" s="1196"/>
      <c r="D208" s="1197"/>
      <c r="E208" s="1197"/>
      <c r="F208" s="1198"/>
    </row>
    <row r="209" spans="1:6" s="628" customFormat="1" ht="11.25">
      <c r="A209" s="1237"/>
      <c r="B209" s="1212" t="s">
        <v>1567</v>
      </c>
      <c r="C209" s="1196"/>
      <c r="D209" s="1197"/>
      <c r="E209" s="1197"/>
      <c r="F209" s="1198"/>
    </row>
    <row r="210" spans="1:6" s="628" customFormat="1" ht="11.25">
      <c r="A210" s="1237"/>
      <c r="B210" s="1212" t="s">
        <v>1657</v>
      </c>
      <c r="C210" s="1196"/>
      <c r="D210" s="1197"/>
      <c r="E210" s="1197"/>
      <c r="F210" s="1198"/>
    </row>
    <row r="211" spans="1:6" s="628" customFormat="1" ht="11.25">
      <c r="A211" s="1237"/>
      <c r="B211" s="1212" t="s">
        <v>1569</v>
      </c>
      <c r="C211" s="1196"/>
      <c r="D211" s="1197"/>
      <c r="E211" s="1197"/>
      <c r="F211" s="1198"/>
    </row>
    <row r="212" spans="1:6" s="628" customFormat="1" ht="11.25">
      <c r="A212" s="1237"/>
      <c r="B212" s="1212" t="s">
        <v>1570</v>
      </c>
      <c r="C212" s="1196"/>
      <c r="D212" s="1197"/>
      <c r="E212" s="1197"/>
      <c r="F212" s="1198"/>
    </row>
    <row r="213" spans="1:6" s="628" customFormat="1" ht="11.25">
      <c r="A213" s="1237"/>
      <c r="B213" s="1212" t="s">
        <v>1571</v>
      </c>
      <c r="C213" s="1196"/>
      <c r="D213" s="1197"/>
      <c r="E213" s="1197"/>
      <c r="F213" s="1198"/>
    </row>
    <row r="214" spans="1:6" s="628" customFormat="1" ht="11.25">
      <c r="A214" s="1237"/>
      <c r="B214" s="1208" t="s">
        <v>1572</v>
      </c>
      <c r="C214" s="1196"/>
      <c r="D214" s="1197"/>
      <c r="E214" s="1197"/>
      <c r="F214" s="1198"/>
    </row>
    <row r="215" spans="1:6" s="628" customFormat="1" ht="11.25">
      <c r="A215" s="1237"/>
      <c r="B215" s="1208" t="s">
        <v>1573</v>
      </c>
      <c r="C215" s="1196"/>
      <c r="D215" s="1197"/>
      <c r="E215" s="1197"/>
      <c r="F215" s="1198"/>
    </row>
    <row r="216" spans="1:6" s="628" customFormat="1" ht="11.25">
      <c r="A216" s="1237"/>
      <c r="B216" s="1212" t="s">
        <v>1574</v>
      </c>
      <c r="C216" s="1196"/>
      <c r="D216" s="1197"/>
      <c r="E216" s="1197"/>
      <c r="F216" s="1198"/>
    </row>
    <row r="217" spans="1:6" s="628" customFormat="1" ht="22.5">
      <c r="A217" s="1237"/>
      <c r="B217" s="1208" t="s">
        <v>1575</v>
      </c>
      <c r="C217" s="1196"/>
      <c r="D217" s="1197"/>
      <c r="E217" s="1197"/>
      <c r="F217" s="1198"/>
    </row>
    <row r="218" spans="1:6" s="628" customFormat="1" ht="11.25">
      <c r="A218" s="1237"/>
      <c r="B218" s="1212" t="s">
        <v>1576</v>
      </c>
      <c r="C218" s="1196"/>
      <c r="D218" s="1197"/>
      <c r="E218" s="1197"/>
      <c r="F218" s="1198"/>
    </row>
    <row r="219" spans="1:6" s="628" customFormat="1" ht="11.25">
      <c r="A219" s="1237"/>
      <c r="B219" s="1208" t="s">
        <v>1577</v>
      </c>
      <c r="C219" s="1196"/>
      <c r="D219" s="1197"/>
      <c r="E219" s="1197"/>
      <c r="F219" s="1198"/>
    </row>
    <row r="220" spans="1:6" s="628" customFormat="1" ht="11.25">
      <c r="A220" s="1237"/>
      <c r="B220" s="1212" t="s">
        <v>1578</v>
      </c>
      <c r="C220" s="1196"/>
      <c r="D220" s="1197"/>
      <c r="E220" s="1197"/>
      <c r="F220" s="1198"/>
    </row>
    <row r="221" spans="1:6" s="628" customFormat="1" ht="45">
      <c r="A221" s="1237"/>
      <c r="B221" s="1208" t="s">
        <v>1579</v>
      </c>
      <c r="C221" s="1196"/>
      <c r="D221" s="1197"/>
      <c r="E221" s="1197"/>
      <c r="F221" s="1198"/>
    </row>
    <row r="222" spans="1:6" s="628" customFormat="1" ht="11.25">
      <c r="A222" s="1237"/>
      <c r="B222" s="1212" t="s">
        <v>1580</v>
      </c>
      <c r="C222" s="1196"/>
      <c r="D222" s="1197"/>
      <c r="E222" s="1197"/>
      <c r="F222" s="1198"/>
    </row>
    <row r="223" spans="1:6" s="628" customFormat="1" ht="22.5">
      <c r="A223" s="1237"/>
      <c r="B223" s="1208" t="s">
        <v>1656</v>
      </c>
      <c r="C223" s="1196"/>
      <c r="D223" s="1197"/>
      <c r="E223" s="1197"/>
      <c r="F223" s="1198"/>
    </row>
    <row r="224" spans="1:6" s="628" customFormat="1" ht="33.75">
      <c r="A224" s="1237"/>
      <c r="B224" s="1208" t="s">
        <v>1581</v>
      </c>
      <c r="C224" s="1196"/>
      <c r="D224" s="1197"/>
      <c r="E224" s="1197"/>
      <c r="F224" s="1198"/>
    </row>
    <row r="225" spans="1:6" s="628" customFormat="1" ht="11.25">
      <c r="A225" s="1237"/>
      <c r="B225" s="1212" t="s">
        <v>1582</v>
      </c>
      <c r="C225" s="1196"/>
      <c r="D225" s="1197"/>
      <c r="E225" s="1197"/>
      <c r="F225" s="1198"/>
    </row>
    <row r="226" spans="1:6" s="628" customFormat="1" ht="11.25">
      <c r="A226" s="1237"/>
      <c r="B226" s="1212" t="s">
        <v>1583</v>
      </c>
      <c r="C226" s="1196"/>
      <c r="D226" s="1197"/>
      <c r="E226" s="1197"/>
      <c r="F226" s="1198"/>
    </row>
    <row r="227" spans="1:6" s="628" customFormat="1" ht="22.5">
      <c r="A227" s="1237"/>
      <c r="B227" s="1208" t="s">
        <v>1584</v>
      </c>
      <c r="C227" s="1196"/>
      <c r="D227" s="1197"/>
      <c r="E227" s="1197"/>
      <c r="F227" s="1198"/>
    </row>
    <row r="228" spans="1:6" s="628" customFormat="1" ht="33.75">
      <c r="A228" s="1234" t="s">
        <v>308</v>
      </c>
      <c r="B228" s="1208" t="s">
        <v>1517</v>
      </c>
      <c r="C228" s="1196"/>
      <c r="D228" s="1197"/>
      <c r="E228" s="1197"/>
      <c r="F228" s="1198"/>
    </row>
    <row r="229" spans="1:6" s="628" customFormat="1" ht="11.25">
      <c r="A229" s="1234"/>
      <c r="B229" s="1208"/>
      <c r="C229" s="1196"/>
      <c r="D229" s="1197"/>
      <c r="E229" s="1197"/>
      <c r="F229" s="1198"/>
    </row>
    <row r="230" spans="1:6" ht="25.5">
      <c r="A230" s="1213" t="s">
        <v>1663</v>
      </c>
      <c r="B230" s="1214" t="s">
        <v>144</v>
      </c>
      <c r="C230" s="1215"/>
      <c r="E230" s="1217"/>
      <c r="F230" s="1191"/>
    </row>
    <row r="231" spans="1:6" ht="25.5">
      <c r="A231" s="1218" t="s">
        <v>1718</v>
      </c>
      <c r="B231" s="1214" t="s">
        <v>410</v>
      </c>
      <c r="C231" s="1215" t="s">
        <v>46</v>
      </c>
      <c r="D231" s="1216">
        <v>22</v>
      </c>
      <c r="E231" s="1311"/>
      <c r="F231" s="1191">
        <f>E231*D231</f>
        <v>0</v>
      </c>
    </row>
    <row r="232" spans="1:6" ht="38.25">
      <c r="A232" s="1218" t="s">
        <v>1719</v>
      </c>
      <c r="B232" s="1214" t="s">
        <v>92</v>
      </c>
      <c r="C232" s="1215" t="s">
        <v>46</v>
      </c>
      <c r="D232" s="1216">
        <v>3.5</v>
      </c>
      <c r="E232" s="1311"/>
      <c r="F232" s="1191">
        <f>E232*D232</f>
        <v>0</v>
      </c>
    </row>
    <row r="233" spans="1:6" ht="25.5">
      <c r="A233" s="1213" t="s">
        <v>1664</v>
      </c>
      <c r="B233" s="1214" t="s">
        <v>100</v>
      </c>
      <c r="C233" s="1215"/>
      <c r="E233" s="1217"/>
      <c r="F233" s="1191"/>
    </row>
    <row r="234" spans="1:6" ht="25.5">
      <c r="A234" s="1218" t="s">
        <v>1720</v>
      </c>
      <c r="B234" s="1214" t="s">
        <v>89</v>
      </c>
      <c r="C234" s="1215" t="s">
        <v>46</v>
      </c>
      <c r="D234" s="1216">
        <v>40</v>
      </c>
      <c r="E234" s="1311"/>
      <c r="F234" s="1191">
        <f>E234*D234</f>
        <v>0</v>
      </c>
    </row>
    <row r="235" spans="1:6" ht="38.25">
      <c r="A235" s="1218" t="s">
        <v>1721</v>
      </c>
      <c r="B235" s="1214" t="s">
        <v>90</v>
      </c>
      <c r="C235" s="1215" t="s">
        <v>46</v>
      </c>
      <c r="D235" s="1216">
        <v>13.5</v>
      </c>
      <c r="E235" s="1311"/>
      <c r="F235" s="1191">
        <f>E235*D235</f>
        <v>0</v>
      </c>
    </row>
    <row r="236" spans="1:6" ht="25.5">
      <c r="A236" s="1218" t="s">
        <v>1722</v>
      </c>
      <c r="B236" s="1214" t="s">
        <v>91</v>
      </c>
      <c r="C236" s="1215" t="s">
        <v>46</v>
      </c>
      <c r="D236" s="1216">
        <v>33</v>
      </c>
      <c r="E236" s="1311"/>
      <c r="F236" s="1191">
        <f>E236*D236</f>
        <v>0</v>
      </c>
    </row>
    <row r="237" spans="1:6" ht="25.5">
      <c r="A237" s="1213" t="s">
        <v>1665</v>
      </c>
      <c r="B237" s="1214" t="s">
        <v>101</v>
      </c>
      <c r="C237" s="1215"/>
      <c r="E237" s="1217"/>
      <c r="F237" s="1191"/>
    </row>
    <row r="238" spans="1:6" ht="25.5">
      <c r="A238" s="1218" t="s">
        <v>1723</v>
      </c>
      <c r="B238" s="1214" t="s">
        <v>97</v>
      </c>
      <c r="C238" s="1215"/>
      <c r="E238" s="1217"/>
      <c r="F238" s="1191"/>
    </row>
    <row r="239" spans="1:6">
      <c r="A239" s="1213"/>
      <c r="B239" s="1214" t="s">
        <v>93</v>
      </c>
      <c r="C239" s="1215"/>
      <c r="E239" s="1217"/>
      <c r="F239" s="1191"/>
    </row>
    <row r="240" spans="1:6">
      <c r="A240" s="1218"/>
      <c r="B240" s="1214" t="s">
        <v>94</v>
      </c>
      <c r="C240" s="1215"/>
      <c r="E240" s="1217"/>
      <c r="F240" s="1191"/>
    </row>
    <row r="241" spans="1:6" ht="25.5">
      <c r="A241" s="1218"/>
      <c r="B241" s="1214" t="s">
        <v>95</v>
      </c>
      <c r="C241" s="1215"/>
      <c r="E241" s="1217"/>
      <c r="F241" s="1191"/>
    </row>
    <row r="242" spans="1:6">
      <c r="A242" s="1218"/>
      <c r="B242" s="1214" t="s">
        <v>99</v>
      </c>
      <c r="C242" s="1215"/>
      <c r="E242" s="1217"/>
      <c r="F242" s="1191"/>
    </row>
    <row r="243" spans="1:6">
      <c r="A243" s="1213"/>
      <c r="B243" s="1214" t="s">
        <v>102</v>
      </c>
      <c r="C243" s="1215" t="s">
        <v>46</v>
      </c>
      <c r="D243" s="1216">
        <f>1+47+120+14+6</f>
        <v>188</v>
      </c>
      <c r="E243" s="1311"/>
      <c r="F243" s="1191">
        <f>E243*D243</f>
        <v>0</v>
      </c>
    </row>
    <row r="244" spans="1:6" ht="25.5">
      <c r="A244" s="1218" t="s">
        <v>1724</v>
      </c>
      <c r="B244" s="1214" t="s">
        <v>96</v>
      </c>
      <c r="C244" s="1215"/>
      <c r="E244" s="1217"/>
      <c r="F244" s="1191"/>
    </row>
    <row r="245" spans="1:6">
      <c r="A245" s="1213"/>
      <c r="B245" s="1214" t="s">
        <v>93</v>
      </c>
      <c r="C245" s="1215"/>
      <c r="E245" s="1217"/>
      <c r="F245" s="1191"/>
    </row>
    <row r="246" spans="1:6">
      <c r="A246" s="1213"/>
      <c r="B246" s="1214" t="s">
        <v>98</v>
      </c>
      <c r="C246" s="1215"/>
      <c r="E246" s="1217"/>
      <c r="F246" s="1191"/>
    </row>
    <row r="247" spans="1:6" ht="25.5">
      <c r="A247" s="1213"/>
      <c r="B247" s="1214" t="s">
        <v>103</v>
      </c>
      <c r="C247" s="1215" t="s">
        <v>46</v>
      </c>
      <c r="D247" s="1216">
        <f>1+10.5+4.5</f>
        <v>16</v>
      </c>
      <c r="E247" s="1311"/>
      <c r="F247" s="1191">
        <f>E247*D247</f>
        <v>0</v>
      </c>
    </row>
    <row r="248" spans="1:6" ht="38.25">
      <c r="A248" s="1213" t="s">
        <v>1666</v>
      </c>
      <c r="B248" s="1214" t="s">
        <v>411</v>
      </c>
      <c r="C248" s="1215"/>
      <c r="E248" s="1217"/>
      <c r="F248" s="1191"/>
    </row>
    <row r="249" spans="1:6">
      <c r="A249" s="1213"/>
      <c r="B249" s="1238" t="s">
        <v>412</v>
      </c>
      <c r="C249" s="1215"/>
      <c r="E249" s="1217"/>
      <c r="F249" s="1191"/>
    </row>
    <row r="250" spans="1:6">
      <c r="A250" s="1213"/>
      <c r="B250" s="1238" t="s">
        <v>413</v>
      </c>
      <c r="C250" s="1215"/>
      <c r="E250" s="1217"/>
      <c r="F250" s="1191"/>
    </row>
    <row r="251" spans="1:6">
      <c r="A251" s="1213"/>
      <c r="B251" s="1238" t="s">
        <v>414</v>
      </c>
      <c r="C251" s="1215"/>
      <c r="E251" s="1217"/>
      <c r="F251" s="1191"/>
    </row>
    <row r="252" spans="1:6">
      <c r="A252" s="1218" t="s">
        <v>1707</v>
      </c>
      <c r="B252" s="1239" t="s">
        <v>415</v>
      </c>
      <c r="C252" s="1215" t="s">
        <v>157</v>
      </c>
      <c r="D252" s="1216">
        <v>11</v>
      </c>
      <c r="E252" s="1311"/>
      <c r="F252" s="1191">
        <f>E252*D252</f>
        <v>0</v>
      </c>
    </row>
    <row r="253" spans="1:6">
      <c r="A253" s="1218" t="s">
        <v>1708</v>
      </c>
      <c r="B253" s="1239" t="s">
        <v>416</v>
      </c>
      <c r="C253" s="1215" t="s">
        <v>157</v>
      </c>
      <c r="D253" s="1216">
        <v>7</v>
      </c>
      <c r="E253" s="1311"/>
      <c r="F253" s="1191">
        <f>E253*D253</f>
        <v>0</v>
      </c>
    </row>
    <row r="254" spans="1:6" ht="25.5">
      <c r="A254" s="1218" t="s">
        <v>1709</v>
      </c>
      <c r="B254" s="1239" t="s">
        <v>417</v>
      </c>
      <c r="C254" s="1215" t="s">
        <v>157</v>
      </c>
      <c r="D254" s="1216">
        <v>14</v>
      </c>
      <c r="E254" s="1311"/>
      <c r="F254" s="1191">
        <f>E254*D254</f>
        <v>0</v>
      </c>
    </row>
    <row r="255" spans="1:6" ht="26.25" thickBot="1">
      <c r="A255" s="1218" t="s">
        <v>1710</v>
      </c>
      <c r="B255" s="1220" t="s">
        <v>418</v>
      </c>
      <c r="C255" s="1221" t="s">
        <v>157</v>
      </c>
      <c r="D255" s="1222">
        <v>0.5</v>
      </c>
      <c r="E255" s="1312"/>
      <c r="F255" s="1191">
        <f>E255*D255</f>
        <v>0</v>
      </c>
    </row>
    <row r="256" spans="1:6" ht="13.5" thickTop="1">
      <c r="A256" s="1192"/>
      <c r="B256" s="1223" t="s">
        <v>14</v>
      </c>
      <c r="F256" s="1225">
        <f>SUM(F230:F255)</f>
        <v>0</v>
      </c>
    </row>
    <row r="257" spans="1:6">
      <c r="A257" s="1226"/>
      <c r="B257" s="1227"/>
      <c r="C257" s="1228"/>
      <c r="D257" s="1229"/>
      <c r="E257" s="1229"/>
      <c r="F257" s="1230"/>
    </row>
    <row r="258" spans="1:6">
      <c r="A258" s="1192"/>
    </row>
    <row r="259" spans="1:6" ht="15.75">
      <c r="A259" s="1231" t="s">
        <v>12</v>
      </c>
      <c r="B259" s="1091" t="s">
        <v>16</v>
      </c>
      <c r="C259" s="1189"/>
      <c r="D259" s="1190"/>
      <c r="E259" s="1190"/>
      <c r="F259" s="1191"/>
    </row>
    <row r="260" spans="1:6">
      <c r="A260" s="1192"/>
      <c r="B260" s="1193"/>
      <c r="C260" s="1189"/>
      <c r="D260" s="1190"/>
      <c r="E260" s="1190"/>
      <c r="F260" s="1191"/>
    </row>
    <row r="261" spans="1:6" s="628" customFormat="1" ht="11.25">
      <c r="A261" s="1240"/>
      <c r="B261" s="1209" t="s">
        <v>1597</v>
      </c>
      <c r="C261" s="1196"/>
      <c r="D261" s="1197"/>
      <c r="E261" s="1197"/>
      <c r="F261" s="1198"/>
    </row>
    <row r="262" spans="1:6" s="628" customFormat="1" ht="45">
      <c r="A262" s="1240" t="s">
        <v>1501</v>
      </c>
      <c r="B262" s="1204" t="s">
        <v>1668</v>
      </c>
      <c r="C262" s="1196"/>
      <c r="D262" s="1197"/>
      <c r="E262" s="1197"/>
      <c r="F262" s="1198"/>
    </row>
    <row r="263" spans="1:6" s="628" customFormat="1" ht="33.75">
      <c r="A263" s="1240" t="s">
        <v>1503</v>
      </c>
      <c r="B263" s="1208" t="s">
        <v>1669</v>
      </c>
      <c r="C263" s="1196"/>
      <c r="D263" s="1197"/>
      <c r="E263" s="1197"/>
      <c r="F263" s="1198"/>
    </row>
    <row r="264" spans="1:6" s="628" customFormat="1" ht="33.75">
      <c r="A264" s="1240" t="s">
        <v>1516</v>
      </c>
      <c r="B264" s="1204" t="s">
        <v>1670</v>
      </c>
      <c r="C264" s="1196"/>
      <c r="D264" s="1197"/>
      <c r="E264" s="1197"/>
      <c r="F264" s="1198"/>
    </row>
    <row r="265" spans="1:6" s="628" customFormat="1" ht="33.75">
      <c r="A265" s="1240" t="s">
        <v>1547</v>
      </c>
      <c r="B265" s="1204" t="s">
        <v>1671</v>
      </c>
      <c r="C265" s="1196"/>
      <c r="D265" s="1197"/>
      <c r="E265" s="1197"/>
      <c r="F265" s="1198"/>
    </row>
    <row r="266" spans="1:6" s="628" customFormat="1" ht="11.25">
      <c r="A266" s="1240"/>
      <c r="B266" s="1211" t="s">
        <v>1672</v>
      </c>
      <c r="C266" s="1196"/>
      <c r="D266" s="1197"/>
      <c r="E266" s="1197"/>
      <c r="F266" s="1198"/>
    </row>
    <row r="267" spans="1:6" s="628" customFormat="1" ht="11.25">
      <c r="A267" s="1240"/>
      <c r="B267" s="1204" t="s">
        <v>1673</v>
      </c>
      <c r="C267" s="1196"/>
      <c r="D267" s="1197"/>
      <c r="E267" s="1197"/>
      <c r="F267" s="1198"/>
    </row>
    <row r="268" spans="1:6" s="628" customFormat="1" ht="22.5">
      <c r="A268" s="1240"/>
      <c r="B268" s="1204" t="s">
        <v>2235</v>
      </c>
      <c r="C268" s="1196"/>
      <c r="D268" s="1197"/>
      <c r="E268" s="1197"/>
      <c r="F268" s="1198"/>
    </row>
    <row r="269" spans="1:6" s="628" customFormat="1" ht="11.25">
      <c r="A269" s="1240"/>
      <c r="B269" s="1204" t="s">
        <v>1674</v>
      </c>
      <c r="C269" s="1196"/>
      <c r="D269" s="1197"/>
      <c r="E269" s="1197"/>
      <c r="F269" s="1198"/>
    </row>
    <row r="270" spans="1:6" s="628" customFormat="1" ht="22.5">
      <c r="A270" s="1240" t="s">
        <v>1549</v>
      </c>
      <c r="B270" s="1204" t="s">
        <v>2236</v>
      </c>
      <c r="C270" s="1196"/>
      <c r="D270" s="1197"/>
      <c r="E270" s="1197"/>
      <c r="F270" s="1198"/>
    </row>
    <row r="271" spans="1:6" s="628" customFormat="1" ht="67.5">
      <c r="A271" s="1240"/>
      <c r="B271" s="1204" t="s">
        <v>1675</v>
      </c>
      <c r="C271" s="1196"/>
      <c r="D271" s="1197"/>
      <c r="E271" s="1197"/>
      <c r="F271" s="1198"/>
    </row>
    <row r="272" spans="1:6" s="628" customFormat="1" ht="11.25">
      <c r="A272" s="1240"/>
      <c r="B272" s="1210" t="s">
        <v>1676</v>
      </c>
      <c r="C272" s="1196"/>
      <c r="D272" s="1197"/>
      <c r="E272" s="1197"/>
      <c r="F272" s="1198"/>
    </row>
    <row r="273" spans="1:6" s="628" customFormat="1" ht="11.25">
      <c r="A273" s="1240"/>
      <c r="B273" s="1210" t="s">
        <v>1677</v>
      </c>
      <c r="C273" s="1196"/>
      <c r="D273" s="1197"/>
      <c r="E273" s="1197"/>
      <c r="F273" s="1198"/>
    </row>
    <row r="274" spans="1:6" s="628" customFormat="1" ht="11.25">
      <c r="A274" s="1240"/>
      <c r="B274" s="1211" t="s">
        <v>1678</v>
      </c>
      <c r="C274" s="1196"/>
      <c r="D274" s="1197"/>
      <c r="E274" s="1197"/>
      <c r="F274" s="1198"/>
    </row>
    <row r="275" spans="1:6" s="628" customFormat="1" ht="67.5">
      <c r="A275" s="1240"/>
      <c r="B275" s="1204" t="s">
        <v>1688</v>
      </c>
      <c r="C275" s="1196"/>
      <c r="D275" s="1197"/>
      <c r="E275" s="1197"/>
      <c r="F275" s="1198"/>
    </row>
    <row r="276" spans="1:6" s="628" customFormat="1" ht="22.5">
      <c r="A276" s="1240" t="s">
        <v>1551</v>
      </c>
      <c r="B276" s="1203" t="s">
        <v>1679</v>
      </c>
      <c r="C276" s="1196"/>
      <c r="D276" s="1197"/>
      <c r="E276" s="1197"/>
      <c r="F276" s="1198"/>
    </row>
    <row r="277" spans="1:6" s="628" customFormat="1" ht="33.75">
      <c r="A277" s="1240" t="s">
        <v>1553</v>
      </c>
      <c r="B277" s="1204" t="s">
        <v>1680</v>
      </c>
      <c r="C277" s="1196"/>
      <c r="D277" s="1197"/>
      <c r="E277" s="1197"/>
      <c r="F277" s="1198"/>
    </row>
    <row r="278" spans="1:6" s="628" customFormat="1" ht="33.75">
      <c r="A278" s="1240"/>
      <c r="B278" s="1204" t="s">
        <v>1689</v>
      </c>
      <c r="C278" s="1196"/>
      <c r="D278" s="1197"/>
      <c r="E278" s="1197"/>
      <c r="F278" s="1198"/>
    </row>
    <row r="279" spans="1:6" s="628" customFormat="1" ht="11.25">
      <c r="A279" s="1240"/>
      <c r="B279" s="1204" t="s">
        <v>1690</v>
      </c>
      <c r="C279" s="1196"/>
      <c r="D279" s="1197"/>
      <c r="E279" s="1197"/>
      <c r="F279" s="1198"/>
    </row>
    <row r="280" spans="1:6" s="628" customFormat="1" ht="22.5">
      <c r="A280" s="1240" t="s">
        <v>1560</v>
      </c>
      <c r="B280" s="1204" t="s">
        <v>1681</v>
      </c>
      <c r="C280" s="1196"/>
      <c r="D280" s="1197"/>
      <c r="E280" s="1197"/>
      <c r="F280" s="1198"/>
    </row>
    <row r="281" spans="1:6" s="628" customFormat="1" ht="11.25">
      <c r="A281" s="1240" t="s">
        <v>1563</v>
      </c>
      <c r="B281" s="1203" t="s">
        <v>1682</v>
      </c>
      <c r="C281" s="1196"/>
      <c r="D281" s="1197"/>
      <c r="E281" s="1197"/>
      <c r="F281" s="1198"/>
    </row>
    <row r="282" spans="1:6" s="628" customFormat="1" ht="33.75">
      <c r="A282" s="1240"/>
      <c r="B282" s="1204" t="s">
        <v>1683</v>
      </c>
      <c r="C282" s="1196"/>
      <c r="D282" s="1197"/>
      <c r="E282" s="1197"/>
      <c r="F282" s="1198"/>
    </row>
    <row r="283" spans="1:6" s="628" customFormat="1" ht="33.75">
      <c r="A283" s="1240"/>
      <c r="B283" s="1204" t="s">
        <v>1684</v>
      </c>
      <c r="C283" s="1196"/>
      <c r="D283" s="1197"/>
      <c r="E283" s="1197"/>
      <c r="F283" s="1198"/>
    </row>
    <row r="284" spans="1:6" s="628" customFormat="1" ht="22.5">
      <c r="A284" s="1240"/>
      <c r="B284" s="1204" t="s">
        <v>1685</v>
      </c>
      <c r="C284" s="1196"/>
      <c r="D284" s="1197"/>
      <c r="E284" s="1197"/>
      <c r="F284" s="1198"/>
    </row>
    <row r="285" spans="1:6" s="628" customFormat="1" ht="33.75">
      <c r="A285" s="1240"/>
      <c r="B285" s="1204" t="s">
        <v>2271</v>
      </c>
      <c r="C285" s="1196"/>
      <c r="D285" s="1197"/>
      <c r="E285" s="1197"/>
      <c r="F285" s="1198"/>
    </row>
    <row r="286" spans="1:6" s="628" customFormat="1" ht="45">
      <c r="A286" s="1240"/>
      <c r="B286" s="1208" t="s">
        <v>1633</v>
      </c>
      <c r="C286" s="1196"/>
      <c r="D286" s="1197"/>
      <c r="E286" s="1197"/>
      <c r="F286" s="1198"/>
    </row>
    <row r="287" spans="1:6" s="628" customFormat="1" ht="22.5">
      <c r="A287" s="1240"/>
      <c r="B287" s="1204" t="s">
        <v>1686</v>
      </c>
      <c r="C287" s="1196"/>
      <c r="D287" s="1197"/>
      <c r="E287" s="1197"/>
      <c r="F287" s="1198"/>
    </row>
    <row r="288" spans="1:6" s="628" customFormat="1" ht="33.75">
      <c r="A288" s="1240"/>
      <c r="B288" s="1208" t="s">
        <v>1687</v>
      </c>
      <c r="C288" s="1196"/>
      <c r="D288" s="1197"/>
      <c r="E288" s="1197"/>
      <c r="F288" s="1198"/>
    </row>
    <row r="289" spans="1:6" s="628" customFormat="1" ht="45">
      <c r="A289" s="1207" t="s">
        <v>58</v>
      </c>
      <c r="B289" s="1204" t="s">
        <v>1633</v>
      </c>
      <c r="C289" s="1196"/>
      <c r="D289" s="1197"/>
      <c r="E289" s="1197"/>
      <c r="F289" s="1198"/>
    </row>
    <row r="290" spans="1:6" s="628" customFormat="1" ht="11.25">
      <c r="A290" s="1240" t="s">
        <v>236</v>
      </c>
      <c r="B290" s="1209" t="s">
        <v>1518</v>
      </c>
      <c r="C290" s="1196"/>
      <c r="D290" s="1197"/>
      <c r="E290" s="1197"/>
      <c r="F290" s="1198"/>
    </row>
    <row r="291" spans="1:6" s="628" customFormat="1" ht="11.25">
      <c r="A291" s="1241"/>
      <c r="B291" s="1242" t="s">
        <v>1520</v>
      </c>
      <c r="C291" s="1196"/>
      <c r="D291" s="1197"/>
      <c r="E291" s="1197"/>
      <c r="F291" s="1198"/>
    </row>
    <row r="292" spans="1:6" s="628" customFormat="1" ht="11.25">
      <c r="A292" s="1241"/>
      <c r="B292" s="1242" t="s">
        <v>1566</v>
      </c>
      <c r="C292" s="1196"/>
      <c r="D292" s="1197"/>
      <c r="E292" s="1197"/>
      <c r="F292" s="1198"/>
    </row>
    <row r="293" spans="1:6" s="628" customFormat="1" ht="11.25">
      <c r="A293" s="1241"/>
      <c r="B293" s="1242" t="s">
        <v>1567</v>
      </c>
      <c r="C293" s="1196"/>
      <c r="D293" s="1197"/>
      <c r="E293" s="1197"/>
      <c r="F293" s="1198"/>
    </row>
    <row r="294" spans="1:6" s="628" customFormat="1" ht="11.25">
      <c r="A294" s="1241"/>
      <c r="B294" s="1242" t="s">
        <v>1657</v>
      </c>
      <c r="C294" s="1196"/>
      <c r="D294" s="1197"/>
      <c r="E294" s="1197"/>
      <c r="F294" s="1198"/>
    </row>
    <row r="295" spans="1:6" s="628" customFormat="1" ht="11.25">
      <c r="A295" s="1241"/>
      <c r="B295" s="1242" t="s">
        <v>1569</v>
      </c>
      <c r="C295" s="1196"/>
      <c r="D295" s="1197"/>
      <c r="E295" s="1197"/>
      <c r="F295" s="1198"/>
    </row>
    <row r="296" spans="1:6" s="628" customFormat="1" ht="11.25">
      <c r="A296" s="1241"/>
      <c r="B296" s="1242" t="s">
        <v>1570</v>
      </c>
      <c r="C296" s="1196"/>
      <c r="D296" s="1197"/>
      <c r="E296" s="1197"/>
      <c r="F296" s="1198"/>
    </row>
    <row r="297" spans="1:6" s="628" customFormat="1" ht="11.25">
      <c r="A297" s="1241"/>
      <c r="B297" s="1242" t="s">
        <v>1571</v>
      </c>
      <c r="C297" s="1196"/>
      <c r="D297" s="1197"/>
      <c r="E297" s="1197"/>
      <c r="F297" s="1198"/>
    </row>
    <row r="298" spans="1:6" s="628" customFormat="1" ht="11.25">
      <c r="A298" s="1241"/>
      <c r="B298" s="1199" t="s">
        <v>1572</v>
      </c>
      <c r="C298" s="1196"/>
      <c r="D298" s="1197"/>
      <c r="E298" s="1197"/>
      <c r="F298" s="1198"/>
    </row>
    <row r="299" spans="1:6" s="628" customFormat="1" ht="11.25">
      <c r="A299" s="1241"/>
      <c r="B299" s="1199" t="s">
        <v>1573</v>
      </c>
      <c r="C299" s="1196"/>
      <c r="D299" s="1197"/>
      <c r="E299" s="1197"/>
      <c r="F299" s="1198"/>
    </row>
    <row r="300" spans="1:6" s="628" customFormat="1" ht="11.25">
      <c r="A300" s="1241"/>
      <c r="B300" s="1242" t="s">
        <v>1574</v>
      </c>
      <c r="C300" s="1196"/>
      <c r="D300" s="1197"/>
      <c r="E300" s="1197"/>
      <c r="F300" s="1198"/>
    </row>
    <row r="301" spans="1:6" s="628" customFormat="1" ht="22.5">
      <c r="A301" s="1241"/>
      <c r="B301" s="1199" t="s">
        <v>1575</v>
      </c>
      <c r="C301" s="1196"/>
      <c r="D301" s="1197"/>
      <c r="E301" s="1197"/>
      <c r="F301" s="1198"/>
    </row>
    <row r="302" spans="1:6" s="628" customFormat="1" ht="11.25">
      <c r="A302" s="1241"/>
      <c r="B302" s="1242" t="s">
        <v>1576</v>
      </c>
      <c r="C302" s="1196"/>
      <c r="D302" s="1197"/>
      <c r="E302" s="1197"/>
      <c r="F302" s="1198"/>
    </row>
    <row r="303" spans="1:6" s="628" customFormat="1" ht="11.25">
      <c r="A303" s="1241"/>
      <c r="B303" s="1242" t="s">
        <v>1577</v>
      </c>
      <c r="C303" s="1196"/>
      <c r="D303" s="1197"/>
      <c r="E303" s="1197"/>
      <c r="F303" s="1198"/>
    </row>
    <row r="304" spans="1:6" s="628" customFormat="1" ht="11.25">
      <c r="A304" s="1241"/>
      <c r="B304" s="1242" t="s">
        <v>1578</v>
      </c>
      <c r="C304" s="1196"/>
      <c r="D304" s="1197"/>
      <c r="E304" s="1197"/>
      <c r="F304" s="1198"/>
    </row>
    <row r="305" spans="1:6" s="628" customFormat="1" ht="45">
      <c r="A305" s="1241"/>
      <c r="B305" s="1199" t="s">
        <v>1579</v>
      </c>
      <c r="C305" s="1196"/>
      <c r="D305" s="1197"/>
      <c r="E305" s="1197"/>
      <c r="F305" s="1198"/>
    </row>
    <row r="306" spans="1:6" s="628" customFormat="1" ht="11.25">
      <c r="A306" s="1241"/>
      <c r="B306" s="1242" t="s">
        <v>1580</v>
      </c>
      <c r="C306" s="1196"/>
      <c r="D306" s="1197"/>
      <c r="E306" s="1197"/>
      <c r="F306" s="1198"/>
    </row>
    <row r="307" spans="1:6" s="628" customFormat="1" ht="22.5">
      <c r="A307" s="1241"/>
      <c r="B307" s="1199" t="s">
        <v>1656</v>
      </c>
      <c r="C307" s="1196"/>
      <c r="D307" s="1197"/>
      <c r="E307" s="1197"/>
      <c r="F307" s="1198"/>
    </row>
    <row r="308" spans="1:6" s="628" customFormat="1" ht="33.75">
      <c r="A308" s="1241"/>
      <c r="B308" s="1199" t="s">
        <v>1581</v>
      </c>
      <c r="C308" s="1196"/>
      <c r="D308" s="1197"/>
      <c r="E308" s="1197"/>
      <c r="F308" s="1198"/>
    </row>
    <row r="309" spans="1:6" s="628" customFormat="1" ht="11.25">
      <c r="A309" s="1241"/>
      <c r="B309" s="1242" t="s">
        <v>1582</v>
      </c>
      <c r="C309" s="1196"/>
      <c r="D309" s="1197"/>
      <c r="E309" s="1197"/>
      <c r="F309" s="1198"/>
    </row>
    <row r="310" spans="1:6" s="628" customFormat="1" ht="11.25">
      <c r="A310" s="1241"/>
      <c r="B310" s="1242" t="s">
        <v>1583</v>
      </c>
      <c r="C310" s="1196"/>
      <c r="D310" s="1197"/>
      <c r="E310" s="1197"/>
      <c r="F310" s="1198"/>
    </row>
    <row r="311" spans="1:6" s="628" customFormat="1" ht="11.25">
      <c r="A311" s="1241"/>
      <c r="B311" s="1242"/>
      <c r="C311" s="1196"/>
      <c r="D311" s="1197"/>
      <c r="E311" s="1197"/>
      <c r="F311" s="1198"/>
    </row>
    <row r="312" spans="1:6">
      <c r="A312" s="1213" t="s">
        <v>1692</v>
      </c>
      <c r="B312" s="1214" t="s">
        <v>1691</v>
      </c>
      <c r="C312" s="1215" t="s">
        <v>50</v>
      </c>
      <c r="D312" s="1216">
        <v>95</v>
      </c>
      <c r="E312" s="1311"/>
      <c r="F312" s="1191">
        <f>E312*D312</f>
        <v>0</v>
      </c>
    </row>
    <row r="313" spans="1:6">
      <c r="A313" s="1213" t="s">
        <v>1693</v>
      </c>
      <c r="B313" s="1214" t="s">
        <v>288</v>
      </c>
      <c r="C313" s="1215" t="s">
        <v>50</v>
      </c>
      <c r="D313" s="1216">
        <v>52</v>
      </c>
      <c r="E313" s="1311"/>
      <c r="F313" s="1191">
        <f t="shared" ref="F313:F315" si="1">E313*D313</f>
        <v>0</v>
      </c>
    </row>
    <row r="314" spans="1:6" ht="25.5">
      <c r="A314" s="1213" t="s">
        <v>1694</v>
      </c>
      <c r="B314" s="1214" t="s">
        <v>290</v>
      </c>
      <c r="C314" s="1215" t="s">
        <v>42</v>
      </c>
      <c r="D314" s="1216">
        <v>30</v>
      </c>
      <c r="E314" s="1311"/>
      <c r="F314" s="1191">
        <f t="shared" si="1"/>
        <v>0</v>
      </c>
    </row>
    <row r="315" spans="1:6" ht="38.25">
      <c r="A315" s="1213" t="s">
        <v>1695</v>
      </c>
      <c r="B315" s="1214" t="s">
        <v>291</v>
      </c>
      <c r="C315" s="1215" t="s">
        <v>42</v>
      </c>
      <c r="D315" s="1216">
        <v>840</v>
      </c>
      <c r="E315" s="1311"/>
      <c r="F315" s="1191">
        <f t="shared" si="1"/>
        <v>0</v>
      </c>
    </row>
    <row r="316" spans="1:6" ht="25.5">
      <c r="A316" s="1213" t="s">
        <v>1696</v>
      </c>
      <c r="B316" s="1214" t="s">
        <v>294</v>
      </c>
      <c r="C316" s="1215"/>
      <c r="E316" s="1217"/>
      <c r="F316" s="1191"/>
    </row>
    <row r="317" spans="1:6">
      <c r="A317" s="1213"/>
      <c r="B317" s="1214" t="s">
        <v>292</v>
      </c>
      <c r="C317" s="1215"/>
      <c r="E317" s="1217"/>
      <c r="F317" s="1191"/>
    </row>
    <row r="318" spans="1:6">
      <c r="A318" s="1213"/>
      <c r="B318" s="1214" t="s">
        <v>293</v>
      </c>
      <c r="C318" s="1215" t="s">
        <v>42</v>
      </c>
      <c r="D318" s="1216">
        <v>490</v>
      </c>
      <c r="E318" s="1311"/>
      <c r="F318" s="1191">
        <f t="shared" ref="F318" si="2">E318*D318</f>
        <v>0</v>
      </c>
    </row>
    <row r="319" spans="1:6">
      <c r="A319" s="1213" t="s">
        <v>1697</v>
      </c>
      <c r="B319" s="1214" t="s">
        <v>300</v>
      </c>
      <c r="C319" s="1215"/>
      <c r="E319" s="1217"/>
      <c r="F319" s="1191"/>
    </row>
    <row r="320" spans="1:6" ht="25.5">
      <c r="A320" s="1218" t="s">
        <v>1725</v>
      </c>
      <c r="B320" s="1214" t="s">
        <v>295</v>
      </c>
      <c r="C320" s="1215" t="s">
        <v>50</v>
      </c>
      <c r="D320" s="1216">
        <v>250</v>
      </c>
      <c r="E320" s="1311"/>
      <c r="F320" s="1191">
        <f t="shared" ref="F320" si="3">E320*D320</f>
        <v>0</v>
      </c>
    </row>
    <row r="321" spans="1:6" ht="25.5">
      <c r="A321" s="1218" t="s">
        <v>1726</v>
      </c>
      <c r="B321" s="1214" t="s">
        <v>296</v>
      </c>
      <c r="C321" s="1215" t="s">
        <v>50</v>
      </c>
      <c r="D321" s="1216">
        <v>23</v>
      </c>
      <c r="E321" s="1311"/>
      <c r="F321" s="1191">
        <f t="shared" ref="F321:F335" si="4">E321*D321</f>
        <v>0</v>
      </c>
    </row>
    <row r="322" spans="1:6" ht="38.25">
      <c r="A322" s="1213" t="s">
        <v>1698</v>
      </c>
      <c r="B322" s="1214" t="s">
        <v>299</v>
      </c>
      <c r="C322" s="1215"/>
      <c r="E322" s="1217"/>
      <c r="F322" s="1191"/>
    </row>
    <row r="323" spans="1:6">
      <c r="A323" s="1218" t="s">
        <v>1727</v>
      </c>
      <c r="B323" s="1214" t="s">
        <v>297</v>
      </c>
      <c r="C323" s="1215" t="s">
        <v>42</v>
      </c>
      <c r="D323" s="1216">
        <v>12</v>
      </c>
      <c r="E323" s="1311"/>
      <c r="F323" s="1191">
        <f t="shared" si="4"/>
        <v>0</v>
      </c>
    </row>
    <row r="324" spans="1:6">
      <c r="A324" s="1218" t="s">
        <v>1728</v>
      </c>
      <c r="B324" s="1214" t="s">
        <v>298</v>
      </c>
      <c r="C324" s="1215" t="s">
        <v>42</v>
      </c>
      <c r="D324" s="1216">
        <v>14</v>
      </c>
      <c r="E324" s="1311"/>
      <c r="F324" s="1191">
        <f t="shared" si="4"/>
        <v>0</v>
      </c>
    </row>
    <row r="325" spans="1:6" ht="38.25">
      <c r="A325" s="1213" t="s">
        <v>1699</v>
      </c>
      <c r="B325" s="1214" t="s">
        <v>303</v>
      </c>
      <c r="C325" s="1215"/>
      <c r="E325" s="1217"/>
      <c r="F325" s="1191"/>
    </row>
    <row r="326" spans="1:6" ht="25.5">
      <c r="A326" s="1218" t="s">
        <v>1729</v>
      </c>
      <c r="B326" s="1214" t="s">
        <v>301</v>
      </c>
      <c r="C326" s="1215" t="s">
        <v>42</v>
      </c>
      <c r="D326" s="1216">
        <v>94</v>
      </c>
      <c r="E326" s="1311"/>
      <c r="F326" s="1191">
        <f t="shared" si="4"/>
        <v>0</v>
      </c>
    </row>
    <row r="327" spans="1:6" ht="25.5">
      <c r="A327" s="1218" t="s">
        <v>1730</v>
      </c>
      <c r="B327" s="1214" t="s">
        <v>302</v>
      </c>
      <c r="C327" s="1215" t="s">
        <v>42</v>
      </c>
      <c r="D327" s="1216">
        <v>22</v>
      </c>
      <c r="E327" s="1311"/>
      <c r="F327" s="1191">
        <f t="shared" si="4"/>
        <v>0</v>
      </c>
    </row>
    <row r="328" spans="1:6" ht="25.5">
      <c r="A328" s="1213" t="s">
        <v>1700</v>
      </c>
      <c r="B328" s="1214" t="s">
        <v>304</v>
      </c>
      <c r="C328" s="1215" t="s">
        <v>42</v>
      </c>
      <c r="D328" s="1216">
        <v>170</v>
      </c>
      <c r="E328" s="1311"/>
      <c r="F328" s="1191">
        <f t="shared" si="4"/>
        <v>0</v>
      </c>
    </row>
    <row r="329" spans="1:6" ht="25.5">
      <c r="A329" s="1213" t="s">
        <v>1701</v>
      </c>
      <c r="B329" s="1214" t="s">
        <v>305</v>
      </c>
      <c r="C329" s="1215" t="s">
        <v>42</v>
      </c>
      <c r="D329" s="1216">
        <v>50</v>
      </c>
      <c r="E329" s="1311"/>
      <c r="F329" s="1191">
        <f t="shared" si="4"/>
        <v>0</v>
      </c>
    </row>
    <row r="330" spans="1:6" ht="25.5">
      <c r="A330" s="1213" t="s">
        <v>1702</v>
      </c>
      <c r="B330" s="1214" t="s">
        <v>310</v>
      </c>
      <c r="C330" s="1215" t="s">
        <v>50</v>
      </c>
      <c r="D330" s="1216">
        <v>180</v>
      </c>
      <c r="E330" s="1311"/>
      <c r="F330" s="1191">
        <f t="shared" si="4"/>
        <v>0</v>
      </c>
    </row>
    <row r="331" spans="1:6" ht="25.5">
      <c r="A331" s="1213" t="s">
        <v>1703</v>
      </c>
      <c r="B331" s="1214" t="s">
        <v>311</v>
      </c>
      <c r="C331" s="1215"/>
      <c r="E331" s="1217"/>
      <c r="F331" s="1191"/>
    </row>
    <row r="332" spans="1:6" ht="25.5">
      <c r="A332" s="1218" t="s">
        <v>1731</v>
      </c>
      <c r="B332" s="1214" t="s">
        <v>312</v>
      </c>
      <c r="C332" s="1215" t="s">
        <v>78</v>
      </c>
      <c r="D332" s="1216">
        <v>3</v>
      </c>
      <c r="E332" s="1311"/>
      <c r="F332" s="1191">
        <f t="shared" si="4"/>
        <v>0</v>
      </c>
    </row>
    <row r="333" spans="1:6" ht="25.5">
      <c r="A333" s="1218" t="s">
        <v>1732</v>
      </c>
      <c r="B333" s="1214" t="s">
        <v>313</v>
      </c>
      <c r="C333" s="1215" t="s">
        <v>78</v>
      </c>
      <c r="D333" s="1216">
        <v>1</v>
      </c>
      <c r="E333" s="1311"/>
      <c r="F333" s="1191">
        <f t="shared" si="4"/>
        <v>0</v>
      </c>
    </row>
    <row r="334" spans="1:6" ht="38.25">
      <c r="A334" s="1218" t="s">
        <v>1733</v>
      </c>
      <c r="B334" s="1214" t="s">
        <v>314</v>
      </c>
      <c r="C334" s="1215" t="s">
        <v>78</v>
      </c>
      <c r="D334" s="1216">
        <v>10</v>
      </c>
      <c r="E334" s="1311"/>
      <c r="F334" s="1191">
        <f t="shared" si="4"/>
        <v>0</v>
      </c>
    </row>
    <row r="335" spans="1:6" ht="38.25">
      <c r="A335" s="1218" t="s">
        <v>1734</v>
      </c>
      <c r="B335" s="1214" t="s">
        <v>315</v>
      </c>
      <c r="C335" s="1215" t="s">
        <v>78</v>
      </c>
      <c r="D335" s="1216">
        <v>5</v>
      </c>
      <c r="E335" s="1311"/>
      <c r="F335" s="1191">
        <f t="shared" si="4"/>
        <v>0</v>
      </c>
    </row>
    <row r="336" spans="1:6" ht="25.5">
      <c r="A336" s="1213" t="s">
        <v>1704</v>
      </c>
      <c r="B336" s="1214" t="s">
        <v>419</v>
      </c>
      <c r="C336" s="1215"/>
      <c r="E336" s="1217"/>
      <c r="F336" s="1191"/>
    </row>
    <row r="337" spans="1:6" ht="25.5">
      <c r="A337" s="1213"/>
      <c r="B337" s="1214" t="s">
        <v>2372</v>
      </c>
      <c r="C337" s="1215"/>
      <c r="E337" s="1217"/>
      <c r="F337" s="1191"/>
    </row>
    <row r="338" spans="1:6" ht="38.25">
      <c r="A338" s="1213"/>
      <c r="B338" s="1214" t="s">
        <v>2272</v>
      </c>
      <c r="C338" s="1215" t="s">
        <v>42</v>
      </c>
      <c r="D338" s="1216">
        <v>14</v>
      </c>
      <c r="E338" s="1311"/>
      <c r="F338" s="1191">
        <f t="shared" ref="F338:F340" si="5">E338*D338</f>
        <v>0</v>
      </c>
    </row>
    <row r="339" spans="1:6">
      <c r="A339" s="1213" t="s">
        <v>1706</v>
      </c>
      <c r="B339" s="1214" t="s">
        <v>309</v>
      </c>
      <c r="C339" s="1215" t="s">
        <v>42</v>
      </c>
      <c r="D339" s="1190">
        <v>480</v>
      </c>
      <c r="E339" s="1311"/>
      <c r="F339" s="1191">
        <f>E339*D339</f>
        <v>0</v>
      </c>
    </row>
    <row r="340" spans="1:6">
      <c r="A340" s="1213" t="s">
        <v>1705</v>
      </c>
      <c r="B340" s="1214" t="s">
        <v>307</v>
      </c>
      <c r="C340" s="1215" t="s">
        <v>42</v>
      </c>
      <c r="D340" s="1216">
        <v>850</v>
      </c>
      <c r="E340" s="1311"/>
      <c r="F340" s="1191">
        <f t="shared" si="5"/>
        <v>0</v>
      </c>
    </row>
    <row r="341" spans="1:6" ht="13.5" thickBot="1">
      <c r="A341" s="1192" t="s">
        <v>1793</v>
      </c>
      <c r="B341" s="1243" t="s">
        <v>1794</v>
      </c>
      <c r="C341" s="1221" t="s">
        <v>46</v>
      </c>
      <c r="D341" s="1222">
        <v>35</v>
      </c>
      <c r="E341" s="1312"/>
      <c r="F341" s="1191">
        <f t="shared" ref="F341" si="6">E341*D341</f>
        <v>0</v>
      </c>
    </row>
    <row r="342" spans="1:6" ht="13.5" thickTop="1">
      <c r="A342" s="1192"/>
      <c r="B342" s="1223" t="s">
        <v>17</v>
      </c>
      <c r="F342" s="1225">
        <f>SUM(F312:F341)</f>
        <v>0</v>
      </c>
    </row>
    <row r="343" spans="1:6">
      <c r="A343" s="1226"/>
      <c r="B343" s="1227"/>
      <c r="C343" s="1228"/>
      <c r="D343" s="1229"/>
      <c r="E343" s="1229"/>
      <c r="F343" s="1230"/>
    </row>
    <row r="344" spans="1:6">
      <c r="A344" s="1192"/>
    </row>
    <row r="345" spans="1:6" ht="15.75">
      <c r="A345" s="1231" t="s">
        <v>15</v>
      </c>
      <c r="B345" s="1244" t="s">
        <v>19</v>
      </c>
      <c r="C345" s="1245"/>
      <c r="D345" s="1246"/>
      <c r="E345" s="1246"/>
      <c r="F345" s="1247"/>
    </row>
    <row r="346" spans="1:6">
      <c r="A346" s="1248"/>
      <c r="B346" s="1249"/>
      <c r="C346" s="1245"/>
      <c r="D346" s="1246"/>
      <c r="E346" s="1246"/>
      <c r="F346" s="1247"/>
    </row>
    <row r="347" spans="1:6" s="628" customFormat="1" ht="11.25">
      <c r="A347" s="1240"/>
      <c r="B347" s="1233" t="s">
        <v>1500</v>
      </c>
      <c r="C347" s="1196"/>
      <c r="D347" s="1197"/>
      <c r="E347" s="1197"/>
      <c r="F347" s="1198"/>
    </row>
    <row r="348" spans="1:6" s="628" customFormat="1" ht="11.25">
      <c r="A348" s="1240" t="s">
        <v>1501</v>
      </c>
      <c r="B348" s="1212" t="s">
        <v>1502</v>
      </c>
      <c r="C348" s="1196"/>
      <c r="D348" s="1197"/>
      <c r="E348" s="1197"/>
      <c r="F348" s="1198"/>
    </row>
    <row r="349" spans="1:6" s="628" customFormat="1" ht="22.5">
      <c r="A349" s="1240" t="s">
        <v>1503</v>
      </c>
      <c r="B349" s="1208" t="s">
        <v>1737</v>
      </c>
      <c r="C349" s="1196"/>
      <c r="D349" s="1197"/>
      <c r="E349" s="1197"/>
      <c r="F349" s="1198"/>
    </row>
    <row r="350" spans="1:6" s="628" customFormat="1" ht="67.5">
      <c r="A350" s="1240" t="s">
        <v>1516</v>
      </c>
      <c r="B350" s="1208" t="s">
        <v>2264</v>
      </c>
      <c r="C350" s="1196"/>
      <c r="D350" s="1197"/>
      <c r="E350" s="1197"/>
      <c r="F350" s="1198"/>
    </row>
    <row r="351" spans="1:6" s="628" customFormat="1" ht="22.5">
      <c r="A351" s="1240" t="s">
        <v>1547</v>
      </c>
      <c r="B351" s="1208" t="s">
        <v>1738</v>
      </c>
      <c r="C351" s="1196"/>
      <c r="D351" s="1197"/>
      <c r="E351" s="1197"/>
      <c r="F351" s="1198"/>
    </row>
    <row r="352" spans="1:6" s="628" customFormat="1" ht="22.5">
      <c r="A352" s="1240" t="s">
        <v>1549</v>
      </c>
      <c r="B352" s="1208" t="s">
        <v>1770</v>
      </c>
      <c r="C352" s="1196"/>
      <c r="D352" s="1197"/>
      <c r="E352" s="1197"/>
      <c r="F352" s="1198"/>
    </row>
    <row r="353" spans="1:6" s="628" customFormat="1" ht="11.25">
      <c r="A353" s="1240"/>
      <c r="B353" s="1208" t="s">
        <v>1769</v>
      </c>
      <c r="C353" s="1196"/>
      <c r="D353" s="1197"/>
      <c r="E353" s="1197"/>
      <c r="F353" s="1198"/>
    </row>
    <row r="354" spans="1:6" s="628" customFormat="1" ht="11.25">
      <c r="A354" s="1240"/>
      <c r="B354" s="1208" t="s">
        <v>1768</v>
      </c>
      <c r="C354" s="1196"/>
      <c r="D354" s="1197"/>
      <c r="E354" s="1197"/>
      <c r="F354" s="1198"/>
    </row>
    <row r="355" spans="1:6" s="628" customFormat="1" ht="11.25">
      <c r="A355" s="1240"/>
      <c r="B355" s="1208" t="s">
        <v>1767</v>
      </c>
      <c r="C355" s="1196"/>
      <c r="D355" s="1197"/>
      <c r="E355" s="1197"/>
      <c r="F355" s="1198"/>
    </row>
    <row r="356" spans="1:6" s="628" customFormat="1" ht="11.25">
      <c r="A356" s="1240"/>
      <c r="B356" s="1208" t="s">
        <v>1766</v>
      </c>
      <c r="C356" s="1196"/>
      <c r="D356" s="1197"/>
      <c r="E356" s="1197"/>
      <c r="F356" s="1198"/>
    </row>
    <row r="357" spans="1:6" s="628" customFormat="1" ht="11.25">
      <c r="A357" s="1240"/>
      <c r="B357" s="1208" t="s">
        <v>1765</v>
      </c>
      <c r="C357" s="1196"/>
      <c r="D357" s="1197"/>
      <c r="E357" s="1197"/>
      <c r="F357" s="1198"/>
    </row>
    <row r="358" spans="1:6" s="628" customFormat="1" ht="33.75">
      <c r="A358" s="1240" t="s">
        <v>1551</v>
      </c>
      <c r="B358" s="1208" t="s">
        <v>1739</v>
      </c>
      <c r="C358" s="1196"/>
      <c r="D358" s="1197"/>
      <c r="E358" s="1197"/>
      <c r="F358" s="1198"/>
    </row>
    <row r="359" spans="1:6" s="628" customFormat="1" ht="11.25">
      <c r="A359" s="1240" t="s">
        <v>48</v>
      </c>
      <c r="B359" s="1212" t="s">
        <v>1740</v>
      </c>
      <c r="C359" s="1196"/>
      <c r="D359" s="1197"/>
      <c r="E359" s="1197"/>
      <c r="F359" s="1198"/>
    </row>
    <row r="360" spans="1:6" s="628" customFormat="1" ht="33.75">
      <c r="A360" s="1240" t="s">
        <v>49</v>
      </c>
      <c r="B360" s="1208" t="s">
        <v>1741</v>
      </c>
      <c r="C360" s="1196"/>
      <c r="D360" s="1197"/>
      <c r="E360" s="1197"/>
      <c r="F360" s="1198"/>
    </row>
    <row r="361" spans="1:6" s="628" customFormat="1" ht="11.25">
      <c r="A361" s="1240" t="s">
        <v>88</v>
      </c>
      <c r="B361" s="1212" t="s">
        <v>1742</v>
      </c>
      <c r="C361" s="1196"/>
      <c r="D361" s="1197"/>
      <c r="E361" s="1197"/>
      <c r="F361" s="1198"/>
    </row>
    <row r="362" spans="1:6" s="628" customFormat="1" ht="11.25">
      <c r="A362" s="1240" t="s">
        <v>1508</v>
      </c>
      <c r="B362" s="1208" t="s">
        <v>1743</v>
      </c>
      <c r="C362" s="1196"/>
      <c r="D362" s="1197"/>
      <c r="E362" s="1197"/>
      <c r="F362" s="1198"/>
    </row>
    <row r="363" spans="1:6" s="628" customFormat="1" ht="11.25">
      <c r="A363" s="1240" t="s">
        <v>1510</v>
      </c>
      <c r="B363" s="1212" t="s">
        <v>1744</v>
      </c>
      <c r="C363" s="1196"/>
      <c r="D363" s="1197"/>
      <c r="E363" s="1197"/>
      <c r="F363" s="1198"/>
    </row>
    <row r="364" spans="1:6" s="628" customFormat="1" ht="33.75">
      <c r="A364" s="1240" t="s">
        <v>1553</v>
      </c>
      <c r="B364" s="1208" t="s">
        <v>1761</v>
      </c>
      <c r="C364" s="1196"/>
      <c r="D364" s="1197"/>
      <c r="E364" s="1197"/>
      <c r="F364" s="1198"/>
    </row>
    <row r="365" spans="1:6" s="628" customFormat="1" ht="11.25">
      <c r="A365" s="1240"/>
      <c r="B365" s="1212" t="s">
        <v>1754</v>
      </c>
      <c r="C365" s="1196"/>
      <c r="D365" s="1197"/>
      <c r="E365" s="1197"/>
      <c r="F365" s="1198"/>
    </row>
    <row r="366" spans="1:6" s="628" customFormat="1" ht="22.5">
      <c r="A366" s="1240"/>
      <c r="B366" s="1208" t="s">
        <v>1753</v>
      </c>
      <c r="C366" s="1196"/>
      <c r="D366" s="1197"/>
      <c r="E366" s="1197"/>
      <c r="F366" s="1198"/>
    </row>
    <row r="367" spans="1:6" s="628" customFormat="1" ht="11.25">
      <c r="A367" s="1240"/>
      <c r="B367" s="1212" t="s">
        <v>1752</v>
      </c>
      <c r="C367" s="1196"/>
      <c r="D367" s="1197"/>
      <c r="E367" s="1197"/>
      <c r="F367" s="1198"/>
    </row>
    <row r="368" spans="1:6" s="628" customFormat="1" ht="11.25">
      <c r="A368" s="1240"/>
      <c r="B368" s="1208" t="s">
        <v>1751</v>
      </c>
      <c r="C368" s="1196"/>
      <c r="D368" s="1197"/>
      <c r="E368" s="1197"/>
      <c r="F368" s="1198"/>
    </row>
    <row r="369" spans="1:6" s="628" customFormat="1" ht="11.25">
      <c r="A369" s="1240"/>
      <c r="B369" s="1212" t="s">
        <v>1750</v>
      </c>
      <c r="C369" s="1196"/>
      <c r="D369" s="1197"/>
      <c r="E369" s="1197"/>
      <c r="F369" s="1198"/>
    </row>
    <row r="370" spans="1:6" s="628" customFormat="1" ht="11.25">
      <c r="A370" s="1240"/>
      <c r="B370" s="1208" t="s">
        <v>1749</v>
      </c>
      <c r="C370" s="1196"/>
      <c r="D370" s="1197"/>
      <c r="E370" s="1197"/>
      <c r="F370" s="1198"/>
    </row>
    <row r="371" spans="1:6" s="628" customFormat="1" ht="11.25">
      <c r="A371" s="1240"/>
      <c r="B371" s="1212" t="s">
        <v>1748</v>
      </c>
      <c r="C371" s="1196"/>
      <c r="D371" s="1197"/>
      <c r="E371" s="1197"/>
      <c r="F371" s="1198"/>
    </row>
    <row r="372" spans="1:6" s="628" customFormat="1" ht="11.25">
      <c r="A372" s="1240" t="s">
        <v>1560</v>
      </c>
      <c r="B372" s="1235" t="s">
        <v>1745</v>
      </c>
      <c r="C372" s="1196"/>
      <c r="D372" s="1197"/>
      <c r="E372" s="1197"/>
      <c r="F372" s="1198"/>
    </row>
    <row r="373" spans="1:6" s="628" customFormat="1" ht="33.75">
      <c r="A373" s="1240"/>
      <c r="B373" s="1208" t="s">
        <v>1746</v>
      </c>
      <c r="C373" s="1196"/>
      <c r="D373" s="1197"/>
      <c r="E373" s="1197"/>
      <c r="F373" s="1198"/>
    </row>
    <row r="374" spans="1:6" s="628" customFormat="1" ht="33.75">
      <c r="A374" s="1240"/>
      <c r="B374" s="1208" t="s">
        <v>2313</v>
      </c>
      <c r="C374" s="1196"/>
      <c r="D374" s="1197"/>
      <c r="E374" s="1197"/>
      <c r="F374" s="1198"/>
    </row>
    <row r="375" spans="1:6" s="628" customFormat="1" ht="22.5">
      <c r="A375" s="1240"/>
      <c r="B375" s="1208" t="s">
        <v>1756</v>
      </c>
      <c r="C375" s="1196"/>
      <c r="D375" s="1197"/>
      <c r="E375" s="1197"/>
      <c r="F375" s="1198"/>
    </row>
    <row r="376" spans="1:6" s="628" customFormat="1" ht="11.25">
      <c r="A376" s="1240"/>
      <c r="B376" s="1208" t="s">
        <v>1762</v>
      </c>
      <c r="C376" s="1196"/>
      <c r="D376" s="1197"/>
      <c r="E376" s="1197"/>
      <c r="F376" s="1198"/>
    </row>
    <row r="377" spans="1:6" s="628" customFormat="1" ht="11.25">
      <c r="A377" s="1240"/>
      <c r="B377" s="1208" t="s">
        <v>1763</v>
      </c>
      <c r="C377" s="1196"/>
      <c r="D377" s="1197"/>
      <c r="E377" s="1197"/>
      <c r="F377" s="1198"/>
    </row>
    <row r="378" spans="1:6" s="628" customFormat="1" ht="11.25">
      <c r="A378" s="1240"/>
      <c r="B378" s="1212" t="s">
        <v>1764</v>
      </c>
      <c r="C378" s="1196"/>
      <c r="D378" s="1197"/>
      <c r="E378" s="1197"/>
      <c r="F378" s="1198"/>
    </row>
    <row r="379" spans="1:6" s="628" customFormat="1" ht="33.75">
      <c r="A379" s="1240"/>
      <c r="B379" s="1208" t="s">
        <v>1755</v>
      </c>
      <c r="C379" s="1196"/>
      <c r="D379" s="1197"/>
      <c r="E379" s="1197"/>
      <c r="F379" s="1198"/>
    </row>
    <row r="380" spans="1:6" s="628" customFormat="1" ht="11.25">
      <c r="A380" s="1240" t="s">
        <v>1563</v>
      </c>
      <c r="B380" s="1235" t="s">
        <v>1747</v>
      </c>
      <c r="C380" s="1196"/>
      <c r="D380" s="1197"/>
      <c r="E380" s="1197"/>
      <c r="F380" s="1198"/>
    </row>
    <row r="381" spans="1:6" s="628" customFormat="1" ht="11.25">
      <c r="A381" s="1240"/>
      <c r="B381" s="1212" t="s">
        <v>1760</v>
      </c>
      <c r="C381" s="1196"/>
      <c r="D381" s="1197"/>
      <c r="E381" s="1197"/>
      <c r="F381" s="1198"/>
    </row>
    <row r="382" spans="1:6" s="628" customFormat="1" ht="33.75">
      <c r="A382" s="1240"/>
      <c r="B382" s="1208" t="s">
        <v>1759</v>
      </c>
      <c r="C382" s="1196"/>
      <c r="D382" s="1197"/>
      <c r="E382" s="1197"/>
      <c r="F382" s="1198"/>
    </row>
    <row r="383" spans="1:6" s="628" customFormat="1" ht="22.5">
      <c r="A383" s="1240"/>
      <c r="B383" s="1208" t="s">
        <v>1758</v>
      </c>
      <c r="C383" s="1196"/>
      <c r="D383" s="1197"/>
      <c r="E383" s="1197"/>
      <c r="F383" s="1198"/>
    </row>
    <row r="384" spans="1:6" s="628" customFormat="1" ht="11.25">
      <c r="A384" s="1240"/>
      <c r="B384" s="1212" t="s">
        <v>1757</v>
      </c>
      <c r="C384" s="1196"/>
      <c r="D384" s="1197"/>
      <c r="E384" s="1197"/>
      <c r="F384" s="1198"/>
    </row>
    <row r="385" spans="1:6" s="628" customFormat="1" ht="11.25">
      <c r="A385" s="1240"/>
      <c r="B385" s="1212" t="s">
        <v>2314</v>
      </c>
      <c r="C385" s="1196"/>
      <c r="D385" s="1197"/>
      <c r="E385" s="1197"/>
      <c r="F385" s="1198"/>
    </row>
    <row r="386" spans="1:6" s="628" customFormat="1" ht="11.25">
      <c r="A386" s="1240"/>
      <c r="B386" s="1212" t="s">
        <v>2315</v>
      </c>
      <c r="C386" s="1196"/>
      <c r="D386" s="1197"/>
      <c r="E386" s="1197"/>
      <c r="F386" s="1198"/>
    </row>
    <row r="387" spans="1:6" s="628" customFormat="1" ht="33.75">
      <c r="A387" s="1240" t="s">
        <v>58</v>
      </c>
      <c r="B387" s="1208" t="s">
        <v>1517</v>
      </c>
      <c r="C387" s="1196"/>
      <c r="D387" s="1197"/>
      <c r="E387" s="1197"/>
      <c r="F387" s="1198"/>
    </row>
    <row r="388" spans="1:6" s="628" customFormat="1" ht="11.25">
      <c r="A388" s="1240" t="s">
        <v>236</v>
      </c>
      <c r="B388" s="1235" t="s">
        <v>1518</v>
      </c>
      <c r="C388" s="1196"/>
      <c r="D388" s="1197"/>
      <c r="E388" s="1197"/>
      <c r="F388" s="1198"/>
    </row>
    <row r="389" spans="1:6" s="628" customFormat="1" ht="11.25">
      <c r="A389" s="1240"/>
      <c r="B389" s="1208" t="s">
        <v>1520</v>
      </c>
      <c r="C389" s="1196"/>
      <c r="D389" s="1197"/>
      <c r="E389" s="1197"/>
      <c r="F389" s="1198"/>
    </row>
    <row r="390" spans="1:6" s="628" customFormat="1" ht="11.25">
      <c r="A390" s="1240"/>
      <c r="B390" s="1208" t="s">
        <v>1519</v>
      </c>
      <c r="C390" s="1196"/>
      <c r="D390" s="1197"/>
      <c r="E390" s="1197"/>
      <c r="F390" s="1198"/>
    </row>
    <row r="391" spans="1:6" s="628" customFormat="1" ht="11.25">
      <c r="A391" s="1240"/>
      <c r="B391" s="1212" t="s">
        <v>1521</v>
      </c>
      <c r="C391" s="1196"/>
      <c r="D391" s="1197"/>
      <c r="E391" s="1197"/>
      <c r="F391" s="1198"/>
    </row>
    <row r="392" spans="1:6" s="628" customFormat="1" ht="11.25">
      <c r="A392" s="1240"/>
      <c r="B392" s="1208" t="s">
        <v>1522</v>
      </c>
      <c r="C392" s="1196"/>
      <c r="D392" s="1197"/>
      <c r="E392" s="1197"/>
      <c r="F392" s="1198"/>
    </row>
    <row r="393" spans="1:6" s="628" customFormat="1" ht="11.25">
      <c r="A393" s="1240"/>
      <c r="B393" s="1212" t="s">
        <v>1523</v>
      </c>
      <c r="C393" s="1196"/>
      <c r="D393" s="1197"/>
      <c r="E393" s="1197"/>
      <c r="F393" s="1198"/>
    </row>
    <row r="394" spans="1:6" s="628" customFormat="1" ht="11.25">
      <c r="A394" s="1240"/>
      <c r="B394" s="1212" t="s">
        <v>1524</v>
      </c>
      <c r="C394" s="1196"/>
      <c r="D394" s="1197"/>
      <c r="E394" s="1197"/>
      <c r="F394" s="1198"/>
    </row>
    <row r="395" spans="1:6" s="628" customFormat="1" ht="11.25">
      <c r="A395" s="1240"/>
      <c r="B395" s="1212" t="s">
        <v>1525</v>
      </c>
      <c r="C395" s="1196"/>
      <c r="D395" s="1197"/>
      <c r="E395" s="1197"/>
      <c r="F395" s="1198"/>
    </row>
    <row r="396" spans="1:6" s="628" customFormat="1" ht="11.25">
      <c r="A396" s="1240"/>
      <c r="B396" s="1208" t="s">
        <v>1526</v>
      </c>
      <c r="C396" s="1196"/>
      <c r="D396" s="1197"/>
      <c r="E396" s="1197"/>
      <c r="F396" s="1198"/>
    </row>
    <row r="397" spans="1:6" s="628" customFormat="1" ht="11.25">
      <c r="A397" s="1240"/>
      <c r="B397" s="1208" t="s">
        <v>1534</v>
      </c>
      <c r="C397" s="1196"/>
      <c r="D397" s="1197"/>
      <c r="E397" s="1197"/>
      <c r="F397" s="1198"/>
    </row>
    <row r="398" spans="1:6" s="628" customFormat="1" ht="11.25">
      <c r="A398" s="1240"/>
      <c r="B398" s="1212" t="s">
        <v>1527</v>
      </c>
      <c r="C398" s="1196"/>
      <c r="D398" s="1197"/>
      <c r="E398" s="1197"/>
      <c r="F398" s="1198"/>
    </row>
    <row r="399" spans="1:6" s="628" customFormat="1" ht="22.5">
      <c r="A399" s="1241"/>
      <c r="B399" s="1250" t="s">
        <v>1529</v>
      </c>
      <c r="C399" s="1196"/>
      <c r="D399" s="1197"/>
      <c r="E399" s="1197"/>
      <c r="F399" s="1198"/>
    </row>
    <row r="400" spans="1:6" s="628" customFormat="1" ht="11.25">
      <c r="A400" s="1241"/>
      <c r="B400" s="1251" t="s">
        <v>1531</v>
      </c>
      <c r="C400" s="1196"/>
      <c r="D400" s="1197"/>
      <c r="E400" s="1197"/>
      <c r="F400" s="1198"/>
    </row>
    <row r="401" spans="1:6" s="628" customFormat="1" ht="45">
      <c r="A401" s="1241"/>
      <c r="B401" s="1250" t="s">
        <v>1532</v>
      </c>
      <c r="C401" s="1196"/>
      <c r="D401" s="1197"/>
      <c r="E401" s="1197"/>
      <c r="F401" s="1198"/>
    </row>
    <row r="402" spans="1:6" s="628" customFormat="1" ht="11.25">
      <c r="A402" s="1241"/>
      <c r="B402" s="1251" t="s">
        <v>1528</v>
      </c>
      <c r="C402" s="1196"/>
      <c r="D402" s="1197"/>
      <c r="E402" s="1197"/>
      <c r="F402" s="1198"/>
    </row>
    <row r="403" spans="1:6" s="628" customFormat="1" ht="11.25">
      <c r="A403" s="1241"/>
      <c r="B403" s="1252" t="s">
        <v>1530</v>
      </c>
      <c r="C403" s="1196"/>
      <c r="D403" s="1197"/>
      <c r="E403" s="1197"/>
      <c r="F403" s="1198"/>
    </row>
    <row r="404" spans="1:6" s="628" customFormat="1" ht="11.25">
      <c r="A404" s="1241"/>
      <c r="B404" s="1252" t="s">
        <v>1535</v>
      </c>
      <c r="C404" s="1196"/>
      <c r="D404" s="1197"/>
      <c r="E404" s="1197"/>
      <c r="F404" s="1198"/>
    </row>
    <row r="405" spans="1:6" s="628" customFormat="1" ht="22.5">
      <c r="A405" s="1241"/>
      <c r="B405" s="1252" t="s">
        <v>1818</v>
      </c>
      <c r="C405" s="1196"/>
      <c r="D405" s="1197"/>
      <c r="E405" s="1197"/>
      <c r="F405" s="1198"/>
    </row>
    <row r="406" spans="1:6" s="628" customFormat="1" ht="11.25">
      <c r="A406" s="1241"/>
      <c r="B406" s="1251" t="s">
        <v>1536</v>
      </c>
      <c r="C406" s="1196"/>
      <c r="D406" s="1197"/>
      <c r="E406" s="1197"/>
      <c r="F406" s="1198"/>
    </row>
    <row r="407" spans="1:6" s="628" customFormat="1" ht="11.25">
      <c r="A407" s="1241"/>
      <c r="B407" s="1251" t="s">
        <v>1533</v>
      </c>
      <c r="C407" s="1196"/>
      <c r="D407" s="1197"/>
      <c r="E407" s="1197"/>
      <c r="F407" s="1198"/>
    </row>
    <row r="408" spans="1:6" s="628" customFormat="1" ht="11.25">
      <c r="A408" s="1241"/>
      <c r="B408" s="1251" t="s">
        <v>1537</v>
      </c>
      <c r="C408" s="1196"/>
      <c r="D408" s="1197"/>
      <c r="E408" s="1197"/>
      <c r="F408" s="1198"/>
    </row>
    <row r="409" spans="1:6" s="628" customFormat="1" ht="22.5">
      <c r="A409" s="1241"/>
      <c r="B409" s="1252" t="s">
        <v>2316</v>
      </c>
      <c r="C409" s="1196"/>
      <c r="D409" s="1197"/>
      <c r="E409" s="1197"/>
      <c r="F409" s="1198"/>
    </row>
    <row r="410" spans="1:6" s="628" customFormat="1" ht="11.25">
      <c r="A410" s="1241"/>
      <c r="B410" s="1252"/>
      <c r="C410" s="1196"/>
      <c r="D410" s="1197"/>
      <c r="E410" s="1197"/>
      <c r="F410" s="1198"/>
    </row>
    <row r="411" spans="1:6" ht="25.5">
      <c r="A411" s="1253" t="s">
        <v>1771</v>
      </c>
      <c r="B411" s="1254" t="s">
        <v>105</v>
      </c>
      <c r="C411" s="1255"/>
      <c r="D411" s="1256"/>
      <c r="E411" s="1257"/>
      <c r="F411" s="1247"/>
    </row>
    <row r="412" spans="1:6" ht="25.5">
      <c r="A412" s="1258"/>
      <c r="B412" s="1254" t="s">
        <v>104</v>
      </c>
      <c r="C412" s="1255" t="s">
        <v>46</v>
      </c>
      <c r="D412" s="1256">
        <v>62</v>
      </c>
      <c r="E412" s="1313"/>
      <c r="F412" s="1247">
        <f>D412*E412</f>
        <v>0</v>
      </c>
    </row>
    <row r="413" spans="1:6" ht="38.25">
      <c r="A413" s="1253" t="s">
        <v>1772</v>
      </c>
      <c r="B413" s="1254" t="s">
        <v>525</v>
      </c>
      <c r="C413" s="1259" t="s">
        <v>42</v>
      </c>
      <c r="D413" s="1256">
        <v>310</v>
      </c>
      <c r="E413" s="1313"/>
      <c r="F413" s="1247">
        <f>D413*E413</f>
        <v>0</v>
      </c>
    </row>
    <row r="414" spans="1:6" ht="63.75">
      <c r="A414" s="1253" t="s">
        <v>1773</v>
      </c>
      <c r="B414" s="1254" t="s">
        <v>47</v>
      </c>
      <c r="C414" s="1255" t="s">
        <v>42</v>
      </c>
      <c r="D414" s="1256">
        <v>142</v>
      </c>
      <c r="E414" s="1313"/>
      <c r="F414" s="1247">
        <f>D414*E414</f>
        <v>0</v>
      </c>
    </row>
    <row r="415" spans="1:6" ht="51">
      <c r="A415" s="1253" t="s">
        <v>1774</v>
      </c>
      <c r="B415" s="1214" t="s">
        <v>262</v>
      </c>
      <c r="C415" s="1255"/>
      <c r="D415" s="1256"/>
      <c r="E415" s="1257"/>
      <c r="F415" s="1247"/>
    </row>
    <row r="416" spans="1:6">
      <c r="A416" s="1258"/>
      <c r="B416" s="1254" t="s">
        <v>250</v>
      </c>
      <c r="C416" s="1255"/>
      <c r="D416" s="1256"/>
      <c r="E416" s="1257"/>
      <c r="F416" s="1247"/>
    </row>
    <row r="417" spans="1:6">
      <c r="A417" s="1258"/>
      <c r="B417" s="1254" t="s">
        <v>249</v>
      </c>
      <c r="C417" s="1255"/>
      <c r="D417" s="1256"/>
      <c r="E417" s="1257"/>
      <c r="F417" s="1247"/>
    </row>
    <row r="418" spans="1:6">
      <c r="A418" s="1258"/>
      <c r="B418" s="1254" t="s">
        <v>251</v>
      </c>
      <c r="C418" s="1255"/>
      <c r="D418" s="1256"/>
      <c r="E418" s="1257"/>
      <c r="F418" s="1247"/>
    </row>
    <row r="419" spans="1:6">
      <c r="A419" s="1258"/>
      <c r="B419" s="1254" t="s">
        <v>253</v>
      </c>
      <c r="C419" s="1255"/>
      <c r="D419" s="1256"/>
      <c r="E419" s="1257"/>
      <c r="F419" s="1247"/>
    </row>
    <row r="420" spans="1:6">
      <c r="A420" s="1258"/>
      <c r="B420" s="1254" t="s">
        <v>254</v>
      </c>
      <c r="C420" s="1259" t="s">
        <v>42</v>
      </c>
      <c r="D420" s="1256">
        <f>4.5+9.5+175</f>
        <v>189</v>
      </c>
      <c r="E420" s="1313"/>
      <c r="F420" s="1247">
        <f>D420*E420</f>
        <v>0</v>
      </c>
    </row>
    <row r="421" spans="1:6" ht="25.5">
      <c r="A421" s="1253" t="s">
        <v>1775</v>
      </c>
      <c r="B421" s="1260" t="s">
        <v>51</v>
      </c>
      <c r="C421" s="1255"/>
      <c r="D421" s="1256"/>
      <c r="E421" s="1257"/>
      <c r="F421" s="1247"/>
    </row>
    <row r="422" spans="1:6" ht="25.5">
      <c r="A422" s="1258"/>
      <c r="B422" s="1239" t="s">
        <v>2350</v>
      </c>
      <c r="C422" s="1255"/>
      <c r="D422" s="1256"/>
      <c r="E422" s="1257"/>
      <c r="F422" s="1247"/>
    </row>
    <row r="423" spans="1:6" ht="51">
      <c r="A423" s="1258"/>
      <c r="B423" s="1239" t="s">
        <v>2692</v>
      </c>
      <c r="C423" s="1255" t="s">
        <v>42</v>
      </c>
      <c r="D423" s="1256">
        <v>142</v>
      </c>
      <c r="E423" s="1313"/>
      <c r="F423" s="1247">
        <f>D423*E423</f>
        <v>0</v>
      </c>
    </row>
    <row r="424" spans="1:6" ht="38.25">
      <c r="A424" s="1253" t="s">
        <v>1776</v>
      </c>
      <c r="B424" s="1254" t="s">
        <v>66</v>
      </c>
      <c r="C424" s="1255"/>
      <c r="D424" s="1256"/>
      <c r="E424" s="1257"/>
      <c r="F424" s="1247"/>
    </row>
    <row r="425" spans="1:6" ht="25.5">
      <c r="A425" s="1258"/>
      <c r="B425" s="1239" t="s">
        <v>2350</v>
      </c>
      <c r="C425" s="1255"/>
      <c r="D425" s="1256"/>
      <c r="E425" s="1257"/>
      <c r="F425" s="1247"/>
    </row>
    <row r="426" spans="1:6" ht="51">
      <c r="A426" s="1258"/>
      <c r="B426" s="1239" t="s">
        <v>2693</v>
      </c>
      <c r="C426" s="1255"/>
      <c r="D426" s="1256"/>
      <c r="E426" s="1257"/>
      <c r="F426" s="1247"/>
    </row>
    <row r="427" spans="1:6" ht="25.5">
      <c r="A427" s="1258"/>
      <c r="B427" s="1239" t="s">
        <v>1736</v>
      </c>
      <c r="C427" s="1255" t="s">
        <v>42</v>
      </c>
      <c r="D427" s="1256">
        <f>103+7</f>
        <v>110</v>
      </c>
      <c r="E427" s="1313"/>
      <c r="F427" s="1247">
        <f>D427*E427</f>
        <v>0</v>
      </c>
    </row>
    <row r="428" spans="1:6" ht="25.5">
      <c r="A428" s="1253" t="s">
        <v>1777</v>
      </c>
      <c r="B428" s="1260" t="s">
        <v>65</v>
      </c>
      <c r="C428" s="1255"/>
      <c r="D428" s="1256"/>
      <c r="E428" s="1257"/>
      <c r="F428" s="1247"/>
    </row>
    <row r="429" spans="1:6" ht="25.5">
      <c r="A429" s="1258"/>
      <c r="B429" s="1239" t="s">
        <v>2350</v>
      </c>
      <c r="C429" s="1255"/>
      <c r="D429" s="1256"/>
      <c r="E429" s="1257"/>
      <c r="F429" s="1247"/>
    </row>
    <row r="430" spans="1:6" ht="51">
      <c r="A430" s="1258"/>
      <c r="B430" s="1239" t="s">
        <v>2693</v>
      </c>
      <c r="C430" s="1255"/>
      <c r="D430" s="1256"/>
      <c r="E430" s="1257"/>
      <c r="F430" s="1247"/>
    </row>
    <row r="431" spans="1:6" ht="25.5">
      <c r="A431" s="1258"/>
      <c r="B431" s="1239" t="s">
        <v>1736</v>
      </c>
      <c r="C431" s="1255" t="s">
        <v>42</v>
      </c>
      <c r="D431" s="1256">
        <f>15.5+2.5</f>
        <v>18</v>
      </c>
      <c r="E431" s="1313"/>
      <c r="F431" s="1247">
        <f>D431*E431</f>
        <v>0</v>
      </c>
    </row>
    <row r="432" spans="1:6" ht="25.5">
      <c r="A432" s="1253" t="s">
        <v>1778</v>
      </c>
      <c r="B432" s="1239" t="s">
        <v>407</v>
      </c>
      <c r="C432" s="1255"/>
      <c r="D432" s="1256"/>
      <c r="E432" s="1257"/>
      <c r="F432" s="1247"/>
    </row>
    <row r="433" spans="1:6" ht="25.5">
      <c r="A433" s="1258"/>
      <c r="B433" s="1239" t="s">
        <v>1735</v>
      </c>
      <c r="C433" s="1255"/>
      <c r="D433" s="1256"/>
      <c r="E433" s="1257"/>
      <c r="F433" s="1247"/>
    </row>
    <row r="434" spans="1:6" ht="25.5">
      <c r="A434" s="1258"/>
      <c r="B434" s="1239" t="s">
        <v>406</v>
      </c>
      <c r="C434" s="1255"/>
      <c r="D434" s="1256"/>
      <c r="E434" s="1257"/>
      <c r="F434" s="1247"/>
    </row>
    <row r="435" spans="1:6">
      <c r="A435" s="1258"/>
      <c r="B435" s="1239" t="s">
        <v>2234</v>
      </c>
      <c r="C435" s="1255" t="s">
        <v>42</v>
      </c>
      <c r="D435" s="1256">
        <f>27+6</f>
        <v>33</v>
      </c>
      <c r="E435" s="1313"/>
      <c r="F435" s="1247">
        <f>D435*E435</f>
        <v>0</v>
      </c>
    </row>
    <row r="436" spans="1:6" ht="25.5">
      <c r="A436" s="1261" t="s">
        <v>1779</v>
      </c>
      <c r="B436" s="1239" t="s">
        <v>356</v>
      </c>
      <c r="C436" s="1255"/>
      <c r="D436" s="1256"/>
      <c r="E436" s="1257"/>
      <c r="F436" s="1247"/>
    </row>
    <row r="437" spans="1:6">
      <c r="A437" s="1261"/>
      <c r="B437" s="1239" t="s">
        <v>357</v>
      </c>
      <c r="C437" s="1255"/>
      <c r="D437" s="1256"/>
      <c r="E437" s="1257"/>
      <c r="F437" s="1247"/>
    </row>
    <row r="438" spans="1:6" ht="25.5">
      <c r="A438" s="1262"/>
      <c r="B438" s="1239" t="s">
        <v>403</v>
      </c>
      <c r="C438" s="1255"/>
      <c r="D438" s="1256"/>
      <c r="E438" s="1257"/>
      <c r="F438" s="1247"/>
    </row>
    <row r="439" spans="1:6" ht="25.5">
      <c r="A439" s="1262"/>
      <c r="B439" s="1239" t="s">
        <v>404</v>
      </c>
      <c r="C439" s="1255"/>
      <c r="D439" s="1256"/>
      <c r="E439" s="1257"/>
      <c r="F439" s="1247"/>
    </row>
    <row r="440" spans="1:6" ht="25.5">
      <c r="A440" s="1262"/>
      <c r="B440" s="1239" t="s">
        <v>355</v>
      </c>
      <c r="C440" s="1259" t="s">
        <v>42</v>
      </c>
      <c r="D440" s="1256">
        <v>45</v>
      </c>
      <c r="E440" s="1313"/>
      <c r="F440" s="1247">
        <f>D440*E440</f>
        <v>0</v>
      </c>
    </row>
    <row r="441" spans="1:6">
      <c r="A441" s="1261" t="s">
        <v>1780</v>
      </c>
      <c r="B441" s="1239" t="s">
        <v>358</v>
      </c>
      <c r="C441" s="1255"/>
      <c r="D441" s="1256"/>
      <c r="E441" s="1257"/>
      <c r="F441" s="1247"/>
    </row>
    <row r="442" spans="1:6" ht="25.5">
      <c r="A442" s="1262"/>
      <c r="B442" s="1239" t="s">
        <v>2698</v>
      </c>
      <c r="C442" s="1255"/>
      <c r="D442" s="1256"/>
      <c r="E442" s="1257"/>
      <c r="F442" s="1247"/>
    </row>
    <row r="443" spans="1:6" ht="51">
      <c r="A443" s="1262"/>
      <c r="B443" s="1239" t="s">
        <v>2694</v>
      </c>
      <c r="C443" s="1255"/>
      <c r="D443" s="1256"/>
      <c r="E443" s="1257"/>
      <c r="F443" s="1247"/>
    </row>
    <row r="444" spans="1:6" ht="25.5">
      <c r="A444" s="1262"/>
      <c r="B444" s="1239" t="s">
        <v>2350</v>
      </c>
      <c r="C444" s="1259" t="s">
        <v>42</v>
      </c>
      <c r="D444" s="1256">
        <v>140</v>
      </c>
      <c r="E444" s="1313"/>
      <c r="F444" s="1247">
        <f>D444*E444</f>
        <v>0</v>
      </c>
    </row>
    <row r="445" spans="1:6" ht="38.25">
      <c r="A445" s="1253" t="s">
        <v>1781</v>
      </c>
      <c r="B445" s="1260" t="s">
        <v>59</v>
      </c>
      <c r="C445" s="1255"/>
      <c r="D445" s="1256"/>
      <c r="E445" s="1257"/>
      <c r="F445" s="1247"/>
    </row>
    <row r="446" spans="1:6">
      <c r="A446" s="1258"/>
      <c r="B446" s="1260" t="s">
        <v>60</v>
      </c>
      <c r="C446" s="1255"/>
      <c r="D446" s="1256"/>
      <c r="E446" s="1257"/>
      <c r="F446" s="1247"/>
    </row>
    <row r="447" spans="1:6" ht="25.5">
      <c r="A447" s="1258"/>
      <c r="B447" s="1260" t="s">
        <v>76</v>
      </c>
      <c r="C447" s="1255"/>
      <c r="D447" s="1256"/>
      <c r="E447" s="1257"/>
      <c r="F447" s="1247"/>
    </row>
    <row r="448" spans="1:6" ht="25.5">
      <c r="A448" s="1258"/>
      <c r="B448" s="1260" t="s">
        <v>62</v>
      </c>
      <c r="C448" s="1255"/>
      <c r="D448" s="1256"/>
      <c r="E448" s="1257"/>
      <c r="F448" s="1247"/>
    </row>
    <row r="449" spans="1:6">
      <c r="A449" s="1258"/>
      <c r="B449" s="1260" t="s">
        <v>63</v>
      </c>
      <c r="C449" s="1255"/>
      <c r="D449" s="1256"/>
      <c r="E449" s="1257"/>
      <c r="F449" s="1247"/>
    </row>
    <row r="450" spans="1:6">
      <c r="A450" s="1258"/>
      <c r="B450" s="1254" t="s">
        <v>405</v>
      </c>
      <c r="C450" s="1255"/>
      <c r="D450" s="1256"/>
      <c r="E450" s="1257"/>
      <c r="F450" s="1247"/>
    </row>
    <row r="451" spans="1:6">
      <c r="A451" s="1258"/>
      <c r="B451" s="1260" t="s">
        <v>64</v>
      </c>
      <c r="C451" s="1255"/>
      <c r="D451" s="1256"/>
      <c r="E451" s="1257"/>
      <c r="F451" s="1247"/>
    </row>
    <row r="452" spans="1:6">
      <c r="A452" s="1258"/>
      <c r="B452" s="1260" t="s">
        <v>69</v>
      </c>
      <c r="C452" s="1255" t="s">
        <v>42</v>
      </c>
      <c r="D452" s="1256">
        <f>61+9+25.5</f>
        <v>95.5</v>
      </c>
      <c r="E452" s="1313"/>
      <c r="F452" s="1247">
        <f>D452*E452</f>
        <v>0</v>
      </c>
    </row>
    <row r="453" spans="1:6" ht="38.25">
      <c r="A453" s="1213" t="s">
        <v>1782</v>
      </c>
      <c r="B453" s="1214" t="s">
        <v>228</v>
      </c>
      <c r="C453" s="1215"/>
      <c r="E453" s="1217"/>
      <c r="F453" s="1191"/>
    </row>
    <row r="454" spans="1:6">
      <c r="A454" s="1213"/>
      <c r="B454" s="1214" t="s">
        <v>223</v>
      </c>
      <c r="C454" s="1215"/>
      <c r="E454" s="1217"/>
      <c r="F454" s="1191"/>
    </row>
    <row r="455" spans="1:6">
      <c r="A455" s="1213"/>
      <c r="B455" s="1214" t="s">
        <v>56</v>
      </c>
      <c r="C455" s="1215"/>
      <c r="E455" s="1217"/>
      <c r="F455" s="1191"/>
    </row>
    <row r="456" spans="1:6" ht="51">
      <c r="A456" s="1213"/>
      <c r="B456" s="1214" t="s">
        <v>2695</v>
      </c>
      <c r="C456" s="1215"/>
      <c r="E456" s="1217"/>
      <c r="F456" s="1191"/>
    </row>
    <row r="457" spans="1:6" ht="25.5">
      <c r="A457" s="1213"/>
      <c r="B457" s="1214" t="s">
        <v>2350</v>
      </c>
      <c r="C457" s="1215"/>
      <c r="E457" s="1217"/>
      <c r="F457" s="1191"/>
    </row>
    <row r="458" spans="1:6" ht="25.5">
      <c r="A458" s="1213"/>
      <c r="B458" s="1214" t="s">
        <v>2647</v>
      </c>
      <c r="C458" s="1215"/>
      <c r="E458" s="1217"/>
      <c r="F458" s="1191"/>
    </row>
    <row r="459" spans="1:6" ht="25.5">
      <c r="A459" s="1213"/>
      <c r="B459" s="1214" t="s">
        <v>402</v>
      </c>
      <c r="C459" s="1215" t="s">
        <v>42</v>
      </c>
      <c r="D459" s="1216">
        <v>6</v>
      </c>
      <c r="E459" s="1311"/>
      <c r="F459" s="1247">
        <f>D459*E459</f>
        <v>0</v>
      </c>
    </row>
    <row r="460" spans="1:6" ht="25.5">
      <c r="A460" s="1253" t="s">
        <v>1783</v>
      </c>
      <c r="B460" s="1254" t="s">
        <v>79</v>
      </c>
      <c r="C460" s="1255"/>
      <c r="D460" s="1256"/>
      <c r="E460" s="1257"/>
      <c r="F460" s="1247"/>
    </row>
    <row r="461" spans="1:6" ht="51">
      <c r="A461" s="1258"/>
      <c r="B461" s="1254" t="s">
        <v>81</v>
      </c>
      <c r="C461" s="1255"/>
      <c r="D461" s="1256"/>
      <c r="E461" s="1257"/>
      <c r="F461" s="1247"/>
    </row>
    <row r="462" spans="1:6">
      <c r="A462" s="1258"/>
      <c r="B462" s="1254" t="s">
        <v>1784</v>
      </c>
      <c r="C462" s="1255"/>
      <c r="D462" s="1256"/>
      <c r="E462" s="1257"/>
      <c r="F462" s="1247"/>
    </row>
    <row r="463" spans="1:6">
      <c r="A463" s="1258"/>
      <c r="B463" s="1254" t="s">
        <v>80</v>
      </c>
      <c r="C463" s="1259" t="s">
        <v>78</v>
      </c>
      <c r="D463" s="1256">
        <v>7</v>
      </c>
      <c r="E463" s="1313"/>
      <c r="F463" s="1247">
        <f>D463*E463</f>
        <v>0</v>
      </c>
    </row>
    <row r="464" spans="1:6" ht="38.25">
      <c r="A464" s="1263" t="s">
        <v>1785</v>
      </c>
      <c r="B464" s="1239" t="s">
        <v>441</v>
      </c>
      <c r="C464" s="1259"/>
      <c r="D464" s="1256"/>
      <c r="E464" s="1257"/>
      <c r="F464" s="1247"/>
    </row>
    <row r="465" spans="1:6">
      <c r="A465" s="1263"/>
      <c r="B465" s="1239" t="s">
        <v>439</v>
      </c>
      <c r="C465" s="1259"/>
      <c r="D465" s="1256"/>
      <c r="E465" s="1257"/>
      <c r="F465" s="1247"/>
    </row>
    <row r="466" spans="1:6" ht="25.5">
      <c r="A466" s="1263"/>
      <c r="B466" s="1239" t="s">
        <v>440</v>
      </c>
      <c r="C466" s="1259"/>
      <c r="D466" s="1256"/>
      <c r="E466" s="1257"/>
      <c r="F466" s="1247"/>
    </row>
    <row r="467" spans="1:6" ht="25.5">
      <c r="A467" s="1263"/>
      <c r="B467" s="1239" t="s">
        <v>442</v>
      </c>
      <c r="C467" s="1259"/>
      <c r="D467" s="1256"/>
      <c r="E467" s="1257"/>
      <c r="F467" s="1247"/>
    </row>
    <row r="468" spans="1:6" ht="25.5">
      <c r="A468" s="1263"/>
      <c r="B468" s="1239" t="s">
        <v>443</v>
      </c>
      <c r="C468" s="1259"/>
      <c r="D468" s="1256"/>
      <c r="E468" s="1257"/>
      <c r="F468" s="1247"/>
    </row>
    <row r="469" spans="1:6" ht="25.5">
      <c r="A469" s="1263"/>
      <c r="B469" s="1239" t="s">
        <v>444</v>
      </c>
      <c r="C469" s="1259" t="s">
        <v>50</v>
      </c>
      <c r="D469" s="1256">
        <v>7</v>
      </c>
      <c r="E469" s="1313"/>
      <c r="F469" s="1247">
        <f>D469*E469</f>
        <v>0</v>
      </c>
    </row>
    <row r="470" spans="1:6" ht="25.5">
      <c r="A470" s="1253" t="s">
        <v>1786</v>
      </c>
      <c r="B470" s="1264" t="s">
        <v>433</v>
      </c>
      <c r="C470" s="1259"/>
      <c r="D470" s="1256"/>
      <c r="E470" s="1257"/>
      <c r="F470" s="1247"/>
    </row>
    <row r="471" spans="1:6" ht="25.5">
      <c r="A471" s="1253"/>
      <c r="B471" s="1239" t="s">
        <v>434</v>
      </c>
      <c r="C471" s="1259"/>
      <c r="D471" s="1256"/>
      <c r="E471" s="1257"/>
      <c r="F471" s="1247"/>
    </row>
    <row r="472" spans="1:6" ht="25.5">
      <c r="A472" s="1258"/>
      <c r="B472" s="1239" t="s">
        <v>432</v>
      </c>
      <c r="C472" s="1259"/>
      <c r="D472" s="1256"/>
      <c r="E472" s="1257"/>
      <c r="F472" s="1247"/>
    </row>
    <row r="473" spans="1:6" ht="38.25">
      <c r="A473" s="1258"/>
      <c r="B473" s="1254" t="s">
        <v>436</v>
      </c>
      <c r="C473" s="1259"/>
      <c r="D473" s="1256"/>
      <c r="E473" s="1257"/>
      <c r="F473" s="1247"/>
    </row>
    <row r="474" spans="1:6" ht="25.5">
      <c r="A474" s="1258"/>
      <c r="B474" s="1254" t="s">
        <v>435</v>
      </c>
      <c r="C474" s="1259" t="s">
        <v>50</v>
      </c>
      <c r="D474" s="1256">
        <f>7+17+1</f>
        <v>25</v>
      </c>
      <c r="E474" s="1313"/>
      <c r="F474" s="1247">
        <f>D474*E474</f>
        <v>0</v>
      </c>
    </row>
    <row r="475" spans="1:6" ht="25.5">
      <c r="A475" s="1253" t="s">
        <v>1787</v>
      </c>
      <c r="B475" s="1254" t="s">
        <v>446</v>
      </c>
      <c r="C475" s="1259"/>
      <c r="D475" s="1256"/>
      <c r="E475" s="1257"/>
      <c r="F475" s="1247"/>
    </row>
    <row r="476" spans="1:6" ht="38.25">
      <c r="A476" s="1213" t="s">
        <v>1788</v>
      </c>
      <c r="B476" s="1214" t="s">
        <v>445</v>
      </c>
      <c r="C476" s="1215"/>
      <c r="E476" s="1217"/>
      <c r="F476" s="1191"/>
    </row>
    <row r="477" spans="1:6" ht="25.5">
      <c r="A477" s="1213"/>
      <c r="B477" s="1214" t="s">
        <v>237</v>
      </c>
      <c r="C477" s="1215" t="s">
        <v>78</v>
      </c>
      <c r="D477" s="1216">
        <v>6</v>
      </c>
      <c r="E477" s="1311"/>
      <c r="F477" s="1247">
        <f>D477*E477</f>
        <v>0</v>
      </c>
    </row>
    <row r="478" spans="1:6" ht="25.5">
      <c r="A478" s="1253" t="s">
        <v>1789</v>
      </c>
      <c r="B478" s="1254" t="s">
        <v>2355</v>
      </c>
      <c r="C478" s="1259" t="s">
        <v>78</v>
      </c>
      <c r="D478" s="1256">
        <v>5</v>
      </c>
      <c r="E478" s="1313"/>
      <c r="F478" s="1247">
        <f t="shared" ref="F478:F481" si="7">D478*E478</f>
        <v>0</v>
      </c>
    </row>
    <row r="479" spans="1:6">
      <c r="A479" s="1253" t="s">
        <v>1790</v>
      </c>
      <c r="B479" s="1254" t="s">
        <v>448</v>
      </c>
      <c r="C479" s="1259" t="s">
        <v>142</v>
      </c>
      <c r="D479" s="1256">
        <v>1</v>
      </c>
      <c r="E479" s="1313"/>
      <c r="F479" s="1247">
        <f t="shared" si="7"/>
        <v>0</v>
      </c>
    </row>
    <row r="480" spans="1:6">
      <c r="A480" s="1253" t="s">
        <v>1791</v>
      </c>
      <c r="B480" s="1254" t="s">
        <v>447</v>
      </c>
      <c r="C480" s="1259" t="s">
        <v>78</v>
      </c>
      <c r="D480" s="1256">
        <v>1</v>
      </c>
      <c r="E480" s="1313"/>
      <c r="F480" s="1247">
        <f t="shared" si="7"/>
        <v>0</v>
      </c>
    </row>
    <row r="481" spans="1:6" ht="25.5">
      <c r="A481" s="1253" t="s">
        <v>2311</v>
      </c>
      <c r="B481" s="1264" t="s">
        <v>2366</v>
      </c>
      <c r="C481" s="1259" t="s">
        <v>78</v>
      </c>
      <c r="D481" s="1256">
        <v>12</v>
      </c>
      <c r="E481" s="1313"/>
      <c r="F481" s="1247">
        <f t="shared" si="7"/>
        <v>0</v>
      </c>
    </row>
    <row r="482" spans="1:6">
      <c r="A482" s="1253" t="s">
        <v>2312</v>
      </c>
      <c r="B482" s="1264" t="s">
        <v>2367</v>
      </c>
      <c r="C482" s="1259"/>
      <c r="D482" s="1256"/>
      <c r="E482" s="1257"/>
      <c r="F482" s="1247"/>
    </row>
    <row r="483" spans="1:6">
      <c r="A483" s="1253"/>
      <c r="B483" s="1264" t="s">
        <v>2368</v>
      </c>
      <c r="C483" s="1259"/>
      <c r="D483" s="1256"/>
      <c r="E483" s="1257"/>
      <c r="F483" s="1247"/>
    </row>
    <row r="484" spans="1:6">
      <c r="A484" s="1253"/>
      <c r="B484" s="1264" t="s">
        <v>2369</v>
      </c>
      <c r="C484" s="1259"/>
      <c r="D484" s="1256"/>
      <c r="E484" s="1257"/>
      <c r="F484" s="1247"/>
    </row>
    <row r="485" spans="1:6">
      <c r="A485" s="1253"/>
      <c r="B485" s="1264" t="s">
        <v>2370</v>
      </c>
      <c r="C485" s="1259" t="s">
        <v>78</v>
      </c>
      <c r="D485" s="1256">
        <v>4</v>
      </c>
      <c r="E485" s="1313"/>
      <c r="F485" s="1247">
        <f t="shared" ref="F485" si="8">D485*E485</f>
        <v>0</v>
      </c>
    </row>
    <row r="486" spans="1:6" ht="38.25">
      <c r="A486" s="1253" t="s">
        <v>1792</v>
      </c>
      <c r="B486" s="1265" t="s">
        <v>1795</v>
      </c>
      <c r="C486" s="1259"/>
      <c r="D486" s="1256"/>
      <c r="E486" s="1257"/>
      <c r="F486" s="1247"/>
    </row>
    <row r="487" spans="1:6" ht="25.5">
      <c r="A487" s="1258"/>
      <c r="B487" s="1239" t="s">
        <v>2294</v>
      </c>
      <c r="C487" s="1259"/>
      <c r="D487" s="1256"/>
      <c r="E487" s="1257"/>
      <c r="F487" s="1247"/>
    </row>
    <row r="488" spans="1:6" ht="25.5">
      <c r="A488" s="1258"/>
      <c r="B488" s="1239" t="s">
        <v>1796</v>
      </c>
      <c r="C488" s="1259"/>
      <c r="D488" s="1256"/>
      <c r="E488" s="1257"/>
      <c r="F488" s="1247"/>
    </row>
    <row r="489" spans="1:6" ht="25.5">
      <c r="A489" s="1258"/>
      <c r="B489" s="1239" t="s">
        <v>1797</v>
      </c>
      <c r="C489" s="1259"/>
      <c r="D489" s="1256"/>
      <c r="E489" s="1257"/>
      <c r="F489" s="1247"/>
    </row>
    <row r="490" spans="1:6">
      <c r="A490" s="1258"/>
      <c r="B490" s="1239" t="s">
        <v>1798</v>
      </c>
      <c r="C490" s="1259"/>
      <c r="D490" s="1256"/>
      <c r="E490" s="1257"/>
      <c r="F490" s="1247"/>
    </row>
    <row r="491" spans="1:6" ht="25.5">
      <c r="A491" s="1258"/>
      <c r="B491" s="1239" t="s">
        <v>1799</v>
      </c>
      <c r="C491" s="1259"/>
      <c r="D491" s="1256"/>
      <c r="E491" s="1257"/>
      <c r="F491" s="1247"/>
    </row>
    <row r="492" spans="1:6">
      <c r="A492" s="1253" t="s">
        <v>1803</v>
      </c>
      <c r="B492" s="1239" t="s">
        <v>1800</v>
      </c>
      <c r="C492" s="1259" t="s">
        <v>840</v>
      </c>
      <c r="D492" s="1256">
        <v>500</v>
      </c>
      <c r="E492" s="1313"/>
      <c r="F492" s="1247">
        <f t="shared" ref="F492:F495" si="9">D492*E492</f>
        <v>0</v>
      </c>
    </row>
    <row r="493" spans="1:6">
      <c r="A493" s="1253" t="s">
        <v>1804</v>
      </c>
      <c r="B493" s="1254" t="s">
        <v>1801</v>
      </c>
      <c r="C493" s="1259" t="s">
        <v>840</v>
      </c>
      <c r="D493" s="1256">
        <v>500</v>
      </c>
      <c r="E493" s="1313"/>
      <c r="F493" s="1247">
        <f t="shared" si="9"/>
        <v>0</v>
      </c>
    </row>
    <row r="494" spans="1:6">
      <c r="A494" s="1253" t="s">
        <v>1805</v>
      </c>
      <c r="B494" s="1254" t="s">
        <v>1802</v>
      </c>
      <c r="C494" s="1259" t="s">
        <v>840</v>
      </c>
      <c r="D494" s="1246">
        <v>500</v>
      </c>
      <c r="E494" s="1313"/>
      <c r="F494" s="1247">
        <f t="shared" si="9"/>
        <v>0</v>
      </c>
    </row>
    <row r="495" spans="1:6" ht="13.5" thickBot="1">
      <c r="A495" s="1253" t="s">
        <v>2249</v>
      </c>
      <c r="B495" s="1266" t="s">
        <v>2250</v>
      </c>
      <c r="C495" s="1267" t="s">
        <v>42</v>
      </c>
      <c r="D495" s="1268">
        <v>480</v>
      </c>
      <c r="E495" s="1314"/>
      <c r="F495" s="1247">
        <f t="shared" si="9"/>
        <v>0</v>
      </c>
    </row>
    <row r="496" spans="1:6" ht="13.5" thickTop="1">
      <c r="A496" s="1248"/>
      <c r="B496" s="1269" t="s">
        <v>18</v>
      </c>
      <c r="C496" s="1270"/>
      <c r="D496" s="1256"/>
      <c r="E496" s="1256"/>
      <c r="F496" s="1271">
        <f>SUM(F411:F495)</f>
        <v>0</v>
      </c>
    </row>
    <row r="497" spans="1:6">
      <c r="A497" s="1272"/>
      <c r="B497" s="1273"/>
      <c r="C497" s="1274"/>
      <c r="D497" s="1275"/>
      <c r="E497" s="1275"/>
      <c r="F497" s="1276"/>
    </row>
    <row r="498" spans="1:6">
      <c r="A498" s="1192"/>
    </row>
    <row r="499" spans="1:6" ht="15.75">
      <c r="A499" s="1231" t="s">
        <v>20</v>
      </c>
      <c r="B499" s="1091" t="s">
        <v>39</v>
      </c>
      <c r="C499" s="1189"/>
      <c r="D499" s="1190"/>
      <c r="E499" s="1190"/>
      <c r="F499" s="1191"/>
    </row>
    <row r="500" spans="1:6">
      <c r="A500" s="1192"/>
      <c r="B500" s="1193"/>
      <c r="C500" s="1189"/>
      <c r="D500" s="1190"/>
      <c r="E500" s="1190"/>
      <c r="F500" s="1191"/>
    </row>
    <row r="501" spans="1:6" s="628" customFormat="1" ht="11.25">
      <c r="A501" s="1240"/>
      <c r="B501" s="1277" t="s">
        <v>1500</v>
      </c>
      <c r="C501" s="1196"/>
      <c r="D501" s="1197"/>
      <c r="E501" s="1197"/>
      <c r="F501" s="1198"/>
    </row>
    <row r="502" spans="1:6" s="628" customFormat="1" ht="33.75">
      <c r="A502" s="1240" t="s">
        <v>1501</v>
      </c>
      <c r="B502" s="1204" t="s">
        <v>1806</v>
      </c>
      <c r="C502" s="1196"/>
      <c r="D502" s="1197"/>
      <c r="E502" s="1197"/>
      <c r="F502" s="1198"/>
    </row>
    <row r="503" spans="1:6" s="628" customFormat="1" ht="11.25">
      <c r="A503" s="1240" t="s">
        <v>1503</v>
      </c>
      <c r="B503" s="1211" t="s">
        <v>1807</v>
      </c>
      <c r="C503" s="1196"/>
      <c r="D503" s="1197"/>
      <c r="E503" s="1197"/>
      <c r="F503" s="1198"/>
    </row>
    <row r="504" spans="1:6" s="628" customFormat="1" ht="11.25">
      <c r="A504" s="1240" t="s">
        <v>48</v>
      </c>
      <c r="B504" s="1211" t="s">
        <v>1808</v>
      </c>
      <c r="C504" s="1196"/>
      <c r="D504" s="1197"/>
      <c r="E504" s="1197"/>
      <c r="F504" s="1198"/>
    </row>
    <row r="505" spans="1:6" s="628" customFormat="1" ht="11.25">
      <c r="A505" s="1240" t="s">
        <v>49</v>
      </c>
      <c r="B505" s="1210" t="s">
        <v>1809</v>
      </c>
      <c r="C505" s="1196"/>
      <c r="D505" s="1197"/>
      <c r="E505" s="1197"/>
      <c r="F505" s="1198"/>
    </row>
    <row r="506" spans="1:6" s="628" customFormat="1" ht="11.25">
      <c r="A506" s="1240" t="s">
        <v>88</v>
      </c>
      <c r="B506" s="1210" t="s">
        <v>1810</v>
      </c>
      <c r="C506" s="1196"/>
      <c r="D506" s="1197"/>
      <c r="E506" s="1197"/>
      <c r="F506" s="1198"/>
    </row>
    <row r="507" spans="1:6" s="628" customFormat="1" ht="11.25">
      <c r="A507" s="1240" t="s">
        <v>1508</v>
      </c>
      <c r="B507" s="1211" t="s">
        <v>1811</v>
      </c>
      <c r="C507" s="1196"/>
      <c r="D507" s="1197"/>
      <c r="E507" s="1197"/>
      <c r="F507" s="1198"/>
    </row>
    <row r="508" spans="1:6" s="628" customFormat="1" ht="11.25">
      <c r="A508" s="1240" t="s">
        <v>1510</v>
      </c>
      <c r="B508" s="1210" t="s">
        <v>1812</v>
      </c>
      <c r="C508" s="1196"/>
      <c r="D508" s="1197"/>
      <c r="E508" s="1197"/>
      <c r="F508" s="1198"/>
    </row>
    <row r="509" spans="1:6" s="628" customFormat="1" ht="45">
      <c r="A509" s="1240" t="s">
        <v>1512</v>
      </c>
      <c r="B509" s="1204" t="s">
        <v>1813</v>
      </c>
      <c r="C509" s="1196"/>
      <c r="D509" s="1197"/>
      <c r="E509" s="1197"/>
      <c r="F509" s="1198"/>
    </row>
    <row r="510" spans="1:6" s="628" customFormat="1" ht="11.25">
      <c r="A510" s="1240" t="s">
        <v>1514</v>
      </c>
      <c r="B510" s="1211" t="s">
        <v>1814</v>
      </c>
      <c r="C510" s="1196"/>
      <c r="D510" s="1197"/>
      <c r="E510" s="1197"/>
      <c r="F510" s="1198"/>
    </row>
    <row r="511" spans="1:6" s="628" customFormat="1" ht="33.75">
      <c r="A511" s="1240" t="s">
        <v>1815</v>
      </c>
      <c r="B511" s="1204" t="s">
        <v>1816</v>
      </c>
      <c r="C511" s="1196"/>
      <c r="D511" s="1197"/>
      <c r="E511" s="1197"/>
      <c r="F511" s="1198"/>
    </row>
    <row r="512" spans="1:6" s="628" customFormat="1" ht="11.25">
      <c r="A512" s="1240" t="s">
        <v>1516</v>
      </c>
      <c r="B512" s="1203" t="s">
        <v>1518</v>
      </c>
      <c r="C512" s="1196"/>
      <c r="D512" s="1197"/>
      <c r="E512" s="1197"/>
      <c r="F512" s="1198"/>
    </row>
    <row r="513" spans="1:6" s="628" customFormat="1" ht="11.25">
      <c r="A513" s="1240"/>
      <c r="B513" s="1204" t="s">
        <v>1520</v>
      </c>
      <c r="C513" s="1196"/>
      <c r="D513" s="1197"/>
      <c r="E513" s="1197"/>
      <c r="F513" s="1198"/>
    </row>
    <row r="514" spans="1:6" s="628" customFormat="1" ht="11.25">
      <c r="A514" s="1240"/>
      <c r="B514" s="1208" t="s">
        <v>1519</v>
      </c>
      <c r="C514" s="1196"/>
      <c r="D514" s="1197"/>
      <c r="E514" s="1197"/>
      <c r="F514" s="1198"/>
    </row>
    <row r="515" spans="1:6" s="628" customFormat="1" ht="11.25">
      <c r="A515" s="1240"/>
      <c r="B515" s="1211" t="s">
        <v>1521</v>
      </c>
      <c r="C515" s="1196"/>
      <c r="D515" s="1197"/>
      <c r="E515" s="1197"/>
      <c r="F515" s="1198"/>
    </row>
    <row r="516" spans="1:6" s="628" customFormat="1" ht="11.25">
      <c r="A516" s="1240"/>
      <c r="B516" s="1211" t="s">
        <v>1522</v>
      </c>
      <c r="C516" s="1196"/>
      <c r="D516" s="1197"/>
      <c r="E516" s="1197"/>
      <c r="F516" s="1198"/>
    </row>
    <row r="517" spans="1:6" s="628" customFormat="1" ht="11.25">
      <c r="A517" s="1240"/>
      <c r="B517" s="1211" t="s">
        <v>1523</v>
      </c>
      <c r="C517" s="1196"/>
      <c r="D517" s="1197"/>
      <c r="E517" s="1197"/>
      <c r="F517" s="1198"/>
    </row>
    <row r="518" spans="1:6" s="628" customFormat="1" ht="11.25">
      <c r="A518" s="1240"/>
      <c r="B518" s="1211" t="s">
        <v>1524</v>
      </c>
      <c r="C518" s="1196"/>
      <c r="D518" s="1197"/>
      <c r="E518" s="1197"/>
      <c r="F518" s="1198"/>
    </row>
    <row r="519" spans="1:6" s="628" customFormat="1" ht="11.25">
      <c r="A519" s="1240"/>
      <c r="B519" s="1211" t="s">
        <v>1525</v>
      </c>
      <c r="C519" s="1196"/>
      <c r="D519" s="1197"/>
      <c r="E519" s="1197"/>
      <c r="F519" s="1198"/>
    </row>
    <row r="520" spans="1:6" s="628" customFormat="1" ht="11.25">
      <c r="A520" s="1240"/>
      <c r="B520" s="1210" t="s">
        <v>1526</v>
      </c>
      <c r="C520" s="1196"/>
      <c r="D520" s="1197"/>
      <c r="E520" s="1197"/>
      <c r="F520" s="1198"/>
    </row>
    <row r="521" spans="1:6" s="628" customFormat="1" ht="11.25">
      <c r="A521" s="1240"/>
      <c r="B521" s="1210" t="s">
        <v>1534</v>
      </c>
      <c r="C521" s="1196"/>
      <c r="D521" s="1197"/>
      <c r="E521" s="1197"/>
      <c r="F521" s="1198"/>
    </row>
    <row r="522" spans="1:6" s="628" customFormat="1" ht="11.25">
      <c r="A522" s="1240"/>
      <c r="B522" s="1211" t="s">
        <v>1527</v>
      </c>
      <c r="C522" s="1196"/>
      <c r="D522" s="1197"/>
      <c r="E522" s="1197"/>
      <c r="F522" s="1198"/>
    </row>
    <row r="523" spans="1:6" s="628" customFormat="1" ht="22.5">
      <c r="A523" s="1241"/>
      <c r="B523" s="1278" t="s">
        <v>1529</v>
      </c>
      <c r="C523" s="1196"/>
      <c r="D523" s="1197"/>
      <c r="E523" s="1197"/>
      <c r="F523" s="1198"/>
    </row>
    <row r="524" spans="1:6" s="628" customFormat="1" ht="11.25">
      <c r="A524" s="1241"/>
      <c r="B524" s="1279" t="s">
        <v>1528</v>
      </c>
      <c r="C524" s="1196"/>
      <c r="D524" s="1197"/>
      <c r="E524" s="1197"/>
      <c r="F524" s="1198"/>
    </row>
    <row r="525" spans="1:6" s="628" customFormat="1" ht="11.25">
      <c r="A525" s="1241"/>
      <c r="B525" s="1278" t="s">
        <v>1530</v>
      </c>
      <c r="C525" s="1196"/>
      <c r="D525" s="1197"/>
      <c r="E525" s="1197"/>
      <c r="F525" s="1198"/>
    </row>
    <row r="526" spans="1:6" s="628" customFormat="1" ht="11.25">
      <c r="A526" s="1241"/>
      <c r="B526" s="1279" t="s">
        <v>1531</v>
      </c>
      <c r="C526" s="1196"/>
      <c r="D526" s="1197"/>
      <c r="E526" s="1197"/>
      <c r="F526" s="1198"/>
    </row>
    <row r="527" spans="1:6" s="628" customFormat="1" ht="45">
      <c r="A527" s="1241"/>
      <c r="B527" s="1250" t="s">
        <v>1532</v>
      </c>
      <c r="C527" s="1196"/>
      <c r="D527" s="1197"/>
      <c r="E527" s="1197"/>
      <c r="F527" s="1198"/>
    </row>
    <row r="528" spans="1:6" s="628" customFormat="1" ht="11.25">
      <c r="A528" s="1241"/>
      <c r="B528" s="1279" t="s">
        <v>1535</v>
      </c>
      <c r="C528" s="1196"/>
      <c r="D528" s="1197"/>
      <c r="E528" s="1197"/>
      <c r="F528" s="1198"/>
    </row>
    <row r="529" spans="1:6" s="628" customFormat="1" ht="22.5">
      <c r="A529" s="1241"/>
      <c r="B529" s="1278" t="s">
        <v>1818</v>
      </c>
      <c r="C529" s="1196"/>
      <c r="D529" s="1197"/>
      <c r="E529" s="1197"/>
      <c r="F529" s="1198"/>
    </row>
    <row r="530" spans="1:6" s="628" customFormat="1" ht="11.25">
      <c r="A530" s="1240"/>
      <c r="B530" s="1211" t="s">
        <v>1536</v>
      </c>
      <c r="C530" s="1196"/>
      <c r="D530" s="1197"/>
      <c r="E530" s="1197"/>
      <c r="F530" s="1198"/>
    </row>
    <row r="531" spans="1:6" s="628" customFormat="1" ht="11.25">
      <c r="A531" s="1240"/>
      <c r="B531" s="1211" t="s">
        <v>1533</v>
      </c>
      <c r="C531" s="1196"/>
      <c r="D531" s="1197"/>
      <c r="E531" s="1197"/>
      <c r="F531" s="1198"/>
    </row>
    <row r="532" spans="1:6" s="628" customFormat="1" ht="11.25">
      <c r="A532" s="1240"/>
      <c r="B532" s="1211" t="s">
        <v>1537</v>
      </c>
      <c r="C532" s="1196"/>
      <c r="D532" s="1197"/>
      <c r="E532" s="1197"/>
      <c r="F532" s="1198"/>
    </row>
    <row r="533" spans="1:6" s="628" customFormat="1" ht="22.5">
      <c r="A533" s="1240"/>
      <c r="B533" s="1204" t="s">
        <v>2316</v>
      </c>
      <c r="C533" s="1196"/>
      <c r="D533" s="1197"/>
      <c r="E533" s="1197"/>
      <c r="F533" s="1198"/>
    </row>
    <row r="534" spans="1:6" s="628" customFormat="1" ht="33.75">
      <c r="A534" s="1240"/>
      <c r="B534" s="1204" t="s">
        <v>1517</v>
      </c>
      <c r="C534" s="1196"/>
      <c r="D534" s="1197"/>
      <c r="E534" s="1197"/>
      <c r="F534" s="1198"/>
    </row>
    <row r="535" spans="1:6" s="628" customFormat="1" ht="33.75">
      <c r="A535" s="1240" t="s">
        <v>1547</v>
      </c>
      <c r="B535" s="1204" t="s">
        <v>1517</v>
      </c>
      <c r="C535" s="1196"/>
      <c r="D535" s="1197"/>
      <c r="E535" s="1197"/>
      <c r="F535" s="1198"/>
    </row>
    <row r="536" spans="1:6" s="628" customFormat="1" ht="11.25">
      <c r="A536" s="1240"/>
      <c r="B536" s="1280" t="s">
        <v>1817</v>
      </c>
      <c r="C536" s="1196"/>
      <c r="D536" s="1197"/>
      <c r="E536" s="1197"/>
      <c r="F536" s="1198"/>
    </row>
    <row r="537" spans="1:6" s="628" customFormat="1" ht="33.75">
      <c r="A537" s="1281"/>
      <c r="B537" s="1199" t="s">
        <v>2317</v>
      </c>
      <c r="C537" s="1196"/>
      <c r="D537" s="1197"/>
      <c r="E537" s="1197"/>
      <c r="F537" s="1198"/>
    </row>
    <row r="538" spans="1:6" s="628" customFormat="1" ht="33.75">
      <c r="A538" s="1281"/>
      <c r="B538" s="1199" t="s">
        <v>2263</v>
      </c>
      <c r="C538" s="1196"/>
      <c r="D538" s="1197"/>
      <c r="E538" s="1197"/>
      <c r="F538" s="1198"/>
    </row>
    <row r="539" spans="1:6" s="628" customFormat="1" ht="11.25">
      <c r="A539" s="1281"/>
      <c r="B539" s="1199"/>
      <c r="C539" s="1196"/>
      <c r="D539" s="1197"/>
      <c r="E539" s="1197"/>
      <c r="F539" s="1198"/>
    </row>
    <row r="540" spans="1:6" ht="25.5">
      <c r="A540" s="1213" t="s">
        <v>1819</v>
      </c>
      <c r="B540" s="1214" t="s">
        <v>225</v>
      </c>
      <c r="C540" s="1215"/>
      <c r="E540" s="1217"/>
      <c r="F540" s="1191"/>
    </row>
    <row r="541" spans="1:6">
      <c r="A541" s="1213"/>
      <c r="B541" s="1214" t="s">
        <v>43</v>
      </c>
      <c r="C541" s="1215"/>
      <c r="E541" s="1217"/>
      <c r="F541" s="1191"/>
    </row>
    <row r="542" spans="1:6" ht="51">
      <c r="A542" s="1213"/>
      <c r="B542" s="1214" t="s">
        <v>44</v>
      </c>
      <c r="C542" s="1215"/>
      <c r="E542" s="1217"/>
      <c r="F542" s="1191"/>
    </row>
    <row r="543" spans="1:6" ht="76.5">
      <c r="A543" s="1213"/>
      <c r="B543" s="1214" t="s">
        <v>45</v>
      </c>
      <c r="C543" s="1215"/>
      <c r="E543" s="1217"/>
      <c r="F543" s="1191"/>
    </row>
    <row r="544" spans="1:6">
      <c r="A544" s="1213"/>
      <c r="B544" s="1214" t="s">
        <v>285</v>
      </c>
      <c r="C544" s="1215" t="s">
        <v>42</v>
      </c>
      <c r="D544" s="1216">
        <v>100</v>
      </c>
      <c r="E544" s="1311"/>
      <c r="F544" s="1191">
        <f>E544*D544</f>
        <v>0</v>
      </c>
    </row>
    <row r="545" spans="1:6">
      <c r="A545" s="1213" t="s">
        <v>1820</v>
      </c>
      <c r="B545" s="1214" t="s">
        <v>280</v>
      </c>
      <c r="C545" s="1215"/>
      <c r="E545" s="1217"/>
      <c r="F545" s="1191"/>
    </row>
    <row r="546" spans="1:6" ht="38.25">
      <c r="A546" s="1213"/>
      <c r="B546" s="1214" t="s">
        <v>408</v>
      </c>
      <c r="C546" s="1215"/>
      <c r="E546" s="1217"/>
      <c r="F546" s="1191"/>
    </row>
    <row r="547" spans="1:6" ht="51">
      <c r="A547" s="1213"/>
      <c r="B547" s="1214" t="s">
        <v>281</v>
      </c>
      <c r="C547" s="1215"/>
      <c r="E547" s="1217"/>
      <c r="F547" s="1191"/>
    </row>
    <row r="548" spans="1:6">
      <c r="A548" s="1213"/>
      <c r="B548" s="1214" t="s">
        <v>285</v>
      </c>
      <c r="C548" s="1215" t="s">
        <v>42</v>
      </c>
      <c r="D548" s="1216">
        <v>16</v>
      </c>
      <c r="E548" s="1311"/>
      <c r="F548" s="1191">
        <f>E548*D548</f>
        <v>0</v>
      </c>
    </row>
    <row r="549" spans="1:6" ht="25.5">
      <c r="A549" s="1213" t="s">
        <v>1821</v>
      </c>
      <c r="B549" s="1214" t="s">
        <v>54</v>
      </c>
      <c r="C549" s="1215"/>
      <c r="E549" s="1217"/>
      <c r="F549" s="1191"/>
    </row>
    <row r="550" spans="1:6">
      <c r="A550" s="1213"/>
      <c r="B550" s="1214" t="s">
        <v>53</v>
      </c>
      <c r="C550" s="1215"/>
      <c r="E550" s="1217"/>
      <c r="F550" s="1191"/>
    </row>
    <row r="551" spans="1:6">
      <c r="A551" s="1213"/>
      <c r="B551" s="1214" t="s">
        <v>56</v>
      </c>
      <c r="C551" s="1215"/>
      <c r="E551" s="1217"/>
      <c r="F551" s="1191"/>
    </row>
    <row r="552" spans="1:6" ht="55.5" customHeight="1">
      <c r="A552" s="1213"/>
      <c r="B552" s="1214" t="s">
        <v>2710</v>
      </c>
      <c r="C552" s="1215"/>
      <c r="E552" s="1217"/>
      <c r="F552" s="1191"/>
    </row>
    <row r="553" spans="1:6" ht="38.25">
      <c r="A553" s="1213"/>
      <c r="B553" s="1214" t="s">
        <v>68</v>
      </c>
      <c r="C553" s="1215" t="s">
        <v>42</v>
      </c>
      <c r="D553" s="1216">
        <v>13</v>
      </c>
      <c r="E553" s="1311"/>
      <c r="F553" s="1191">
        <f>E553*D553</f>
        <v>0</v>
      </c>
    </row>
    <row r="554" spans="1:6" ht="25.5">
      <c r="A554" s="1213" t="s">
        <v>1822</v>
      </c>
      <c r="B554" s="1214" t="s">
        <v>282</v>
      </c>
      <c r="C554" s="1215"/>
      <c r="E554" s="1217"/>
      <c r="F554" s="1191"/>
    </row>
    <row r="555" spans="1:6">
      <c r="A555" s="1213"/>
      <c r="B555" s="1214" t="s">
        <v>55</v>
      </c>
      <c r="C555" s="1215"/>
      <c r="E555" s="1217"/>
      <c r="F555" s="1191"/>
    </row>
    <row r="556" spans="1:6">
      <c r="A556" s="1213"/>
      <c r="B556" s="1214" t="s">
        <v>56</v>
      </c>
      <c r="C556" s="1215"/>
      <c r="E556" s="1217"/>
      <c r="F556" s="1191"/>
    </row>
    <row r="557" spans="1:6" ht="53.25" customHeight="1">
      <c r="A557" s="1213"/>
      <c r="B557" s="1214" t="s">
        <v>2710</v>
      </c>
      <c r="C557" s="1215"/>
      <c r="E557" s="1217"/>
      <c r="F557" s="1191"/>
    </row>
    <row r="558" spans="1:6" ht="38.25">
      <c r="A558" s="1213"/>
      <c r="B558" s="1214" t="s">
        <v>68</v>
      </c>
      <c r="C558" s="1215" t="s">
        <v>42</v>
      </c>
      <c r="D558" s="1216">
        <v>30</v>
      </c>
      <c r="E558" s="1311"/>
      <c r="F558" s="1191">
        <f>E558*D558</f>
        <v>0</v>
      </c>
    </row>
    <row r="559" spans="1:6" ht="38.25">
      <c r="A559" s="1213" t="s">
        <v>1823</v>
      </c>
      <c r="B559" s="1214" t="s">
        <v>77</v>
      </c>
      <c r="C559" s="1215"/>
      <c r="E559" s="1217"/>
      <c r="F559" s="1191"/>
    </row>
    <row r="560" spans="1:6">
      <c r="A560" s="1213"/>
      <c r="B560" s="1214" t="s">
        <v>57</v>
      </c>
      <c r="C560" s="1215"/>
      <c r="E560" s="1217"/>
      <c r="F560" s="1191"/>
    </row>
    <row r="561" spans="1:6">
      <c r="A561" s="1213"/>
      <c r="B561" s="1214" t="s">
        <v>56</v>
      </c>
      <c r="C561" s="1215"/>
      <c r="E561" s="1217"/>
      <c r="F561" s="1191"/>
    </row>
    <row r="562" spans="1:6" ht="51">
      <c r="A562" s="1213"/>
      <c r="B562" s="1214" t="s">
        <v>2699</v>
      </c>
      <c r="C562" s="1215"/>
      <c r="E562" s="1217"/>
      <c r="F562" s="1191"/>
    </row>
    <row r="563" spans="1:6" ht="38.25">
      <c r="A563" s="1213"/>
      <c r="B563" s="1214" t="s">
        <v>68</v>
      </c>
      <c r="C563" s="1215"/>
      <c r="E563" s="1217"/>
      <c r="F563" s="1191"/>
    </row>
    <row r="564" spans="1:6">
      <c r="A564" s="1213"/>
      <c r="B564" s="1214" t="s">
        <v>71</v>
      </c>
      <c r="C564" s="1215"/>
      <c r="E564" s="1217"/>
      <c r="F564" s="1191"/>
    </row>
    <row r="565" spans="1:6">
      <c r="A565" s="1213"/>
      <c r="B565" s="1214" t="s">
        <v>70</v>
      </c>
      <c r="C565" s="1215"/>
      <c r="E565" s="1217"/>
      <c r="F565" s="1191"/>
    </row>
    <row r="566" spans="1:6">
      <c r="A566" s="1213"/>
      <c r="B566" s="1214" t="s">
        <v>283</v>
      </c>
      <c r="C566" s="1215"/>
      <c r="E566" s="1217"/>
      <c r="F566" s="1191"/>
    </row>
    <row r="567" spans="1:6">
      <c r="A567" s="1213"/>
      <c r="B567" s="1214" t="s">
        <v>72</v>
      </c>
      <c r="C567" s="1215" t="s">
        <v>42</v>
      </c>
      <c r="D567" s="1216">
        <f>61+126+55</f>
        <v>242</v>
      </c>
      <c r="E567" s="1311"/>
      <c r="F567" s="1191">
        <f>E567*D567</f>
        <v>0</v>
      </c>
    </row>
    <row r="568" spans="1:6" ht="25.5">
      <c r="A568" s="1213" t="s">
        <v>1824</v>
      </c>
      <c r="B568" s="1214" t="s">
        <v>284</v>
      </c>
      <c r="C568" s="1215"/>
      <c r="E568" s="1217"/>
      <c r="F568" s="1191"/>
    </row>
    <row r="569" spans="1:6">
      <c r="A569" s="1213"/>
      <c r="B569" s="1214" t="s">
        <v>67</v>
      </c>
      <c r="C569" s="1215"/>
      <c r="E569" s="1217"/>
      <c r="F569" s="1191"/>
    </row>
    <row r="570" spans="1:6">
      <c r="A570" s="1213"/>
      <c r="B570" s="1214" t="s">
        <v>56</v>
      </c>
      <c r="C570" s="1215"/>
      <c r="E570" s="1217"/>
      <c r="F570" s="1191"/>
    </row>
    <row r="571" spans="1:6" ht="51">
      <c r="A571" s="1213"/>
      <c r="B571" s="1214" t="s">
        <v>2700</v>
      </c>
      <c r="C571" s="1215"/>
      <c r="E571" s="1217"/>
      <c r="F571" s="1191"/>
    </row>
    <row r="572" spans="1:6" ht="38.25">
      <c r="A572" s="1213"/>
      <c r="B572" s="1214" t="s">
        <v>68</v>
      </c>
      <c r="C572" s="1215"/>
      <c r="E572" s="1217"/>
      <c r="F572" s="1191"/>
    </row>
    <row r="573" spans="1:6" ht="25.5">
      <c r="A573" s="1213"/>
      <c r="B573" s="1214" t="s">
        <v>501</v>
      </c>
      <c r="C573" s="1215"/>
      <c r="E573" s="1217"/>
      <c r="F573" s="1191"/>
    </row>
    <row r="574" spans="1:6">
      <c r="A574" s="1213"/>
      <c r="B574" s="1214" t="s">
        <v>285</v>
      </c>
      <c r="C574" s="1215"/>
      <c r="E574" s="1217"/>
      <c r="F574" s="1191"/>
    </row>
    <row r="575" spans="1:6">
      <c r="A575" s="1213"/>
      <c r="B575" s="1214" t="s">
        <v>71</v>
      </c>
      <c r="C575" s="1215"/>
      <c r="E575" s="1217"/>
      <c r="F575" s="1191"/>
    </row>
    <row r="576" spans="1:6">
      <c r="A576" s="1213"/>
      <c r="B576" s="1214" t="s">
        <v>73</v>
      </c>
      <c r="C576" s="1215"/>
      <c r="E576" s="1217"/>
      <c r="F576" s="1191"/>
    </row>
    <row r="577" spans="1:6">
      <c r="A577" s="1213"/>
      <c r="B577" s="1214" t="s">
        <v>74</v>
      </c>
      <c r="C577" s="1215"/>
      <c r="E577" s="1217"/>
      <c r="F577" s="1191"/>
    </row>
    <row r="578" spans="1:6">
      <c r="A578" s="1213"/>
      <c r="B578" s="1214" t="s">
        <v>75</v>
      </c>
      <c r="C578" s="1215"/>
      <c r="E578" s="1217"/>
      <c r="F578" s="1191"/>
    </row>
    <row r="579" spans="1:6" ht="13.5" thickBot="1">
      <c r="A579" s="1213"/>
      <c r="B579" s="1220" t="s">
        <v>41</v>
      </c>
      <c r="C579" s="1221" t="s">
        <v>42</v>
      </c>
      <c r="D579" s="1222">
        <f>9+14+5</f>
        <v>28</v>
      </c>
      <c r="E579" s="1312"/>
      <c r="F579" s="1191">
        <f>E579*D579</f>
        <v>0</v>
      </c>
    </row>
    <row r="580" spans="1:6" ht="13.5" thickTop="1">
      <c r="A580" s="1192"/>
      <c r="B580" s="1223" t="s">
        <v>40</v>
      </c>
      <c r="F580" s="1225">
        <f>SUM(F540:F579)</f>
        <v>0</v>
      </c>
    </row>
    <row r="581" spans="1:6">
      <c r="A581" s="1226"/>
      <c r="B581" s="1227"/>
      <c r="C581" s="1228"/>
      <c r="D581" s="1229"/>
      <c r="E581" s="1229"/>
      <c r="F581" s="1230"/>
    </row>
    <row r="582" spans="1:6">
      <c r="A582" s="1192"/>
    </row>
    <row r="583" spans="1:6" ht="15.75">
      <c r="A583" s="1231" t="s">
        <v>1825</v>
      </c>
      <c r="B583" s="1091" t="s">
        <v>1826</v>
      </c>
      <c r="C583" s="1189"/>
      <c r="D583" s="1190"/>
      <c r="E583" s="1190"/>
      <c r="F583" s="1191"/>
    </row>
    <row r="584" spans="1:6">
      <c r="A584" s="1192"/>
      <c r="B584" s="1193"/>
      <c r="C584" s="1189"/>
      <c r="D584" s="1190"/>
      <c r="E584" s="1190"/>
      <c r="F584" s="1191"/>
    </row>
    <row r="585" spans="1:6" s="628" customFormat="1" ht="11.25">
      <c r="A585" s="1240"/>
      <c r="B585" s="1235" t="s">
        <v>1500</v>
      </c>
      <c r="C585" s="1196"/>
      <c r="D585" s="1197"/>
      <c r="E585" s="1197"/>
      <c r="F585" s="1198"/>
    </row>
    <row r="586" spans="1:6" s="628" customFormat="1" ht="33.75">
      <c r="A586" s="1240" t="s">
        <v>1501</v>
      </c>
      <c r="B586" s="1208" t="s">
        <v>1827</v>
      </c>
      <c r="C586" s="1196"/>
      <c r="D586" s="1197"/>
      <c r="E586" s="1197"/>
      <c r="F586" s="1198"/>
    </row>
    <row r="587" spans="1:6" s="628" customFormat="1" ht="11.25">
      <c r="A587" s="1240" t="s">
        <v>1503</v>
      </c>
      <c r="B587" s="1212" t="s">
        <v>1807</v>
      </c>
      <c r="C587" s="1196"/>
      <c r="D587" s="1197"/>
      <c r="E587" s="1197"/>
      <c r="F587" s="1198"/>
    </row>
    <row r="588" spans="1:6" s="628" customFormat="1" ht="11.25">
      <c r="A588" s="1240" t="s">
        <v>48</v>
      </c>
      <c r="B588" s="1212" t="s">
        <v>1808</v>
      </c>
      <c r="C588" s="1196"/>
      <c r="D588" s="1197"/>
      <c r="E588" s="1197"/>
      <c r="F588" s="1198"/>
    </row>
    <row r="589" spans="1:6" s="628" customFormat="1" ht="11.25">
      <c r="A589" s="1240" t="s">
        <v>49</v>
      </c>
      <c r="B589" s="1208" t="s">
        <v>1809</v>
      </c>
      <c r="C589" s="1196"/>
      <c r="D589" s="1197"/>
      <c r="E589" s="1197"/>
      <c r="F589" s="1198"/>
    </row>
    <row r="590" spans="1:6" s="628" customFormat="1" ht="11.25">
      <c r="A590" s="1240" t="s">
        <v>88</v>
      </c>
      <c r="B590" s="1208" t="s">
        <v>1810</v>
      </c>
      <c r="C590" s="1196"/>
      <c r="D590" s="1197"/>
      <c r="E590" s="1197"/>
      <c r="F590" s="1198"/>
    </row>
    <row r="591" spans="1:6" s="628" customFormat="1" ht="11.25">
      <c r="A591" s="1240" t="s">
        <v>1508</v>
      </c>
      <c r="B591" s="1208" t="s">
        <v>1811</v>
      </c>
      <c r="C591" s="1196"/>
      <c r="D591" s="1197"/>
      <c r="E591" s="1197"/>
      <c r="F591" s="1198"/>
    </row>
    <row r="592" spans="1:6" s="628" customFormat="1" ht="11.25">
      <c r="A592" s="1240" t="s">
        <v>1510</v>
      </c>
      <c r="B592" s="1208" t="s">
        <v>1812</v>
      </c>
      <c r="C592" s="1196"/>
      <c r="D592" s="1197"/>
      <c r="E592" s="1197"/>
      <c r="F592" s="1198"/>
    </row>
    <row r="593" spans="1:6" s="628" customFormat="1" ht="45">
      <c r="A593" s="1240" t="s">
        <v>1512</v>
      </c>
      <c r="B593" s="1208" t="s">
        <v>1813</v>
      </c>
      <c r="C593" s="1196"/>
      <c r="D593" s="1197"/>
      <c r="E593" s="1197"/>
      <c r="F593" s="1198"/>
    </row>
    <row r="594" spans="1:6" s="628" customFormat="1" ht="11.25">
      <c r="A594" s="1240" t="s">
        <v>1514</v>
      </c>
      <c r="B594" s="1212" t="s">
        <v>2262</v>
      </c>
      <c r="C594" s="1196"/>
      <c r="D594" s="1197"/>
      <c r="E594" s="1197"/>
      <c r="F594" s="1198"/>
    </row>
    <row r="595" spans="1:6" s="628" customFormat="1" ht="33.75">
      <c r="A595" s="1240" t="s">
        <v>1815</v>
      </c>
      <c r="B595" s="1208" t="s">
        <v>1816</v>
      </c>
      <c r="C595" s="1196"/>
      <c r="D595" s="1197"/>
      <c r="E595" s="1197"/>
      <c r="F595" s="1198"/>
    </row>
    <row r="596" spans="1:6" s="628" customFormat="1" ht="45">
      <c r="A596" s="1207" t="s">
        <v>1828</v>
      </c>
      <c r="B596" s="1208" t="s">
        <v>1633</v>
      </c>
      <c r="C596" s="1196"/>
      <c r="D596" s="1197"/>
      <c r="E596" s="1197"/>
      <c r="F596" s="1198"/>
    </row>
    <row r="597" spans="1:6" s="628" customFormat="1" ht="11.25">
      <c r="A597" s="1207"/>
      <c r="B597" s="1235" t="s">
        <v>1518</v>
      </c>
      <c r="C597" s="1196"/>
      <c r="D597" s="1197"/>
      <c r="E597" s="1197"/>
      <c r="F597" s="1198"/>
    </row>
    <row r="598" spans="1:6" s="628" customFormat="1" ht="11.25">
      <c r="A598" s="1207"/>
      <c r="B598" s="1208" t="s">
        <v>1520</v>
      </c>
      <c r="C598" s="1196"/>
      <c r="D598" s="1197"/>
      <c r="E598" s="1197"/>
      <c r="F598" s="1198"/>
    </row>
    <row r="599" spans="1:6" s="628" customFormat="1" ht="11.25">
      <c r="A599" s="1207"/>
      <c r="B599" s="1208" t="s">
        <v>1566</v>
      </c>
      <c r="C599" s="1196"/>
      <c r="D599" s="1197"/>
      <c r="E599" s="1197"/>
      <c r="F599" s="1198"/>
    </row>
    <row r="600" spans="1:6" s="628" customFormat="1" ht="11.25">
      <c r="A600" s="1207"/>
      <c r="B600" s="1212" t="s">
        <v>1567</v>
      </c>
      <c r="C600" s="1196"/>
      <c r="D600" s="1197"/>
      <c r="E600" s="1197"/>
      <c r="F600" s="1198"/>
    </row>
    <row r="601" spans="1:6" s="628" customFormat="1" ht="11.25">
      <c r="A601" s="1207"/>
      <c r="B601" s="1212" t="s">
        <v>1657</v>
      </c>
      <c r="C601" s="1196"/>
      <c r="D601" s="1197"/>
      <c r="E601" s="1197"/>
      <c r="F601" s="1198"/>
    </row>
    <row r="602" spans="1:6" s="628" customFormat="1" ht="11.25">
      <c r="A602" s="1207"/>
      <c r="B602" s="1212" t="s">
        <v>1569</v>
      </c>
      <c r="C602" s="1196"/>
      <c r="D602" s="1197"/>
      <c r="E602" s="1197"/>
      <c r="F602" s="1198"/>
    </row>
    <row r="603" spans="1:6" s="628" customFormat="1" ht="11.25">
      <c r="A603" s="1240"/>
      <c r="B603" s="1208" t="s">
        <v>1570</v>
      </c>
      <c r="C603" s="1196"/>
      <c r="D603" s="1197"/>
      <c r="E603" s="1197"/>
      <c r="F603" s="1198"/>
    </row>
    <row r="604" spans="1:6" s="628" customFormat="1" ht="11.25">
      <c r="A604" s="1240"/>
      <c r="B604" s="1212" t="s">
        <v>1571</v>
      </c>
      <c r="C604" s="1196"/>
      <c r="D604" s="1197"/>
      <c r="E604" s="1197"/>
      <c r="F604" s="1198"/>
    </row>
    <row r="605" spans="1:6" s="628" customFormat="1" ht="11.25">
      <c r="A605" s="1240"/>
      <c r="B605" s="1208" t="s">
        <v>1572</v>
      </c>
      <c r="C605" s="1196"/>
      <c r="D605" s="1197"/>
      <c r="E605" s="1197"/>
      <c r="F605" s="1198"/>
    </row>
    <row r="606" spans="1:6" s="628" customFormat="1" ht="11.25">
      <c r="A606" s="1240"/>
      <c r="B606" s="1208" t="s">
        <v>1573</v>
      </c>
      <c r="C606" s="1196"/>
      <c r="D606" s="1197"/>
      <c r="E606" s="1197"/>
      <c r="F606" s="1198"/>
    </row>
    <row r="607" spans="1:6" s="628" customFormat="1" ht="11.25">
      <c r="A607" s="1240"/>
      <c r="B607" s="1212" t="s">
        <v>1574</v>
      </c>
      <c r="C607" s="1196"/>
      <c r="D607" s="1197"/>
      <c r="E607" s="1197"/>
      <c r="F607" s="1198"/>
    </row>
    <row r="608" spans="1:6" s="628" customFormat="1" ht="22.5">
      <c r="A608" s="1240"/>
      <c r="B608" s="1208" t="s">
        <v>1575</v>
      </c>
      <c r="C608" s="1196"/>
      <c r="D608" s="1197"/>
      <c r="E608" s="1197"/>
      <c r="F608" s="1198"/>
    </row>
    <row r="609" spans="1:6" s="628" customFormat="1" ht="11.25">
      <c r="A609" s="1240"/>
      <c r="B609" s="1212" t="s">
        <v>1576</v>
      </c>
      <c r="C609" s="1196"/>
      <c r="D609" s="1197"/>
      <c r="E609" s="1197"/>
      <c r="F609" s="1198"/>
    </row>
    <row r="610" spans="1:6" s="628" customFormat="1" ht="11.25">
      <c r="A610" s="1240"/>
      <c r="B610" s="1212" t="s">
        <v>1577</v>
      </c>
      <c r="C610" s="1196"/>
      <c r="D610" s="1197"/>
      <c r="E610" s="1197"/>
      <c r="F610" s="1198"/>
    </row>
    <row r="611" spans="1:6" s="628" customFormat="1" ht="11.25">
      <c r="A611" s="1240"/>
      <c r="B611" s="1212" t="s">
        <v>1578</v>
      </c>
      <c r="C611" s="1196"/>
      <c r="D611" s="1197"/>
      <c r="E611" s="1197"/>
      <c r="F611" s="1198"/>
    </row>
    <row r="612" spans="1:6" s="628" customFormat="1" ht="45">
      <c r="A612" s="1241"/>
      <c r="B612" s="1250" t="s">
        <v>2318</v>
      </c>
      <c r="C612" s="1196"/>
      <c r="D612" s="1197"/>
      <c r="E612" s="1197"/>
      <c r="F612" s="1198"/>
    </row>
    <row r="613" spans="1:6" s="628" customFormat="1" ht="11.25">
      <c r="A613" s="1241"/>
      <c r="B613" s="1250" t="s">
        <v>1580</v>
      </c>
      <c r="C613" s="1196"/>
      <c r="D613" s="1197"/>
      <c r="E613" s="1197"/>
      <c r="F613" s="1198"/>
    </row>
    <row r="614" spans="1:6" s="628" customFormat="1" ht="22.5">
      <c r="A614" s="1241"/>
      <c r="B614" s="1250" t="s">
        <v>1564</v>
      </c>
      <c r="C614" s="1196"/>
      <c r="D614" s="1197"/>
      <c r="E614" s="1197"/>
      <c r="F614" s="1198"/>
    </row>
    <row r="615" spans="1:6" s="628" customFormat="1" ht="33.75">
      <c r="A615" s="1241"/>
      <c r="B615" s="1278" t="s">
        <v>1581</v>
      </c>
      <c r="C615" s="1196"/>
      <c r="D615" s="1197"/>
      <c r="E615" s="1197"/>
      <c r="F615" s="1198"/>
    </row>
    <row r="616" spans="1:6" s="628" customFormat="1" ht="11.25">
      <c r="A616" s="1241"/>
      <c r="B616" s="1279" t="s">
        <v>1582</v>
      </c>
      <c r="C616" s="1196"/>
      <c r="D616" s="1197"/>
      <c r="E616" s="1197"/>
      <c r="F616" s="1198"/>
    </row>
    <row r="617" spans="1:6" s="628" customFormat="1" ht="11.25">
      <c r="A617" s="1241"/>
      <c r="B617" s="1251" t="s">
        <v>1583</v>
      </c>
      <c r="C617" s="1196"/>
      <c r="D617" s="1197"/>
      <c r="E617" s="1197"/>
      <c r="F617" s="1198"/>
    </row>
    <row r="618" spans="1:6" s="628" customFormat="1" ht="11.25">
      <c r="A618" s="1241"/>
      <c r="B618" s="1252"/>
      <c r="C618" s="1196"/>
      <c r="D618" s="1197"/>
      <c r="E618" s="1197"/>
      <c r="F618" s="1198"/>
    </row>
    <row r="619" spans="1:6" ht="38.25">
      <c r="A619" s="1213" t="s">
        <v>1829</v>
      </c>
      <c r="B619" s="1214" t="s">
        <v>364</v>
      </c>
      <c r="C619" s="1215"/>
      <c r="E619" s="1217"/>
      <c r="F619" s="1191"/>
    </row>
    <row r="620" spans="1:6" ht="38.25">
      <c r="A620" s="1213"/>
      <c r="B620" s="1214" t="s">
        <v>338</v>
      </c>
      <c r="C620" s="1215"/>
      <c r="E620" s="1217"/>
      <c r="F620" s="1191"/>
    </row>
    <row r="621" spans="1:6" ht="51">
      <c r="A621" s="1213"/>
      <c r="B621" s="1214" t="s">
        <v>339</v>
      </c>
      <c r="C621" s="1215"/>
      <c r="E621" s="1217"/>
      <c r="F621" s="1191"/>
    </row>
    <row r="622" spans="1:6">
      <c r="A622" s="1213" t="s">
        <v>1830</v>
      </c>
      <c r="B622" s="1214" t="s">
        <v>270</v>
      </c>
      <c r="C622" s="1215"/>
      <c r="E622" s="1217"/>
      <c r="F622" s="1191"/>
    </row>
    <row r="623" spans="1:6" ht="25.5">
      <c r="A623" s="1213"/>
      <c r="B623" s="1214" t="s">
        <v>337</v>
      </c>
      <c r="C623" s="1215"/>
      <c r="E623" s="1217"/>
      <c r="F623" s="1191"/>
    </row>
    <row r="624" spans="1:6">
      <c r="A624" s="1213"/>
      <c r="B624" s="1214" t="s">
        <v>266</v>
      </c>
      <c r="C624" s="1215"/>
      <c r="E624" s="1217"/>
      <c r="F624" s="1191"/>
    </row>
    <row r="625" spans="1:6" ht="38.25">
      <c r="A625" s="1213"/>
      <c r="B625" s="1214" t="s">
        <v>2712</v>
      </c>
      <c r="C625" s="1215"/>
      <c r="E625" s="1217"/>
      <c r="F625" s="1191"/>
    </row>
    <row r="626" spans="1:6" ht="25.5">
      <c r="A626" s="1213"/>
      <c r="B626" s="1214" t="s">
        <v>267</v>
      </c>
      <c r="C626" s="1215"/>
      <c r="E626" s="1217"/>
      <c r="F626" s="1191"/>
    </row>
    <row r="627" spans="1:6" ht="25.5">
      <c r="A627" s="1213"/>
      <c r="B627" s="1214" t="s">
        <v>268</v>
      </c>
      <c r="C627" s="1215"/>
      <c r="E627" s="1217"/>
      <c r="F627" s="1191"/>
    </row>
    <row r="628" spans="1:6" ht="25.5">
      <c r="A628" s="1213"/>
      <c r="B628" s="1214" t="s">
        <v>2261</v>
      </c>
      <c r="C628" s="1215"/>
      <c r="E628" s="1217"/>
      <c r="F628" s="1191"/>
    </row>
    <row r="629" spans="1:6" ht="25.5">
      <c r="A629" s="1213" t="s">
        <v>1831</v>
      </c>
      <c r="B629" s="1214" t="s">
        <v>369</v>
      </c>
      <c r="C629" s="1215"/>
      <c r="E629" s="1217"/>
      <c r="F629" s="1191"/>
    </row>
    <row r="630" spans="1:6">
      <c r="A630" s="1213"/>
      <c r="B630" s="1214" t="s">
        <v>365</v>
      </c>
      <c r="C630" s="1215"/>
      <c r="E630" s="1217"/>
      <c r="F630" s="1191"/>
    </row>
    <row r="631" spans="1:6" ht="38.25">
      <c r="A631" s="1213"/>
      <c r="B631" s="1214" t="s">
        <v>366</v>
      </c>
      <c r="C631" s="1215" t="s">
        <v>42</v>
      </c>
      <c r="D631" s="1216">
        <v>103</v>
      </c>
      <c r="E631" s="1311"/>
      <c r="F631" s="1191">
        <f>E631*D631</f>
        <v>0</v>
      </c>
    </row>
    <row r="632" spans="1:6" ht="25.5">
      <c r="A632" s="1213" t="s">
        <v>1832</v>
      </c>
      <c r="B632" s="1214" t="s">
        <v>371</v>
      </c>
      <c r="C632" s="1215"/>
      <c r="E632" s="1217"/>
      <c r="F632" s="1191"/>
    </row>
    <row r="633" spans="1:6">
      <c r="A633" s="1213"/>
      <c r="B633" s="1214" t="s">
        <v>372</v>
      </c>
      <c r="C633" s="1215" t="s">
        <v>42</v>
      </c>
      <c r="D633" s="1216">
        <v>17</v>
      </c>
      <c r="E633" s="1311"/>
      <c r="F633" s="1191">
        <f>E633*D633</f>
        <v>0</v>
      </c>
    </row>
    <row r="634" spans="1:6" ht="25.5">
      <c r="A634" s="1213" t="s">
        <v>1833</v>
      </c>
      <c r="B634" s="1214" t="s">
        <v>377</v>
      </c>
      <c r="C634" s="1215"/>
      <c r="E634" s="1217"/>
      <c r="F634" s="1191"/>
    </row>
    <row r="635" spans="1:6">
      <c r="A635" s="1213"/>
      <c r="B635" s="1214" t="s">
        <v>376</v>
      </c>
      <c r="C635" s="1215" t="s">
        <v>42</v>
      </c>
      <c r="D635" s="1216">
        <v>140</v>
      </c>
      <c r="E635" s="1311"/>
      <c r="F635" s="1191">
        <f>E635*D635</f>
        <v>0</v>
      </c>
    </row>
    <row r="636" spans="1:6">
      <c r="A636" s="1213" t="s">
        <v>1835</v>
      </c>
      <c r="B636" s="1214" t="s">
        <v>379</v>
      </c>
      <c r="C636" s="1215"/>
      <c r="E636" s="1217"/>
      <c r="F636" s="1191"/>
    </row>
    <row r="637" spans="1:6" ht="25.5">
      <c r="A637" s="1213"/>
      <c r="B637" s="1214" t="s">
        <v>380</v>
      </c>
      <c r="C637" s="1215" t="s">
        <v>42</v>
      </c>
      <c r="D637" s="1216">
        <v>180</v>
      </c>
      <c r="E637" s="1311"/>
      <c r="F637" s="1191">
        <f>E637*D637</f>
        <v>0</v>
      </c>
    </row>
    <row r="638" spans="1:6">
      <c r="A638" s="1213" t="s">
        <v>1834</v>
      </c>
      <c r="B638" s="1214" t="s">
        <v>382</v>
      </c>
      <c r="C638" s="1215"/>
      <c r="E638" s="1217"/>
      <c r="F638" s="1191"/>
    </row>
    <row r="639" spans="1:6">
      <c r="A639" s="1213"/>
      <c r="B639" s="1214" t="s">
        <v>385</v>
      </c>
      <c r="C639" s="1215" t="s">
        <v>42</v>
      </c>
      <c r="D639" s="1216">
        <v>150</v>
      </c>
      <c r="E639" s="1311"/>
      <c r="F639" s="1191">
        <f>E639*D639</f>
        <v>0</v>
      </c>
    </row>
    <row r="640" spans="1:6">
      <c r="A640" s="1213" t="s">
        <v>1836</v>
      </c>
      <c r="B640" s="1214" t="s">
        <v>373</v>
      </c>
      <c r="C640" s="1215"/>
      <c r="E640" s="1217"/>
      <c r="F640" s="1191"/>
    </row>
    <row r="641" spans="1:6" ht="25.5">
      <c r="A641" s="1213"/>
      <c r="B641" s="1214" t="s">
        <v>368</v>
      </c>
      <c r="C641" s="1215"/>
      <c r="E641" s="1217"/>
      <c r="F641" s="1191"/>
    </row>
    <row r="642" spans="1:6" ht="25.5">
      <c r="A642" s="1213"/>
      <c r="B642" s="1214" t="s">
        <v>383</v>
      </c>
      <c r="C642" s="1215"/>
      <c r="E642" s="1217"/>
      <c r="F642" s="1191"/>
    </row>
    <row r="643" spans="1:6" ht="25.5">
      <c r="A643" s="1213"/>
      <c r="B643" s="1214" t="s">
        <v>367</v>
      </c>
      <c r="C643" s="1215"/>
      <c r="E643" s="1217"/>
      <c r="F643" s="1191"/>
    </row>
    <row r="644" spans="1:6">
      <c r="A644" s="1213"/>
      <c r="B644" s="1214" t="s">
        <v>134</v>
      </c>
      <c r="C644" s="1215"/>
      <c r="E644" s="1217"/>
      <c r="F644" s="1191"/>
    </row>
    <row r="645" spans="1:6" ht="25.5">
      <c r="A645" s="1213"/>
      <c r="B645" s="1214" t="s">
        <v>370</v>
      </c>
      <c r="C645" s="1215"/>
      <c r="E645" s="1217"/>
      <c r="F645" s="1191"/>
    </row>
    <row r="646" spans="1:6">
      <c r="A646" s="1213"/>
      <c r="B646" s="1214" t="s">
        <v>266</v>
      </c>
      <c r="C646" s="1215"/>
      <c r="E646" s="1217"/>
      <c r="F646" s="1191"/>
    </row>
    <row r="647" spans="1:6" ht="25.5">
      <c r="A647" s="1213"/>
      <c r="B647" s="1214" t="s">
        <v>268</v>
      </c>
      <c r="C647" s="1215"/>
      <c r="E647" s="1217"/>
      <c r="F647" s="1191"/>
    </row>
    <row r="648" spans="1:6" ht="25.5">
      <c r="A648" s="1213"/>
      <c r="B648" s="1214" t="s">
        <v>2701</v>
      </c>
      <c r="C648" s="1215"/>
      <c r="E648" s="1217"/>
      <c r="F648" s="1191"/>
    </row>
    <row r="649" spans="1:6" ht="25.5">
      <c r="A649" s="1213"/>
      <c r="B649" s="1214" t="s">
        <v>267</v>
      </c>
      <c r="C649" s="1215"/>
      <c r="E649" s="1217"/>
      <c r="F649" s="1191"/>
    </row>
    <row r="650" spans="1:6" ht="25.5">
      <c r="A650" s="1213"/>
      <c r="B650" s="1214" t="s">
        <v>2261</v>
      </c>
      <c r="C650" s="1215"/>
      <c r="E650" s="1217"/>
      <c r="F650" s="1191"/>
    </row>
    <row r="651" spans="1:6">
      <c r="A651" s="1213"/>
      <c r="B651" s="1214" t="s">
        <v>285</v>
      </c>
      <c r="C651" s="1215"/>
      <c r="E651" s="1217"/>
      <c r="F651" s="1191"/>
    </row>
    <row r="652" spans="1:6" ht="25.5">
      <c r="A652" s="1213" t="s">
        <v>1837</v>
      </c>
      <c r="B652" s="1214" t="s">
        <v>384</v>
      </c>
      <c r="C652" s="1215"/>
      <c r="E652" s="1217"/>
      <c r="F652" s="1191"/>
    </row>
    <row r="653" spans="1:6">
      <c r="A653" s="1213"/>
      <c r="B653" s="1214" t="s">
        <v>365</v>
      </c>
      <c r="C653" s="1215"/>
      <c r="E653" s="1217"/>
      <c r="F653" s="1191"/>
    </row>
    <row r="654" spans="1:6" ht="38.25">
      <c r="A654" s="1213"/>
      <c r="B654" s="1214" t="s">
        <v>366</v>
      </c>
      <c r="C654" s="1215" t="s">
        <v>42</v>
      </c>
      <c r="D654" s="1216">
        <v>22</v>
      </c>
      <c r="E654" s="1311"/>
      <c r="F654" s="1191">
        <f>E654*D654</f>
        <v>0</v>
      </c>
    </row>
    <row r="655" spans="1:6" ht="25.5">
      <c r="A655" s="1213" t="s">
        <v>1838</v>
      </c>
      <c r="B655" s="1214" t="s">
        <v>378</v>
      </c>
      <c r="C655" s="1215"/>
      <c r="E655" s="1217"/>
      <c r="F655" s="1191"/>
    </row>
    <row r="656" spans="1:6">
      <c r="A656" s="1213"/>
      <c r="B656" s="1214" t="s">
        <v>376</v>
      </c>
      <c r="C656" s="1215" t="s">
        <v>42</v>
      </c>
      <c r="D656" s="1216">
        <v>20</v>
      </c>
      <c r="E656" s="1311"/>
      <c r="F656" s="1191">
        <f>E656*D656</f>
        <v>0</v>
      </c>
    </row>
    <row r="657" spans="1:6" ht="25.5">
      <c r="A657" s="1213" t="s">
        <v>1839</v>
      </c>
      <c r="B657" s="1214" t="s">
        <v>375</v>
      </c>
      <c r="C657" s="1215"/>
      <c r="E657" s="1217"/>
      <c r="F657" s="1191"/>
    </row>
    <row r="658" spans="1:6" ht="25.5">
      <c r="A658" s="1213"/>
      <c r="B658" s="1214" t="s">
        <v>374</v>
      </c>
      <c r="C658" s="1215" t="s">
        <v>42</v>
      </c>
      <c r="D658" s="1216">
        <v>2.5</v>
      </c>
      <c r="E658" s="1311"/>
      <c r="F658" s="1191">
        <f>$F$80</f>
        <v>0</v>
      </c>
    </row>
    <row r="659" spans="1:6" ht="25.5">
      <c r="A659" s="1213" t="s">
        <v>1840</v>
      </c>
      <c r="B659" s="1214" t="s">
        <v>381</v>
      </c>
      <c r="C659" s="1215"/>
      <c r="E659" s="1217"/>
      <c r="F659" s="1191"/>
    </row>
    <row r="660" spans="1:6" ht="25.5">
      <c r="A660" s="1213"/>
      <c r="B660" s="1214" t="s">
        <v>380</v>
      </c>
      <c r="C660" s="1215" t="s">
        <v>42</v>
      </c>
      <c r="D660" s="1216">
        <v>3.5</v>
      </c>
      <c r="E660" s="1311"/>
      <c r="F660" s="1191">
        <f>E660*D660</f>
        <v>0</v>
      </c>
    </row>
    <row r="661" spans="1:6" ht="63.75">
      <c r="A661" s="1213" t="s">
        <v>1841</v>
      </c>
      <c r="B661" s="1214" t="s">
        <v>386</v>
      </c>
      <c r="C661" s="1215" t="s">
        <v>42</v>
      </c>
      <c r="D661" s="1216">
        <v>56</v>
      </c>
      <c r="E661" s="1311"/>
      <c r="F661" s="1191">
        <f>E661*D661</f>
        <v>0</v>
      </c>
    </row>
    <row r="662" spans="1:6" ht="25.5">
      <c r="A662" s="1213" t="s">
        <v>1842</v>
      </c>
      <c r="B662" s="1214" t="s">
        <v>392</v>
      </c>
      <c r="C662" s="1215"/>
      <c r="E662" s="1217"/>
      <c r="F662" s="1191"/>
    </row>
    <row r="663" spans="1:6" ht="38.25">
      <c r="A663" s="1213"/>
      <c r="B663" s="1214" t="s">
        <v>2702</v>
      </c>
      <c r="C663" s="1215"/>
      <c r="E663" s="1217"/>
      <c r="F663" s="1191"/>
    </row>
    <row r="664" spans="1:6" ht="25.5">
      <c r="A664" s="1213"/>
      <c r="B664" s="1214" t="s">
        <v>267</v>
      </c>
      <c r="C664" s="1215"/>
      <c r="E664" s="1217"/>
      <c r="F664" s="1191"/>
    </row>
    <row r="665" spans="1:6">
      <c r="A665" s="1213"/>
      <c r="B665" s="1214" t="s">
        <v>266</v>
      </c>
      <c r="C665" s="1215"/>
      <c r="E665" s="1217"/>
      <c r="F665" s="1191"/>
    </row>
    <row r="666" spans="1:6" ht="25.5">
      <c r="A666" s="1213"/>
      <c r="B666" s="1214" t="s">
        <v>268</v>
      </c>
      <c r="C666" s="1215"/>
      <c r="E666" s="1217"/>
      <c r="F666" s="1191"/>
    </row>
    <row r="667" spans="1:6" ht="25.5">
      <c r="A667" s="1213"/>
      <c r="B667" s="1214" t="s">
        <v>361</v>
      </c>
      <c r="C667" s="1215"/>
      <c r="E667" s="1217"/>
      <c r="F667" s="1191"/>
    </row>
    <row r="668" spans="1:6">
      <c r="A668" s="1213"/>
      <c r="B668" s="1214" t="s">
        <v>258</v>
      </c>
      <c r="C668" s="1215"/>
      <c r="E668" s="1217"/>
      <c r="F668" s="1191"/>
    </row>
    <row r="669" spans="1:6">
      <c r="A669" s="1213"/>
      <c r="B669" s="1214" t="s">
        <v>269</v>
      </c>
      <c r="C669" s="1215"/>
      <c r="E669" s="1217"/>
      <c r="F669" s="1191"/>
    </row>
    <row r="670" spans="1:6" ht="25.5">
      <c r="A670" s="1219" t="s">
        <v>1843</v>
      </c>
      <c r="B670" s="1214" t="s">
        <v>387</v>
      </c>
      <c r="C670" s="1215"/>
      <c r="E670" s="1217"/>
      <c r="F670" s="1191"/>
    </row>
    <row r="671" spans="1:6">
      <c r="A671" s="1218"/>
      <c r="B671" s="1214" t="s">
        <v>376</v>
      </c>
      <c r="C671" s="1215" t="s">
        <v>42</v>
      </c>
      <c r="D671" s="1216">
        <v>18</v>
      </c>
      <c r="E671" s="1311"/>
      <c r="F671" s="1191">
        <f>E671*D671</f>
        <v>0</v>
      </c>
    </row>
    <row r="672" spans="1:6" ht="25.5">
      <c r="A672" s="1219" t="s">
        <v>1844</v>
      </c>
      <c r="B672" s="1214" t="s">
        <v>388</v>
      </c>
      <c r="C672" s="1215"/>
      <c r="E672" s="1217"/>
      <c r="F672" s="1191"/>
    </row>
    <row r="673" spans="1:6" ht="25.5">
      <c r="A673" s="1213"/>
      <c r="B673" s="1214" t="s">
        <v>380</v>
      </c>
      <c r="C673" s="1215" t="s">
        <v>42</v>
      </c>
      <c r="D673" s="1216">
        <v>14</v>
      </c>
      <c r="E673" s="1311"/>
      <c r="F673" s="1191">
        <f>E673*D673</f>
        <v>0</v>
      </c>
    </row>
    <row r="674" spans="1:6" ht="25.5">
      <c r="A674" s="1219" t="s">
        <v>1845</v>
      </c>
      <c r="B674" s="1214" t="s">
        <v>388</v>
      </c>
      <c r="C674" s="1215"/>
      <c r="E674" s="1217"/>
      <c r="F674" s="1191"/>
    </row>
    <row r="675" spans="1:6">
      <c r="A675" s="1213"/>
      <c r="B675" s="1214" t="s">
        <v>385</v>
      </c>
      <c r="C675" s="1215" t="s">
        <v>42</v>
      </c>
      <c r="D675" s="1216">
        <v>10</v>
      </c>
      <c r="E675" s="1311"/>
      <c r="F675" s="1191">
        <f>E675*D675</f>
        <v>0</v>
      </c>
    </row>
    <row r="676" spans="1:6" ht="25.5">
      <c r="A676" s="1219" t="s">
        <v>1846</v>
      </c>
      <c r="B676" s="1214" t="s">
        <v>388</v>
      </c>
      <c r="C676" s="1215"/>
      <c r="E676" s="1217"/>
      <c r="F676" s="1191"/>
    </row>
    <row r="677" spans="1:6">
      <c r="A677" s="1213"/>
      <c r="B677" s="1214" t="s">
        <v>365</v>
      </c>
      <c r="C677" s="1215"/>
      <c r="E677" s="1217"/>
      <c r="F677" s="1191"/>
    </row>
    <row r="678" spans="1:6" ht="38.25">
      <c r="A678" s="1213"/>
      <c r="B678" s="1214" t="s">
        <v>366</v>
      </c>
      <c r="C678" s="1215" t="s">
        <v>42</v>
      </c>
      <c r="D678" s="1216">
        <v>2.5</v>
      </c>
      <c r="E678" s="1311"/>
      <c r="F678" s="1191">
        <f>E678*D678</f>
        <v>0</v>
      </c>
    </row>
    <row r="679" spans="1:6" ht="25.5">
      <c r="A679" s="1219" t="s">
        <v>1847</v>
      </c>
      <c r="B679" s="1214" t="s">
        <v>388</v>
      </c>
      <c r="C679" s="1215"/>
      <c r="E679" s="1217"/>
      <c r="F679" s="1191"/>
    </row>
    <row r="680" spans="1:6">
      <c r="A680" s="1213"/>
      <c r="B680" s="1214" t="s">
        <v>389</v>
      </c>
      <c r="C680" s="1215" t="s">
        <v>42</v>
      </c>
      <c r="D680" s="1216">
        <v>3</v>
      </c>
      <c r="E680" s="1311"/>
      <c r="F680" s="1191">
        <f t="shared" ref="F680" si="10">E680*D680</f>
        <v>0</v>
      </c>
    </row>
    <row r="681" spans="1:6" ht="38.25">
      <c r="A681" s="1213" t="s">
        <v>1848</v>
      </c>
      <c r="B681" s="1214" t="s">
        <v>391</v>
      </c>
      <c r="C681" s="1215"/>
      <c r="E681" s="1217"/>
      <c r="F681" s="1191"/>
    </row>
    <row r="682" spans="1:6" ht="38.25">
      <c r="A682" s="1213"/>
      <c r="B682" s="1214" t="s">
        <v>2713</v>
      </c>
      <c r="C682" s="1215"/>
      <c r="E682" s="1217"/>
      <c r="F682" s="1191"/>
    </row>
    <row r="683" spans="1:6">
      <c r="A683" s="1213"/>
      <c r="B683" s="1214" t="s">
        <v>61</v>
      </c>
      <c r="C683" s="1215"/>
      <c r="E683" s="1217"/>
      <c r="F683" s="1191"/>
    </row>
    <row r="684" spans="1:6">
      <c r="A684" s="1213"/>
      <c r="B684" s="1214" t="s">
        <v>266</v>
      </c>
      <c r="C684" s="1215"/>
      <c r="E684" s="1217"/>
      <c r="F684" s="1191"/>
    </row>
    <row r="685" spans="1:6" ht="25.5">
      <c r="A685" s="1213"/>
      <c r="B685" s="1214" t="s">
        <v>268</v>
      </c>
      <c r="C685" s="1215"/>
      <c r="E685" s="1217"/>
      <c r="F685" s="1191"/>
    </row>
    <row r="686" spans="1:6" ht="25.5">
      <c r="A686" s="1213"/>
      <c r="B686" s="1214" t="s">
        <v>390</v>
      </c>
      <c r="C686" s="1215"/>
      <c r="E686" s="1217"/>
      <c r="F686" s="1191"/>
    </row>
    <row r="687" spans="1:6" ht="38.25">
      <c r="A687" s="1213" t="s">
        <v>1849</v>
      </c>
      <c r="B687" s="1214" t="s">
        <v>393</v>
      </c>
      <c r="C687" s="1215"/>
      <c r="E687" s="1217"/>
      <c r="F687" s="1191"/>
    </row>
    <row r="688" spans="1:6" ht="25.5">
      <c r="A688" s="1213"/>
      <c r="B688" s="1214" t="s">
        <v>380</v>
      </c>
      <c r="C688" s="1215" t="s">
        <v>42</v>
      </c>
      <c r="D688" s="1216">
        <v>63</v>
      </c>
      <c r="E688" s="1311"/>
      <c r="F688" s="1191">
        <f>E688*D688</f>
        <v>0</v>
      </c>
    </row>
    <row r="689" spans="1:6" ht="38.25">
      <c r="A689" s="1213" t="s">
        <v>1850</v>
      </c>
      <c r="B689" s="1214" t="s">
        <v>394</v>
      </c>
      <c r="C689" s="1215"/>
      <c r="E689" s="1217"/>
      <c r="F689" s="1191"/>
    </row>
    <row r="690" spans="1:6">
      <c r="A690" s="1213"/>
      <c r="B690" s="1214" t="s">
        <v>385</v>
      </c>
      <c r="C690" s="1215" t="s">
        <v>42</v>
      </c>
      <c r="D690" s="1216">
        <v>20</v>
      </c>
      <c r="E690" s="1311"/>
      <c r="F690" s="1191">
        <f>E690*D690</f>
        <v>0</v>
      </c>
    </row>
    <row r="691" spans="1:6" ht="38.25">
      <c r="A691" s="1213" t="s">
        <v>1851</v>
      </c>
      <c r="B691" s="1214" t="s">
        <v>409</v>
      </c>
      <c r="C691" s="1215"/>
      <c r="E691" s="1217"/>
      <c r="F691" s="1191"/>
    </row>
    <row r="692" spans="1:6" ht="43.5" customHeight="1">
      <c r="A692" s="1213"/>
      <c r="B692" s="1214" t="s">
        <v>2711</v>
      </c>
      <c r="C692" s="1215"/>
      <c r="E692" s="1217"/>
      <c r="F692" s="1191"/>
    </row>
    <row r="693" spans="1:6" ht="25.5">
      <c r="A693" s="1213"/>
      <c r="B693" s="1214" t="s">
        <v>2273</v>
      </c>
      <c r="C693" s="1215"/>
      <c r="E693" s="1217"/>
      <c r="F693" s="1191"/>
    </row>
    <row r="694" spans="1:6" ht="25.5">
      <c r="A694" s="1213"/>
      <c r="B694" s="1214" t="s">
        <v>2274</v>
      </c>
      <c r="C694" s="1215"/>
      <c r="E694" s="1217"/>
      <c r="F694" s="1191"/>
    </row>
    <row r="695" spans="1:6" ht="25.5">
      <c r="A695" s="1213"/>
      <c r="B695" s="1214" t="s">
        <v>2275</v>
      </c>
      <c r="C695" s="1215"/>
      <c r="E695" s="1217"/>
      <c r="F695" s="1191"/>
    </row>
    <row r="696" spans="1:6" ht="25.5">
      <c r="A696" s="1213"/>
      <c r="B696" s="1214" t="s">
        <v>267</v>
      </c>
      <c r="C696" s="1215"/>
      <c r="E696" s="1217"/>
      <c r="F696" s="1191"/>
    </row>
    <row r="697" spans="1:6" ht="25.5">
      <c r="A697" s="1213"/>
      <c r="B697" s="1214" t="s">
        <v>268</v>
      </c>
      <c r="C697" s="1215"/>
      <c r="E697" s="1217"/>
      <c r="F697" s="1191"/>
    </row>
    <row r="698" spans="1:6">
      <c r="A698" s="1213"/>
      <c r="B698" s="1214" t="s">
        <v>266</v>
      </c>
      <c r="C698" s="1215"/>
      <c r="E698" s="1217"/>
      <c r="F698" s="1191"/>
    </row>
    <row r="699" spans="1:6" ht="25.5">
      <c r="A699" s="1213"/>
      <c r="B699" s="1214" t="s">
        <v>390</v>
      </c>
      <c r="C699" s="1215"/>
      <c r="E699" s="1217"/>
      <c r="F699" s="1191"/>
    </row>
    <row r="700" spans="1:6" ht="25.5">
      <c r="A700" s="1213" t="s">
        <v>1852</v>
      </c>
      <c r="B700" s="1214" t="s">
        <v>395</v>
      </c>
      <c r="C700" s="1215"/>
      <c r="E700" s="1217"/>
      <c r="F700" s="1191"/>
    </row>
    <row r="701" spans="1:6">
      <c r="A701" s="1213"/>
      <c r="B701" s="1223" t="s">
        <v>376</v>
      </c>
      <c r="C701" s="1215" t="s">
        <v>42</v>
      </c>
      <c r="D701" s="1216">
        <v>9</v>
      </c>
      <c r="E701" s="1311"/>
      <c r="F701" s="1191">
        <f>E701*D701</f>
        <v>0</v>
      </c>
    </row>
    <row r="702" spans="1:6" ht="25.5">
      <c r="A702" s="1213" t="s">
        <v>1853</v>
      </c>
      <c r="B702" s="1214" t="s">
        <v>396</v>
      </c>
      <c r="C702" s="1215"/>
      <c r="E702" s="1217"/>
      <c r="F702" s="1191"/>
    </row>
    <row r="703" spans="1:6">
      <c r="A703" s="1213"/>
      <c r="B703" s="1223" t="s">
        <v>385</v>
      </c>
      <c r="C703" s="1215" t="s">
        <v>42</v>
      </c>
      <c r="D703" s="1216">
        <v>7</v>
      </c>
      <c r="E703" s="1311"/>
      <c r="F703" s="1191">
        <f>E703*D703</f>
        <v>0</v>
      </c>
    </row>
    <row r="704" spans="1:6" ht="25.5">
      <c r="A704" s="1213" t="s">
        <v>1854</v>
      </c>
      <c r="B704" s="1214" t="s">
        <v>397</v>
      </c>
      <c r="C704" s="1215"/>
      <c r="E704" s="1217"/>
      <c r="F704" s="1191"/>
    </row>
    <row r="705" spans="1:6" ht="13.5" thickBot="1">
      <c r="A705" s="1213"/>
      <c r="B705" s="1282" t="s">
        <v>380</v>
      </c>
      <c r="C705" s="1221" t="s">
        <v>42</v>
      </c>
      <c r="D705" s="1222">
        <v>3.5</v>
      </c>
      <c r="E705" s="1312"/>
      <c r="F705" s="1191">
        <f>E705*D705</f>
        <v>0</v>
      </c>
    </row>
    <row r="706" spans="1:6" ht="13.5" thickTop="1">
      <c r="A706" s="1192"/>
      <c r="B706" s="1223" t="s">
        <v>2084</v>
      </c>
      <c r="F706" s="1225">
        <f>SUM(F619:F705)</f>
        <v>0</v>
      </c>
    </row>
    <row r="707" spans="1:6">
      <c r="A707" s="1226"/>
      <c r="B707" s="1227"/>
      <c r="C707" s="1228"/>
      <c r="D707" s="1229"/>
      <c r="E707" s="1229"/>
      <c r="F707" s="1230"/>
    </row>
    <row r="708" spans="1:6">
      <c r="A708" s="1192"/>
    </row>
    <row r="709" spans="1:6" ht="15.75">
      <c r="A709" s="1231" t="s">
        <v>21</v>
      </c>
      <c r="B709" s="1091" t="s">
        <v>2082</v>
      </c>
      <c r="C709" s="1189"/>
      <c r="D709" s="1190"/>
      <c r="E709" s="1190"/>
      <c r="F709" s="1191"/>
    </row>
    <row r="710" spans="1:6">
      <c r="A710" s="1192"/>
      <c r="B710" s="1193"/>
      <c r="C710" s="1189"/>
      <c r="D710" s="1190"/>
      <c r="E710" s="1190"/>
      <c r="F710" s="1191"/>
    </row>
    <row r="711" spans="1:6" s="628" customFormat="1" ht="11.25">
      <c r="A711" s="1240"/>
      <c r="B711" s="1277" t="s">
        <v>1500</v>
      </c>
      <c r="C711" s="1196"/>
      <c r="D711" s="1197"/>
      <c r="E711" s="1197"/>
      <c r="F711" s="1198"/>
    </row>
    <row r="712" spans="1:6" s="628" customFormat="1" ht="11.25">
      <c r="A712" s="1240" t="s">
        <v>1501</v>
      </c>
      <c r="B712" s="1211" t="s">
        <v>1502</v>
      </c>
      <c r="C712" s="1196"/>
      <c r="D712" s="1197"/>
      <c r="E712" s="1197"/>
      <c r="F712" s="1198"/>
    </row>
    <row r="713" spans="1:6" s="628" customFormat="1" ht="11.25">
      <c r="A713" s="1240" t="s">
        <v>1503</v>
      </c>
      <c r="B713" s="1211" t="s">
        <v>2276</v>
      </c>
      <c r="C713" s="1196"/>
      <c r="D713" s="1197"/>
      <c r="E713" s="1197"/>
      <c r="F713" s="1198"/>
    </row>
    <row r="714" spans="1:6" s="628" customFormat="1" ht="11.25">
      <c r="A714" s="1240" t="s">
        <v>1516</v>
      </c>
      <c r="B714" s="1211" t="s">
        <v>1888</v>
      </c>
      <c r="C714" s="1196"/>
      <c r="D714" s="1197"/>
      <c r="E714" s="1197"/>
      <c r="F714" s="1198"/>
    </row>
    <row r="715" spans="1:6" s="628" customFormat="1" ht="11.25">
      <c r="A715" s="1240" t="s">
        <v>48</v>
      </c>
      <c r="B715" s="1204" t="s">
        <v>2254</v>
      </c>
      <c r="C715" s="1196"/>
      <c r="D715" s="1197"/>
      <c r="E715" s="1197"/>
      <c r="F715" s="1198"/>
    </row>
    <row r="716" spans="1:6" s="628" customFormat="1" ht="11.25">
      <c r="A716" s="1240" t="s">
        <v>49</v>
      </c>
      <c r="B716" s="1204" t="s">
        <v>2255</v>
      </c>
      <c r="C716" s="1196"/>
      <c r="D716" s="1197"/>
      <c r="E716" s="1197"/>
      <c r="F716" s="1198"/>
    </row>
    <row r="717" spans="1:6" s="628" customFormat="1" ht="11.25">
      <c r="A717" s="1240" t="s">
        <v>88</v>
      </c>
      <c r="B717" s="1211" t="s">
        <v>1890</v>
      </c>
      <c r="C717" s="1196"/>
      <c r="D717" s="1197"/>
      <c r="E717" s="1197"/>
      <c r="F717" s="1198"/>
    </row>
    <row r="718" spans="1:6" s="628" customFormat="1" ht="11.25">
      <c r="A718" s="1240" t="s">
        <v>1508</v>
      </c>
      <c r="B718" s="1211" t="s">
        <v>1891</v>
      </c>
      <c r="C718" s="1196"/>
      <c r="D718" s="1197"/>
      <c r="E718" s="1197"/>
      <c r="F718" s="1198"/>
    </row>
    <row r="719" spans="1:6" s="628" customFormat="1" ht="22.5">
      <c r="A719" s="1240" t="s">
        <v>1512</v>
      </c>
      <c r="B719" s="1204" t="s">
        <v>1893</v>
      </c>
      <c r="C719" s="1196"/>
      <c r="D719" s="1197"/>
      <c r="E719" s="1197"/>
      <c r="F719" s="1198"/>
    </row>
    <row r="720" spans="1:6" s="628" customFormat="1" ht="11.25">
      <c r="A720" s="1240" t="s">
        <v>1514</v>
      </c>
      <c r="B720" s="1204" t="s">
        <v>1894</v>
      </c>
      <c r="C720" s="1196"/>
      <c r="D720" s="1197"/>
      <c r="E720" s="1197"/>
      <c r="F720" s="1198"/>
    </row>
    <row r="721" spans="1:6" s="628" customFormat="1" ht="11.25">
      <c r="A721" s="1240"/>
      <c r="B721" s="1203" t="s">
        <v>1518</v>
      </c>
      <c r="C721" s="1196"/>
      <c r="D721" s="1197"/>
      <c r="E721" s="1197"/>
      <c r="F721" s="1198"/>
    </row>
    <row r="722" spans="1:6" s="628" customFormat="1" ht="11.25">
      <c r="A722" s="1240"/>
      <c r="B722" s="1204" t="s">
        <v>1520</v>
      </c>
      <c r="C722" s="1196"/>
      <c r="D722" s="1197"/>
      <c r="E722" s="1197"/>
      <c r="F722" s="1198"/>
    </row>
    <row r="723" spans="1:6" s="628" customFormat="1" ht="11.25">
      <c r="A723" s="1240"/>
      <c r="B723" s="1204" t="s">
        <v>1566</v>
      </c>
      <c r="C723" s="1196"/>
      <c r="D723" s="1197"/>
      <c r="E723" s="1197"/>
      <c r="F723" s="1198"/>
    </row>
    <row r="724" spans="1:6" s="628" customFormat="1" ht="11.25">
      <c r="A724" s="1240"/>
      <c r="B724" s="1211" t="s">
        <v>1567</v>
      </c>
      <c r="C724" s="1196"/>
      <c r="D724" s="1197"/>
      <c r="E724" s="1197"/>
      <c r="F724" s="1198"/>
    </row>
    <row r="725" spans="1:6" s="628" customFormat="1" ht="11.25">
      <c r="A725" s="1240"/>
      <c r="B725" s="1204" t="s">
        <v>1657</v>
      </c>
      <c r="C725" s="1196"/>
      <c r="D725" s="1197"/>
      <c r="E725" s="1197"/>
      <c r="F725" s="1198"/>
    </row>
    <row r="726" spans="1:6" s="628" customFormat="1" ht="11.25">
      <c r="A726" s="1240"/>
      <c r="B726" s="1204" t="s">
        <v>1569</v>
      </c>
      <c r="C726" s="1196"/>
      <c r="D726" s="1197"/>
      <c r="E726" s="1197"/>
      <c r="F726" s="1198"/>
    </row>
    <row r="727" spans="1:6" s="628" customFormat="1" ht="11.25">
      <c r="A727" s="1240"/>
      <c r="B727" s="1204" t="s">
        <v>1570</v>
      </c>
      <c r="C727" s="1196"/>
      <c r="D727" s="1197"/>
      <c r="E727" s="1197"/>
      <c r="F727" s="1198"/>
    </row>
    <row r="728" spans="1:6" s="628" customFormat="1" ht="11.25">
      <c r="A728" s="1240"/>
      <c r="B728" s="1211" t="s">
        <v>1571</v>
      </c>
      <c r="C728" s="1196"/>
      <c r="D728" s="1197"/>
      <c r="E728" s="1197"/>
      <c r="F728" s="1198"/>
    </row>
    <row r="729" spans="1:6" s="628" customFormat="1" ht="11.25">
      <c r="A729" s="1240"/>
      <c r="B729" s="1211" t="s">
        <v>1572</v>
      </c>
      <c r="C729" s="1196"/>
      <c r="D729" s="1197"/>
      <c r="E729" s="1197"/>
      <c r="F729" s="1198"/>
    </row>
    <row r="730" spans="1:6" s="628" customFormat="1" ht="11.25">
      <c r="A730" s="1240"/>
      <c r="B730" s="1211" t="s">
        <v>1573</v>
      </c>
      <c r="C730" s="1196"/>
      <c r="D730" s="1197"/>
      <c r="E730" s="1197"/>
      <c r="F730" s="1198"/>
    </row>
    <row r="731" spans="1:6" s="628" customFormat="1" ht="11.25">
      <c r="A731" s="1240"/>
      <c r="B731" s="1211" t="s">
        <v>1574</v>
      </c>
      <c r="C731" s="1196"/>
      <c r="D731" s="1197"/>
      <c r="E731" s="1197"/>
      <c r="F731" s="1198"/>
    </row>
    <row r="732" spans="1:6" s="628" customFormat="1" ht="22.5">
      <c r="A732" s="1240"/>
      <c r="B732" s="1204" t="s">
        <v>1575</v>
      </c>
      <c r="C732" s="1196"/>
      <c r="D732" s="1197"/>
      <c r="E732" s="1197"/>
      <c r="F732" s="1198"/>
    </row>
    <row r="733" spans="1:6" s="628" customFormat="1" ht="11.25">
      <c r="A733" s="1240"/>
      <c r="B733" s="1211" t="s">
        <v>1576</v>
      </c>
      <c r="C733" s="1196"/>
      <c r="D733" s="1197"/>
      <c r="E733" s="1197"/>
      <c r="F733" s="1198"/>
    </row>
    <row r="734" spans="1:6" s="628" customFormat="1" ht="11.25">
      <c r="A734" s="1240"/>
      <c r="B734" s="1211" t="s">
        <v>1577</v>
      </c>
      <c r="C734" s="1196"/>
      <c r="D734" s="1197"/>
      <c r="E734" s="1197"/>
      <c r="F734" s="1198"/>
    </row>
    <row r="735" spans="1:6" s="628" customFormat="1" ht="11.25">
      <c r="A735" s="1240"/>
      <c r="B735" s="1211" t="s">
        <v>1578</v>
      </c>
      <c r="C735" s="1196"/>
      <c r="D735" s="1197"/>
      <c r="E735" s="1197"/>
      <c r="F735" s="1198"/>
    </row>
    <row r="736" spans="1:6" s="628" customFormat="1" ht="45">
      <c r="A736" s="1240"/>
      <c r="B736" s="1204" t="s">
        <v>1579</v>
      </c>
      <c r="C736" s="1196"/>
      <c r="D736" s="1197"/>
      <c r="E736" s="1197"/>
      <c r="F736" s="1198"/>
    </row>
    <row r="737" spans="1:6" s="628" customFormat="1" ht="11.25">
      <c r="A737" s="1240"/>
      <c r="B737" s="1283" t="s">
        <v>1580</v>
      </c>
      <c r="C737" s="1196"/>
      <c r="D737" s="1197"/>
      <c r="E737" s="1197"/>
      <c r="F737" s="1198"/>
    </row>
    <row r="738" spans="1:6" s="628" customFormat="1" ht="22.5">
      <c r="A738" s="1240"/>
      <c r="B738" s="1283" t="s">
        <v>1656</v>
      </c>
      <c r="C738" s="1196"/>
      <c r="D738" s="1197"/>
      <c r="E738" s="1197"/>
      <c r="F738" s="1198"/>
    </row>
    <row r="739" spans="1:6" s="628" customFormat="1" ht="33.75">
      <c r="A739" s="1240"/>
      <c r="B739" s="1283" t="s">
        <v>1581</v>
      </c>
      <c r="C739" s="1196"/>
      <c r="D739" s="1197"/>
      <c r="E739" s="1197"/>
      <c r="F739" s="1198"/>
    </row>
    <row r="740" spans="1:6" s="628" customFormat="1" ht="11.25">
      <c r="A740" s="1240"/>
      <c r="B740" s="1284" t="s">
        <v>1582</v>
      </c>
      <c r="C740" s="1196"/>
      <c r="D740" s="1197"/>
      <c r="E740" s="1197"/>
      <c r="F740" s="1198"/>
    </row>
    <row r="741" spans="1:6" s="628" customFormat="1" ht="11.25">
      <c r="A741" s="1240"/>
      <c r="B741" s="1211" t="s">
        <v>1583</v>
      </c>
      <c r="C741" s="1196"/>
      <c r="D741" s="1197"/>
      <c r="E741" s="1197"/>
      <c r="F741" s="1198"/>
    </row>
    <row r="742" spans="1:6" s="628" customFormat="1" ht="33.75">
      <c r="A742" s="1207" t="s">
        <v>1547</v>
      </c>
      <c r="B742" s="1285" t="s">
        <v>1517</v>
      </c>
      <c r="C742" s="1196"/>
      <c r="D742" s="1197"/>
      <c r="E742" s="1197"/>
      <c r="F742" s="1198"/>
    </row>
    <row r="743" spans="1:6" s="628" customFormat="1" ht="11.25">
      <c r="A743" s="1207"/>
      <c r="B743" s="1285"/>
      <c r="C743" s="1196"/>
      <c r="D743" s="1197"/>
      <c r="E743" s="1197"/>
      <c r="F743" s="1198"/>
    </row>
    <row r="744" spans="1:6" ht="38.25">
      <c r="A744" s="1213" t="s">
        <v>1855</v>
      </c>
      <c r="B744" s="1214" t="s">
        <v>224</v>
      </c>
      <c r="C744" s="1215"/>
      <c r="E744" s="1217"/>
      <c r="F744" s="1191"/>
    </row>
    <row r="745" spans="1:6" ht="38.25">
      <c r="A745" s="1213" t="s">
        <v>1856</v>
      </c>
      <c r="B745" s="1214" t="s">
        <v>424</v>
      </c>
      <c r="C745" s="1215"/>
      <c r="E745" s="1217"/>
      <c r="F745" s="1191"/>
    </row>
    <row r="746" spans="1:6" ht="38.25">
      <c r="A746" s="1213"/>
      <c r="B746" s="1214" t="s">
        <v>401</v>
      </c>
      <c r="C746" s="1215"/>
      <c r="E746" s="1217"/>
      <c r="F746" s="1191"/>
    </row>
    <row r="747" spans="1:6" ht="38.25">
      <c r="A747" s="1213"/>
      <c r="B747" s="1214" t="s">
        <v>2277</v>
      </c>
      <c r="C747" s="1215"/>
      <c r="E747" s="1217"/>
      <c r="F747" s="1191"/>
    </row>
    <row r="748" spans="1:6" ht="38.25">
      <c r="A748" s="1213"/>
      <c r="B748" s="1214" t="s">
        <v>2278</v>
      </c>
      <c r="C748" s="1215"/>
      <c r="E748" s="1217"/>
      <c r="F748" s="1191"/>
    </row>
    <row r="749" spans="1:6" ht="38.25">
      <c r="A749" s="1213"/>
      <c r="B749" s="1214" t="s">
        <v>2279</v>
      </c>
      <c r="C749" s="1215"/>
      <c r="E749" s="1217"/>
      <c r="F749" s="1191"/>
    </row>
    <row r="750" spans="1:6" ht="38.25">
      <c r="A750" s="1213"/>
      <c r="B750" s="1214" t="s">
        <v>2280</v>
      </c>
      <c r="C750" s="1215"/>
      <c r="E750" s="1217"/>
      <c r="F750" s="1191"/>
    </row>
    <row r="751" spans="1:6" ht="25.5">
      <c r="A751" s="1213"/>
      <c r="B751" s="1214" t="s">
        <v>2703</v>
      </c>
      <c r="C751" s="1215"/>
      <c r="E751" s="1217"/>
      <c r="F751" s="1191"/>
    </row>
    <row r="752" spans="1:6" ht="51">
      <c r="A752" s="1213"/>
      <c r="B752" s="1214" t="s">
        <v>2689</v>
      </c>
      <c r="C752" s="1215"/>
      <c r="E752" s="1217"/>
      <c r="F752" s="1191"/>
    </row>
    <row r="753" spans="1:6" ht="25.5">
      <c r="A753" s="1213"/>
      <c r="B753" s="1214" t="s">
        <v>2704</v>
      </c>
      <c r="C753" s="1215"/>
      <c r="E753" s="1217"/>
      <c r="F753" s="1191"/>
    </row>
    <row r="754" spans="1:6" ht="25.5">
      <c r="A754" s="1213"/>
      <c r="B754" s="1214" t="s">
        <v>2705</v>
      </c>
      <c r="C754" s="1215"/>
      <c r="E754" s="1217"/>
      <c r="F754" s="1191"/>
    </row>
    <row r="755" spans="1:6" ht="38.25">
      <c r="A755" s="1213"/>
      <c r="B755" s="1214" t="s">
        <v>2351</v>
      </c>
      <c r="C755" s="1215"/>
      <c r="E755" s="1217"/>
      <c r="F755" s="1191"/>
    </row>
    <row r="756" spans="1:6" ht="25.5">
      <c r="A756" s="1213"/>
      <c r="B756" s="1214" t="s">
        <v>2350</v>
      </c>
      <c r="C756" s="1215"/>
      <c r="E756" s="1217"/>
      <c r="F756" s="1191"/>
    </row>
    <row r="757" spans="1:6" ht="25.5">
      <c r="A757" s="1213"/>
      <c r="B757" s="1214" t="s">
        <v>2649</v>
      </c>
      <c r="C757" s="1215"/>
      <c r="E757" s="1217"/>
      <c r="F757" s="1191"/>
    </row>
    <row r="758" spans="1:6" ht="25.5">
      <c r="A758" s="1213"/>
      <c r="B758" s="1214" t="s">
        <v>398</v>
      </c>
      <c r="C758" s="1215"/>
      <c r="E758" s="1217"/>
      <c r="F758" s="1191"/>
    </row>
    <row r="759" spans="1:6" ht="25.5">
      <c r="A759" s="1213"/>
      <c r="B759" s="1214" t="s">
        <v>399</v>
      </c>
      <c r="C759" s="1215"/>
      <c r="E759" s="1217"/>
      <c r="F759" s="1191"/>
    </row>
    <row r="760" spans="1:6" ht="38.25">
      <c r="A760" s="1213"/>
      <c r="B760" s="1286" t="s">
        <v>425</v>
      </c>
      <c r="C760" s="1215"/>
      <c r="E760" s="1217"/>
      <c r="F760" s="1191"/>
    </row>
    <row r="761" spans="1:6">
      <c r="A761" s="1213"/>
      <c r="B761" s="1254" t="s">
        <v>2648</v>
      </c>
      <c r="C761" s="1215"/>
      <c r="E761" s="1217"/>
      <c r="F761" s="1191"/>
    </row>
    <row r="762" spans="1:6" ht="25.5">
      <c r="A762" s="1213"/>
      <c r="B762" s="1254" t="s">
        <v>354</v>
      </c>
      <c r="C762" s="1215"/>
      <c r="E762" s="1217"/>
      <c r="F762" s="1191"/>
    </row>
    <row r="763" spans="1:6">
      <c r="A763" s="1213"/>
      <c r="B763" s="1254" t="s">
        <v>252</v>
      </c>
      <c r="C763" s="1215" t="s">
        <v>42</v>
      </c>
      <c r="D763" s="1216">
        <v>115</v>
      </c>
      <c r="E763" s="1311"/>
      <c r="F763" s="1191">
        <f>E763*D763</f>
        <v>0</v>
      </c>
    </row>
    <row r="764" spans="1:6" ht="25.5">
      <c r="A764" s="1213" t="s">
        <v>1858</v>
      </c>
      <c r="B764" s="1214" t="s">
        <v>520</v>
      </c>
      <c r="C764" s="1215"/>
      <c r="E764" s="1217"/>
      <c r="F764" s="1191"/>
    </row>
    <row r="765" spans="1:6" ht="25.5">
      <c r="A765" s="1213"/>
      <c r="B765" s="1254" t="s">
        <v>354</v>
      </c>
      <c r="C765" s="1215"/>
      <c r="E765" s="1217"/>
      <c r="F765" s="1191"/>
    </row>
    <row r="766" spans="1:6" ht="38.25">
      <c r="A766" s="1213"/>
      <c r="B766" s="1214" t="s">
        <v>522</v>
      </c>
      <c r="C766" s="1215"/>
      <c r="E766" s="1217"/>
      <c r="F766" s="1191"/>
    </row>
    <row r="767" spans="1:6" ht="25.5">
      <c r="A767" s="1213"/>
      <c r="B767" s="1214" t="s">
        <v>523</v>
      </c>
      <c r="C767" s="1215"/>
      <c r="E767" s="1217"/>
      <c r="F767" s="1191"/>
    </row>
    <row r="768" spans="1:6" ht="25.5">
      <c r="A768" s="1213"/>
      <c r="B768" s="1214" t="s">
        <v>2703</v>
      </c>
      <c r="C768" s="1215"/>
      <c r="E768" s="1217"/>
      <c r="F768" s="1191"/>
    </row>
    <row r="769" spans="1:6" ht="51">
      <c r="A769" s="1213"/>
      <c r="B769" s="1214" t="s">
        <v>2690</v>
      </c>
      <c r="C769" s="1215"/>
      <c r="E769" s="1217"/>
      <c r="F769" s="1191"/>
    </row>
    <row r="770" spans="1:6" ht="25.5">
      <c r="A770" s="1213"/>
      <c r="B770" s="1214" t="s">
        <v>2704</v>
      </c>
      <c r="C770" s="1215"/>
      <c r="E770" s="1217"/>
      <c r="F770" s="1191"/>
    </row>
    <row r="771" spans="1:6" ht="25.5">
      <c r="A771" s="1213"/>
      <c r="B771" s="1214" t="s">
        <v>2705</v>
      </c>
      <c r="C771" s="1215"/>
      <c r="E771" s="1217"/>
      <c r="F771" s="1191"/>
    </row>
    <row r="772" spans="1:6" ht="38.25">
      <c r="A772" s="1213"/>
      <c r="B772" s="1214" t="s">
        <v>2352</v>
      </c>
      <c r="C772" s="1215"/>
      <c r="E772" s="1217"/>
      <c r="F772" s="1191"/>
    </row>
    <row r="773" spans="1:6" ht="25.5">
      <c r="A773" s="1213"/>
      <c r="B773" s="1214" t="s">
        <v>2350</v>
      </c>
      <c r="C773" s="1215"/>
      <c r="E773" s="1217"/>
      <c r="F773" s="1191"/>
    </row>
    <row r="774" spans="1:6">
      <c r="A774" s="1213"/>
      <c r="B774" s="1214" t="s">
        <v>260</v>
      </c>
      <c r="C774" s="1215"/>
      <c r="E774" s="1217"/>
      <c r="F774" s="1191"/>
    </row>
    <row r="775" spans="1:6" ht="25.5">
      <c r="A775" s="1213"/>
      <c r="B775" s="1214" t="s">
        <v>2649</v>
      </c>
      <c r="C775" s="1215"/>
      <c r="E775" s="1217"/>
      <c r="F775" s="1191"/>
    </row>
    <row r="776" spans="1:6" ht="25.5">
      <c r="A776" s="1213"/>
      <c r="B776" s="1214" t="s">
        <v>398</v>
      </c>
      <c r="C776" s="1215"/>
      <c r="E776" s="1217"/>
      <c r="F776" s="1191"/>
    </row>
    <row r="777" spans="1:6">
      <c r="A777" s="1213"/>
      <c r="B777" s="1214" t="s">
        <v>519</v>
      </c>
      <c r="C777" s="1215"/>
      <c r="E777" s="1217"/>
      <c r="F777" s="1191"/>
    </row>
    <row r="778" spans="1:6">
      <c r="A778" s="1213"/>
      <c r="B778" s="1214" t="s">
        <v>521</v>
      </c>
      <c r="C778" s="1215"/>
      <c r="E778" s="1217"/>
      <c r="F778" s="1191"/>
    </row>
    <row r="779" spans="1:6" ht="38.25">
      <c r="A779" s="1213"/>
      <c r="B779" s="1214" t="s">
        <v>524</v>
      </c>
      <c r="C779" s="1215" t="s">
        <v>42</v>
      </c>
      <c r="D779" s="1216">
        <f>17+3</f>
        <v>20</v>
      </c>
      <c r="E779" s="1311"/>
      <c r="F779" s="1191">
        <f>E779*D779</f>
        <v>0</v>
      </c>
    </row>
    <row r="780" spans="1:6" ht="25.5">
      <c r="A780" s="1213" t="s">
        <v>1859</v>
      </c>
      <c r="B780" s="1214" t="s">
        <v>274</v>
      </c>
      <c r="C780" s="1215"/>
      <c r="E780" s="1217"/>
      <c r="F780" s="1191"/>
    </row>
    <row r="781" spans="1:6" ht="38.25">
      <c r="A781" s="1213"/>
      <c r="B781" s="1214" t="s">
        <v>522</v>
      </c>
      <c r="C781" s="1215"/>
      <c r="E781" s="1217"/>
      <c r="F781" s="1191"/>
    </row>
    <row r="782" spans="1:6" ht="25.5">
      <c r="A782" s="1213"/>
      <c r="B782" s="1214" t="s">
        <v>523</v>
      </c>
      <c r="C782" s="1215"/>
      <c r="E782" s="1217"/>
      <c r="F782" s="1191"/>
    </row>
    <row r="783" spans="1:6" ht="25.5">
      <c r="A783" s="1213"/>
      <c r="B783" s="1214" t="s">
        <v>2703</v>
      </c>
      <c r="C783" s="1215"/>
      <c r="E783" s="1217"/>
      <c r="F783" s="1191"/>
    </row>
    <row r="784" spans="1:6" ht="51">
      <c r="A784" s="1213"/>
      <c r="B784" s="1214" t="s">
        <v>2691</v>
      </c>
      <c r="C784" s="1215"/>
      <c r="E784" s="1217"/>
      <c r="F784" s="1191"/>
    </row>
    <row r="785" spans="1:6" ht="25.5">
      <c r="A785" s="1213"/>
      <c r="B785" s="1214" t="s">
        <v>2704</v>
      </c>
      <c r="C785" s="1215"/>
      <c r="E785" s="1217"/>
      <c r="F785" s="1191"/>
    </row>
    <row r="786" spans="1:6" ht="25.5">
      <c r="A786" s="1213"/>
      <c r="B786" s="1214" t="s">
        <v>2705</v>
      </c>
      <c r="C786" s="1215"/>
      <c r="E786" s="1217"/>
      <c r="F786" s="1191"/>
    </row>
    <row r="787" spans="1:6" ht="38.25">
      <c r="A787" s="1213"/>
      <c r="B787" s="1214" t="s">
        <v>2353</v>
      </c>
      <c r="C787" s="1215"/>
      <c r="E787" s="1217"/>
      <c r="F787" s="1191"/>
    </row>
    <row r="788" spans="1:6" ht="25.5">
      <c r="A788" s="1213"/>
      <c r="B788" s="1214" t="s">
        <v>2350</v>
      </c>
      <c r="C788" s="1215" t="s">
        <v>42</v>
      </c>
      <c r="D788" s="1216">
        <v>9.5</v>
      </c>
      <c r="E788" s="1311"/>
      <c r="F788" s="1191">
        <f>E788*D788</f>
        <v>0</v>
      </c>
    </row>
    <row r="789" spans="1:6" ht="25.5">
      <c r="A789" s="1213"/>
      <c r="B789" s="1214" t="s">
        <v>2649</v>
      </c>
      <c r="C789" s="1215"/>
      <c r="E789" s="1217"/>
      <c r="F789" s="1191"/>
    </row>
    <row r="790" spans="1:6" ht="25.5">
      <c r="A790" s="1213" t="s">
        <v>1857</v>
      </c>
      <c r="B790" s="1214" t="s">
        <v>273</v>
      </c>
      <c r="C790" s="1215"/>
      <c r="E790" s="1217"/>
      <c r="F790" s="1191"/>
    </row>
    <row r="791" spans="1:6" ht="25.5">
      <c r="A791" s="1213"/>
      <c r="B791" s="1214" t="s">
        <v>2350</v>
      </c>
      <c r="C791" s="1215"/>
      <c r="E791" s="1217"/>
      <c r="F791" s="1191"/>
    </row>
    <row r="792" spans="1:6" ht="51">
      <c r="A792" s="1213"/>
      <c r="B792" s="1214" t="s">
        <v>2354</v>
      </c>
      <c r="C792" s="1215"/>
      <c r="E792" s="1217"/>
      <c r="F792" s="1191"/>
    </row>
    <row r="793" spans="1:6" ht="25.5">
      <c r="A793" s="1213"/>
      <c r="B793" s="1214" t="s">
        <v>259</v>
      </c>
      <c r="C793" s="1215"/>
      <c r="E793" s="1217"/>
      <c r="F793" s="1191"/>
    </row>
    <row r="794" spans="1:6" ht="25.5">
      <c r="A794" s="1213"/>
      <c r="B794" s="1214" t="s">
        <v>275</v>
      </c>
      <c r="C794" s="1215"/>
      <c r="E794" s="1217"/>
      <c r="F794" s="1191"/>
    </row>
    <row r="795" spans="1:6" ht="25.5">
      <c r="A795" s="1213"/>
      <c r="B795" s="1214" t="s">
        <v>261</v>
      </c>
      <c r="C795" s="1215"/>
      <c r="E795" s="1217"/>
      <c r="F795" s="1191"/>
    </row>
    <row r="796" spans="1:6" ht="38.25">
      <c r="A796" s="1218" t="s">
        <v>1860</v>
      </c>
      <c r="B796" s="1214" t="s">
        <v>276</v>
      </c>
      <c r="C796" s="1215" t="s">
        <v>50</v>
      </c>
      <c r="D796" s="1216">
        <v>22</v>
      </c>
      <c r="E796" s="1311"/>
      <c r="F796" s="1191">
        <f>E796*D796</f>
        <v>0</v>
      </c>
    </row>
    <row r="797" spans="1:6" ht="25.5">
      <c r="A797" s="1218" t="s">
        <v>1861</v>
      </c>
      <c r="B797" s="1214" t="s">
        <v>277</v>
      </c>
      <c r="C797" s="1215" t="s">
        <v>50</v>
      </c>
      <c r="D797" s="1216">
        <v>60</v>
      </c>
      <c r="E797" s="1311"/>
      <c r="F797" s="1191">
        <f t="shared" ref="F797:F800" si="11">E797*D797</f>
        <v>0</v>
      </c>
    </row>
    <row r="798" spans="1:6" ht="25.5">
      <c r="A798" s="1218" t="s">
        <v>1862</v>
      </c>
      <c r="B798" s="1214" t="s">
        <v>271</v>
      </c>
      <c r="C798" s="1215" t="s">
        <v>50</v>
      </c>
      <c r="D798" s="1216">
        <v>10</v>
      </c>
      <c r="E798" s="1311"/>
      <c r="F798" s="1191">
        <f t="shared" si="11"/>
        <v>0</v>
      </c>
    </row>
    <row r="799" spans="1:6" ht="25.5">
      <c r="A799" s="1218" t="s">
        <v>1863</v>
      </c>
      <c r="B799" s="1214" t="s">
        <v>272</v>
      </c>
      <c r="C799" s="1215" t="s">
        <v>50</v>
      </c>
      <c r="D799" s="1216">
        <v>9</v>
      </c>
      <c r="E799" s="1311"/>
      <c r="F799" s="1191">
        <f t="shared" si="11"/>
        <v>0</v>
      </c>
    </row>
    <row r="800" spans="1:6">
      <c r="A800" s="1218" t="s">
        <v>1864</v>
      </c>
      <c r="B800" s="1214" t="s">
        <v>278</v>
      </c>
      <c r="C800" s="1215" t="s">
        <v>50</v>
      </c>
      <c r="D800" s="1216">
        <v>11</v>
      </c>
      <c r="E800" s="1311"/>
      <c r="F800" s="1191">
        <f t="shared" si="11"/>
        <v>0</v>
      </c>
    </row>
    <row r="801" spans="1:6" ht="25.5">
      <c r="A801" s="1213" t="s">
        <v>1865</v>
      </c>
      <c r="B801" s="1214" t="s">
        <v>400</v>
      </c>
      <c r="C801" s="1215"/>
      <c r="E801" s="1217"/>
      <c r="F801" s="1191"/>
    </row>
    <row r="802" spans="1:6" ht="38.25">
      <c r="A802" s="1213"/>
      <c r="B802" s="1214" t="s">
        <v>401</v>
      </c>
      <c r="C802" s="1215"/>
      <c r="E802" s="1217"/>
      <c r="F802" s="1191"/>
    </row>
    <row r="803" spans="1:6" ht="38.25">
      <c r="A803" s="1213"/>
      <c r="B803" s="1214" t="s">
        <v>2281</v>
      </c>
      <c r="C803" s="1215"/>
      <c r="E803" s="1217"/>
      <c r="F803" s="1191"/>
    </row>
    <row r="804" spans="1:6" ht="38.25">
      <c r="A804" s="1213"/>
      <c r="B804" s="1214" t="s">
        <v>2282</v>
      </c>
      <c r="C804" s="1215"/>
      <c r="E804" s="1217"/>
      <c r="F804" s="1191"/>
    </row>
    <row r="805" spans="1:6" ht="38.25">
      <c r="A805" s="1213"/>
      <c r="B805" s="1214" t="s">
        <v>2283</v>
      </c>
      <c r="C805" s="1215"/>
      <c r="E805" s="1217"/>
      <c r="F805" s="1191"/>
    </row>
    <row r="806" spans="1:6" ht="30" customHeight="1">
      <c r="A806" s="1213"/>
      <c r="B806" s="1287" t="s">
        <v>2280</v>
      </c>
      <c r="C806" s="1215"/>
      <c r="E806" s="1217"/>
      <c r="F806" s="1191"/>
    </row>
    <row r="807" spans="1:6" ht="51">
      <c r="A807" s="1213"/>
      <c r="B807" s="1214" t="s">
        <v>2690</v>
      </c>
      <c r="C807" s="1215"/>
      <c r="E807" s="1217"/>
      <c r="F807" s="1191"/>
    </row>
    <row r="808" spans="1:6" ht="25.5">
      <c r="A808" s="1213"/>
      <c r="B808" s="1214" t="s">
        <v>2706</v>
      </c>
      <c r="C808" s="1215"/>
      <c r="E808" s="1217"/>
      <c r="F808" s="1191"/>
    </row>
    <row r="809" spans="1:6" ht="38.25">
      <c r="A809" s="1213"/>
      <c r="B809" s="1214" t="s">
        <v>2351</v>
      </c>
      <c r="C809" s="1215"/>
      <c r="E809" s="1217"/>
      <c r="F809" s="1191"/>
    </row>
    <row r="810" spans="1:6" ht="25.5">
      <c r="A810" s="1213"/>
      <c r="B810" s="1214" t="s">
        <v>2350</v>
      </c>
      <c r="C810" s="1215" t="s">
        <v>42</v>
      </c>
      <c r="D810" s="1216">
        <v>5</v>
      </c>
      <c r="E810" s="1311"/>
      <c r="F810" s="1191">
        <f t="shared" ref="F810" si="12">E810*D810</f>
        <v>0</v>
      </c>
    </row>
    <row r="811" spans="1:6" ht="25.5">
      <c r="A811" s="1213"/>
      <c r="B811" s="1214" t="s">
        <v>2649</v>
      </c>
      <c r="C811" s="1215"/>
      <c r="E811" s="1217"/>
      <c r="F811" s="1191"/>
    </row>
    <row r="812" spans="1:6" ht="63.75">
      <c r="A812" s="1213" t="s">
        <v>1866</v>
      </c>
      <c r="B812" s="1214" t="s">
        <v>431</v>
      </c>
      <c r="C812" s="1215"/>
      <c r="E812" s="1217"/>
      <c r="F812" s="1191"/>
    </row>
    <row r="813" spans="1:6" ht="25.5">
      <c r="A813" s="1213"/>
      <c r="B813" s="1214" t="s">
        <v>437</v>
      </c>
      <c r="C813" s="1215" t="s">
        <v>50</v>
      </c>
      <c r="D813" s="1216">
        <v>80</v>
      </c>
      <c r="E813" s="1311"/>
      <c r="F813" s="1191">
        <f t="shared" ref="F813" si="13">E813*D813</f>
        <v>0</v>
      </c>
    </row>
    <row r="814" spans="1:6" ht="63.75">
      <c r="A814" s="1213" t="s">
        <v>1867</v>
      </c>
      <c r="B814" s="1239" t="s">
        <v>2371</v>
      </c>
      <c r="C814" s="1215"/>
      <c r="E814" s="1217"/>
      <c r="F814" s="1191"/>
    </row>
    <row r="815" spans="1:6" ht="38.25">
      <c r="A815" s="1213"/>
      <c r="B815" s="1239" t="s">
        <v>426</v>
      </c>
      <c r="C815" s="1215"/>
      <c r="E815" s="1217"/>
      <c r="F815" s="1191"/>
    </row>
    <row r="816" spans="1:6" ht="25.5">
      <c r="A816" s="1213"/>
      <c r="B816" s="1239" t="s">
        <v>548</v>
      </c>
      <c r="C816" s="1215" t="s">
        <v>78</v>
      </c>
      <c r="D816" s="1216">
        <v>6</v>
      </c>
      <c r="E816" s="1311"/>
      <c r="F816" s="1191">
        <f t="shared" ref="F816" si="14">E816*D816</f>
        <v>0</v>
      </c>
    </row>
    <row r="817" spans="1:6" ht="38.25">
      <c r="A817" s="1213" t="s">
        <v>1868</v>
      </c>
      <c r="B817" s="1214" t="s">
        <v>428</v>
      </c>
      <c r="C817" s="1215"/>
      <c r="E817" s="1217"/>
      <c r="F817" s="1191"/>
    </row>
    <row r="818" spans="1:6" ht="25.5">
      <c r="A818" s="1213"/>
      <c r="B818" s="1214" t="s">
        <v>429</v>
      </c>
      <c r="C818" s="1215"/>
      <c r="E818" s="1217"/>
      <c r="F818" s="1191"/>
    </row>
    <row r="819" spans="1:6" ht="25.5">
      <c r="A819" s="1213"/>
      <c r="B819" s="1214" t="s">
        <v>430</v>
      </c>
      <c r="C819" s="1215"/>
      <c r="E819" s="1217"/>
      <c r="F819" s="1191"/>
    </row>
    <row r="820" spans="1:6">
      <c r="A820" s="1213"/>
      <c r="B820" s="1214" t="s">
        <v>427</v>
      </c>
      <c r="C820" s="1215" t="s">
        <v>50</v>
      </c>
      <c r="D820" s="1216">
        <v>50</v>
      </c>
      <c r="E820" s="1311"/>
      <c r="F820" s="1191">
        <f t="shared" ref="F820" si="15">E820*D820</f>
        <v>0</v>
      </c>
    </row>
    <row r="821" spans="1:6" ht="38.25">
      <c r="A821" s="1213" t="s">
        <v>1869</v>
      </c>
      <c r="B821" s="1214" t="s">
        <v>1870</v>
      </c>
      <c r="C821" s="1215"/>
      <c r="E821" s="1217"/>
      <c r="F821" s="1191"/>
    </row>
    <row r="822" spans="1:6" ht="25.5">
      <c r="A822" s="1213"/>
      <c r="B822" s="1214" t="s">
        <v>438</v>
      </c>
      <c r="C822" s="1215"/>
      <c r="E822" s="1217"/>
      <c r="F822" s="1191"/>
    </row>
    <row r="823" spans="1:6" ht="25.5">
      <c r="A823" s="1213"/>
      <c r="B823" s="1214" t="s">
        <v>430</v>
      </c>
      <c r="C823" s="1215"/>
      <c r="E823" s="1217"/>
      <c r="F823" s="1191"/>
    </row>
    <row r="824" spans="1:6">
      <c r="A824" s="1213"/>
      <c r="B824" s="1214" t="s">
        <v>427</v>
      </c>
      <c r="C824" s="1215" t="s">
        <v>50</v>
      </c>
      <c r="D824" s="1216">
        <v>4</v>
      </c>
      <c r="E824" s="1311"/>
      <c r="F824" s="1191">
        <f t="shared" ref="F824" si="16">E824*D824</f>
        <v>0</v>
      </c>
    </row>
    <row r="825" spans="1:6">
      <c r="A825" s="1213" t="s">
        <v>1871</v>
      </c>
      <c r="B825" s="1254" t="s">
        <v>2714</v>
      </c>
      <c r="C825" s="1215"/>
      <c r="E825" s="1217"/>
      <c r="F825" s="1191"/>
    </row>
    <row r="826" spans="1:6" ht="25.5">
      <c r="A826" s="1213" t="s">
        <v>1872</v>
      </c>
      <c r="B826" s="1214" t="s">
        <v>421</v>
      </c>
      <c r="C826" s="1215"/>
      <c r="E826" s="1217"/>
      <c r="F826" s="1191"/>
    </row>
    <row r="827" spans="1:6" ht="38.25">
      <c r="A827" s="1213"/>
      <c r="B827" s="1214" t="s">
        <v>263</v>
      </c>
      <c r="C827" s="1215"/>
      <c r="E827" s="1217"/>
      <c r="F827" s="1191"/>
    </row>
    <row r="828" spans="1:6" ht="38.25">
      <c r="A828" s="1213"/>
      <c r="B828" s="1214" t="s">
        <v>2719</v>
      </c>
      <c r="C828" s="1215"/>
      <c r="E828" s="1217"/>
      <c r="F828" s="1191"/>
    </row>
    <row r="829" spans="1:6" ht="29.25" customHeight="1">
      <c r="A829" s="1213"/>
      <c r="B829" s="1214" t="s">
        <v>2272</v>
      </c>
      <c r="C829" s="1215"/>
      <c r="E829" s="1217"/>
      <c r="F829" s="1191"/>
    </row>
    <row r="830" spans="1:6" ht="25.5">
      <c r="A830" s="1213"/>
      <c r="B830" s="1214" t="s">
        <v>264</v>
      </c>
      <c r="C830" s="1215"/>
      <c r="E830" s="1217"/>
      <c r="F830" s="1191"/>
    </row>
    <row r="831" spans="1:6">
      <c r="A831" s="1213"/>
      <c r="B831" s="1214" t="s">
        <v>265</v>
      </c>
      <c r="C831" s="1215"/>
      <c r="E831" s="1217"/>
      <c r="F831" s="1191"/>
    </row>
    <row r="832" spans="1:6" ht="25.5">
      <c r="A832" s="1218" t="s">
        <v>1873</v>
      </c>
      <c r="B832" s="1214" t="s">
        <v>422</v>
      </c>
      <c r="C832" s="1215" t="s">
        <v>50</v>
      </c>
      <c r="D832" s="1216">
        <v>10</v>
      </c>
      <c r="E832" s="1311"/>
      <c r="F832" s="1191">
        <f t="shared" ref="F832:F833" si="17">E832*D832</f>
        <v>0</v>
      </c>
    </row>
    <row r="833" spans="1:6" ht="38.25">
      <c r="A833" s="1218" t="s">
        <v>1874</v>
      </c>
      <c r="B833" s="1214" t="s">
        <v>423</v>
      </c>
      <c r="C833" s="1215" t="s">
        <v>50</v>
      </c>
      <c r="D833" s="1216">
        <v>71</v>
      </c>
      <c r="E833" s="1311"/>
      <c r="F833" s="1191">
        <f t="shared" si="17"/>
        <v>0</v>
      </c>
    </row>
    <row r="834" spans="1:6" ht="51">
      <c r="A834" s="1213" t="s">
        <v>1875</v>
      </c>
      <c r="B834" s="1214" t="s">
        <v>341</v>
      </c>
      <c r="C834" s="1215"/>
      <c r="E834" s="1217"/>
      <c r="F834" s="1191"/>
    </row>
    <row r="835" spans="1:6" ht="25.5">
      <c r="A835" s="1213"/>
      <c r="B835" s="1214" t="s">
        <v>342</v>
      </c>
      <c r="C835" s="1215"/>
      <c r="E835" s="1217"/>
      <c r="F835" s="1191"/>
    </row>
    <row r="836" spans="1:6" ht="25.5">
      <c r="A836" s="1213"/>
      <c r="B836" s="1214" t="s">
        <v>343</v>
      </c>
      <c r="C836" s="1215" t="s">
        <v>50</v>
      </c>
      <c r="D836" s="1216">
        <v>16</v>
      </c>
      <c r="E836" s="1311"/>
      <c r="F836" s="1191">
        <f t="shared" ref="F836" si="18">E836*D836</f>
        <v>0</v>
      </c>
    </row>
    <row r="837" spans="1:6">
      <c r="A837" s="1213" t="s">
        <v>1876</v>
      </c>
      <c r="B837" s="1214" t="s">
        <v>2296</v>
      </c>
      <c r="C837" s="1215"/>
      <c r="E837" s="1217"/>
      <c r="F837" s="1191"/>
    </row>
    <row r="838" spans="1:6">
      <c r="A838" s="1213"/>
      <c r="B838" s="1214" t="s">
        <v>2297</v>
      </c>
      <c r="C838" s="1215" t="s">
        <v>50</v>
      </c>
      <c r="D838" s="1216">
        <v>0</v>
      </c>
      <c r="E838" s="1217"/>
      <c r="F838" s="1191">
        <f t="shared" ref="F838" si="19">E838*D838</f>
        <v>0</v>
      </c>
    </row>
    <row r="839" spans="1:6" ht="51">
      <c r="A839" s="1213" t="s">
        <v>1877</v>
      </c>
      <c r="B839" s="1214" t="s">
        <v>2299</v>
      </c>
      <c r="C839" s="1215"/>
      <c r="E839" s="1217"/>
      <c r="F839" s="1191"/>
    </row>
    <row r="840" spans="1:6">
      <c r="A840" s="1213"/>
      <c r="B840" s="1214" t="s">
        <v>2298</v>
      </c>
      <c r="C840" s="1215" t="s">
        <v>50</v>
      </c>
      <c r="D840" s="1216">
        <v>0</v>
      </c>
      <c r="E840" s="1217"/>
      <c r="F840" s="1191">
        <f t="shared" ref="F840" si="20">E840*D840</f>
        <v>0</v>
      </c>
    </row>
    <row r="841" spans="1:6" ht="25.5">
      <c r="A841" s="1213" t="s">
        <v>1878</v>
      </c>
      <c r="B841" s="1214" t="s">
        <v>1879</v>
      </c>
      <c r="C841" s="1215"/>
      <c r="E841" s="1217"/>
      <c r="F841" s="1191"/>
    </row>
    <row r="842" spans="1:6" ht="25.5">
      <c r="A842" s="1213"/>
      <c r="B842" s="1214" t="s">
        <v>1880</v>
      </c>
      <c r="C842" s="1215"/>
      <c r="E842" s="1217"/>
      <c r="F842" s="1191"/>
    </row>
    <row r="843" spans="1:6" ht="25.5">
      <c r="A843" s="1213"/>
      <c r="B843" s="1254" t="s">
        <v>1881</v>
      </c>
      <c r="C843" s="1259" t="s">
        <v>42</v>
      </c>
      <c r="D843" s="1288">
        <v>15</v>
      </c>
      <c r="E843" s="1311"/>
      <c r="F843" s="1191">
        <f t="shared" ref="F843" si="21">E843*D843</f>
        <v>0</v>
      </c>
    </row>
    <row r="844" spans="1:6">
      <c r="A844" s="1213" t="s">
        <v>1882</v>
      </c>
      <c r="B844" s="1254" t="s">
        <v>1883</v>
      </c>
      <c r="C844" s="1259"/>
      <c r="D844" s="1288"/>
      <c r="E844" s="1217"/>
      <c r="F844" s="1191"/>
    </row>
    <row r="845" spans="1:6" ht="25.5">
      <c r="A845" s="1213"/>
      <c r="B845" s="1254" t="s">
        <v>1884</v>
      </c>
      <c r="C845" s="1259"/>
      <c r="D845" s="1288"/>
      <c r="E845" s="1217"/>
      <c r="F845" s="1191"/>
    </row>
    <row r="846" spans="1:6">
      <c r="A846" s="1213"/>
      <c r="B846" s="1254" t="s">
        <v>1885</v>
      </c>
      <c r="C846" s="1259"/>
      <c r="D846" s="1288"/>
      <c r="E846" s="1217"/>
      <c r="F846" s="1191"/>
    </row>
    <row r="847" spans="1:6" ht="25.5">
      <c r="A847" s="1213"/>
      <c r="B847" s="1254" t="s">
        <v>1886</v>
      </c>
      <c r="C847" s="1259"/>
      <c r="D847" s="1288"/>
      <c r="E847" s="1217"/>
      <c r="F847" s="1191"/>
    </row>
    <row r="848" spans="1:6" ht="13.5" thickBot="1">
      <c r="A848" s="1213"/>
      <c r="B848" s="1289" t="s">
        <v>1887</v>
      </c>
      <c r="C848" s="1267" t="s">
        <v>50</v>
      </c>
      <c r="D848" s="1290">
        <v>29</v>
      </c>
      <c r="E848" s="1312"/>
      <c r="F848" s="1191">
        <f t="shared" ref="F848" si="22">E848*D848</f>
        <v>0</v>
      </c>
    </row>
    <row r="849" spans="1:6" ht="14.25" thickTop="1" thickBot="1">
      <c r="A849" s="1291"/>
      <c r="B849" s="1292"/>
      <c r="C849" s="1293"/>
      <c r="D849" s="1288"/>
      <c r="E849" s="1190"/>
      <c r="F849" s="1191"/>
    </row>
    <row r="850" spans="1:6" ht="13.5" thickTop="1">
      <c r="A850" s="1192"/>
      <c r="B850" s="1223" t="s">
        <v>2083</v>
      </c>
      <c r="F850" s="1225">
        <f>SUM(F744:F848)</f>
        <v>0</v>
      </c>
    </row>
    <row r="851" spans="1:6">
      <c r="A851" s="1226"/>
      <c r="B851" s="1227"/>
      <c r="C851" s="1228"/>
      <c r="D851" s="1229"/>
      <c r="E851" s="1229"/>
      <c r="F851" s="1230"/>
    </row>
    <row r="852" spans="1:6">
      <c r="A852" s="1192"/>
    </row>
    <row r="853" spans="1:6" ht="15.75">
      <c r="A853" s="1231" t="s">
        <v>22</v>
      </c>
      <c r="B853" s="1091" t="s">
        <v>23</v>
      </c>
      <c r="C853" s="1189"/>
      <c r="D853" s="1190"/>
      <c r="E853" s="1190"/>
      <c r="F853" s="1191"/>
    </row>
    <row r="854" spans="1:6">
      <c r="A854" s="1192"/>
      <c r="B854" s="1193"/>
      <c r="C854" s="1189"/>
      <c r="D854" s="1190"/>
      <c r="E854" s="1190"/>
      <c r="F854" s="1191"/>
    </row>
    <row r="855" spans="1:6" s="628" customFormat="1" ht="11.25">
      <c r="A855" s="1240"/>
      <c r="B855" s="1277" t="s">
        <v>1500</v>
      </c>
      <c r="C855" s="1196"/>
      <c r="D855" s="1197"/>
      <c r="E855" s="1197"/>
      <c r="F855" s="1198"/>
    </row>
    <row r="856" spans="1:6" s="628" customFormat="1" ht="11.25">
      <c r="A856" s="1240"/>
      <c r="B856" s="1211" t="s">
        <v>1502</v>
      </c>
      <c r="C856" s="1196"/>
      <c r="D856" s="1197"/>
      <c r="E856" s="1197"/>
      <c r="F856" s="1198"/>
    </row>
    <row r="857" spans="1:6" s="628" customFormat="1" ht="33.75">
      <c r="A857" s="1240" t="s">
        <v>1501</v>
      </c>
      <c r="B857" s="1204" t="s">
        <v>2284</v>
      </c>
      <c r="C857" s="1196"/>
      <c r="D857" s="1197"/>
      <c r="E857" s="1197"/>
      <c r="F857" s="1198"/>
    </row>
    <row r="858" spans="1:6" s="628" customFormat="1" ht="11.25">
      <c r="A858" s="1240" t="s">
        <v>1503</v>
      </c>
      <c r="B858" s="1211" t="s">
        <v>1896</v>
      </c>
      <c r="C858" s="1196"/>
      <c r="D858" s="1197"/>
      <c r="E858" s="1197"/>
      <c r="F858" s="1198"/>
    </row>
    <row r="859" spans="1:6" s="628" customFormat="1" ht="11.25">
      <c r="A859" s="1240" t="s">
        <v>48</v>
      </c>
      <c r="B859" s="1211" t="s">
        <v>1808</v>
      </c>
      <c r="C859" s="1196"/>
      <c r="D859" s="1197"/>
      <c r="E859" s="1197"/>
      <c r="F859" s="1198"/>
    </row>
    <row r="860" spans="1:6" s="628" customFormat="1" ht="11.25">
      <c r="A860" s="1240" t="s">
        <v>49</v>
      </c>
      <c r="B860" s="1204" t="s">
        <v>1809</v>
      </c>
      <c r="C860" s="1196"/>
      <c r="D860" s="1197"/>
      <c r="E860" s="1197"/>
      <c r="F860" s="1198"/>
    </row>
    <row r="861" spans="1:6" s="628" customFormat="1" ht="11.25">
      <c r="A861" s="1240" t="s">
        <v>88</v>
      </c>
      <c r="B861" s="1211" t="s">
        <v>1897</v>
      </c>
      <c r="C861" s="1196"/>
      <c r="D861" s="1197"/>
      <c r="E861" s="1197"/>
      <c r="F861" s="1198"/>
    </row>
    <row r="862" spans="1:6" s="628" customFormat="1" ht="11.25">
      <c r="A862" s="1240" t="s">
        <v>1508</v>
      </c>
      <c r="B862" s="1204" t="s">
        <v>1811</v>
      </c>
      <c r="C862" s="1196"/>
      <c r="D862" s="1197"/>
      <c r="E862" s="1197"/>
      <c r="F862" s="1198"/>
    </row>
    <row r="863" spans="1:6" s="628" customFormat="1" ht="11.25">
      <c r="A863" s="1240" t="s">
        <v>1510</v>
      </c>
      <c r="B863" s="1204" t="s">
        <v>1812</v>
      </c>
      <c r="C863" s="1196"/>
      <c r="D863" s="1197"/>
      <c r="E863" s="1197"/>
      <c r="F863" s="1198"/>
    </row>
    <row r="864" spans="1:6" s="628" customFormat="1" ht="45">
      <c r="A864" s="1240" t="s">
        <v>1512</v>
      </c>
      <c r="B864" s="1204" t="s">
        <v>1813</v>
      </c>
      <c r="C864" s="1196"/>
      <c r="D864" s="1197"/>
      <c r="E864" s="1197"/>
      <c r="F864" s="1198"/>
    </row>
    <row r="865" spans="1:6" s="628" customFormat="1" ht="11.25">
      <c r="A865" s="1240" t="s">
        <v>1514</v>
      </c>
      <c r="B865" s="1211" t="s">
        <v>1898</v>
      </c>
      <c r="C865" s="1196"/>
      <c r="D865" s="1197"/>
      <c r="E865" s="1197"/>
      <c r="F865" s="1198"/>
    </row>
    <row r="866" spans="1:6" s="628" customFormat="1" ht="33.75">
      <c r="A866" s="1240" t="s">
        <v>1815</v>
      </c>
      <c r="B866" s="1204" t="s">
        <v>1899</v>
      </c>
      <c r="C866" s="1196"/>
      <c r="D866" s="1197"/>
      <c r="E866" s="1197"/>
      <c r="F866" s="1198"/>
    </row>
    <row r="867" spans="1:6" s="628" customFormat="1" ht="11.25">
      <c r="A867" s="1240"/>
      <c r="B867" s="1203" t="s">
        <v>1518</v>
      </c>
      <c r="C867" s="1196"/>
      <c r="D867" s="1197"/>
      <c r="E867" s="1197"/>
      <c r="F867" s="1198"/>
    </row>
    <row r="868" spans="1:6" s="628" customFormat="1" ht="11.25">
      <c r="A868" s="1240"/>
      <c r="B868" s="1204" t="s">
        <v>1520</v>
      </c>
      <c r="C868" s="1196"/>
      <c r="D868" s="1197"/>
      <c r="E868" s="1197"/>
      <c r="F868" s="1198"/>
    </row>
    <row r="869" spans="1:6" s="628" customFormat="1" ht="11.25">
      <c r="A869" s="1240"/>
      <c r="B869" s="1204" t="s">
        <v>1519</v>
      </c>
      <c r="C869" s="1196"/>
      <c r="D869" s="1197"/>
      <c r="E869" s="1197"/>
      <c r="F869" s="1198"/>
    </row>
    <row r="870" spans="1:6" s="628" customFormat="1" ht="11.25">
      <c r="A870" s="1240"/>
      <c r="B870" s="1211" t="s">
        <v>1521</v>
      </c>
      <c r="C870" s="1196"/>
      <c r="D870" s="1197"/>
      <c r="E870" s="1197"/>
      <c r="F870" s="1198"/>
    </row>
    <row r="871" spans="1:6" s="628" customFormat="1" ht="11.25">
      <c r="A871" s="1240"/>
      <c r="B871" s="1211" t="s">
        <v>1522</v>
      </c>
      <c r="C871" s="1196"/>
      <c r="D871" s="1197"/>
      <c r="E871" s="1197"/>
      <c r="F871" s="1198"/>
    </row>
    <row r="872" spans="1:6" s="628" customFormat="1" ht="11.25">
      <c r="A872" s="1240"/>
      <c r="B872" s="1204" t="s">
        <v>1523</v>
      </c>
      <c r="C872" s="1196"/>
      <c r="D872" s="1197"/>
      <c r="E872" s="1197"/>
      <c r="F872" s="1198"/>
    </row>
    <row r="873" spans="1:6" s="628" customFormat="1" ht="11.25">
      <c r="A873" s="1240"/>
      <c r="B873" s="1204" t="s">
        <v>1524</v>
      </c>
      <c r="C873" s="1196"/>
      <c r="D873" s="1197"/>
      <c r="E873" s="1197"/>
      <c r="F873" s="1198"/>
    </row>
    <row r="874" spans="1:6" s="628" customFormat="1" ht="11.25">
      <c r="A874" s="1240"/>
      <c r="B874" s="1211" t="s">
        <v>1525</v>
      </c>
      <c r="C874" s="1196"/>
      <c r="D874" s="1197"/>
      <c r="E874" s="1197"/>
      <c r="F874" s="1198"/>
    </row>
    <row r="875" spans="1:6" s="628" customFormat="1" ht="11.25">
      <c r="A875" s="1240"/>
      <c r="B875" s="1204" t="s">
        <v>1526</v>
      </c>
      <c r="C875" s="1196"/>
      <c r="D875" s="1197"/>
      <c r="E875" s="1197"/>
      <c r="F875" s="1198"/>
    </row>
    <row r="876" spans="1:6" s="628" customFormat="1" ht="11.25">
      <c r="A876" s="1240"/>
      <c r="B876" s="1204" t="s">
        <v>1534</v>
      </c>
      <c r="C876" s="1196"/>
      <c r="D876" s="1197"/>
      <c r="E876" s="1197"/>
      <c r="F876" s="1198"/>
    </row>
    <row r="877" spans="1:6" s="628" customFormat="1" ht="11.25">
      <c r="A877" s="1240"/>
      <c r="B877" s="1211" t="s">
        <v>1527</v>
      </c>
      <c r="C877" s="1196"/>
      <c r="D877" s="1197"/>
      <c r="E877" s="1197"/>
      <c r="F877" s="1198"/>
    </row>
    <row r="878" spans="1:6" s="628" customFormat="1" ht="22.5">
      <c r="A878" s="1240"/>
      <c r="B878" s="1204" t="s">
        <v>1529</v>
      </c>
      <c r="C878" s="1196"/>
      <c r="D878" s="1197"/>
      <c r="E878" s="1197"/>
      <c r="F878" s="1198"/>
    </row>
    <row r="879" spans="1:6" s="628" customFormat="1" ht="11.25">
      <c r="A879" s="1240"/>
      <c r="B879" s="1211" t="s">
        <v>1528</v>
      </c>
      <c r="C879" s="1196"/>
      <c r="D879" s="1197"/>
      <c r="E879" s="1197"/>
      <c r="F879" s="1198"/>
    </row>
    <row r="880" spans="1:6" s="628" customFormat="1" ht="11.25">
      <c r="A880" s="1240"/>
      <c r="B880" s="1211" t="s">
        <v>1530</v>
      </c>
      <c r="C880" s="1196"/>
      <c r="D880" s="1197"/>
      <c r="E880" s="1197"/>
      <c r="F880" s="1198"/>
    </row>
    <row r="881" spans="1:6" s="628" customFormat="1" ht="11.25">
      <c r="A881" s="1240"/>
      <c r="B881" s="1211" t="s">
        <v>1531</v>
      </c>
      <c r="C881" s="1196"/>
      <c r="D881" s="1197"/>
      <c r="E881" s="1197"/>
      <c r="F881" s="1198"/>
    </row>
    <row r="882" spans="1:6" s="628" customFormat="1" ht="45">
      <c r="A882" s="1240"/>
      <c r="B882" s="1250" t="s">
        <v>1532</v>
      </c>
      <c r="C882" s="1196"/>
      <c r="D882" s="1197"/>
      <c r="E882" s="1197"/>
      <c r="F882" s="1198"/>
    </row>
    <row r="883" spans="1:6" s="628" customFormat="1" ht="11.25">
      <c r="A883" s="1240"/>
      <c r="B883" s="1250" t="s">
        <v>1535</v>
      </c>
      <c r="C883" s="1196"/>
      <c r="D883" s="1197"/>
      <c r="E883" s="1197"/>
      <c r="F883" s="1198"/>
    </row>
    <row r="884" spans="1:6" s="628" customFormat="1" ht="22.5">
      <c r="A884" s="1240"/>
      <c r="B884" s="1250" t="s">
        <v>1818</v>
      </c>
      <c r="C884" s="1196"/>
      <c r="D884" s="1197"/>
      <c r="E884" s="1197"/>
      <c r="F884" s="1198"/>
    </row>
    <row r="885" spans="1:6" s="628" customFormat="1" ht="11.25">
      <c r="A885" s="1240"/>
      <c r="B885" s="1294" t="s">
        <v>1536</v>
      </c>
      <c r="C885" s="1196"/>
      <c r="D885" s="1197"/>
      <c r="E885" s="1197"/>
      <c r="F885" s="1198"/>
    </row>
    <row r="886" spans="1:6" s="628" customFormat="1" ht="11.25">
      <c r="A886" s="1240"/>
      <c r="B886" s="1294" t="s">
        <v>1533</v>
      </c>
      <c r="C886" s="1196"/>
      <c r="D886" s="1197"/>
      <c r="E886" s="1197"/>
      <c r="F886" s="1198"/>
    </row>
    <row r="887" spans="1:6" s="628" customFormat="1" ht="11.25">
      <c r="A887" s="1240"/>
      <c r="B887" s="1294" t="s">
        <v>1537</v>
      </c>
      <c r="C887" s="1196"/>
      <c r="D887" s="1197"/>
      <c r="E887" s="1197"/>
      <c r="F887" s="1198"/>
    </row>
    <row r="888" spans="1:6" s="628" customFormat="1" ht="22.5">
      <c r="A888" s="1240"/>
      <c r="B888" s="1199" t="s">
        <v>2316</v>
      </c>
      <c r="C888" s="1196"/>
      <c r="D888" s="1197"/>
      <c r="E888" s="1197"/>
      <c r="F888" s="1198"/>
    </row>
    <row r="889" spans="1:6" s="628" customFormat="1" ht="33.75">
      <c r="A889" s="1240" t="s">
        <v>1516</v>
      </c>
      <c r="B889" s="1204" t="s">
        <v>1517</v>
      </c>
      <c r="C889" s="1196"/>
      <c r="D889" s="1197"/>
      <c r="E889" s="1197"/>
      <c r="F889" s="1198"/>
    </row>
    <row r="890" spans="1:6" s="628" customFormat="1" ht="11.25">
      <c r="A890" s="1240"/>
      <c r="B890" s="1204"/>
      <c r="C890" s="1196"/>
      <c r="D890" s="1197"/>
      <c r="E890" s="1197"/>
      <c r="F890" s="1198"/>
    </row>
    <row r="891" spans="1:6">
      <c r="A891" s="1213" t="s">
        <v>1900</v>
      </c>
      <c r="B891" s="1214" t="s">
        <v>158</v>
      </c>
      <c r="C891" s="1215"/>
      <c r="E891" s="1217"/>
      <c r="F891" s="1191"/>
    </row>
    <row r="892" spans="1:6" ht="38.25">
      <c r="A892" s="1213"/>
      <c r="B892" s="1214" t="s">
        <v>190</v>
      </c>
      <c r="C892" s="1215"/>
      <c r="E892" s="1217"/>
      <c r="F892" s="1191"/>
    </row>
    <row r="893" spans="1:6">
      <c r="A893" s="1213"/>
      <c r="B893" s="1214" t="s">
        <v>345</v>
      </c>
      <c r="C893" s="1215"/>
      <c r="E893" s="1217"/>
      <c r="F893" s="1191"/>
    </row>
    <row r="894" spans="1:6" ht="38.25">
      <c r="A894" s="1213" t="s">
        <v>1901</v>
      </c>
      <c r="B894" s="1214" t="s">
        <v>248</v>
      </c>
      <c r="C894" s="1215"/>
      <c r="E894" s="1217"/>
      <c r="F894" s="1191"/>
    </row>
    <row r="895" spans="1:6" ht="38.25">
      <c r="A895" s="1213"/>
      <c r="B895" s="1214" t="s">
        <v>183</v>
      </c>
      <c r="C895" s="1215"/>
      <c r="E895" s="1217"/>
      <c r="F895" s="1191"/>
    </row>
    <row r="896" spans="1:6" ht="25.5">
      <c r="A896" s="1213"/>
      <c r="B896" s="1214" t="s">
        <v>186</v>
      </c>
      <c r="C896" s="1215"/>
      <c r="E896" s="1217"/>
      <c r="F896" s="1191"/>
    </row>
    <row r="897" spans="1:6">
      <c r="A897" s="1213"/>
      <c r="B897" s="1214" t="s">
        <v>184</v>
      </c>
      <c r="C897" s="1215"/>
      <c r="E897" s="1217"/>
      <c r="F897" s="1191"/>
    </row>
    <row r="898" spans="1:6" ht="25.5">
      <c r="A898" s="1213"/>
      <c r="B898" s="1214" t="s">
        <v>187</v>
      </c>
      <c r="C898" s="1215"/>
      <c r="E898" s="1217"/>
      <c r="F898" s="1191"/>
    </row>
    <row r="899" spans="1:6">
      <c r="A899" s="1213"/>
      <c r="B899" s="1214" t="s">
        <v>185</v>
      </c>
      <c r="C899" s="1215"/>
      <c r="E899" s="1217"/>
      <c r="F899" s="1191"/>
    </row>
    <row r="900" spans="1:6" ht="25.5">
      <c r="A900" s="1213"/>
      <c r="B900" s="1214" t="s">
        <v>188</v>
      </c>
      <c r="C900" s="1215"/>
      <c r="E900" s="1217"/>
      <c r="F900" s="1191"/>
    </row>
    <row r="901" spans="1:6" ht="25.5">
      <c r="A901" s="1213"/>
      <c r="B901" s="1214" t="s">
        <v>193</v>
      </c>
      <c r="C901" s="1215"/>
      <c r="E901" s="1217"/>
      <c r="F901" s="1191"/>
    </row>
    <row r="902" spans="1:6">
      <c r="A902" s="1213"/>
      <c r="B902" s="1214" t="s">
        <v>189</v>
      </c>
      <c r="C902" s="1215"/>
      <c r="E902" s="1217"/>
      <c r="F902" s="1191"/>
    </row>
    <row r="903" spans="1:6">
      <c r="A903" s="1213"/>
      <c r="B903" s="1214" t="s">
        <v>155</v>
      </c>
      <c r="C903" s="1215"/>
      <c r="E903" s="1217"/>
      <c r="F903" s="1191"/>
    </row>
    <row r="904" spans="1:6" ht="25.5">
      <c r="A904" s="1213"/>
      <c r="B904" s="1214" t="s">
        <v>156</v>
      </c>
      <c r="C904" s="1215"/>
      <c r="E904" s="1217"/>
      <c r="F904" s="1191"/>
    </row>
    <row r="905" spans="1:6">
      <c r="A905" s="1213"/>
      <c r="B905" s="1214" t="s">
        <v>1895</v>
      </c>
      <c r="C905" s="1215" t="s">
        <v>157</v>
      </c>
      <c r="D905" s="1216">
        <v>0.8</v>
      </c>
      <c r="E905" s="1311"/>
      <c r="F905" s="1191">
        <f>E905*D905</f>
        <v>0</v>
      </c>
    </row>
    <row r="906" spans="1:6" ht="25.5">
      <c r="A906" s="1213" t="s">
        <v>1902</v>
      </c>
      <c r="B906" s="1214" t="s">
        <v>256</v>
      </c>
      <c r="C906" s="1215"/>
      <c r="E906" s="1217"/>
      <c r="F906" s="1191"/>
    </row>
    <row r="907" spans="1:6">
      <c r="A907" s="1213"/>
      <c r="B907" s="1295" t="s">
        <v>257</v>
      </c>
      <c r="C907" s="1215"/>
      <c r="E907" s="1217"/>
      <c r="F907" s="1191"/>
    </row>
    <row r="908" spans="1:6">
      <c r="A908" s="1213"/>
      <c r="B908" s="1295" t="s">
        <v>363</v>
      </c>
      <c r="C908" s="1215"/>
      <c r="E908" s="1217"/>
      <c r="F908" s="1191"/>
    </row>
    <row r="909" spans="1:6">
      <c r="A909" s="1213"/>
      <c r="B909" s="1295" t="s">
        <v>255</v>
      </c>
      <c r="C909" s="1215"/>
      <c r="E909" s="1217"/>
      <c r="F909" s="1191"/>
    </row>
    <row r="910" spans="1:6" ht="25.5">
      <c r="A910" s="1213"/>
      <c r="B910" s="1214" t="s">
        <v>193</v>
      </c>
      <c r="C910" s="1215"/>
      <c r="E910" s="1217"/>
      <c r="F910" s="1191"/>
    </row>
    <row r="911" spans="1:6">
      <c r="A911" s="1213"/>
      <c r="B911" s="1295" t="s">
        <v>159</v>
      </c>
      <c r="C911" s="1215" t="s">
        <v>157</v>
      </c>
      <c r="D911" s="1216">
        <v>0.15</v>
      </c>
      <c r="E911" s="1311"/>
      <c r="F911" s="1191">
        <f>E911*D911</f>
        <v>0</v>
      </c>
    </row>
    <row r="912" spans="1:6" ht="25.5">
      <c r="A912" s="1213" t="s">
        <v>1903</v>
      </c>
      <c r="B912" s="1295" t="s">
        <v>346</v>
      </c>
      <c r="C912" s="1215"/>
      <c r="E912" s="1217"/>
      <c r="F912" s="1191"/>
    </row>
    <row r="913" spans="1:6" ht="25.5">
      <c r="A913" s="1213"/>
      <c r="B913" s="1295" t="s">
        <v>195</v>
      </c>
      <c r="C913" s="1215"/>
      <c r="E913" s="1217"/>
      <c r="F913" s="1191"/>
    </row>
    <row r="914" spans="1:6" ht="38.25">
      <c r="A914" s="1213"/>
      <c r="B914" s="1295" t="s">
        <v>196</v>
      </c>
      <c r="C914" s="1215"/>
      <c r="E914" s="1217"/>
      <c r="F914" s="1191"/>
    </row>
    <row r="915" spans="1:6">
      <c r="A915" s="1213"/>
      <c r="B915" s="1295" t="s">
        <v>197</v>
      </c>
      <c r="C915" s="1215" t="s">
        <v>170</v>
      </c>
      <c r="D915" s="1216">
        <v>20</v>
      </c>
      <c r="E915" s="1311"/>
      <c r="F915" s="1191">
        <f>E915*D915</f>
        <v>0</v>
      </c>
    </row>
    <row r="916" spans="1:6" ht="25.5">
      <c r="A916" s="1213" t="s">
        <v>1904</v>
      </c>
      <c r="B916" s="1295" t="s">
        <v>351</v>
      </c>
      <c r="C916" s="1215"/>
      <c r="E916" s="1217"/>
      <c r="F916" s="1191"/>
    </row>
    <row r="917" spans="1:6">
      <c r="A917" s="1213"/>
      <c r="B917" s="1295" t="s">
        <v>169</v>
      </c>
      <c r="C917" s="1215" t="s">
        <v>170</v>
      </c>
      <c r="D917" s="1216">
        <v>35</v>
      </c>
      <c r="E917" s="1311"/>
      <c r="F917" s="1191">
        <f>E917*D917</f>
        <v>0</v>
      </c>
    </row>
    <row r="918" spans="1:6" ht="25.5">
      <c r="A918" s="1213" t="s">
        <v>1905</v>
      </c>
      <c r="B918" s="1295" t="s">
        <v>352</v>
      </c>
      <c r="C918" s="1215"/>
      <c r="E918" s="1217"/>
      <c r="F918" s="1191"/>
    </row>
    <row r="919" spans="1:6">
      <c r="A919" s="1213"/>
      <c r="B919" s="1295" t="s">
        <v>353</v>
      </c>
      <c r="C919" s="1215" t="s">
        <v>170</v>
      </c>
      <c r="D919" s="1216">
        <v>40</v>
      </c>
      <c r="E919" s="1311"/>
      <c r="F919" s="1191">
        <f>E919*D919</f>
        <v>0</v>
      </c>
    </row>
    <row r="920" spans="1:6" ht="25.5">
      <c r="A920" s="1213" t="s">
        <v>1906</v>
      </c>
      <c r="B920" s="1295" t="s">
        <v>359</v>
      </c>
      <c r="C920" s="1215"/>
      <c r="E920" s="1217"/>
      <c r="F920" s="1191"/>
    </row>
    <row r="921" spans="1:6" ht="25.5">
      <c r="A921" s="1213"/>
      <c r="B921" s="1295" t="s">
        <v>360</v>
      </c>
      <c r="C921" s="1215" t="s">
        <v>170</v>
      </c>
      <c r="D921" s="1216">
        <v>25</v>
      </c>
      <c r="E921" s="1311"/>
      <c r="F921" s="1191">
        <f>E921*D921</f>
        <v>0</v>
      </c>
    </row>
    <row r="922" spans="1:6" ht="51">
      <c r="A922" s="1213" t="s">
        <v>1907</v>
      </c>
      <c r="B922" s="1296" t="s">
        <v>362</v>
      </c>
      <c r="C922" s="1215"/>
      <c r="E922" s="1217"/>
      <c r="F922" s="1191"/>
    </row>
    <row r="923" spans="1:6" ht="25.5">
      <c r="A923" s="1213"/>
      <c r="B923" s="1214" t="s">
        <v>187</v>
      </c>
      <c r="C923" s="1215"/>
      <c r="E923" s="1217"/>
      <c r="F923" s="1191"/>
    </row>
    <row r="924" spans="1:6">
      <c r="A924" s="1213"/>
      <c r="B924" s="1214" t="s">
        <v>185</v>
      </c>
      <c r="C924" s="1215"/>
      <c r="E924" s="1217"/>
      <c r="F924" s="1191"/>
    </row>
    <row r="925" spans="1:6" ht="25.5">
      <c r="A925" s="1213"/>
      <c r="B925" s="1214" t="s">
        <v>188</v>
      </c>
      <c r="C925" s="1215" t="s">
        <v>170</v>
      </c>
      <c r="D925" s="1216">
        <v>35</v>
      </c>
      <c r="E925" s="1311"/>
      <c r="F925" s="1191">
        <f>E925*D925</f>
        <v>0</v>
      </c>
    </row>
    <row r="926" spans="1:6" ht="38.25">
      <c r="A926" s="1213" t="s">
        <v>1908</v>
      </c>
      <c r="B926" s="1295" t="s">
        <v>420</v>
      </c>
      <c r="C926" s="1215"/>
      <c r="E926" s="1217"/>
      <c r="F926" s="1191"/>
    </row>
    <row r="927" spans="1:6" ht="25.5">
      <c r="A927" s="1213"/>
      <c r="B927" s="1295" t="s">
        <v>172</v>
      </c>
      <c r="C927" s="1215"/>
      <c r="E927" s="1217"/>
      <c r="F927" s="1191"/>
    </row>
    <row r="928" spans="1:6">
      <c r="A928" s="1213"/>
      <c r="B928" s="1295" t="s">
        <v>174</v>
      </c>
      <c r="C928" s="1215"/>
      <c r="E928" s="1217"/>
      <c r="F928" s="1191"/>
    </row>
    <row r="929" spans="1:6" ht="25.5">
      <c r="A929" s="1213"/>
      <c r="B929" s="1295" t="s">
        <v>173</v>
      </c>
      <c r="C929" s="1215" t="s">
        <v>170</v>
      </c>
      <c r="D929" s="1216">
        <v>130</v>
      </c>
      <c r="E929" s="1311"/>
      <c r="F929" s="1191">
        <f>E929*D929</f>
        <v>0</v>
      </c>
    </row>
    <row r="930" spans="1:6" ht="38.25">
      <c r="A930" s="1213" t="s">
        <v>1909</v>
      </c>
      <c r="B930" s="1296" t="s">
        <v>1489</v>
      </c>
      <c r="C930" s="1215"/>
      <c r="E930" s="1217"/>
      <c r="F930" s="1191"/>
    </row>
    <row r="931" spans="1:6">
      <c r="A931" s="1213"/>
      <c r="B931" s="1295" t="s">
        <v>1490</v>
      </c>
      <c r="C931" s="1215"/>
      <c r="E931" s="1217"/>
      <c r="F931" s="1191"/>
    </row>
    <row r="932" spans="1:6">
      <c r="A932" s="1213"/>
      <c r="B932" s="1295" t="s">
        <v>1491</v>
      </c>
      <c r="C932" s="1215"/>
      <c r="E932" s="1217"/>
      <c r="F932" s="1191"/>
    </row>
    <row r="933" spans="1:6" ht="25.5">
      <c r="A933" s="1213"/>
      <c r="B933" s="1295" t="s">
        <v>1492</v>
      </c>
      <c r="C933" s="1215" t="s">
        <v>170</v>
      </c>
      <c r="D933" s="1216">
        <v>12</v>
      </c>
      <c r="E933" s="1311"/>
      <c r="F933" s="1191">
        <f>E933*D933</f>
        <v>0</v>
      </c>
    </row>
    <row r="934" spans="1:6" ht="38.25">
      <c r="A934" s="1213" t="s">
        <v>1910</v>
      </c>
      <c r="B934" s="1295" t="s">
        <v>160</v>
      </c>
      <c r="C934" s="1215"/>
      <c r="E934" s="1217"/>
      <c r="F934" s="1191"/>
    </row>
    <row r="935" spans="1:6" ht="25.5">
      <c r="A935" s="1213"/>
      <c r="B935" s="1295" t="s">
        <v>2285</v>
      </c>
      <c r="C935" s="1215"/>
      <c r="E935" s="1217"/>
      <c r="F935" s="1191"/>
    </row>
    <row r="936" spans="1:6">
      <c r="A936" s="1213"/>
      <c r="B936" s="1295" t="s">
        <v>161</v>
      </c>
      <c r="C936" s="1215"/>
      <c r="E936" s="1217"/>
      <c r="F936" s="1191"/>
    </row>
    <row r="937" spans="1:6" ht="25.5">
      <c r="A937" s="1213"/>
      <c r="B937" s="1295" t="s">
        <v>162</v>
      </c>
      <c r="C937" s="1215"/>
      <c r="E937" s="1217"/>
      <c r="F937" s="1191"/>
    </row>
    <row r="938" spans="1:6" ht="38.25">
      <c r="A938" s="1213"/>
      <c r="B938" s="1295" t="s">
        <v>163</v>
      </c>
      <c r="C938" s="1215"/>
      <c r="E938" s="1217"/>
      <c r="F938" s="1191"/>
    </row>
    <row r="939" spans="1:6" ht="38.25">
      <c r="A939" s="1213"/>
      <c r="B939" s="1295" t="s">
        <v>164</v>
      </c>
      <c r="C939" s="1215"/>
      <c r="E939" s="1217"/>
      <c r="F939" s="1191"/>
    </row>
    <row r="940" spans="1:6" ht="25.5">
      <c r="A940" s="1213"/>
      <c r="B940" s="1295" t="s">
        <v>165</v>
      </c>
      <c r="C940" s="1215"/>
      <c r="E940" s="1217"/>
      <c r="F940" s="1191"/>
    </row>
    <row r="941" spans="1:6" ht="25.5">
      <c r="A941" s="1213"/>
      <c r="B941" s="1295" t="s">
        <v>166</v>
      </c>
      <c r="C941" s="1215"/>
      <c r="E941" s="1217"/>
      <c r="F941" s="1191"/>
    </row>
    <row r="942" spans="1:6" ht="25.5">
      <c r="A942" s="1213"/>
      <c r="B942" s="1295" t="s">
        <v>167</v>
      </c>
      <c r="C942" s="1215"/>
      <c r="E942" s="1217"/>
      <c r="F942" s="1191"/>
    </row>
    <row r="943" spans="1:6">
      <c r="A943" s="1213"/>
      <c r="B943" s="1295" t="s">
        <v>168</v>
      </c>
      <c r="C943" s="1215"/>
      <c r="E943" s="1217"/>
      <c r="F943" s="1191"/>
    </row>
    <row r="944" spans="1:6" ht="25.5">
      <c r="A944" s="1213"/>
      <c r="B944" s="1295" t="s">
        <v>340</v>
      </c>
      <c r="C944" s="1215" t="s">
        <v>170</v>
      </c>
      <c r="D944" s="1216">
        <v>70</v>
      </c>
      <c r="E944" s="1311"/>
      <c r="F944" s="1191">
        <f>E944*D944</f>
        <v>0</v>
      </c>
    </row>
    <row r="945" spans="1:6" ht="38.25">
      <c r="A945" s="1213" t="s">
        <v>1911</v>
      </c>
      <c r="B945" s="1214" t="s">
        <v>180</v>
      </c>
      <c r="C945" s="1215"/>
      <c r="E945" s="1217"/>
      <c r="F945" s="1191"/>
    </row>
    <row r="946" spans="1:6">
      <c r="A946" s="1213"/>
      <c r="B946" s="1214" t="s">
        <v>181</v>
      </c>
      <c r="C946" s="1215"/>
      <c r="E946" s="1217"/>
      <c r="F946" s="1191"/>
    </row>
    <row r="947" spans="1:6" ht="25.5">
      <c r="A947" s="1213"/>
      <c r="B947" s="1214" t="s">
        <v>182</v>
      </c>
      <c r="C947" s="1215" t="s">
        <v>50</v>
      </c>
      <c r="D947" s="1216">
        <v>16.5</v>
      </c>
      <c r="E947" s="1311"/>
      <c r="F947" s="1191">
        <f>E947*D947</f>
        <v>0</v>
      </c>
    </row>
    <row r="948" spans="1:6" ht="25.5">
      <c r="A948" s="1213" t="s">
        <v>1912</v>
      </c>
      <c r="B948" s="1214" t="s">
        <v>231</v>
      </c>
      <c r="C948" s="1215"/>
      <c r="E948" s="1217"/>
      <c r="F948" s="1191"/>
    </row>
    <row r="949" spans="1:6">
      <c r="A949" s="1213"/>
      <c r="B949" s="1214" t="s">
        <v>226</v>
      </c>
      <c r="C949" s="1215"/>
      <c r="E949" s="1217"/>
      <c r="F949" s="1191"/>
    </row>
    <row r="950" spans="1:6" ht="38.25">
      <c r="A950" s="1213"/>
      <c r="B950" s="1214" t="s">
        <v>227</v>
      </c>
      <c r="C950" s="1215" t="s">
        <v>142</v>
      </c>
      <c r="D950" s="1216">
        <v>1</v>
      </c>
      <c r="E950" s="1311"/>
      <c r="F950" s="1191">
        <f>E950*D950</f>
        <v>0</v>
      </c>
    </row>
    <row r="951" spans="1:6" ht="38.25">
      <c r="A951" s="1213" t="s">
        <v>1913</v>
      </c>
      <c r="B951" s="1214" t="s">
        <v>458</v>
      </c>
      <c r="C951" s="1215"/>
      <c r="E951" s="1217"/>
      <c r="F951" s="1191"/>
    </row>
    <row r="952" spans="1:6" ht="25.5">
      <c r="A952" s="1213"/>
      <c r="B952" s="1214" t="s">
        <v>460</v>
      </c>
      <c r="C952" s="1215"/>
      <c r="E952" s="1217"/>
      <c r="F952" s="1191"/>
    </row>
    <row r="953" spans="1:6">
      <c r="A953" s="1213"/>
      <c r="B953" s="1214" t="s">
        <v>459</v>
      </c>
      <c r="C953" s="1215"/>
      <c r="E953" s="1217"/>
      <c r="F953" s="1191"/>
    </row>
    <row r="954" spans="1:6" ht="25.5">
      <c r="A954" s="1213"/>
      <c r="B954" s="1214" t="s">
        <v>461</v>
      </c>
      <c r="C954" s="1215"/>
      <c r="E954" s="1217"/>
      <c r="F954" s="1191"/>
    </row>
    <row r="955" spans="1:6" ht="25.5">
      <c r="A955" s="1213"/>
      <c r="B955" s="1214" t="s">
        <v>462</v>
      </c>
      <c r="C955" s="1215" t="s">
        <v>142</v>
      </c>
      <c r="D955" s="1216">
        <v>1</v>
      </c>
      <c r="E955" s="1311"/>
      <c r="F955" s="1191">
        <f>E955*D955</f>
        <v>0</v>
      </c>
    </row>
    <row r="956" spans="1:6" ht="25.5">
      <c r="A956" s="1213" t="s">
        <v>2343</v>
      </c>
      <c r="B956" s="1214" t="s">
        <v>2344</v>
      </c>
      <c r="C956" s="1215"/>
      <c r="E956" s="1217"/>
      <c r="F956" s="1191"/>
    </row>
    <row r="957" spans="1:6" ht="25.5">
      <c r="A957" s="1213"/>
      <c r="B957" s="1214" t="s">
        <v>2345</v>
      </c>
      <c r="C957" s="1215"/>
      <c r="E957" s="1217"/>
      <c r="F957" s="1191"/>
    </row>
    <row r="958" spans="1:6">
      <c r="A958" s="1213"/>
      <c r="B958" s="1214" t="s">
        <v>2348</v>
      </c>
      <c r="C958" s="1215"/>
      <c r="E958" s="1217"/>
      <c r="F958" s="1191"/>
    </row>
    <row r="959" spans="1:6">
      <c r="A959" s="1213"/>
      <c r="B959" s="1214" t="s">
        <v>2349</v>
      </c>
      <c r="C959" s="1215"/>
      <c r="E959" s="1217"/>
      <c r="F959" s="1191"/>
    </row>
    <row r="960" spans="1:6" ht="25.5">
      <c r="A960" s="1213"/>
      <c r="B960" s="1214" t="s">
        <v>2347</v>
      </c>
      <c r="C960" s="1215"/>
      <c r="E960" s="1217"/>
      <c r="F960" s="1191"/>
    </row>
    <row r="961" spans="1:6" ht="26.25" thickBot="1">
      <c r="A961" s="1213"/>
      <c r="B961" s="1220" t="s">
        <v>2346</v>
      </c>
      <c r="C961" s="1221" t="s">
        <v>142</v>
      </c>
      <c r="D961" s="1222">
        <v>1</v>
      </c>
      <c r="E961" s="1312"/>
      <c r="F961" s="1191">
        <f>E961*D961</f>
        <v>0</v>
      </c>
    </row>
    <row r="962" spans="1:6" ht="13.5" thickTop="1">
      <c r="A962" s="1192"/>
      <c r="B962" s="1223" t="s">
        <v>24</v>
      </c>
      <c r="F962" s="1225">
        <f>SUM(F891:F961)</f>
        <v>0</v>
      </c>
    </row>
    <row r="963" spans="1:6">
      <c r="A963" s="1226"/>
      <c r="B963" s="1227"/>
      <c r="C963" s="1228"/>
      <c r="D963" s="1229"/>
      <c r="E963" s="1229"/>
      <c r="F963" s="1230"/>
    </row>
    <row r="964" spans="1:6">
      <c r="A964" s="1192"/>
    </row>
    <row r="965" spans="1:6" ht="15.75">
      <c r="A965" s="1231" t="s">
        <v>25</v>
      </c>
      <c r="B965" s="1091" t="s">
        <v>26</v>
      </c>
      <c r="C965" s="1189"/>
      <c r="D965" s="1190"/>
      <c r="E965" s="1190"/>
      <c r="F965" s="1191"/>
    </row>
    <row r="966" spans="1:6">
      <c r="A966" s="1192"/>
      <c r="B966" s="1193"/>
      <c r="C966" s="1189"/>
      <c r="D966" s="1190"/>
      <c r="E966" s="1190"/>
      <c r="F966" s="1191"/>
    </row>
    <row r="967" spans="1:6" s="628" customFormat="1" ht="11.25">
      <c r="A967" s="1234"/>
      <c r="B967" s="1297" t="s">
        <v>1500</v>
      </c>
      <c r="C967" s="1196"/>
      <c r="D967" s="1197"/>
      <c r="E967" s="1197"/>
      <c r="F967" s="1198"/>
    </row>
    <row r="968" spans="1:6" s="628" customFormat="1" ht="11.25">
      <c r="A968" s="1234"/>
      <c r="B968" s="1211" t="s">
        <v>1502</v>
      </c>
      <c r="C968" s="1196"/>
      <c r="D968" s="1197"/>
      <c r="E968" s="1197"/>
      <c r="F968" s="1198"/>
    </row>
    <row r="969" spans="1:6" s="628" customFormat="1" ht="33.75">
      <c r="A969" s="1234"/>
      <c r="B969" s="1250" t="s">
        <v>1944</v>
      </c>
      <c r="C969" s="1196"/>
      <c r="D969" s="1197"/>
      <c r="E969" s="1197"/>
      <c r="F969" s="1198"/>
    </row>
    <row r="970" spans="1:6" s="628" customFormat="1" ht="33.75">
      <c r="A970" s="1234" t="s">
        <v>1501</v>
      </c>
      <c r="B970" s="1204" t="s">
        <v>1991</v>
      </c>
      <c r="C970" s="1196"/>
      <c r="D970" s="1197"/>
      <c r="E970" s="1197"/>
      <c r="F970" s="1198"/>
    </row>
    <row r="971" spans="1:6" s="628" customFormat="1" ht="11.25">
      <c r="A971" s="1234" t="s">
        <v>1503</v>
      </c>
      <c r="B971" s="1211" t="s">
        <v>1896</v>
      </c>
      <c r="C971" s="1196"/>
      <c r="D971" s="1197"/>
      <c r="E971" s="1197"/>
      <c r="F971" s="1198"/>
    </row>
    <row r="972" spans="1:6" s="628" customFormat="1" ht="11.25">
      <c r="A972" s="1234" t="s">
        <v>48</v>
      </c>
      <c r="B972" s="1211" t="s">
        <v>1808</v>
      </c>
      <c r="C972" s="1196"/>
      <c r="D972" s="1197"/>
      <c r="E972" s="1197"/>
      <c r="F972" s="1198"/>
    </row>
    <row r="973" spans="1:6" s="628" customFormat="1" ht="11.25">
      <c r="A973" s="1234" t="s">
        <v>49</v>
      </c>
      <c r="B973" s="1204" t="s">
        <v>1809</v>
      </c>
      <c r="C973" s="1196"/>
      <c r="D973" s="1197"/>
      <c r="E973" s="1197"/>
      <c r="F973" s="1198"/>
    </row>
    <row r="974" spans="1:6" s="628" customFormat="1" ht="11.25">
      <c r="A974" s="1234" t="s">
        <v>88</v>
      </c>
      <c r="B974" s="1211" t="s">
        <v>1897</v>
      </c>
      <c r="C974" s="1196"/>
      <c r="D974" s="1197"/>
      <c r="E974" s="1197"/>
      <c r="F974" s="1198"/>
    </row>
    <row r="975" spans="1:6" s="628" customFormat="1" ht="11.25">
      <c r="A975" s="1234" t="s">
        <v>1508</v>
      </c>
      <c r="B975" s="1204" t="s">
        <v>1811</v>
      </c>
      <c r="C975" s="1196"/>
      <c r="D975" s="1197"/>
      <c r="E975" s="1197"/>
      <c r="F975" s="1198"/>
    </row>
    <row r="976" spans="1:6" s="628" customFormat="1" ht="11.25">
      <c r="A976" s="1234" t="s">
        <v>1510</v>
      </c>
      <c r="B976" s="1204" t="s">
        <v>1812</v>
      </c>
      <c r="C976" s="1196"/>
      <c r="D976" s="1197"/>
      <c r="E976" s="1197"/>
      <c r="F976" s="1198"/>
    </row>
    <row r="977" spans="1:6" s="628" customFormat="1" ht="45">
      <c r="A977" s="1234" t="s">
        <v>1512</v>
      </c>
      <c r="B977" s="1204" t="s">
        <v>1813</v>
      </c>
      <c r="C977" s="1196"/>
      <c r="D977" s="1197"/>
      <c r="E977" s="1197"/>
      <c r="F977" s="1198"/>
    </row>
    <row r="978" spans="1:6" s="628" customFormat="1" ht="11.25">
      <c r="A978" s="1234" t="s">
        <v>1514</v>
      </c>
      <c r="B978" s="1211" t="s">
        <v>1898</v>
      </c>
      <c r="C978" s="1196"/>
      <c r="D978" s="1197"/>
      <c r="E978" s="1197"/>
      <c r="F978" s="1198"/>
    </row>
    <row r="979" spans="1:6" s="628" customFormat="1" ht="33.75">
      <c r="A979" s="1234" t="s">
        <v>1815</v>
      </c>
      <c r="B979" s="1204" t="s">
        <v>1899</v>
      </c>
      <c r="C979" s="1196"/>
      <c r="D979" s="1197"/>
      <c r="E979" s="1197"/>
      <c r="F979" s="1198"/>
    </row>
    <row r="980" spans="1:6" s="628" customFormat="1" ht="11.25">
      <c r="A980" s="1234"/>
      <c r="B980" s="1203" t="s">
        <v>1518</v>
      </c>
      <c r="C980" s="1196"/>
      <c r="D980" s="1197"/>
      <c r="E980" s="1197"/>
      <c r="F980" s="1198"/>
    </row>
    <row r="981" spans="1:6" s="628" customFormat="1" ht="11.25">
      <c r="A981" s="1234"/>
      <c r="B981" s="1204" t="s">
        <v>1520</v>
      </c>
      <c r="C981" s="1196"/>
      <c r="D981" s="1197"/>
      <c r="E981" s="1197"/>
      <c r="F981" s="1198"/>
    </row>
    <row r="982" spans="1:6" s="628" customFormat="1" ht="11.25">
      <c r="A982" s="1234"/>
      <c r="B982" s="1204" t="s">
        <v>1519</v>
      </c>
      <c r="C982" s="1196"/>
      <c r="D982" s="1197"/>
      <c r="E982" s="1197"/>
      <c r="F982" s="1198"/>
    </row>
    <row r="983" spans="1:6" s="628" customFormat="1" ht="11.25">
      <c r="A983" s="1234"/>
      <c r="B983" s="1211" t="s">
        <v>1521</v>
      </c>
      <c r="C983" s="1196"/>
      <c r="D983" s="1197"/>
      <c r="E983" s="1197"/>
      <c r="F983" s="1198"/>
    </row>
    <row r="984" spans="1:6" s="628" customFormat="1" ht="11.25">
      <c r="A984" s="1234"/>
      <c r="B984" s="1211" t="s">
        <v>1522</v>
      </c>
      <c r="C984" s="1196"/>
      <c r="D984" s="1197"/>
      <c r="E984" s="1197"/>
      <c r="F984" s="1198"/>
    </row>
    <row r="985" spans="1:6" s="628" customFormat="1" ht="11.25">
      <c r="A985" s="1234"/>
      <c r="B985" s="1211" t="s">
        <v>1523</v>
      </c>
      <c r="C985" s="1196"/>
      <c r="D985" s="1197"/>
      <c r="E985" s="1197"/>
      <c r="F985" s="1198"/>
    </row>
    <row r="986" spans="1:6" s="628" customFormat="1" ht="11.25">
      <c r="A986" s="1234"/>
      <c r="B986" s="1211" t="s">
        <v>1525</v>
      </c>
      <c r="C986" s="1196"/>
      <c r="D986" s="1197"/>
      <c r="E986" s="1197"/>
      <c r="F986" s="1198"/>
    </row>
    <row r="987" spans="1:6" s="628" customFormat="1" ht="11.25">
      <c r="A987" s="1234"/>
      <c r="B987" s="1211" t="s">
        <v>1526</v>
      </c>
      <c r="C987" s="1196"/>
      <c r="D987" s="1197"/>
      <c r="E987" s="1197"/>
      <c r="F987" s="1198"/>
    </row>
    <row r="988" spans="1:6" s="628" customFormat="1" ht="11.25">
      <c r="A988" s="1234"/>
      <c r="B988" s="1211" t="s">
        <v>1534</v>
      </c>
      <c r="C988" s="1196"/>
      <c r="D988" s="1197"/>
      <c r="E988" s="1197"/>
      <c r="F988" s="1198"/>
    </row>
    <row r="989" spans="1:6" s="628" customFormat="1" ht="11.25">
      <c r="A989" s="1234"/>
      <c r="B989" s="1211" t="s">
        <v>1527</v>
      </c>
      <c r="C989" s="1196"/>
      <c r="D989" s="1197"/>
      <c r="E989" s="1197"/>
      <c r="F989" s="1198"/>
    </row>
    <row r="990" spans="1:6" s="628" customFormat="1" ht="22.5">
      <c r="A990" s="1234"/>
      <c r="B990" s="1204" t="s">
        <v>1529</v>
      </c>
      <c r="C990" s="1196"/>
      <c r="D990" s="1197"/>
      <c r="E990" s="1197"/>
      <c r="F990" s="1198"/>
    </row>
    <row r="991" spans="1:6" s="628" customFormat="1" ht="11.25">
      <c r="A991" s="1234"/>
      <c r="B991" s="1211" t="s">
        <v>1528</v>
      </c>
      <c r="C991" s="1196"/>
      <c r="D991" s="1197"/>
      <c r="E991" s="1197"/>
      <c r="F991" s="1198"/>
    </row>
    <row r="992" spans="1:6" s="628" customFormat="1" ht="11.25">
      <c r="A992" s="1234"/>
      <c r="B992" s="1211" t="s">
        <v>1530</v>
      </c>
      <c r="C992" s="1196"/>
      <c r="D992" s="1197"/>
      <c r="E992" s="1197"/>
      <c r="F992" s="1198"/>
    </row>
    <row r="993" spans="1:6" s="628" customFormat="1" ht="11.25">
      <c r="A993" s="1234"/>
      <c r="B993" s="1211" t="s">
        <v>1531</v>
      </c>
      <c r="C993" s="1196"/>
      <c r="D993" s="1197"/>
      <c r="E993" s="1197"/>
      <c r="F993" s="1198"/>
    </row>
    <row r="994" spans="1:6" s="628" customFormat="1" ht="45">
      <c r="A994" s="1234"/>
      <c r="B994" s="1204" t="s">
        <v>1532</v>
      </c>
      <c r="C994" s="1196"/>
      <c r="D994" s="1197"/>
      <c r="E994" s="1197"/>
      <c r="F994" s="1198"/>
    </row>
    <row r="995" spans="1:6" s="628" customFormat="1" ht="11.25">
      <c r="A995" s="1234"/>
      <c r="B995" s="1204" t="s">
        <v>1535</v>
      </c>
      <c r="C995" s="1196"/>
      <c r="D995" s="1197"/>
      <c r="E995" s="1197"/>
      <c r="F995" s="1198"/>
    </row>
    <row r="996" spans="1:6" s="628" customFormat="1" ht="22.5">
      <c r="A996" s="1234"/>
      <c r="B996" s="1204" t="s">
        <v>1818</v>
      </c>
      <c r="C996" s="1196"/>
      <c r="D996" s="1197"/>
      <c r="E996" s="1197"/>
      <c r="F996" s="1198"/>
    </row>
    <row r="997" spans="1:6" s="628" customFormat="1" ht="11.25">
      <c r="A997" s="1234"/>
      <c r="B997" s="1211" t="s">
        <v>1536</v>
      </c>
      <c r="C997" s="1196"/>
      <c r="D997" s="1197"/>
      <c r="E997" s="1197"/>
      <c r="F997" s="1198"/>
    </row>
    <row r="998" spans="1:6" s="628" customFormat="1" ht="11.25">
      <c r="A998" s="1234"/>
      <c r="B998" s="1211" t="s">
        <v>1533</v>
      </c>
      <c r="C998" s="1196"/>
      <c r="D998" s="1197"/>
      <c r="E998" s="1197"/>
      <c r="F998" s="1198"/>
    </row>
    <row r="999" spans="1:6" s="628" customFormat="1" ht="11.25">
      <c r="A999" s="1234"/>
      <c r="B999" s="1211" t="s">
        <v>1537</v>
      </c>
      <c r="C999" s="1196"/>
      <c r="D999" s="1197"/>
      <c r="E999" s="1197"/>
      <c r="F999" s="1198"/>
    </row>
    <row r="1000" spans="1:6" s="628" customFormat="1" ht="22.5">
      <c r="A1000" s="1234"/>
      <c r="B1000" s="1204" t="s">
        <v>2316</v>
      </c>
      <c r="C1000" s="1196"/>
      <c r="D1000" s="1197"/>
      <c r="E1000" s="1197"/>
      <c r="F1000" s="1198"/>
    </row>
    <row r="1001" spans="1:6" s="628" customFormat="1" ht="33.75">
      <c r="A1001" s="1234" t="s">
        <v>1516</v>
      </c>
      <c r="B1001" s="1204" t="s">
        <v>1517</v>
      </c>
      <c r="C1001" s="1196"/>
      <c r="D1001" s="1197"/>
      <c r="E1001" s="1197"/>
      <c r="F1001" s="1198"/>
    </row>
    <row r="1002" spans="1:6" s="628" customFormat="1" ht="11.25">
      <c r="A1002" s="1234"/>
      <c r="B1002" s="1204"/>
      <c r="C1002" s="1196"/>
      <c r="D1002" s="1197"/>
      <c r="E1002" s="1197"/>
      <c r="F1002" s="1198"/>
    </row>
    <row r="1003" spans="1:6" ht="25.5">
      <c r="A1003" s="1213" t="s">
        <v>1992</v>
      </c>
      <c r="B1003" s="1214" t="s">
        <v>234</v>
      </c>
      <c r="C1003" s="1215"/>
      <c r="E1003" s="1217"/>
      <c r="F1003" s="1191"/>
    </row>
    <row r="1004" spans="1:6" ht="25.5">
      <c r="A1004" s="1213"/>
      <c r="B1004" s="1214" t="s">
        <v>350</v>
      </c>
      <c r="C1004" s="1215"/>
      <c r="E1004" s="1217"/>
      <c r="F1004" s="1191"/>
    </row>
    <row r="1005" spans="1:6" ht="25.5">
      <c r="A1005" s="1213"/>
      <c r="B1005" s="1214" t="s">
        <v>2709</v>
      </c>
      <c r="C1005" s="1215"/>
      <c r="E1005" s="1217"/>
      <c r="F1005" s="1191"/>
    </row>
    <row r="1006" spans="1:6">
      <c r="A1006" s="1213"/>
      <c r="B1006" s="1214" t="s">
        <v>348</v>
      </c>
      <c r="C1006" s="1215"/>
      <c r="E1006" s="1217"/>
      <c r="F1006" s="1191"/>
    </row>
    <row r="1007" spans="1:6" ht="25.5">
      <c r="A1007" s="1213"/>
      <c r="B1007" s="1214" t="s">
        <v>349</v>
      </c>
      <c r="C1007" s="1215"/>
      <c r="E1007" s="1217"/>
      <c r="F1007" s="1191"/>
    </row>
    <row r="1008" spans="1:6">
      <c r="A1008" s="1213"/>
      <c r="B1008" s="1214" t="s">
        <v>235</v>
      </c>
      <c r="C1008" s="1215" t="s">
        <v>78</v>
      </c>
      <c r="D1008" s="1216">
        <v>1</v>
      </c>
      <c r="E1008" s="1311"/>
      <c r="F1008" s="1191">
        <f>E1008*D1008</f>
        <v>0</v>
      </c>
    </row>
    <row r="1009" spans="1:6" ht="38.25">
      <c r="A1009" s="1213" t="s">
        <v>1993</v>
      </c>
      <c r="B1009" s="1214" t="s">
        <v>1485</v>
      </c>
      <c r="C1009" s="1215"/>
      <c r="E1009" s="1217"/>
      <c r="F1009" s="1191"/>
    </row>
    <row r="1010" spans="1:6" ht="25.5">
      <c r="A1010" s="1213"/>
      <c r="B1010" s="1214" t="s">
        <v>1487</v>
      </c>
      <c r="C1010" s="1215"/>
      <c r="E1010" s="1217"/>
      <c r="F1010" s="1191"/>
    </row>
    <row r="1011" spans="1:6" ht="25.5">
      <c r="A1011" s="1213"/>
      <c r="B1011" s="1214" t="s">
        <v>286</v>
      </c>
      <c r="C1011" s="1215"/>
      <c r="E1011" s="1217"/>
      <c r="F1011" s="1191"/>
    </row>
    <row r="1012" spans="1:6">
      <c r="A1012" s="1213"/>
      <c r="B1012" s="1214" t="s">
        <v>287</v>
      </c>
      <c r="C1012" s="1215"/>
      <c r="E1012" s="1217"/>
      <c r="F1012" s="1191"/>
    </row>
    <row r="1013" spans="1:6" ht="25.5">
      <c r="A1013" s="1213"/>
      <c r="B1013" s="1214" t="s">
        <v>171</v>
      </c>
      <c r="C1013" s="1215"/>
      <c r="E1013" s="1217"/>
      <c r="F1013" s="1191"/>
    </row>
    <row r="1014" spans="1:6" ht="38.25">
      <c r="A1014" s="1213"/>
      <c r="B1014" s="1214" t="s">
        <v>1486</v>
      </c>
      <c r="C1014" s="1215" t="s">
        <v>142</v>
      </c>
      <c r="D1014" s="1216">
        <v>1</v>
      </c>
      <c r="E1014" s="1311"/>
      <c r="F1014" s="1191">
        <f>E1014*D1014</f>
        <v>0</v>
      </c>
    </row>
    <row r="1015" spans="1:6" ht="25.5">
      <c r="A1015" s="1213" t="s">
        <v>1994</v>
      </c>
      <c r="B1015" s="1214" t="s">
        <v>176</v>
      </c>
      <c r="C1015" s="1215"/>
      <c r="E1015" s="1217"/>
      <c r="F1015" s="1191"/>
    </row>
    <row r="1016" spans="1:6" ht="25.5">
      <c r="A1016" s="1213"/>
      <c r="B1016" s="1214" t="s">
        <v>177</v>
      </c>
      <c r="C1016" s="1215"/>
      <c r="E1016" s="1217"/>
      <c r="F1016" s="1191"/>
    </row>
    <row r="1017" spans="1:6" ht="38.25">
      <c r="A1017" s="1213"/>
      <c r="B1017" s="1214" t="s">
        <v>178</v>
      </c>
      <c r="C1017" s="1215"/>
      <c r="E1017" s="1217"/>
      <c r="F1017" s="1191"/>
    </row>
    <row r="1018" spans="1:6" ht="25.5">
      <c r="A1018" s="1213"/>
      <c r="B1018" s="1214" t="s">
        <v>344</v>
      </c>
      <c r="C1018" s="1215"/>
      <c r="E1018" s="1217"/>
      <c r="F1018" s="1191"/>
    </row>
    <row r="1019" spans="1:6" ht="25.5">
      <c r="A1019" s="1213"/>
      <c r="B1019" s="1214" t="s">
        <v>247</v>
      </c>
      <c r="C1019" s="1215"/>
      <c r="E1019" s="1217"/>
      <c r="F1019" s="1191"/>
    </row>
    <row r="1020" spans="1:6" ht="25.5">
      <c r="A1020" s="1213" t="s">
        <v>1995</v>
      </c>
      <c r="B1020" s="1214" t="s">
        <v>179</v>
      </c>
      <c r="C1020" s="1215"/>
      <c r="E1020" s="1217"/>
      <c r="F1020" s="1191"/>
    </row>
    <row r="1021" spans="1:6" ht="25.5">
      <c r="A1021" s="1213"/>
      <c r="B1021" s="1214" t="s">
        <v>175</v>
      </c>
      <c r="C1021" s="1215"/>
      <c r="E1021" s="1217"/>
      <c r="F1021" s="1191"/>
    </row>
    <row r="1022" spans="1:6" ht="25.5">
      <c r="A1022" s="1213"/>
      <c r="B1022" s="1214" t="s">
        <v>279</v>
      </c>
      <c r="C1022" s="1215"/>
      <c r="E1022" s="1217"/>
      <c r="F1022" s="1191"/>
    </row>
    <row r="1023" spans="1:6">
      <c r="A1023" s="1213"/>
      <c r="B1023" s="1214" t="s">
        <v>246</v>
      </c>
      <c r="C1023" s="1215"/>
      <c r="E1023" s="1217"/>
      <c r="F1023" s="1191"/>
    </row>
    <row r="1024" spans="1:6">
      <c r="A1024" s="1213"/>
      <c r="B1024" s="1214" t="s">
        <v>207</v>
      </c>
      <c r="C1024" s="1215" t="s">
        <v>50</v>
      </c>
      <c r="D1024" s="1216">
        <f>3.55*2</f>
        <v>7.1</v>
      </c>
      <c r="E1024" s="1311"/>
      <c r="F1024" s="1191">
        <f>E1024*D1024</f>
        <v>0</v>
      </c>
    </row>
    <row r="1025" spans="1:6">
      <c r="A1025" s="1213" t="s">
        <v>1996</v>
      </c>
      <c r="B1025" s="1214" t="s">
        <v>191</v>
      </c>
      <c r="C1025" s="1215"/>
      <c r="E1025" s="1217"/>
      <c r="F1025" s="1191"/>
    </row>
    <row r="1026" spans="1:6" ht="25.5">
      <c r="A1026" s="1213"/>
      <c r="B1026" s="1214" t="s">
        <v>192</v>
      </c>
      <c r="C1026" s="1215"/>
      <c r="E1026" s="1217"/>
      <c r="F1026" s="1191"/>
    </row>
    <row r="1027" spans="1:6">
      <c r="A1027" s="1213"/>
      <c r="B1027" s="1214" t="s">
        <v>245</v>
      </c>
      <c r="C1027" s="1215"/>
      <c r="E1027" s="1217"/>
      <c r="F1027" s="1191"/>
    </row>
    <row r="1028" spans="1:6">
      <c r="A1028" s="1213"/>
      <c r="B1028" s="1214" t="s">
        <v>207</v>
      </c>
      <c r="C1028" s="1215" t="s">
        <v>50</v>
      </c>
      <c r="D1028" s="1216">
        <v>19</v>
      </c>
      <c r="E1028" s="1311"/>
      <c r="F1028" s="1191">
        <f>E1028*D1028</f>
        <v>0</v>
      </c>
    </row>
    <row r="1029" spans="1:6">
      <c r="A1029" s="1213" t="s">
        <v>1997</v>
      </c>
      <c r="B1029" s="1214" t="s">
        <v>198</v>
      </c>
      <c r="C1029" s="1215"/>
      <c r="E1029" s="1217"/>
      <c r="F1029" s="1191"/>
    </row>
    <row r="1030" spans="1:6" ht="25.5">
      <c r="A1030" s="1213"/>
      <c r="B1030" s="1214" t="s">
        <v>199</v>
      </c>
      <c r="C1030" s="1215"/>
      <c r="E1030" s="1217"/>
      <c r="F1030" s="1191"/>
    </row>
    <row r="1031" spans="1:6">
      <c r="A1031" s="1213"/>
      <c r="B1031" s="1214" t="s">
        <v>244</v>
      </c>
      <c r="C1031" s="1215"/>
      <c r="E1031" s="1217"/>
      <c r="F1031" s="1191"/>
    </row>
    <row r="1032" spans="1:6" ht="25.5">
      <c r="A1032" s="1213"/>
      <c r="B1032" s="1214" t="s">
        <v>1484</v>
      </c>
      <c r="C1032" s="1215"/>
      <c r="E1032" s="1217"/>
      <c r="F1032" s="1191"/>
    </row>
    <row r="1033" spans="1:6">
      <c r="A1033" s="1218" t="s">
        <v>1998</v>
      </c>
      <c r="B1033" s="1214" t="s">
        <v>201</v>
      </c>
      <c r="C1033" s="1215" t="s">
        <v>78</v>
      </c>
      <c r="D1033" s="1216">
        <v>6</v>
      </c>
      <c r="E1033" s="1311"/>
      <c r="F1033" s="1191">
        <f>E1033*D1033</f>
        <v>0</v>
      </c>
    </row>
    <row r="1034" spans="1:6">
      <c r="A1034" s="1218" t="s">
        <v>1999</v>
      </c>
      <c r="B1034" s="1214" t="s">
        <v>200</v>
      </c>
      <c r="C1034" s="1215" t="s">
        <v>78</v>
      </c>
      <c r="D1034" s="1216">
        <v>3</v>
      </c>
      <c r="E1034" s="1311"/>
      <c r="F1034" s="1191">
        <f>E1034*D1034</f>
        <v>0</v>
      </c>
    </row>
    <row r="1035" spans="1:6" ht="38.25">
      <c r="A1035" s="1213" t="s">
        <v>2001</v>
      </c>
      <c r="B1035" s="1214" t="s">
        <v>202</v>
      </c>
      <c r="C1035" s="1215"/>
      <c r="E1035" s="1217"/>
      <c r="F1035" s="1191"/>
    </row>
    <row r="1036" spans="1:6" ht="25.5">
      <c r="A1036" s="1213"/>
      <c r="B1036" s="1214" t="s">
        <v>347</v>
      </c>
      <c r="C1036" s="1215"/>
      <c r="E1036" s="1217"/>
      <c r="F1036" s="1191"/>
    </row>
    <row r="1037" spans="1:6" ht="25.5">
      <c r="A1037" s="1213"/>
      <c r="B1037" s="1214" t="s">
        <v>203</v>
      </c>
      <c r="C1037" s="1215"/>
      <c r="E1037" s="1217"/>
      <c r="F1037" s="1191"/>
    </row>
    <row r="1038" spans="1:6" ht="25.5">
      <c r="A1038" s="1213"/>
      <c r="B1038" s="1214" t="s">
        <v>204</v>
      </c>
      <c r="C1038" s="1215"/>
      <c r="E1038" s="1217"/>
      <c r="F1038" s="1191"/>
    </row>
    <row r="1039" spans="1:6" ht="25.5">
      <c r="A1039" s="1213"/>
      <c r="B1039" s="1214" t="s">
        <v>243</v>
      </c>
      <c r="C1039" s="1215" t="s">
        <v>50</v>
      </c>
      <c r="D1039" s="1216">
        <v>560</v>
      </c>
      <c r="E1039" s="1311"/>
      <c r="F1039" s="1191">
        <f>E1039*D1039</f>
        <v>0</v>
      </c>
    </row>
    <row r="1040" spans="1:6" ht="25.5">
      <c r="A1040" s="1213" t="s">
        <v>2002</v>
      </c>
      <c r="B1040" s="1214" t="s">
        <v>205</v>
      </c>
      <c r="C1040" s="1215"/>
      <c r="E1040" s="1217"/>
      <c r="F1040" s="1191"/>
    </row>
    <row r="1041" spans="1:6" ht="25.5">
      <c r="A1041" s="1213"/>
      <c r="B1041" s="1214" t="s">
        <v>206</v>
      </c>
      <c r="C1041" s="1215"/>
      <c r="E1041" s="1217"/>
      <c r="F1041" s="1191"/>
    </row>
    <row r="1042" spans="1:6">
      <c r="A1042" s="1213"/>
      <c r="B1042" s="1214" t="s">
        <v>242</v>
      </c>
      <c r="C1042" s="1215"/>
      <c r="E1042" s="1217"/>
      <c r="F1042" s="1191"/>
    </row>
    <row r="1043" spans="1:6">
      <c r="A1043" s="1213"/>
      <c r="B1043" s="1214" t="s">
        <v>208</v>
      </c>
      <c r="C1043" s="1215" t="s">
        <v>50</v>
      </c>
      <c r="D1043" s="1216">
        <v>1.25</v>
      </c>
      <c r="E1043" s="1311"/>
      <c r="F1043" s="1191">
        <f>E1043*D1043</f>
        <v>0</v>
      </c>
    </row>
    <row r="1044" spans="1:6" ht="25.5">
      <c r="A1044" s="1213" t="s">
        <v>2003</v>
      </c>
      <c r="B1044" s="1214" t="s">
        <v>210</v>
      </c>
      <c r="C1044" s="1215"/>
      <c r="E1044" s="1217"/>
      <c r="F1044" s="1191"/>
    </row>
    <row r="1045" spans="1:6" ht="38.25">
      <c r="A1045" s="1213"/>
      <c r="B1045" s="1214" t="s">
        <v>230</v>
      </c>
      <c r="C1045" s="1215"/>
      <c r="E1045" s="1217"/>
      <c r="F1045" s="1191"/>
    </row>
    <row r="1046" spans="1:6" ht="25.5">
      <c r="A1046" s="1213"/>
      <c r="B1046" s="1214" t="s">
        <v>209</v>
      </c>
      <c r="C1046" s="1215"/>
      <c r="E1046" s="1217"/>
      <c r="F1046" s="1191"/>
    </row>
    <row r="1047" spans="1:6">
      <c r="A1047" s="1213"/>
      <c r="B1047" s="1214" t="s">
        <v>229</v>
      </c>
      <c r="C1047" s="1215" t="s">
        <v>50</v>
      </c>
      <c r="D1047" s="1216">
        <v>20</v>
      </c>
      <c r="E1047" s="1311"/>
      <c r="F1047" s="1191">
        <f>E1047*D1047</f>
        <v>0</v>
      </c>
    </row>
    <row r="1048" spans="1:6">
      <c r="A1048" s="1213" t="s">
        <v>2004</v>
      </c>
      <c r="B1048" s="1214" t="s">
        <v>238</v>
      </c>
      <c r="C1048" s="1215"/>
      <c r="E1048" s="1217"/>
      <c r="F1048" s="1191"/>
    </row>
    <row r="1049" spans="1:6" ht="25.5">
      <c r="A1049" s="1213"/>
      <c r="B1049" s="1214" t="s">
        <v>240</v>
      </c>
      <c r="C1049" s="1215"/>
      <c r="E1049" s="1217"/>
      <c r="F1049" s="1191"/>
    </row>
    <row r="1050" spans="1:6" ht="25.5">
      <c r="A1050" s="1213"/>
      <c r="B1050" s="1214" t="s">
        <v>241</v>
      </c>
      <c r="C1050" s="1215"/>
      <c r="E1050" s="1217"/>
      <c r="F1050" s="1191"/>
    </row>
    <row r="1051" spans="1:6">
      <c r="A1051" s="1213"/>
      <c r="B1051" s="1214" t="s">
        <v>239</v>
      </c>
      <c r="C1051" s="1215" t="s">
        <v>50</v>
      </c>
      <c r="D1051" s="1216">
        <v>9</v>
      </c>
      <c r="E1051" s="1311"/>
      <c r="F1051" s="1191">
        <f>E1051*D1051</f>
        <v>0</v>
      </c>
    </row>
    <row r="1052" spans="1:6" ht="25.5">
      <c r="A1052" s="1213" t="s">
        <v>2000</v>
      </c>
      <c r="B1052" s="1214" t="s">
        <v>1963</v>
      </c>
      <c r="C1052" s="1215"/>
      <c r="E1052" s="1217"/>
      <c r="F1052" s="1191"/>
    </row>
    <row r="1053" spans="1:6">
      <c r="A1053" s="1213"/>
      <c r="B1053" s="1298" t="s">
        <v>1954</v>
      </c>
      <c r="C1053" s="1215"/>
      <c r="E1053" s="1217"/>
      <c r="F1053" s="1191"/>
    </row>
    <row r="1054" spans="1:6" ht="25.5">
      <c r="A1054" s="1213"/>
      <c r="B1054" s="1214" t="s">
        <v>1959</v>
      </c>
      <c r="C1054" s="1215"/>
      <c r="E1054" s="1217"/>
      <c r="F1054" s="1191"/>
    </row>
    <row r="1055" spans="1:6" ht="38.25">
      <c r="A1055" s="1213"/>
      <c r="B1055" s="1298" t="s">
        <v>1960</v>
      </c>
      <c r="C1055" s="1215"/>
      <c r="E1055" s="1217"/>
      <c r="F1055" s="1191"/>
    </row>
    <row r="1056" spans="1:6" ht="25.5">
      <c r="A1056" s="1213"/>
      <c r="B1056" s="1298" t="s">
        <v>1961</v>
      </c>
      <c r="C1056" s="1215"/>
      <c r="E1056" s="1217"/>
      <c r="F1056" s="1191"/>
    </row>
    <row r="1057" spans="1:6">
      <c r="A1057" s="1213"/>
      <c r="B1057" s="1298" t="s">
        <v>1956</v>
      </c>
      <c r="C1057" s="1215"/>
      <c r="E1057" s="1217"/>
      <c r="F1057" s="1191"/>
    </row>
    <row r="1058" spans="1:6">
      <c r="A1058" s="1213"/>
      <c r="B1058" s="1298" t="s">
        <v>1962</v>
      </c>
      <c r="C1058" s="1215"/>
      <c r="E1058" s="1217"/>
      <c r="F1058" s="1191"/>
    </row>
    <row r="1059" spans="1:6">
      <c r="A1059" s="1213"/>
      <c r="B1059" s="1298" t="s">
        <v>1949</v>
      </c>
      <c r="C1059" s="1215"/>
      <c r="E1059" s="1217"/>
      <c r="F1059" s="1191"/>
    </row>
    <row r="1060" spans="1:6" ht="25.5">
      <c r="A1060" s="1213"/>
      <c r="B1060" s="1214" t="s">
        <v>1957</v>
      </c>
      <c r="C1060" s="1215"/>
      <c r="E1060" s="1217"/>
      <c r="F1060" s="1191"/>
    </row>
    <row r="1061" spans="1:6">
      <c r="A1061" s="1213"/>
      <c r="B1061" s="1298" t="s">
        <v>1958</v>
      </c>
      <c r="C1061" s="1215"/>
      <c r="E1061" s="1217"/>
      <c r="F1061" s="1191"/>
    </row>
    <row r="1062" spans="1:6">
      <c r="A1062" s="1218" t="s">
        <v>2005</v>
      </c>
      <c r="B1062" s="1214" t="s">
        <v>1970</v>
      </c>
      <c r="C1062" s="1215"/>
      <c r="E1062" s="1217"/>
      <c r="F1062" s="1191"/>
    </row>
    <row r="1063" spans="1:6">
      <c r="A1063" s="1213"/>
      <c r="B1063" s="1298" t="s">
        <v>1966</v>
      </c>
      <c r="C1063" s="1215"/>
      <c r="E1063" s="1217"/>
      <c r="F1063" s="1191"/>
    </row>
    <row r="1064" spans="1:6">
      <c r="A1064" s="1213"/>
      <c r="B1064" s="1298" t="s">
        <v>1967</v>
      </c>
      <c r="C1064" s="1215"/>
      <c r="E1064" s="1217"/>
      <c r="F1064" s="1191"/>
    </row>
    <row r="1065" spans="1:6" ht="25.5">
      <c r="A1065" s="1213"/>
      <c r="B1065" s="1298" t="s">
        <v>1968</v>
      </c>
      <c r="C1065" s="1215"/>
      <c r="E1065" s="1217"/>
      <c r="F1065" s="1191"/>
    </row>
    <row r="1066" spans="1:6" ht="25.5">
      <c r="A1066" s="1213"/>
      <c r="B1066" s="1214" t="s">
        <v>1969</v>
      </c>
      <c r="C1066" s="1215" t="s">
        <v>78</v>
      </c>
      <c r="D1066" s="1216">
        <v>1</v>
      </c>
      <c r="E1066" s="1311"/>
      <c r="F1066" s="1191">
        <f>E1066*D1066</f>
        <v>0</v>
      </c>
    </row>
    <row r="1067" spans="1:6">
      <c r="A1067" s="1218" t="s">
        <v>2006</v>
      </c>
      <c r="B1067" s="1214" t="s">
        <v>1971</v>
      </c>
      <c r="C1067" s="1215"/>
      <c r="E1067" s="1217"/>
      <c r="F1067" s="1191"/>
    </row>
    <row r="1068" spans="1:6">
      <c r="A1068" s="1213"/>
      <c r="B1068" s="1298" t="s">
        <v>1964</v>
      </c>
      <c r="C1068" s="1215"/>
      <c r="E1068" s="1217"/>
      <c r="F1068" s="1191"/>
    </row>
    <row r="1069" spans="1:6">
      <c r="A1069" s="1213"/>
      <c r="B1069" s="1298" t="s">
        <v>1965</v>
      </c>
      <c r="C1069" s="1215"/>
      <c r="E1069" s="1217"/>
      <c r="F1069" s="1191"/>
    </row>
    <row r="1070" spans="1:6" ht="25.5">
      <c r="A1070" s="1213"/>
      <c r="B1070" s="1298" t="s">
        <v>1968</v>
      </c>
      <c r="C1070" s="1215"/>
      <c r="E1070" s="1217"/>
      <c r="F1070" s="1191"/>
    </row>
    <row r="1071" spans="1:6" ht="25.5">
      <c r="A1071" s="1213"/>
      <c r="B1071" s="1214" t="s">
        <v>1969</v>
      </c>
      <c r="C1071" s="1215" t="s">
        <v>78</v>
      </c>
      <c r="D1071" s="1216">
        <v>1</v>
      </c>
      <c r="E1071" s="1311"/>
      <c r="F1071" s="1191">
        <f>E1071*D1071</f>
        <v>0</v>
      </c>
    </row>
    <row r="1072" spans="1:6" ht="25.5">
      <c r="A1072" s="1218" t="s">
        <v>2007</v>
      </c>
      <c r="B1072" s="1214" t="s">
        <v>1972</v>
      </c>
      <c r="C1072" s="1215"/>
      <c r="E1072" s="1217"/>
      <c r="F1072" s="1191"/>
    </row>
    <row r="1073" spans="1:6">
      <c r="A1073" s="1213"/>
      <c r="B1073" s="1298" t="s">
        <v>1964</v>
      </c>
      <c r="C1073" s="1215"/>
      <c r="E1073" s="1217"/>
      <c r="F1073" s="1191"/>
    </row>
    <row r="1074" spans="1:6">
      <c r="A1074" s="1213"/>
      <c r="B1074" s="1298" t="s">
        <v>1965</v>
      </c>
      <c r="C1074" s="1215"/>
      <c r="E1074" s="1217"/>
      <c r="F1074" s="1191"/>
    </row>
    <row r="1075" spans="1:6" ht="25.5">
      <c r="A1075" s="1213"/>
      <c r="B1075" s="1298" t="s">
        <v>1968</v>
      </c>
      <c r="C1075" s="1215"/>
      <c r="E1075" s="1217"/>
      <c r="F1075" s="1191"/>
    </row>
    <row r="1076" spans="1:6" ht="25.5">
      <c r="A1076" s="1213"/>
      <c r="B1076" s="1214" t="s">
        <v>1973</v>
      </c>
      <c r="C1076" s="1215" t="s">
        <v>78</v>
      </c>
      <c r="D1076" s="1216">
        <v>6</v>
      </c>
      <c r="E1076" s="1311"/>
      <c r="F1076" s="1191">
        <f>E1076*D1076</f>
        <v>0</v>
      </c>
    </row>
    <row r="1077" spans="1:6">
      <c r="A1077" s="1213" t="s">
        <v>2008</v>
      </c>
      <c r="B1077" s="1214" t="s">
        <v>1953</v>
      </c>
      <c r="C1077" s="1215"/>
      <c r="E1077" s="1217"/>
      <c r="F1077" s="1191"/>
    </row>
    <row r="1078" spans="1:6">
      <c r="A1078" s="1213"/>
      <c r="B1078" s="1298" t="s">
        <v>1954</v>
      </c>
      <c r="C1078" s="1215"/>
      <c r="E1078" s="1217"/>
      <c r="F1078" s="1191"/>
    </row>
    <row r="1079" spans="1:6" ht="25.5">
      <c r="A1079" s="1213"/>
      <c r="B1079" s="1214" t="s">
        <v>1974</v>
      </c>
      <c r="C1079" s="1215"/>
      <c r="E1079" s="1217"/>
      <c r="F1079" s="1191"/>
    </row>
    <row r="1080" spans="1:6" ht="25.5">
      <c r="A1080" s="1213"/>
      <c r="B1080" s="1298" t="s">
        <v>1955</v>
      </c>
      <c r="C1080" s="1215"/>
      <c r="E1080" s="1217"/>
      <c r="F1080" s="1191"/>
    </row>
    <row r="1081" spans="1:6" ht="38.25">
      <c r="A1081" s="1213"/>
      <c r="B1081" s="1214" t="s">
        <v>1975</v>
      </c>
      <c r="C1081" s="1215"/>
      <c r="E1081" s="1217"/>
      <c r="F1081" s="1191"/>
    </row>
    <row r="1082" spans="1:6" ht="25.5">
      <c r="A1082" s="1213"/>
      <c r="B1082" s="1298" t="s">
        <v>2165</v>
      </c>
      <c r="C1082" s="1215"/>
      <c r="E1082" s="1217"/>
      <c r="F1082" s="1191"/>
    </row>
    <row r="1083" spans="1:6">
      <c r="A1083" s="1213"/>
      <c r="B1083" s="1298" t="s">
        <v>1956</v>
      </c>
      <c r="C1083" s="1215"/>
      <c r="E1083" s="1217"/>
      <c r="F1083" s="1191"/>
    </row>
    <row r="1084" spans="1:6">
      <c r="A1084" s="1213"/>
      <c r="B1084" s="1298" t="s">
        <v>1949</v>
      </c>
      <c r="C1084" s="1215"/>
      <c r="E1084" s="1217"/>
      <c r="F1084" s="1191"/>
    </row>
    <row r="1085" spans="1:6" ht="25.5">
      <c r="A1085" s="1213"/>
      <c r="B1085" s="1214" t="s">
        <v>1957</v>
      </c>
      <c r="C1085" s="1215"/>
      <c r="E1085" s="1217"/>
      <c r="F1085" s="1191"/>
    </row>
    <row r="1086" spans="1:6">
      <c r="A1086" s="1213"/>
      <c r="B1086" s="1298" t="s">
        <v>1958</v>
      </c>
      <c r="C1086" s="1215"/>
      <c r="E1086" s="1217"/>
      <c r="F1086" s="1191"/>
    </row>
    <row r="1087" spans="1:6" ht="25.5">
      <c r="A1087" s="1213" t="s">
        <v>2009</v>
      </c>
      <c r="B1087" s="1214" t="s">
        <v>1983</v>
      </c>
      <c r="C1087" s="1215"/>
      <c r="E1087" s="1217"/>
      <c r="F1087" s="1191"/>
    </row>
    <row r="1088" spans="1:6">
      <c r="A1088" s="1213"/>
      <c r="B1088" s="1214" t="s">
        <v>1984</v>
      </c>
      <c r="C1088" s="1215"/>
      <c r="E1088" s="1217"/>
      <c r="F1088" s="1191"/>
    </row>
    <row r="1089" spans="1:6">
      <c r="A1089" s="1213"/>
      <c r="B1089" s="1298" t="s">
        <v>1964</v>
      </c>
      <c r="C1089" s="1215"/>
      <c r="E1089" s="1217"/>
      <c r="F1089" s="1191"/>
    </row>
    <row r="1090" spans="1:6">
      <c r="A1090" s="1213"/>
      <c r="B1090" s="1298" t="s">
        <v>1965</v>
      </c>
      <c r="C1090" s="1215"/>
      <c r="E1090" s="1217"/>
      <c r="F1090" s="1191"/>
    </row>
    <row r="1091" spans="1:6">
      <c r="A1091" s="1213"/>
      <c r="B1091" s="1298" t="s">
        <v>1978</v>
      </c>
      <c r="C1091" s="1215"/>
      <c r="E1091" s="1217"/>
      <c r="F1091" s="1191"/>
    </row>
    <row r="1092" spans="1:6">
      <c r="A1092" s="1213"/>
      <c r="B1092" s="1214" t="s">
        <v>1979</v>
      </c>
      <c r="C1092" s="1215" t="s">
        <v>78</v>
      </c>
      <c r="D1092" s="1216">
        <v>6</v>
      </c>
      <c r="E1092" s="1311"/>
      <c r="F1092" s="1191">
        <f>E1092*D1092</f>
        <v>0</v>
      </c>
    </row>
    <row r="1093" spans="1:6">
      <c r="A1093" s="1213" t="s">
        <v>2010</v>
      </c>
      <c r="B1093" s="1214" t="s">
        <v>1982</v>
      </c>
      <c r="C1093" s="1215"/>
      <c r="E1093" s="1217"/>
      <c r="F1093" s="1191"/>
    </row>
    <row r="1094" spans="1:6">
      <c r="A1094" s="1213"/>
      <c r="B1094" s="1298" t="s">
        <v>1964</v>
      </c>
      <c r="C1094" s="1215"/>
      <c r="E1094" s="1217"/>
      <c r="F1094" s="1191"/>
    </row>
    <row r="1095" spans="1:6">
      <c r="A1095" s="1213"/>
      <c r="B1095" s="1298" t="s">
        <v>1965</v>
      </c>
      <c r="C1095" s="1215"/>
      <c r="E1095" s="1217"/>
      <c r="F1095" s="1191"/>
    </row>
    <row r="1096" spans="1:6">
      <c r="A1096" s="1213"/>
      <c r="B1096" s="1298" t="s">
        <v>1978</v>
      </c>
      <c r="C1096" s="1215"/>
      <c r="E1096" s="1217"/>
      <c r="F1096" s="1191"/>
    </row>
    <row r="1097" spans="1:6">
      <c r="A1097" s="1213"/>
      <c r="B1097" s="1214" t="s">
        <v>1979</v>
      </c>
      <c r="C1097" s="1215" t="s">
        <v>78</v>
      </c>
      <c r="D1097" s="1216">
        <v>5</v>
      </c>
      <c r="E1097" s="1311"/>
      <c r="F1097" s="1191">
        <f>E1097*D1097</f>
        <v>0</v>
      </c>
    </row>
    <row r="1098" spans="1:6">
      <c r="A1098" s="1213" t="s">
        <v>2011</v>
      </c>
      <c r="B1098" s="1214" t="s">
        <v>1980</v>
      </c>
      <c r="C1098" s="1215"/>
      <c r="E1098" s="1217"/>
      <c r="F1098" s="1191"/>
    </row>
    <row r="1099" spans="1:6">
      <c r="A1099" s="1213"/>
      <c r="B1099" s="1298" t="s">
        <v>1964</v>
      </c>
      <c r="C1099" s="1215"/>
      <c r="E1099" s="1217"/>
      <c r="F1099" s="1191"/>
    </row>
    <row r="1100" spans="1:6">
      <c r="A1100" s="1213"/>
      <c r="B1100" s="1298" t="s">
        <v>1965</v>
      </c>
      <c r="C1100" s="1215"/>
      <c r="E1100" s="1217"/>
      <c r="F1100" s="1191"/>
    </row>
    <row r="1101" spans="1:6">
      <c r="A1101" s="1213"/>
      <c r="B1101" s="1298" t="s">
        <v>1981</v>
      </c>
      <c r="C1101" s="1215"/>
      <c r="E1101" s="1217"/>
      <c r="F1101" s="1191"/>
    </row>
    <row r="1102" spans="1:6">
      <c r="A1102" s="1213"/>
      <c r="B1102" s="1214" t="s">
        <v>1979</v>
      </c>
      <c r="C1102" s="1215" t="s">
        <v>78</v>
      </c>
      <c r="D1102" s="1216">
        <v>2</v>
      </c>
      <c r="E1102" s="1311"/>
      <c r="F1102" s="1191">
        <f>E1102*D1102</f>
        <v>0</v>
      </c>
    </row>
    <row r="1103" spans="1:6" ht="25.5">
      <c r="A1103" s="1213" t="s">
        <v>2012</v>
      </c>
      <c r="B1103" s="1214" t="s">
        <v>1985</v>
      </c>
      <c r="C1103" s="1215"/>
      <c r="E1103" s="1217"/>
      <c r="F1103" s="1191"/>
    </row>
    <row r="1104" spans="1:6">
      <c r="A1104" s="1213"/>
      <c r="B1104" s="1298" t="s">
        <v>1954</v>
      </c>
      <c r="C1104" s="1215"/>
      <c r="E1104" s="1217"/>
      <c r="F1104" s="1191"/>
    </row>
    <row r="1105" spans="1:6" ht="25.5">
      <c r="A1105" s="1213"/>
      <c r="B1105" s="1214" t="s">
        <v>1974</v>
      </c>
      <c r="C1105" s="1215"/>
      <c r="E1105" s="1217"/>
      <c r="F1105" s="1191"/>
    </row>
    <row r="1106" spans="1:6" ht="25.5">
      <c r="A1106" s="1213"/>
      <c r="B1106" s="1298" t="s">
        <v>1955</v>
      </c>
      <c r="C1106" s="1215"/>
      <c r="E1106" s="1217"/>
      <c r="F1106" s="1191"/>
    </row>
    <row r="1107" spans="1:6" ht="38.25">
      <c r="A1107" s="1213"/>
      <c r="B1107" s="1214" t="s">
        <v>1986</v>
      </c>
      <c r="C1107" s="1215"/>
      <c r="E1107" s="1217"/>
      <c r="F1107" s="1191"/>
    </row>
    <row r="1108" spans="1:6">
      <c r="A1108" s="1213"/>
      <c r="B1108" s="1298" t="s">
        <v>1956</v>
      </c>
      <c r="C1108" s="1215"/>
      <c r="E1108" s="1217"/>
      <c r="F1108" s="1191"/>
    </row>
    <row r="1109" spans="1:6">
      <c r="A1109" s="1213"/>
      <c r="B1109" s="1298" t="s">
        <v>1949</v>
      </c>
      <c r="C1109" s="1215"/>
      <c r="E1109" s="1217"/>
      <c r="F1109" s="1191"/>
    </row>
    <row r="1110" spans="1:6" ht="25.5">
      <c r="A1110" s="1213"/>
      <c r="B1110" s="1298" t="s">
        <v>1987</v>
      </c>
      <c r="C1110" s="1215"/>
      <c r="E1110" s="1217"/>
      <c r="F1110" s="1191"/>
    </row>
    <row r="1111" spans="1:6" ht="25.5">
      <c r="A1111" s="1213"/>
      <c r="B1111" s="1214" t="s">
        <v>1957</v>
      </c>
      <c r="C1111" s="1215"/>
      <c r="E1111" s="1217"/>
      <c r="F1111" s="1191"/>
    </row>
    <row r="1112" spans="1:6">
      <c r="A1112" s="1213"/>
      <c r="B1112" s="1298" t="s">
        <v>1958</v>
      </c>
      <c r="C1112" s="1215" t="s">
        <v>78</v>
      </c>
      <c r="D1112" s="1216">
        <v>10</v>
      </c>
      <c r="E1112" s="1311"/>
      <c r="F1112" s="1191">
        <f>E1112*D1112</f>
        <v>0</v>
      </c>
    </row>
    <row r="1113" spans="1:6" ht="38.25">
      <c r="A1113" s="1213" t="s">
        <v>2013</v>
      </c>
      <c r="B1113" s="1214" t="s">
        <v>1988</v>
      </c>
      <c r="C1113" s="1215"/>
      <c r="E1113" s="1217"/>
      <c r="F1113" s="1191"/>
    </row>
    <row r="1114" spans="1:6" ht="25.5">
      <c r="A1114" s="1213"/>
      <c r="B1114" s="1214" t="s">
        <v>1989</v>
      </c>
      <c r="C1114" s="1215"/>
      <c r="E1114" s="1217"/>
      <c r="F1114" s="1191"/>
    </row>
    <row r="1115" spans="1:6" ht="25.5">
      <c r="A1115" s="1213"/>
      <c r="B1115" s="1214" t="s">
        <v>1990</v>
      </c>
      <c r="C1115" s="1215"/>
      <c r="E1115" s="1217"/>
      <c r="F1115" s="1191"/>
    </row>
    <row r="1116" spans="1:6" ht="25.5">
      <c r="A1116" s="1213"/>
      <c r="B1116" s="1214" t="s">
        <v>1914</v>
      </c>
      <c r="C1116" s="1215"/>
      <c r="E1116" s="1217"/>
      <c r="F1116" s="1191"/>
    </row>
    <row r="1117" spans="1:6" ht="25.5">
      <c r="A1117" s="1213"/>
      <c r="B1117" s="1214" t="s">
        <v>212</v>
      </c>
      <c r="C1117" s="1215"/>
      <c r="E1117" s="1217"/>
      <c r="F1117" s="1191"/>
    </row>
    <row r="1118" spans="1:6" ht="38.25">
      <c r="A1118" s="1213"/>
      <c r="B1118" s="1214" t="s">
        <v>211</v>
      </c>
      <c r="C1118" s="1215"/>
      <c r="E1118" s="1217"/>
      <c r="F1118" s="1191"/>
    </row>
    <row r="1119" spans="1:6">
      <c r="A1119" s="1218" t="s">
        <v>2014</v>
      </c>
      <c r="B1119" s="1214" t="s">
        <v>82</v>
      </c>
      <c r="C1119" s="1215" t="s">
        <v>42</v>
      </c>
      <c r="D1119" s="1216">
        <v>49</v>
      </c>
      <c r="E1119" s="1311"/>
      <c r="F1119" s="1191">
        <f>E1119*D1119</f>
        <v>0</v>
      </c>
    </row>
    <row r="1120" spans="1:6" ht="25.5">
      <c r="A1120" s="1218" t="s">
        <v>2015</v>
      </c>
      <c r="B1120" s="1214" t="s">
        <v>83</v>
      </c>
      <c r="C1120" s="1215" t="s">
        <v>78</v>
      </c>
      <c r="D1120" s="1216">
        <v>7</v>
      </c>
      <c r="E1120" s="1311"/>
      <c r="F1120" s="1191">
        <f>E1120*D1120</f>
        <v>0</v>
      </c>
    </row>
    <row r="1121" spans="1:6" ht="39" thickBot="1">
      <c r="A1121" s="1218" t="s">
        <v>2016</v>
      </c>
      <c r="B1121" s="1220" t="s">
        <v>2260</v>
      </c>
      <c r="C1121" s="1221" t="s">
        <v>42</v>
      </c>
      <c r="D1121" s="1222">
        <v>30</v>
      </c>
      <c r="E1121" s="1312"/>
      <c r="F1121" s="1191">
        <f>E1121*D1121</f>
        <v>0</v>
      </c>
    </row>
    <row r="1122" spans="1:6" ht="13.5" thickTop="1">
      <c r="A1122" s="1192"/>
      <c r="B1122" s="1223" t="s">
        <v>27</v>
      </c>
      <c r="F1122" s="1225">
        <f>SUM(F1003:F1121)</f>
        <v>0</v>
      </c>
    </row>
    <row r="1123" spans="1:6">
      <c r="A1123" s="1226"/>
      <c r="B1123" s="1227"/>
      <c r="C1123" s="1228"/>
      <c r="D1123" s="1229"/>
      <c r="E1123" s="1229"/>
      <c r="F1123" s="1230"/>
    </row>
    <row r="1124" spans="1:6">
      <c r="A1124" s="1192"/>
    </row>
    <row r="1125" spans="1:6" ht="15.75">
      <c r="A1125" s="1231" t="s">
        <v>28</v>
      </c>
      <c r="B1125" s="1091" t="s">
        <v>1915</v>
      </c>
      <c r="C1125" s="1189"/>
      <c r="D1125" s="1190"/>
      <c r="E1125" s="1190"/>
      <c r="F1125" s="1191"/>
    </row>
    <row r="1126" spans="1:6">
      <c r="A1126" s="1192"/>
      <c r="B1126" s="1193"/>
      <c r="C1126" s="1189"/>
      <c r="D1126" s="1190"/>
      <c r="E1126" s="1190"/>
      <c r="F1126" s="1191"/>
    </row>
    <row r="1127" spans="1:6" s="628" customFormat="1" ht="11.25">
      <c r="A1127" s="1234"/>
      <c r="B1127" s="1297" t="s">
        <v>1500</v>
      </c>
      <c r="C1127" s="1196"/>
      <c r="D1127" s="1197"/>
      <c r="E1127" s="1197"/>
      <c r="F1127" s="1198"/>
    </row>
    <row r="1128" spans="1:6" s="628" customFormat="1" ht="11.25">
      <c r="A1128" s="1234" t="s">
        <v>1501</v>
      </c>
      <c r="B1128" s="1211" t="s">
        <v>1502</v>
      </c>
      <c r="C1128" s="1196"/>
      <c r="D1128" s="1197"/>
      <c r="E1128" s="1197"/>
      <c r="F1128" s="1198"/>
    </row>
    <row r="1129" spans="1:6" s="628" customFormat="1" ht="11.25">
      <c r="A1129" s="1234" t="s">
        <v>1503</v>
      </c>
      <c r="B1129" s="1211" t="s">
        <v>1504</v>
      </c>
      <c r="C1129" s="1196"/>
      <c r="D1129" s="1197"/>
      <c r="E1129" s="1197"/>
      <c r="F1129" s="1198"/>
    </row>
    <row r="1130" spans="1:6" s="628" customFormat="1" ht="11.25">
      <c r="A1130" s="1234" t="s">
        <v>48</v>
      </c>
      <c r="B1130" s="1204" t="s">
        <v>1505</v>
      </c>
      <c r="C1130" s="1196"/>
      <c r="D1130" s="1197"/>
      <c r="E1130" s="1197"/>
      <c r="F1130" s="1198"/>
    </row>
    <row r="1131" spans="1:6" s="628" customFormat="1" ht="11.25">
      <c r="A1131" s="1234" t="s">
        <v>49</v>
      </c>
      <c r="B1131" s="1204" t="s">
        <v>1506</v>
      </c>
      <c r="C1131" s="1196"/>
      <c r="D1131" s="1197"/>
      <c r="E1131" s="1197"/>
      <c r="F1131" s="1198"/>
    </row>
    <row r="1132" spans="1:6" s="628" customFormat="1" ht="11.25">
      <c r="A1132" s="1234" t="s">
        <v>88</v>
      </c>
      <c r="B1132" s="1204" t="s">
        <v>1507</v>
      </c>
      <c r="C1132" s="1196"/>
      <c r="D1132" s="1197"/>
      <c r="E1132" s="1197"/>
      <c r="F1132" s="1198"/>
    </row>
    <row r="1133" spans="1:6" s="628" customFormat="1" ht="11.25">
      <c r="A1133" s="1234" t="s">
        <v>1508</v>
      </c>
      <c r="B1133" s="1204" t="s">
        <v>1509</v>
      </c>
      <c r="C1133" s="1196"/>
      <c r="D1133" s="1197"/>
      <c r="E1133" s="1197"/>
      <c r="F1133" s="1198"/>
    </row>
    <row r="1134" spans="1:6" s="628" customFormat="1" ht="22.5">
      <c r="A1134" s="1234" t="s">
        <v>1510</v>
      </c>
      <c r="B1134" s="1204" t="s">
        <v>1916</v>
      </c>
      <c r="C1134" s="1196"/>
      <c r="D1134" s="1197"/>
      <c r="E1134" s="1197"/>
      <c r="F1134" s="1198"/>
    </row>
    <row r="1135" spans="1:6" s="628" customFormat="1" ht="11.25">
      <c r="A1135" s="1234" t="s">
        <v>1512</v>
      </c>
      <c r="B1135" s="1204" t="s">
        <v>2286</v>
      </c>
      <c r="C1135" s="1196"/>
      <c r="D1135" s="1197"/>
      <c r="E1135" s="1197"/>
      <c r="F1135" s="1198"/>
    </row>
    <row r="1136" spans="1:6" s="628" customFormat="1" ht="11.25">
      <c r="A1136" s="1234" t="s">
        <v>1514</v>
      </c>
      <c r="B1136" s="1211" t="s">
        <v>1513</v>
      </c>
      <c r="C1136" s="1196"/>
      <c r="D1136" s="1197"/>
      <c r="E1136" s="1197"/>
      <c r="F1136" s="1198"/>
    </row>
    <row r="1137" spans="1:6" s="628" customFormat="1" ht="22.5">
      <c r="A1137" s="1234" t="s">
        <v>1815</v>
      </c>
      <c r="B1137" s="1204" t="s">
        <v>1515</v>
      </c>
      <c r="C1137" s="1196"/>
      <c r="D1137" s="1197"/>
      <c r="E1137" s="1197"/>
      <c r="F1137" s="1198"/>
    </row>
    <row r="1138" spans="1:6" s="628" customFormat="1" ht="11.25">
      <c r="A1138" s="1234" t="s">
        <v>1516</v>
      </c>
      <c r="B1138" s="1211" t="s">
        <v>2228</v>
      </c>
      <c r="C1138" s="1196"/>
      <c r="D1138" s="1197"/>
      <c r="E1138" s="1197"/>
      <c r="F1138" s="1198"/>
    </row>
    <row r="1139" spans="1:6" s="628" customFormat="1" ht="11.25">
      <c r="A1139" s="1234" t="s">
        <v>1547</v>
      </c>
      <c r="B1139" s="1211" t="s">
        <v>1917</v>
      </c>
      <c r="C1139" s="1196"/>
      <c r="D1139" s="1197"/>
      <c r="E1139" s="1197"/>
      <c r="F1139" s="1198"/>
    </row>
    <row r="1140" spans="1:6" s="628" customFormat="1" ht="11.25">
      <c r="A1140" s="1234" t="s">
        <v>48</v>
      </c>
      <c r="B1140" s="1211" t="s">
        <v>2229</v>
      </c>
      <c r="C1140" s="1196"/>
      <c r="D1140" s="1197"/>
      <c r="E1140" s="1197"/>
      <c r="F1140" s="1198"/>
    </row>
    <row r="1141" spans="1:6" s="628" customFormat="1" ht="11.25">
      <c r="A1141" s="1234" t="s">
        <v>49</v>
      </c>
      <c r="B1141" s="1211" t="s">
        <v>2230</v>
      </c>
      <c r="C1141" s="1196"/>
      <c r="D1141" s="1197"/>
      <c r="E1141" s="1197"/>
      <c r="F1141" s="1198"/>
    </row>
    <row r="1142" spans="1:6" s="628" customFormat="1" ht="11.25">
      <c r="A1142" s="1234" t="s">
        <v>88</v>
      </c>
      <c r="B1142" s="1204" t="s">
        <v>1918</v>
      </c>
      <c r="C1142" s="1196"/>
      <c r="D1142" s="1197"/>
      <c r="E1142" s="1197"/>
      <c r="F1142" s="1198"/>
    </row>
    <row r="1143" spans="1:6" s="628" customFormat="1" ht="11.25">
      <c r="A1143" s="1234" t="s">
        <v>1508</v>
      </c>
      <c r="B1143" s="1211" t="s">
        <v>2231</v>
      </c>
      <c r="C1143" s="1196"/>
      <c r="D1143" s="1197"/>
      <c r="E1143" s="1197"/>
      <c r="F1143" s="1198"/>
    </row>
    <row r="1144" spans="1:6" s="628" customFormat="1" ht="11.25">
      <c r="A1144" s="1234" t="s">
        <v>1510</v>
      </c>
      <c r="B1144" s="1204" t="s">
        <v>2232</v>
      </c>
      <c r="C1144" s="1196"/>
      <c r="D1144" s="1197"/>
      <c r="E1144" s="1197"/>
      <c r="F1144" s="1198"/>
    </row>
    <row r="1145" spans="1:6" s="628" customFormat="1" ht="22.5">
      <c r="A1145" s="1234" t="s">
        <v>1549</v>
      </c>
      <c r="B1145" s="1204" t="s">
        <v>1919</v>
      </c>
      <c r="C1145" s="1196"/>
      <c r="D1145" s="1197"/>
      <c r="E1145" s="1197"/>
      <c r="F1145" s="1198"/>
    </row>
    <row r="1146" spans="1:6" s="628" customFormat="1" ht="56.25">
      <c r="A1146" s="1234" t="s">
        <v>1551</v>
      </c>
      <c r="B1146" s="1204" t="s">
        <v>2233</v>
      </c>
      <c r="C1146" s="1196"/>
      <c r="D1146" s="1197"/>
      <c r="E1146" s="1197"/>
      <c r="F1146" s="1198"/>
    </row>
    <row r="1147" spans="1:6" s="628" customFormat="1" ht="22.5">
      <c r="A1147" s="1234"/>
      <c r="B1147" s="1203" t="s">
        <v>2259</v>
      </c>
      <c r="C1147" s="1196"/>
      <c r="D1147" s="1197"/>
      <c r="E1147" s="1197"/>
      <c r="F1147" s="1198"/>
    </row>
    <row r="1148" spans="1:6" s="628" customFormat="1" ht="33.75">
      <c r="A1148" s="1234"/>
      <c r="B1148" s="1203" t="s">
        <v>1920</v>
      </c>
      <c r="C1148" s="1196"/>
      <c r="D1148" s="1197"/>
      <c r="E1148" s="1197"/>
      <c r="F1148" s="1198"/>
    </row>
    <row r="1149" spans="1:6" s="628" customFormat="1" ht="11.25">
      <c r="A1149" s="1234"/>
      <c r="B1149" s="1280" t="s">
        <v>2287</v>
      </c>
      <c r="C1149" s="1196"/>
      <c r="D1149" s="1197"/>
      <c r="E1149" s="1197"/>
      <c r="F1149" s="1198"/>
    </row>
    <row r="1150" spans="1:6" s="628" customFormat="1" ht="11.25">
      <c r="A1150" s="1234"/>
      <c r="B1150" s="1280" t="s">
        <v>1518</v>
      </c>
      <c r="C1150" s="1196"/>
      <c r="D1150" s="1197"/>
      <c r="E1150" s="1197"/>
      <c r="F1150" s="1198"/>
    </row>
    <row r="1151" spans="1:6" s="628" customFormat="1" ht="11.25">
      <c r="A1151" s="1234"/>
      <c r="B1151" s="1211" t="s">
        <v>1520</v>
      </c>
      <c r="C1151" s="1196"/>
      <c r="D1151" s="1197"/>
      <c r="E1151" s="1197"/>
      <c r="F1151" s="1198"/>
    </row>
    <row r="1152" spans="1:6" s="628" customFormat="1" ht="11.25">
      <c r="A1152" s="1234"/>
      <c r="B1152" s="1211" t="s">
        <v>1519</v>
      </c>
      <c r="C1152" s="1196"/>
      <c r="D1152" s="1197"/>
      <c r="E1152" s="1197"/>
      <c r="F1152" s="1198"/>
    </row>
    <row r="1153" spans="1:6" s="628" customFormat="1" ht="11.25">
      <c r="A1153" s="1234"/>
      <c r="B1153" s="1211" t="s">
        <v>1521</v>
      </c>
      <c r="C1153" s="1196"/>
      <c r="D1153" s="1197"/>
      <c r="E1153" s="1197"/>
      <c r="F1153" s="1198"/>
    </row>
    <row r="1154" spans="1:6" s="628" customFormat="1" ht="11.25">
      <c r="A1154" s="1234"/>
      <c r="B1154" s="1211" t="s">
        <v>1522</v>
      </c>
      <c r="C1154" s="1196"/>
      <c r="D1154" s="1197"/>
      <c r="E1154" s="1197"/>
      <c r="F1154" s="1198"/>
    </row>
    <row r="1155" spans="1:6" s="628" customFormat="1" ht="11.25">
      <c r="A1155" s="1234"/>
      <c r="B1155" s="1211" t="s">
        <v>1523</v>
      </c>
      <c r="C1155" s="1196"/>
      <c r="D1155" s="1197"/>
      <c r="E1155" s="1197"/>
      <c r="F1155" s="1198"/>
    </row>
    <row r="1156" spans="1:6" s="628" customFormat="1" ht="11.25">
      <c r="A1156" s="1234"/>
      <c r="B1156" s="1211" t="s">
        <v>1524</v>
      </c>
      <c r="C1156" s="1196"/>
      <c r="D1156" s="1197"/>
      <c r="E1156" s="1197"/>
      <c r="F1156" s="1198"/>
    </row>
    <row r="1157" spans="1:6" s="628" customFormat="1" ht="11.25">
      <c r="A1157" s="1234"/>
      <c r="B1157" s="1211" t="s">
        <v>1525</v>
      </c>
      <c r="C1157" s="1196"/>
      <c r="D1157" s="1197"/>
      <c r="E1157" s="1197"/>
      <c r="F1157" s="1198"/>
    </row>
    <row r="1158" spans="1:6" s="628" customFormat="1" ht="11.25">
      <c r="A1158" s="1234"/>
      <c r="B1158" s="1211" t="s">
        <v>1526</v>
      </c>
      <c r="C1158" s="1196"/>
      <c r="D1158" s="1197"/>
      <c r="E1158" s="1197"/>
      <c r="F1158" s="1198"/>
    </row>
    <row r="1159" spans="1:6" s="628" customFormat="1" ht="11.25">
      <c r="A1159" s="1234"/>
      <c r="B1159" s="1204" t="s">
        <v>1534</v>
      </c>
      <c r="C1159" s="1196"/>
      <c r="D1159" s="1197"/>
      <c r="E1159" s="1197"/>
      <c r="F1159" s="1198"/>
    </row>
    <row r="1160" spans="1:6" s="628" customFormat="1" ht="11.25">
      <c r="A1160" s="1234"/>
      <c r="B1160" s="1211" t="s">
        <v>1527</v>
      </c>
      <c r="C1160" s="1196"/>
      <c r="D1160" s="1197"/>
      <c r="E1160" s="1197"/>
      <c r="F1160" s="1198"/>
    </row>
    <row r="1161" spans="1:6" s="628" customFormat="1" ht="22.5">
      <c r="A1161" s="1234"/>
      <c r="B1161" s="1204" t="s">
        <v>1529</v>
      </c>
      <c r="C1161" s="1196"/>
      <c r="D1161" s="1197"/>
      <c r="E1161" s="1197"/>
      <c r="F1161" s="1198"/>
    </row>
    <row r="1162" spans="1:6" s="628" customFormat="1" ht="11.25">
      <c r="A1162" s="1234"/>
      <c r="B1162" s="1211" t="s">
        <v>1528</v>
      </c>
      <c r="C1162" s="1196"/>
      <c r="D1162" s="1197"/>
      <c r="E1162" s="1197"/>
      <c r="F1162" s="1198"/>
    </row>
    <row r="1163" spans="1:6" s="628" customFormat="1" ht="11.25">
      <c r="A1163" s="1234"/>
      <c r="B1163" s="1211" t="s">
        <v>1530</v>
      </c>
      <c r="C1163" s="1196"/>
      <c r="D1163" s="1197"/>
      <c r="E1163" s="1197"/>
      <c r="F1163" s="1198"/>
    </row>
    <row r="1164" spans="1:6" s="628" customFormat="1" ht="11.25">
      <c r="A1164" s="1234"/>
      <c r="B1164" s="1211" t="s">
        <v>1531</v>
      </c>
      <c r="C1164" s="1196"/>
      <c r="D1164" s="1197"/>
      <c r="E1164" s="1197"/>
      <c r="F1164" s="1198"/>
    </row>
    <row r="1165" spans="1:6" s="628" customFormat="1" ht="45">
      <c r="A1165" s="1234"/>
      <c r="B1165" s="1204" t="s">
        <v>1532</v>
      </c>
      <c r="C1165" s="1196"/>
      <c r="D1165" s="1197"/>
      <c r="E1165" s="1197"/>
      <c r="F1165" s="1198"/>
    </row>
    <row r="1166" spans="1:6" s="628" customFormat="1" ht="11.25">
      <c r="A1166" s="1234"/>
      <c r="B1166" s="1204" t="s">
        <v>1535</v>
      </c>
      <c r="C1166" s="1196"/>
      <c r="D1166" s="1197"/>
      <c r="E1166" s="1197"/>
      <c r="F1166" s="1198"/>
    </row>
    <row r="1167" spans="1:6" s="628" customFormat="1" ht="22.5">
      <c r="A1167" s="1234"/>
      <c r="B1167" s="1204" t="s">
        <v>1818</v>
      </c>
      <c r="C1167" s="1196"/>
      <c r="D1167" s="1197"/>
      <c r="E1167" s="1197"/>
      <c r="F1167" s="1198"/>
    </row>
    <row r="1168" spans="1:6" s="628" customFormat="1" ht="11.25">
      <c r="A1168" s="1234"/>
      <c r="B1168" s="1211" t="s">
        <v>1536</v>
      </c>
      <c r="C1168" s="1196"/>
      <c r="D1168" s="1197"/>
      <c r="E1168" s="1197"/>
      <c r="F1168" s="1198"/>
    </row>
    <row r="1169" spans="1:6" s="628" customFormat="1" ht="11.25">
      <c r="A1169" s="1234"/>
      <c r="B1169" s="1211" t="s">
        <v>1533</v>
      </c>
      <c r="C1169" s="1196"/>
      <c r="D1169" s="1197"/>
      <c r="E1169" s="1197"/>
      <c r="F1169" s="1198"/>
    </row>
    <row r="1170" spans="1:6" s="628" customFormat="1" ht="11.25">
      <c r="A1170" s="1234"/>
      <c r="B1170" s="1211" t="s">
        <v>1537</v>
      </c>
      <c r="C1170" s="1196"/>
      <c r="D1170" s="1197"/>
      <c r="E1170" s="1197"/>
      <c r="F1170" s="1198"/>
    </row>
    <row r="1171" spans="1:6" s="628" customFormat="1" ht="22.5">
      <c r="A1171" s="1234"/>
      <c r="B1171" s="1204" t="s">
        <v>2316</v>
      </c>
      <c r="C1171" s="1196"/>
      <c r="D1171" s="1197"/>
      <c r="E1171" s="1197"/>
      <c r="F1171" s="1198"/>
    </row>
    <row r="1172" spans="1:6" s="628" customFormat="1" ht="33.75">
      <c r="A1172" s="1234" t="s">
        <v>1516</v>
      </c>
      <c r="B1172" s="1204" t="s">
        <v>1517</v>
      </c>
      <c r="C1172" s="1196"/>
      <c r="D1172" s="1197"/>
      <c r="E1172" s="1197"/>
      <c r="F1172" s="1198"/>
    </row>
    <row r="1173" spans="1:6" s="628" customFormat="1" ht="11.25">
      <c r="A1173" s="1234"/>
      <c r="B1173" s="1204"/>
      <c r="C1173" s="1196"/>
      <c r="D1173" s="1197"/>
      <c r="E1173" s="1197"/>
      <c r="F1173" s="1198"/>
    </row>
    <row r="1174" spans="1:6">
      <c r="A1174" s="1213" t="s">
        <v>1921</v>
      </c>
      <c r="B1174" s="1214" t="s">
        <v>213</v>
      </c>
      <c r="C1174" s="1215"/>
      <c r="E1174" s="1217"/>
      <c r="F1174" s="1191"/>
    </row>
    <row r="1175" spans="1:6">
      <c r="A1175" s="1213"/>
      <c r="B1175" s="1214" t="s">
        <v>216</v>
      </c>
      <c r="C1175" s="1215"/>
      <c r="E1175" s="1217"/>
      <c r="F1175" s="1191"/>
    </row>
    <row r="1176" spans="1:6" ht="25.5">
      <c r="A1176" s="1213"/>
      <c r="B1176" s="1214" t="s">
        <v>468</v>
      </c>
      <c r="C1176" s="1215"/>
      <c r="E1176" s="1217"/>
      <c r="F1176" s="1191"/>
    </row>
    <row r="1177" spans="1:6" ht="25.5">
      <c r="A1177" s="1213"/>
      <c r="B1177" s="1214" t="s">
        <v>465</v>
      </c>
      <c r="C1177" s="1215"/>
      <c r="E1177" s="1217"/>
      <c r="F1177" s="1191"/>
    </row>
    <row r="1178" spans="1:6" ht="38.25">
      <c r="A1178" s="1213"/>
      <c r="B1178" s="1214" t="s">
        <v>466</v>
      </c>
      <c r="C1178" s="1215"/>
      <c r="E1178" s="1217"/>
      <c r="F1178" s="1191"/>
    </row>
    <row r="1179" spans="1:6">
      <c r="A1179" s="1213"/>
      <c r="B1179" s="1214" t="s">
        <v>214</v>
      </c>
      <c r="C1179" s="1215"/>
      <c r="E1179" s="1217"/>
      <c r="F1179" s="1191"/>
    </row>
    <row r="1180" spans="1:6" ht="25.5">
      <c r="A1180" s="1213"/>
      <c r="B1180" s="1214" t="s">
        <v>467</v>
      </c>
      <c r="C1180" s="1215"/>
      <c r="E1180" s="1217"/>
      <c r="F1180" s="1191"/>
    </row>
    <row r="1181" spans="1:6" ht="25.5">
      <c r="A1181" s="1213"/>
      <c r="B1181" s="1214" t="s">
        <v>215</v>
      </c>
      <c r="C1181" s="1215"/>
      <c r="E1181" s="1217"/>
      <c r="F1181" s="1191"/>
    </row>
    <row r="1182" spans="1:6" ht="25.5">
      <c r="A1182" s="1213"/>
      <c r="B1182" s="1214" t="s">
        <v>217</v>
      </c>
      <c r="C1182" s="1215"/>
      <c r="E1182" s="1217"/>
      <c r="F1182" s="1191"/>
    </row>
    <row r="1183" spans="1:6" ht="38.25">
      <c r="A1183" s="1213" t="s">
        <v>1922</v>
      </c>
      <c r="B1183" s="1214" t="s">
        <v>219</v>
      </c>
      <c r="C1183" s="1215"/>
      <c r="E1183" s="1217"/>
      <c r="F1183" s="1191"/>
    </row>
    <row r="1184" spans="1:6" ht="25.5">
      <c r="A1184" s="1213"/>
      <c r="B1184" s="1214" t="s">
        <v>469</v>
      </c>
      <c r="C1184" s="1215"/>
      <c r="E1184" s="1217"/>
      <c r="F1184" s="1191"/>
    </row>
    <row r="1185" spans="1:6">
      <c r="A1185" s="1213"/>
      <c r="B1185" s="1214" t="s">
        <v>218</v>
      </c>
      <c r="C1185" s="1215"/>
      <c r="E1185" s="1217"/>
      <c r="F1185" s="1191"/>
    </row>
    <row r="1186" spans="1:6" ht="38.25">
      <c r="A1186" s="1213"/>
      <c r="B1186" s="1214" t="s">
        <v>470</v>
      </c>
      <c r="C1186" s="1215" t="s">
        <v>42</v>
      </c>
      <c r="D1186" s="1216">
        <v>0.8</v>
      </c>
      <c r="E1186" s="1311"/>
      <c r="F1186" s="1191">
        <f>E1186*D1186</f>
        <v>0</v>
      </c>
    </row>
    <row r="1187" spans="1:6" ht="25.5">
      <c r="A1187" s="1213" t="s">
        <v>1923</v>
      </c>
      <c r="B1187" s="1214" t="s">
        <v>487</v>
      </c>
      <c r="C1187" s="1215"/>
      <c r="E1187" s="1217"/>
      <c r="F1187" s="1191"/>
    </row>
    <row r="1188" spans="1:6" ht="25.5">
      <c r="A1188" s="1213"/>
      <c r="B1188" s="1214" t="s">
        <v>220</v>
      </c>
      <c r="C1188" s="1215"/>
      <c r="E1188" s="1217"/>
      <c r="F1188" s="1191"/>
    </row>
    <row r="1189" spans="1:6">
      <c r="A1189" s="1213"/>
      <c r="B1189" s="1214" t="s">
        <v>464</v>
      </c>
      <c r="C1189" s="1215"/>
      <c r="E1189" s="1217"/>
      <c r="F1189" s="1191"/>
    </row>
    <row r="1190" spans="1:6" ht="38.25">
      <c r="A1190" s="1218" t="s">
        <v>1926</v>
      </c>
      <c r="B1190" s="1214" t="s">
        <v>485</v>
      </c>
      <c r="C1190" s="1215" t="s">
        <v>42</v>
      </c>
      <c r="D1190" s="1216">
        <v>130</v>
      </c>
      <c r="E1190" s="1311"/>
      <c r="F1190" s="1191">
        <f>E1190*D1190</f>
        <v>0</v>
      </c>
    </row>
    <row r="1191" spans="1:6" ht="38.25">
      <c r="A1191" s="1218" t="s">
        <v>1927</v>
      </c>
      <c r="B1191" s="1214" t="s">
        <v>486</v>
      </c>
      <c r="C1191" s="1215" t="s">
        <v>42</v>
      </c>
      <c r="D1191" s="1216">
        <v>60</v>
      </c>
      <c r="E1191" s="1311"/>
      <c r="F1191" s="1191">
        <f>E1191*D1191</f>
        <v>0</v>
      </c>
    </row>
    <row r="1192" spans="1:6" ht="25.5">
      <c r="A1192" s="1213" t="s">
        <v>1924</v>
      </c>
      <c r="B1192" s="1214" t="s">
        <v>484</v>
      </c>
      <c r="C1192" s="1215"/>
      <c r="E1192" s="1217"/>
      <c r="F1192" s="1191"/>
    </row>
    <row r="1193" spans="1:6" ht="25.5">
      <c r="A1193" s="1213"/>
      <c r="B1193" s="1214" t="s">
        <v>463</v>
      </c>
      <c r="C1193" s="1215"/>
      <c r="E1193" s="1217"/>
      <c r="F1193" s="1191"/>
    </row>
    <row r="1194" spans="1:6">
      <c r="A1194" s="1213"/>
      <c r="B1194" s="1214" t="s">
        <v>464</v>
      </c>
      <c r="C1194" s="1215"/>
      <c r="E1194" s="1217"/>
      <c r="F1194" s="1191"/>
    </row>
    <row r="1195" spans="1:6">
      <c r="A1195" s="1213"/>
      <c r="B1195" s="1214" t="s">
        <v>289</v>
      </c>
      <c r="C1195" s="1215" t="s">
        <v>42</v>
      </c>
      <c r="D1195" s="1216">
        <v>20</v>
      </c>
      <c r="E1195" s="1311"/>
      <c r="F1195" s="1191">
        <f>E1195*D1195</f>
        <v>0</v>
      </c>
    </row>
    <row r="1196" spans="1:6" ht="25.5">
      <c r="A1196" s="1213" t="s">
        <v>1925</v>
      </c>
      <c r="B1196" s="1214" t="s">
        <v>483</v>
      </c>
      <c r="C1196" s="1215"/>
      <c r="E1196" s="1217"/>
      <c r="F1196" s="1191"/>
    </row>
    <row r="1197" spans="1:6" ht="38.25">
      <c r="A1197" s="1213"/>
      <c r="B1197" s="1214" t="s">
        <v>221</v>
      </c>
      <c r="C1197" s="1215"/>
      <c r="E1197" s="1217"/>
      <c r="F1197" s="1191"/>
    </row>
    <row r="1198" spans="1:6" ht="25.5">
      <c r="A1198" s="1218" t="s">
        <v>1928</v>
      </c>
      <c r="B1198" s="1214" t="s">
        <v>482</v>
      </c>
      <c r="C1198" s="1215" t="s">
        <v>42</v>
      </c>
      <c r="D1198" s="1216">
        <v>55</v>
      </c>
      <c r="E1198" s="1311"/>
      <c r="F1198" s="1191">
        <f>E1198*D1198</f>
        <v>0</v>
      </c>
    </row>
    <row r="1199" spans="1:6" ht="25.5">
      <c r="A1199" s="1218" t="s">
        <v>1929</v>
      </c>
      <c r="B1199" s="1214" t="s">
        <v>481</v>
      </c>
      <c r="C1199" s="1215" t="s">
        <v>42</v>
      </c>
      <c r="D1199" s="1216">
        <v>60</v>
      </c>
      <c r="E1199" s="1311"/>
      <c r="F1199" s="1191">
        <f t="shared" ref="F1199:F1200" si="23">E1199*D1199</f>
        <v>0</v>
      </c>
    </row>
    <row r="1200" spans="1:6" ht="25.5">
      <c r="A1200" s="1218" t="s">
        <v>1930</v>
      </c>
      <c r="B1200" s="1214" t="s">
        <v>480</v>
      </c>
      <c r="C1200" s="1215" t="s">
        <v>42</v>
      </c>
      <c r="D1200" s="1216">
        <v>5</v>
      </c>
      <c r="E1200" s="1311"/>
      <c r="F1200" s="1191">
        <f t="shared" si="23"/>
        <v>0</v>
      </c>
    </row>
    <row r="1201" spans="1:6" ht="25.5">
      <c r="A1201" s="1213" t="s">
        <v>1931</v>
      </c>
      <c r="B1201" s="1214" t="s">
        <v>479</v>
      </c>
      <c r="C1201" s="1215"/>
      <c r="E1201" s="1217"/>
      <c r="F1201" s="1191"/>
    </row>
    <row r="1202" spans="1:6" ht="51">
      <c r="A1202" s="1213"/>
      <c r="B1202" s="1214" t="s">
        <v>222</v>
      </c>
      <c r="C1202" s="1215"/>
      <c r="E1202" s="1217"/>
      <c r="F1202" s="1191"/>
    </row>
    <row r="1203" spans="1:6" ht="25.5">
      <c r="A1203" s="1218" t="s">
        <v>1932</v>
      </c>
      <c r="B1203" s="1214" t="s">
        <v>475</v>
      </c>
      <c r="C1203" s="1215" t="s">
        <v>42</v>
      </c>
      <c r="D1203" s="1216">
        <v>40</v>
      </c>
      <c r="E1203" s="1311"/>
      <c r="F1203" s="1191">
        <f t="shared" ref="F1203:F1206" si="24">E1203*D1203</f>
        <v>0</v>
      </c>
    </row>
    <row r="1204" spans="1:6" ht="25.5">
      <c r="A1204" s="1218" t="s">
        <v>1933</v>
      </c>
      <c r="B1204" s="1214" t="s">
        <v>476</v>
      </c>
      <c r="C1204" s="1215" t="s">
        <v>42</v>
      </c>
      <c r="D1204" s="1216">
        <v>8</v>
      </c>
      <c r="E1204" s="1311"/>
      <c r="F1204" s="1191">
        <f t="shared" si="24"/>
        <v>0</v>
      </c>
    </row>
    <row r="1205" spans="1:6" ht="25.5">
      <c r="A1205" s="1218" t="s">
        <v>1934</v>
      </c>
      <c r="B1205" s="1214" t="s">
        <v>477</v>
      </c>
      <c r="C1205" s="1215" t="s">
        <v>42</v>
      </c>
      <c r="D1205" s="1216">
        <v>30</v>
      </c>
      <c r="E1205" s="1311"/>
      <c r="F1205" s="1191">
        <f t="shared" si="24"/>
        <v>0</v>
      </c>
    </row>
    <row r="1206" spans="1:6" ht="25.5">
      <c r="A1206" s="1218" t="s">
        <v>1935</v>
      </c>
      <c r="B1206" s="1214" t="s">
        <v>478</v>
      </c>
      <c r="C1206" s="1215" t="s">
        <v>42</v>
      </c>
      <c r="D1206" s="1216">
        <v>7</v>
      </c>
      <c r="E1206" s="1311"/>
      <c r="F1206" s="1191">
        <f t="shared" si="24"/>
        <v>0</v>
      </c>
    </row>
    <row r="1207" spans="1:6" ht="25.5">
      <c r="A1207" s="1219" t="s">
        <v>1936</v>
      </c>
      <c r="B1207" s="1214" t="s">
        <v>474</v>
      </c>
      <c r="C1207" s="1215"/>
      <c r="E1207" s="1217"/>
      <c r="F1207" s="1191"/>
    </row>
    <row r="1208" spans="1:6" ht="25.5">
      <c r="A1208" s="1218"/>
      <c r="B1208" s="1214" t="s">
        <v>471</v>
      </c>
      <c r="C1208" s="1215"/>
      <c r="E1208" s="1217"/>
      <c r="F1208" s="1191"/>
    </row>
    <row r="1209" spans="1:6" ht="38.25">
      <c r="A1209" s="1218" t="s">
        <v>1937</v>
      </c>
      <c r="B1209" s="1214" t="s">
        <v>473</v>
      </c>
      <c r="C1209" s="1215" t="s">
        <v>42</v>
      </c>
      <c r="D1209" s="1216">
        <v>17</v>
      </c>
      <c r="E1209" s="1311"/>
      <c r="F1209" s="1191">
        <f t="shared" ref="F1209:F1210" si="25">E1209*D1209</f>
        <v>0</v>
      </c>
    </row>
    <row r="1210" spans="1:6" ht="38.25">
      <c r="A1210" s="1218" t="s">
        <v>1938</v>
      </c>
      <c r="B1210" s="1214" t="s">
        <v>472</v>
      </c>
      <c r="C1210" s="1215" t="s">
        <v>42</v>
      </c>
      <c r="D1210" s="1216">
        <v>11</v>
      </c>
      <c r="E1210" s="1311"/>
      <c r="F1210" s="1191">
        <f t="shared" si="25"/>
        <v>0</v>
      </c>
    </row>
    <row r="1211" spans="1:6" ht="38.25">
      <c r="A1211" s="1219" t="s">
        <v>1939</v>
      </c>
      <c r="B1211" s="1214" t="s">
        <v>488</v>
      </c>
      <c r="C1211" s="1215"/>
      <c r="E1211" s="1217"/>
      <c r="F1211" s="1191"/>
    </row>
    <row r="1212" spans="1:6" ht="25.5">
      <c r="A1212" s="1218"/>
      <c r="B1212" s="1214" t="s">
        <v>489</v>
      </c>
      <c r="C1212" s="1215"/>
      <c r="E1212" s="1217"/>
      <c r="F1212" s="1191"/>
    </row>
    <row r="1213" spans="1:6" ht="25.5">
      <c r="A1213" s="1218"/>
      <c r="B1213" s="1214" t="s">
        <v>490</v>
      </c>
      <c r="C1213" s="1215"/>
      <c r="E1213" s="1217"/>
      <c r="F1213" s="1191"/>
    </row>
    <row r="1214" spans="1:6" ht="25.5">
      <c r="A1214" s="1218"/>
      <c r="B1214" s="1214" t="s">
        <v>491</v>
      </c>
      <c r="C1214" s="1215" t="s">
        <v>142</v>
      </c>
      <c r="D1214" s="1216">
        <v>1</v>
      </c>
      <c r="E1214" s="1311"/>
      <c r="F1214" s="1191">
        <f t="shared" ref="F1214:F1217" si="26">E1214*D1214</f>
        <v>0</v>
      </c>
    </row>
    <row r="1215" spans="1:6" ht="25.5">
      <c r="A1215" s="1219" t="s">
        <v>1976</v>
      </c>
      <c r="B1215" s="1214" t="s">
        <v>1951</v>
      </c>
      <c r="C1215" s="1215"/>
      <c r="E1215" s="1217"/>
      <c r="F1215" s="1191"/>
    </row>
    <row r="1216" spans="1:6" ht="25.5">
      <c r="A1216" s="1218"/>
      <c r="B1216" s="1214" t="s">
        <v>1977</v>
      </c>
      <c r="C1216" s="1215"/>
      <c r="E1216" s="1217"/>
      <c r="F1216" s="1191"/>
    </row>
    <row r="1217" spans="1:6" ht="26.25" thickBot="1">
      <c r="A1217" s="1218"/>
      <c r="B1217" s="1220" t="s">
        <v>1952</v>
      </c>
      <c r="C1217" s="1221" t="s">
        <v>78</v>
      </c>
      <c r="D1217" s="1222">
        <v>10</v>
      </c>
      <c r="E1217" s="1312"/>
      <c r="F1217" s="1191">
        <f t="shared" si="26"/>
        <v>0</v>
      </c>
    </row>
    <row r="1218" spans="1:6" ht="13.5" thickTop="1">
      <c r="A1218" s="1192"/>
      <c r="B1218" s="1223" t="s">
        <v>1940</v>
      </c>
      <c r="F1218" s="1225">
        <f>SUM(F1174:F1217)</f>
        <v>0</v>
      </c>
    </row>
    <row r="1219" spans="1:6">
      <c r="A1219" s="1226"/>
      <c r="B1219" s="1227"/>
      <c r="C1219" s="1228"/>
      <c r="D1219" s="1229"/>
      <c r="E1219" s="1229"/>
      <c r="F1219" s="1230"/>
    </row>
    <row r="1220" spans="1:6">
      <c r="A1220" s="1192"/>
    </row>
    <row r="1221" spans="1:6" ht="15.75">
      <c r="A1221" s="1231" t="s">
        <v>31</v>
      </c>
      <c r="B1221" s="1091" t="s">
        <v>29</v>
      </c>
      <c r="C1221" s="1189"/>
      <c r="D1221" s="1190"/>
      <c r="E1221" s="1190"/>
      <c r="F1221" s="1191"/>
    </row>
    <row r="1222" spans="1:6">
      <c r="A1222" s="1192"/>
      <c r="B1222" s="1193"/>
      <c r="C1222" s="1189"/>
      <c r="D1222" s="1190"/>
      <c r="E1222" s="1190"/>
      <c r="F1222" s="1191"/>
    </row>
    <row r="1223" spans="1:6" s="628" customFormat="1" ht="11.25">
      <c r="A1223" s="1240"/>
      <c r="B1223" s="1297" t="s">
        <v>1500</v>
      </c>
      <c r="C1223" s="1196"/>
      <c r="D1223" s="1197"/>
      <c r="E1223" s="1197"/>
      <c r="F1223" s="1198"/>
    </row>
    <row r="1224" spans="1:6" s="628" customFormat="1" ht="11.25">
      <c r="A1224" s="1240" t="s">
        <v>1501</v>
      </c>
      <c r="B1224" s="1211" t="s">
        <v>1502</v>
      </c>
      <c r="C1224" s="1196"/>
      <c r="D1224" s="1197"/>
      <c r="E1224" s="1197"/>
      <c r="F1224" s="1198"/>
    </row>
    <row r="1225" spans="1:6" s="628" customFormat="1" ht="11.25">
      <c r="A1225" s="1240" t="s">
        <v>1503</v>
      </c>
      <c r="B1225" s="1211" t="s">
        <v>1504</v>
      </c>
      <c r="C1225" s="1196"/>
      <c r="D1225" s="1197"/>
      <c r="E1225" s="1197"/>
      <c r="F1225" s="1198"/>
    </row>
    <row r="1226" spans="1:6" s="628" customFormat="1" ht="11.25">
      <c r="A1226" s="1240" t="s">
        <v>48</v>
      </c>
      <c r="B1226" s="1204" t="s">
        <v>1812</v>
      </c>
      <c r="C1226" s="1196"/>
      <c r="D1226" s="1197"/>
      <c r="E1226" s="1197"/>
      <c r="F1226" s="1198"/>
    </row>
    <row r="1227" spans="1:6" s="628" customFormat="1" ht="11.25">
      <c r="A1227" s="1240" t="s">
        <v>49</v>
      </c>
      <c r="B1227" s="1204" t="s">
        <v>1941</v>
      </c>
      <c r="C1227" s="1196"/>
      <c r="D1227" s="1197"/>
      <c r="E1227" s="1197"/>
      <c r="F1227" s="1198"/>
    </row>
    <row r="1228" spans="1:6" s="628" customFormat="1" ht="22.5">
      <c r="A1228" s="1240" t="s">
        <v>88</v>
      </c>
      <c r="B1228" s="1204" t="s">
        <v>1916</v>
      </c>
      <c r="C1228" s="1196"/>
      <c r="D1228" s="1197"/>
      <c r="E1228" s="1197"/>
      <c r="F1228" s="1198"/>
    </row>
    <row r="1229" spans="1:6" s="628" customFormat="1" ht="22.5">
      <c r="A1229" s="1240" t="s">
        <v>1508</v>
      </c>
      <c r="B1229" s="1204" t="s">
        <v>1942</v>
      </c>
      <c r="C1229" s="1196"/>
      <c r="D1229" s="1197"/>
      <c r="E1229" s="1197"/>
      <c r="F1229" s="1198"/>
    </row>
    <row r="1230" spans="1:6" s="628" customFormat="1" ht="11.25">
      <c r="A1230" s="1240" t="s">
        <v>1510</v>
      </c>
      <c r="B1230" s="1204" t="s">
        <v>1943</v>
      </c>
      <c r="C1230" s="1196"/>
      <c r="D1230" s="1197"/>
      <c r="E1230" s="1197"/>
      <c r="F1230" s="1198"/>
    </row>
    <row r="1231" spans="1:6" s="628" customFormat="1" ht="11.25">
      <c r="A1231" s="1240"/>
      <c r="B1231" s="1203" t="s">
        <v>1518</v>
      </c>
      <c r="C1231" s="1196"/>
      <c r="D1231" s="1197"/>
      <c r="E1231" s="1197"/>
      <c r="F1231" s="1198"/>
    </row>
    <row r="1232" spans="1:6" s="628" customFormat="1" ht="11.25">
      <c r="A1232" s="1240"/>
      <c r="B1232" s="1204" t="s">
        <v>1520</v>
      </c>
      <c r="C1232" s="1196"/>
      <c r="D1232" s="1197"/>
      <c r="E1232" s="1197"/>
      <c r="F1232" s="1198"/>
    </row>
    <row r="1233" spans="1:6" s="628" customFormat="1" ht="11.25">
      <c r="A1233" s="1240"/>
      <c r="B1233" s="1204" t="s">
        <v>1519</v>
      </c>
      <c r="C1233" s="1196"/>
      <c r="D1233" s="1197"/>
      <c r="E1233" s="1197"/>
      <c r="F1233" s="1198"/>
    </row>
    <row r="1234" spans="1:6" s="628" customFormat="1" ht="11.25">
      <c r="A1234" s="1240"/>
      <c r="B1234" s="1211" t="s">
        <v>1521</v>
      </c>
      <c r="C1234" s="1196"/>
      <c r="D1234" s="1197"/>
      <c r="E1234" s="1197"/>
      <c r="F1234" s="1198"/>
    </row>
    <row r="1235" spans="1:6" s="628" customFormat="1" ht="11.25">
      <c r="A1235" s="1240"/>
      <c r="B1235" s="1204" t="s">
        <v>1522</v>
      </c>
      <c r="C1235" s="1196"/>
      <c r="D1235" s="1197"/>
      <c r="E1235" s="1197"/>
      <c r="F1235" s="1198"/>
    </row>
    <row r="1236" spans="1:6" s="628" customFormat="1" ht="11.25">
      <c r="A1236" s="1240"/>
      <c r="B1236" s="1204" t="s">
        <v>1523</v>
      </c>
      <c r="C1236" s="1196"/>
      <c r="D1236" s="1197"/>
      <c r="E1236" s="1197"/>
      <c r="F1236" s="1198"/>
    </row>
    <row r="1237" spans="1:6" s="628" customFormat="1" ht="11.25">
      <c r="A1237" s="1240"/>
      <c r="B1237" s="1204" t="s">
        <v>1524</v>
      </c>
      <c r="C1237" s="1196"/>
      <c r="D1237" s="1197"/>
      <c r="E1237" s="1197"/>
      <c r="F1237" s="1198"/>
    </row>
    <row r="1238" spans="1:6" s="628" customFormat="1" ht="11.25">
      <c r="A1238" s="1240"/>
      <c r="B1238" s="1211" t="s">
        <v>1525</v>
      </c>
      <c r="C1238" s="1196"/>
      <c r="D1238" s="1197"/>
      <c r="E1238" s="1197"/>
      <c r="F1238" s="1198"/>
    </row>
    <row r="1239" spans="1:6" s="628" customFormat="1" ht="11.25">
      <c r="A1239" s="1240"/>
      <c r="B1239" s="1211" t="s">
        <v>1526</v>
      </c>
      <c r="C1239" s="1196"/>
      <c r="D1239" s="1197"/>
      <c r="E1239" s="1197"/>
      <c r="F1239" s="1198"/>
    </row>
    <row r="1240" spans="1:6" s="628" customFormat="1" ht="11.25">
      <c r="A1240" s="1240"/>
      <c r="B1240" s="1204" t="s">
        <v>1534</v>
      </c>
      <c r="C1240" s="1196"/>
      <c r="D1240" s="1197"/>
      <c r="E1240" s="1197"/>
      <c r="F1240" s="1198"/>
    </row>
    <row r="1241" spans="1:6" s="628" customFormat="1" ht="11.25">
      <c r="A1241" s="1240"/>
      <c r="B1241" s="1211" t="s">
        <v>1527</v>
      </c>
      <c r="C1241" s="1196"/>
      <c r="D1241" s="1197"/>
      <c r="E1241" s="1197"/>
      <c r="F1241" s="1198"/>
    </row>
    <row r="1242" spans="1:6" s="628" customFormat="1" ht="22.5">
      <c r="A1242" s="1240"/>
      <c r="B1242" s="1204" t="s">
        <v>1529</v>
      </c>
      <c r="C1242" s="1196"/>
      <c r="D1242" s="1197"/>
      <c r="E1242" s="1197"/>
      <c r="F1242" s="1198"/>
    </row>
    <row r="1243" spans="1:6" s="628" customFormat="1" ht="11.25">
      <c r="A1243" s="1240"/>
      <c r="B1243" s="1211" t="s">
        <v>1528</v>
      </c>
      <c r="C1243" s="1196"/>
      <c r="D1243" s="1197"/>
      <c r="E1243" s="1197"/>
      <c r="F1243" s="1198"/>
    </row>
    <row r="1244" spans="1:6" s="628" customFormat="1" ht="11.25">
      <c r="A1244" s="1240"/>
      <c r="B1244" s="1204" t="s">
        <v>1530</v>
      </c>
      <c r="C1244" s="1196"/>
      <c r="D1244" s="1197"/>
      <c r="E1244" s="1197"/>
      <c r="F1244" s="1198"/>
    </row>
    <row r="1245" spans="1:6" s="628" customFormat="1" ht="11.25">
      <c r="A1245" s="1240"/>
      <c r="B1245" s="1211" t="s">
        <v>1531</v>
      </c>
      <c r="C1245" s="1196"/>
      <c r="D1245" s="1197"/>
      <c r="E1245" s="1197"/>
      <c r="F1245" s="1198"/>
    </row>
    <row r="1246" spans="1:6" s="628" customFormat="1" ht="45">
      <c r="A1246" s="1240"/>
      <c r="B1246" s="1204" t="s">
        <v>1532</v>
      </c>
      <c r="C1246" s="1196"/>
      <c r="D1246" s="1197"/>
      <c r="E1246" s="1197"/>
      <c r="F1246" s="1198"/>
    </row>
    <row r="1247" spans="1:6" s="628" customFormat="1" ht="11.25">
      <c r="A1247" s="1240"/>
      <c r="B1247" s="1204" t="s">
        <v>1535</v>
      </c>
      <c r="C1247" s="1196"/>
      <c r="D1247" s="1197"/>
      <c r="E1247" s="1197"/>
      <c r="F1247" s="1198"/>
    </row>
    <row r="1248" spans="1:6" s="628" customFormat="1" ht="22.5">
      <c r="A1248" s="1240"/>
      <c r="B1248" s="1204" t="s">
        <v>1818</v>
      </c>
      <c r="C1248" s="1196"/>
      <c r="D1248" s="1197"/>
      <c r="E1248" s="1197"/>
      <c r="F1248" s="1198"/>
    </row>
    <row r="1249" spans="1:6" s="628" customFormat="1" ht="11.25">
      <c r="A1249" s="1240"/>
      <c r="B1249" s="1211" t="s">
        <v>1536</v>
      </c>
      <c r="C1249" s="1196"/>
      <c r="D1249" s="1197"/>
      <c r="E1249" s="1197"/>
      <c r="F1249" s="1198"/>
    </row>
    <row r="1250" spans="1:6" s="628" customFormat="1" ht="11.25">
      <c r="A1250" s="1240"/>
      <c r="B1250" s="1211" t="s">
        <v>1533</v>
      </c>
      <c r="C1250" s="1196"/>
      <c r="D1250" s="1197"/>
      <c r="E1250" s="1197"/>
      <c r="F1250" s="1198"/>
    </row>
    <row r="1251" spans="1:6" s="628" customFormat="1" ht="11.25">
      <c r="A1251" s="1240"/>
      <c r="B1251" s="1211" t="s">
        <v>1537</v>
      </c>
      <c r="C1251" s="1196"/>
      <c r="D1251" s="1197"/>
      <c r="E1251" s="1197"/>
      <c r="F1251" s="1198"/>
    </row>
    <row r="1252" spans="1:6" s="628" customFormat="1" ht="22.5">
      <c r="A1252" s="1240"/>
      <c r="B1252" s="1204" t="s">
        <v>2316</v>
      </c>
      <c r="C1252" s="1196"/>
      <c r="D1252" s="1197"/>
      <c r="E1252" s="1197"/>
      <c r="F1252" s="1198"/>
    </row>
    <row r="1253" spans="1:6" s="628" customFormat="1" ht="33.75">
      <c r="A1253" s="1240" t="s">
        <v>1516</v>
      </c>
      <c r="B1253" s="1204" t="s">
        <v>1517</v>
      </c>
      <c r="C1253" s="1196"/>
      <c r="D1253" s="1197"/>
      <c r="E1253" s="1197"/>
      <c r="F1253" s="1198"/>
    </row>
    <row r="1254" spans="1:6" s="628" customFormat="1" ht="22.5">
      <c r="A1254" s="1299" t="s">
        <v>1547</v>
      </c>
      <c r="B1254" s="1199" t="s">
        <v>512</v>
      </c>
      <c r="C1254" s="1196"/>
      <c r="D1254" s="1197"/>
      <c r="E1254" s="1197"/>
      <c r="F1254" s="1198"/>
    </row>
    <row r="1255" spans="1:6" s="628" customFormat="1" ht="11.25">
      <c r="A1255" s="1241"/>
      <c r="B1255" s="1279" t="s">
        <v>511</v>
      </c>
      <c r="C1255" s="1196"/>
      <c r="D1255" s="1197"/>
      <c r="E1255" s="1197"/>
      <c r="F1255" s="1198"/>
    </row>
    <row r="1256" spans="1:6">
      <c r="A1256" s="1192"/>
      <c r="B1256" s="1193"/>
      <c r="C1256" s="1189"/>
      <c r="D1256" s="1190"/>
      <c r="E1256" s="1190"/>
      <c r="F1256" s="1191"/>
    </row>
    <row r="1257" spans="1:6" ht="51">
      <c r="A1257" s="1213" t="s">
        <v>2017</v>
      </c>
      <c r="B1257" s="1214" t="s">
        <v>526</v>
      </c>
      <c r="C1257" s="1215" t="s">
        <v>42</v>
      </c>
      <c r="D1257" s="1216">
        <v>30</v>
      </c>
      <c r="E1257" s="1311"/>
      <c r="F1257" s="1191">
        <f>D1257*E1257</f>
        <v>0</v>
      </c>
    </row>
    <row r="1258" spans="1:6" ht="25.5">
      <c r="A1258" s="1213" t="s">
        <v>2018</v>
      </c>
      <c r="B1258" s="1238" t="s">
        <v>494</v>
      </c>
      <c r="C1258" s="1215"/>
      <c r="E1258" s="1217"/>
      <c r="F1258" s="1191"/>
    </row>
    <row r="1259" spans="1:6" ht="51">
      <c r="A1259" s="1213"/>
      <c r="B1259" s="1239" t="s">
        <v>498</v>
      </c>
      <c r="C1259" s="1215"/>
      <c r="E1259" s="1217"/>
      <c r="F1259" s="1191"/>
    </row>
    <row r="1260" spans="1:6">
      <c r="A1260" s="1213"/>
      <c r="B1260" s="1239" t="s">
        <v>496</v>
      </c>
      <c r="C1260" s="1215"/>
      <c r="E1260" s="1217"/>
      <c r="F1260" s="1191"/>
    </row>
    <row r="1261" spans="1:6" ht="25.5">
      <c r="A1261" s="1213"/>
      <c r="B1261" s="1239" t="s">
        <v>492</v>
      </c>
      <c r="C1261" s="1215"/>
      <c r="E1261" s="1217"/>
      <c r="F1261" s="1191"/>
    </row>
    <row r="1262" spans="1:6" ht="25.5">
      <c r="A1262" s="1213"/>
      <c r="B1262" s="1239" t="s">
        <v>495</v>
      </c>
      <c r="C1262" s="1215"/>
      <c r="E1262" s="1217"/>
      <c r="F1262" s="1191"/>
    </row>
    <row r="1263" spans="1:6" ht="25.5">
      <c r="A1263" s="1213"/>
      <c r="B1263" s="1239" t="s">
        <v>500</v>
      </c>
      <c r="C1263" s="1215"/>
      <c r="E1263" s="1217"/>
      <c r="F1263" s="1191"/>
    </row>
    <row r="1264" spans="1:6">
      <c r="A1264" s="1213"/>
      <c r="B1264" s="1239" t="s">
        <v>497</v>
      </c>
      <c r="C1264" s="1215"/>
      <c r="E1264" s="1217"/>
      <c r="F1264" s="1191"/>
    </row>
    <row r="1265" spans="1:6">
      <c r="A1265" s="1213"/>
      <c r="B1265" s="1238" t="s">
        <v>493</v>
      </c>
      <c r="C1265" s="1215" t="s">
        <v>42</v>
      </c>
      <c r="D1265" s="1216">
        <v>135</v>
      </c>
      <c r="E1265" s="1311"/>
      <c r="F1265" s="1191">
        <f>D1265*E1265</f>
        <v>0</v>
      </c>
    </row>
    <row r="1266" spans="1:6" ht="25.5">
      <c r="A1266" s="1213" t="s">
        <v>2019</v>
      </c>
      <c r="B1266" s="1214" t="s">
        <v>499</v>
      </c>
      <c r="C1266" s="1215"/>
      <c r="E1266" s="1217"/>
      <c r="F1266" s="1191"/>
    </row>
    <row r="1267" spans="1:6" ht="25.5">
      <c r="A1267" s="1213"/>
      <c r="B1267" s="1239" t="s">
        <v>550</v>
      </c>
      <c r="C1267" s="1215"/>
      <c r="E1267" s="1217"/>
      <c r="F1267" s="1191"/>
    </row>
    <row r="1268" spans="1:6">
      <c r="A1268" s="1213"/>
      <c r="B1268" s="1239" t="s">
        <v>496</v>
      </c>
      <c r="C1268" s="1215"/>
      <c r="E1268" s="1217"/>
      <c r="F1268" s="1191"/>
    </row>
    <row r="1269" spans="1:6" ht="25.5">
      <c r="A1269" s="1213"/>
      <c r="B1269" s="1239" t="s">
        <v>495</v>
      </c>
      <c r="C1269" s="1215"/>
      <c r="E1269" s="1217"/>
      <c r="F1269" s="1191"/>
    </row>
    <row r="1270" spans="1:6" ht="25.5">
      <c r="A1270" s="1213"/>
      <c r="B1270" s="1239" t="s">
        <v>500</v>
      </c>
      <c r="C1270" s="1215"/>
      <c r="E1270" s="1217"/>
      <c r="F1270" s="1191"/>
    </row>
    <row r="1271" spans="1:6">
      <c r="A1271" s="1213"/>
      <c r="B1271" s="1238" t="s">
        <v>493</v>
      </c>
      <c r="C1271" s="1215"/>
      <c r="E1271" s="1217"/>
      <c r="F1271" s="1191"/>
    </row>
    <row r="1272" spans="1:6" ht="25.5">
      <c r="A1272" s="1213" t="s">
        <v>2020</v>
      </c>
      <c r="B1272" s="1214" t="s">
        <v>509</v>
      </c>
      <c r="C1272" s="1215"/>
      <c r="E1272" s="1217"/>
      <c r="F1272" s="1191"/>
    </row>
    <row r="1273" spans="1:6" ht="38.25">
      <c r="A1273" s="1213"/>
      <c r="B1273" s="1214" t="s">
        <v>549</v>
      </c>
      <c r="C1273" s="1215"/>
      <c r="E1273" s="1217"/>
      <c r="F1273" s="1191"/>
    </row>
    <row r="1274" spans="1:6" ht="25.5">
      <c r="A1274" s="1213"/>
      <c r="B1274" s="1214" t="s">
        <v>503</v>
      </c>
      <c r="C1274" s="1215" t="s">
        <v>42</v>
      </c>
      <c r="D1274" s="1216">
        <v>23</v>
      </c>
      <c r="E1274" s="1311"/>
      <c r="F1274" s="1191">
        <f>D1274*E1274</f>
        <v>0</v>
      </c>
    </row>
    <row r="1275" spans="1:6" ht="38.25">
      <c r="A1275" s="1213" t="s">
        <v>2021</v>
      </c>
      <c r="B1275" s="1214" t="s">
        <v>530</v>
      </c>
      <c r="C1275" s="1215"/>
      <c r="E1275" s="1217"/>
      <c r="F1275" s="1191"/>
    </row>
    <row r="1276" spans="1:6" ht="38.25">
      <c r="A1276" s="1213"/>
      <c r="B1276" s="1214" t="s">
        <v>552</v>
      </c>
      <c r="C1276" s="1215"/>
      <c r="E1276" s="1217"/>
      <c r="F1276" s="1191"/>
    </row>
    <row r="1277" spans="1:6" ht="25.5">
      <c r="A1277" s="1213"/>
      <c r="B1277" s="1214" t="s">
        <v>502</v>
      </c>
      <c r="C1277" s="1215" t="s">
        <v>42</v>
      </c>
      <c r="D1277" s="1216">
        <v>140</v>
      </c>
      <c r="E1277" s="1311"/>
      <c r="F1277" s="1191">
        <f>D1277*E1277</f>
        <v>0</v>
      </c>
    </row>
    <row r="1278" spans="1:6" ht="25.5">
      <c r="A1278" s="1213" t="s">
        <v>2022</v>
      </c>
      <c r="B1278" s="1214" t="s">
        <v>508</v>
      </c>
      <c r="C1278" s="1215"/>
      <c r="E1278" s="1217"/>
      <c r="F1278" s="1191"/>
    </row>
    <row r="1279" spans="1:6" ht="25.5">
      <c r="A1279" s="1213"/>
      <c r="B1279" s="1214" t="s">
        <v>529</v>
      </c>
      <c r="C1279" s="1215" t="s">
        <v>50</v>
      </c>
      <c r="D1279" s="1216">
        <v>135</v>
      </c>
      <c r="E1279" s="1311"/>
      <c r="F1279" s="1191">
        <f>D1279*E1279</f>
        <v>0</v>
      </c>
    </row>
    <row r="1280" spans="1:6" ht="25.5">
      <c r="A1280" s="1213" t="s">
        <v>2023</v>
      </c>
      <c r="B1280" s="1214" t="s">
        <v>528</v>
      </c>
      <c r="C1280" s="1215"/>
      <c r="E1280" s="1217"/>
      <c r="F1280" s="1191"/>
    </row>
    <row r="1281" spans="1:6" ht="38.25">
      <c r="A1281" s="1213"/>
      <c r="B1281" s="1214" t="s">
        <v>551</v>
      </c>
      <c r="C1281" s="1215"/>
      <c r="E1281" s="1217"/>
      <c r="F1281" s="1191"/>
    </row>
    <row r="1282" spans="1:6" ht="25.5">
      <c r="A1282" s="1213"/>
      <c r="B1282" s="1214" t="s">
        <v>502</v>
      </c>
      <c r="C1282" s="1215"/>
      <c r="E1282" s="1217"/>
      <c r="F1282" s="1191"/>
    </row>
    <row r="1283" spans="1:6" ht="25.5">
      <c r="A1283" s="1213"/>
      <c r="B1283" s="1239" t="s">
        <v>504</v>
      </c>
      <c r="C1283" s="1215"/>
      <c r="E1283" s="1217"/>
      <c r="F1283" s="1191"/>
    </row>
    <row r="1284" spans="1:6" ht="25.5">
      <c r="A1284" s="1213"/>
      <c r="B1284" s="1239" t="s">
        <v>510</v>
      </c>
      <c r="C1284" s="1215" t="s">
        <v>42</v>
      </c>
      <c r="D1284" s="1216">
        <v>16</v>
      </c>
      <c r="E1284" s="1311"/>
      <c r="F1284" s="1191">
        <f>D1284*E1284</f>
        <v>0</v>
      </c>
    </row>
    <row r="1285" spans="1:6" ht="25.5">
      <c r="A1285" s="1213" t="s">
        <v>2024</v>
      </c>
      <c r="B1285" s="1214" t="s">
        <v>505</v>
      </c>
      <c r="C1285" s="1215"/>
      <c r="E1285" s="1217"/>
      <c r="F1285" s="1191"/>
    </row>
    <row r="1286" spans="1:6" ht="38.25">
      <c r="A1286" s="1213"/>
      <c r="B1286" s="1214" t="s">
        <v>507</v>
      </c>
      <c r="C1286" s="1215"/>
      <c r="E1286" s="1217"/>
      <c r="F1286" s="1191"/>
    </row>
    <row r="1287" spans="1:6" ht="25.5">
      <c r="A1287" s="1213"/>
      <c r="B1287" s="1214" t="s">
        <v>502</v>
      </c>
      <c r="C1287" s="1215" t="s">
        <v>50</v>
      </c>
      <c r="D1287" s="1216">
        <v>65</v>
      </c>
      <c r="E1287" s="1311"/>
      <c r="F1287" s="1191">
        <f>D1287*E1287</f>
        <v>0</v>
      </c>
    </row>
    <row r="1288" spans="1:6" ht="25.5">
      <c r="A1288" s="1213" t="s">
        <v>2025</v>
      </c>
      <c r="B1288" s="1214" t="s">
        <v>506</v>
      </c>
      <c r="C1288" s="1215"/>
      <c r="E1288" s="1217"/>
      <c r="F1288" s="1191"/>
    </row>
    <row r="1289" spans="1:6" ht="25.5">
      <c r="A1289" s="1213"/>
      <c r="B1289" s="1214" t="s">
        <v>529</v>
      </c>
      <c r="C1289" s="1215" t="s">
        <v>50</v>
      </c>
      <c r="D1289" s="1216">
        <v>20</v>
      </c>
      <c r="E1289" s="1311"/>
      <c r="F1289" s="1191">
        <f>D1289*E1289</f>
        <v>0</v>
      </c>
    </row>
    <row r="1290" spans="1:6" ht="25.5">
      <c r="A1290" s="1213" t="s">
        <v>2026</v>
      </c>
      <c r="B1290" s="1214" t="s">
        <v>527</v>
      </c>
      <c r="C1290" s="1215"/>
      <c r="E1290" s="1217"/>
      <c r="F1290" s="1191"/>
    </row>
    <row r="1291" spans="1:6" ht="25.5">
      <c r="A1291" s="1213"/>
      <c r="B1291" s="1214" t="s">
        <v>529</v>
      </c>
      <c r="C1291" s="1215"/>
      <c r="E1291" s="1217"/>
      <c r="F1291" s="1191"/>
    </row>
    <row r="1292" spans="1:6" ht="26.25" thickBot="1">
      <c r="A1292" s="1213"/>
      <c r="B1292" s="1220" t="s">
        <v>502</v>
      </c>
      <c r="C1292" s="1221" t="s">
        <v>42</v>
      </c>
      <c r="D1292" s="1222">
        <v>12</v>
      </c>
      <c r="E1292" s="1312"/>
      <c r="F1292" s="1191">
        <f>D1292*E1292</f>
        <v>0</v>
      </c>
    </row>
    <row r="1293" spans="1:6" ht="13.5" thickTop="1">
      <c r="A1293" s="1192"/>
      <c r="B1293" s="1223" t="s">
        <v>30</v>
      </c>
      <c r="F1293" s="1225">
        <f>SUM(F1257:F1292)</f>
        <v>0</v>
      </c>
    </row>
    <row r="1294" spans="1:6">
      <c r="A1294" s="1226"/>
      <c r="B1294" s="1227"/>
      <c r="C1294" s="1228"/>
      <c r="D1294" s="1229"/>
      <c r="E1294" s="1229"/>
      <c r="F1294" s="1230"/>
    </row>
    <row r="1295" spans="1:6">
      <c r="A1295" s="1192"/>
    </row>
    <row r="1296" spans="1:6" ht="15.75">
      <c r="A1296" s="1231" t="s">
        <v>34</v>
      </c>
      <c r="B1296" s="1091" t="s">
        <v>32</v>
      </c>
      <c r="C1296" s="1189"/>
      <c r="D1296" s="1190"/>
      <c r="E1296" s="1190"/>
      <c r="F1296" s="1191"/>
    </row>
    <row r="1297" spans="1:6">
      <c r="A1297" s="1192"/>
      <c r="B1297" s="1193"/>
      <c r="C1297" s="1189"/>
      <c r="D1297" s="1190"/>
      <c r="E1297" s="1190"/>
      <c r="F1297" s="1191"/>
    </row>
    <row r="1298" spans="1:6" s="628" customFormat="1" ht="11.25">
      <c r="A1298" s="1240"/>
      <c r="B1298" s="1300" t="s">
        <v>1500</v>
      </c>
      <c r="C1298" s="1196"/>
      <c r="D1298" s="1197"/>
      <c r="E1298" s="1197"/>
      <c r="F1298" s="1198"/>
    </row>
    <row r="1299" spans="1:6" s="628" customFormat="1" ht="11.25">
      <c r="A1299" s="1240" t="s">
        <v>1501</v>
      </c>
      <c r="B1299" s="1301" t="s">
        <v>1502</v>
      </c>
      <c r="C1299" s="1196"/>
      <c r="D1299" s="1197"/>
      <c r="E1299" s="1197"/>
      <c r="F1299" s="1198"/>
    </row>
    <row r="1300" spans="1:6" s="628" customFormat="1" ht="11.25">
      <c r="A1300" s="1240" t="s">
        <v>1503</v>
      </c>
      <c r="B1300" s="1301" t="s">
        <v>1504</v>
      </c>
      <c r="C1300" s="1196"/>
      <c r="D1300" s="1197"/>
      <c r="E1300" s="1197"/>
      <c r="F1300" s="1198"/>
    </row>
    <row r="1301" spans="1:6" s="628" customFormat="1" ht="11.25">
      <c r="A1301" s="1240" t="s">
        <v>48</v>
      </c>
      <c r="B1301" s="1302" t="s">
        <v>1505</v>
      </c>
      <c r="C1301" s="1196"/>
      <c r="D1301" s="1197"/>
      <c r="E1301" s="1197"/>
      <c r="F1301" s="1198"/>
    </row>
    <row r="1302" spans="1:6" s="628" customFormat="1" ht="11.25">
      <c r="A1302" s="1240" t="s">
        <v>49</v>
      </c>
      <c r="B1302" s="1302" t="s">
        <v>1506</v>
      </c>
      <c r="C1302" s="1196"/>
      <c r="D1302" s="1197"/>
      <c r="E1302" s="1197"/>
      <c r="F1302" s="1198"/>
    </row>
    <row r="1303" spans="1:6" s="628" customFormat="1" ht="11.25">
      <c r="A1303" s="1240" t="s">
        <v>88</v>
      </c>
      <c r="B1303" s="1302" t="s">
        <v>1507</v>
      </c>
      <c r="C1303" s="1196"/>
      <c r="D1303" s="1197"/>
      <c r="E1303" s="1197"/>
      <c r="F1303" s="1198"/>
    </row>
    <row r="1304" spans="1:6" s="628" customFormat="1" ht="11.25">
      <c r="A1304" s="1240" t="s">
        <v>1508</v>
      </c>
      <c r="B1304" s="1302" t="s">
        <v>1509</v>
      </c>
      <c r="C1304" s="1196"/>
      <c r="D1304" s="1197"/>
      <c r="E1304" s="1197"/>
      <c r="F1304" s="1198"/>
    </row>
    <row r="1305" spans="1:6" s="628" customFormat="1" ht="22.5">
      <c r="A1305" s="1240" t="s">
        <v>1510</v>
      </c>
      <c r="B1305" s="1302" t="s">
        <v>1511</v>
      </c>
      <c r="C1305" s="1196"/>
      <c r="D1305" s="1197"/>
      <c r="E1305" s="1197"/>
      <c r="F1305" s="1198"/>
    </row>
    <row r="1306" spans="1:6" s="628" customFormat="1" ht="11.25">
      <c r="A1306" s="1240" t="s">
        <v>1512</v>
      </c>
      <c r="B1306" s="1301" t="s">
        <v>1513</v>
      </c>
      <c r="C1306" s="1196"/>
      <c r="D1306" s="1197"/>
      <c r="E1306" s="1197"/>
      <c r="F1306" s="1198"/>
    </row>
    <row r="1307" spans="1:6" s="628" customFormat="1" ht="22.5">
      <c r="A1307" s="1240" t="s">
        <v>1514</v>
      </c>
      <c r="B1307" s="1302" t="s">
        <v>1515</v>
      </c>
      <c r="C1307" s="1196"/>
      <c r="D1307" s="1197"/>
      <c r="E1307" s="1197"/>
      <c r="F1307" s="1198"/>
    </row>
    <row r="1308" spans="1:6" s="628" customFormat="1" ht="33.75">
      <c r="A1308" s="1240" t="s">
        <v>1516</v>
      </c>
      <c r="B1308" s="1302" t="s">
        <v>1517</v>
      </c>
      <c r="C1308" s="1196"/>
      <c r="D1308" s="1197"/>
      <c r="E1308" s="1197"/>
      <c r="F1308" s="1198"/>
    </row>
    <row r="1309" spans="1:6" s="628" customFormat="1" ht="11.25">
      <c r="A1309" s="1241"/>
      <c r="B1309" s="1303" t="s">
        <v>1518</v>
      </c>
      <c r="C1309" s="1196"/>
      <c r="D1309" s="1197"/>
      <c r="E1309" s="1197"/>
      <c r="F1309" s="1198"/>
    </row>
    <row r="1310" spans="1:6" s="628" customFormat="1" ht="11.25">
      <c r="A1310" s="1241"/>
      <c r="B1310" s="1278" t="s">
        <v>1520</v>
      </c>
      <c r="C1310" s="1196"/>
      <c r="D1310" s="1197"/>
      <c r="E1310" s="1197"/>
      <c r="F1310" s="1198"/>
    </row>
    <row r="1311" spans="1:6" s="628" customFormat="1" ht="11.25">
      <c r="A1311" s="1241"/>
      <c r="B1311" s="1278" t="s">
        <v>1519</v>
      </c>
      <c r="C1311" s="1196"/>
      <c r="D1311" s="1197"/>
      <c r="E1311" s="1197"/>
      <c r="F1311" s="1198"/>
    </row>
    <row r="1312" spans="1:6" s="628" customFormat="1" ht="11.25">
      <c r="A1312" s="1241"/>
      <c r="B1312" s="1279" t="s">
        <v>1521</v>
      </c>
      <c r="C1312" s="1196"/>
      <c r="D1312" s="1197"/>
      <c r="E1312" s="1197"/>
      <c r="F1312" s="1198"/>
    </row>
    <row r="1313" spans="1:6" s="628" customFormat="1" ht="11.25">
      <c r="A1313" s="1241"/>
      <c r="B1313" s="1279" t="s">
        <v>1522</v>
      </c>
      <c r="C1313" s="1196"/>
      <c r="D1313" s="1197"/>
      <c r="E1313" s="1197"/>
      <c r="F1313" s="1198"/>
    </row>
    <row r="1314" spans="1:6" s="628" customFormat="1" ht="11.25">
      <c r="A1314" s="1241"/>
      <c r="B1314" s="1279" t="s">
        <v>1523</v>
      </c>
      <c r="C1314" s="1196"/>
      <c r="D1314" s="1197"/>
      <c r="E1314" s="1197"/>
      <c r="F1314" s="1198"/>
    </row>
    <row r="1315" spans="1:6" s="628" customFormat="1" ht="11.25">
      <c r="A1315" s="1241"/>
      <c r="B1315" s="1279" t="s">
        <v>1524</v>
      </c>
      <c r="C1315" s="1196"/>
      <c r="D1315" s="1197"/>
      <c r="E1315" s="1197"/>
      <c r="F1315" s="1198"/>
    </row>
    <row r="1316" spans="1:6" s="628" customFormat="1" ht="11.25">
      <c r="A1316" s="1241"/>
      <c r="B1316" s="1279" t="s">
        <v>1525</v>
      </c>
      <c r="C1316" s="1196"/>
      <c r="D1316" s="1197"/>
      <c r="E1316" s="1197"/>
      <c r="F1316" s="1198"/>
    </row>
    <row r="1317" spans="1:6" s="628" customFormat="1" ht="11.25">
      <c r="A1317" s="1241"/>
      <c r="B1317" s="1279" t="s">
        <v>1526</v>
      </c>
      <c r="C1317" s="1196"/>
      <c r="D1317" s="1197"/>
      <c r="E1317" s="1197"/>
      <c r="F1317" s="1198"/>
    </row>
    <row r="1318" spans="1:6" s="628" customFormat="1" ht="11.25">
      <c r="A1318" s="1241"/>
      <c r="B1318" s="1279" t="s">
        <v>1534</v>
      </c>
      <c r="C1318" s="1196"/>
      <c r="D1318" s="1197"/>
      <c r="E1318" s="1197"/>
      <c r="F1318" s="1198"/>
    </row>
    <row r="1319" spans="1:6" s="628" customFormat="1" ht="11.25">
      <c r="A1319" s="1241"/>
      <c r="B1319" s="1279" t="s">
        <v>1527</v>
      </c>
      <c r="C1319" s="1196"/>
      <c r="D1319" s="1197"/>
      <c r="E1319" s="1197"/>
      <c r="F1319" s="1198"/>
    </row>
    <row r="1320" spans="1:6" s="628" customFormat="1" ht="22.5">
      <c r="A1320" s="1241"/>
      <c r="B1320" s="1278" t="s">
        <v>1529</v>
      </c>
      <c r="C1320" s="1199"/>
      <c r="D1320" s="1199"/>
      <c r="E1320" s="1197"/>
      <c r="F1320" s="1198"/>
    </row>
    <row r="1321" spans="1:6" s="628" customFormat="1" ht="11.25">
      <c r="A1321" s="1241"/>
      <c r="B1321" s="1279" t="s">
        <v>1528</v>
      </c>
      <c r="C1321" s="1196"/>
      <c r="D1321" s="1197"/>
      <c r="E1321" s="1197"/>
      <c r="F1321" s="1198"/>
    </row>
    <row r="1322" spans="1:6" s="628" customFormat="1" ht="11.25">
      <c r="A1322" s="1241"/>
      <c r="B1322" s="1278" t="s">
        <v>1530</v>
      </c>
      <c r="C1322" s="1196"/>
      <c r="D1322" s="1197"/>
      <c r="E1322" s="1197"/>
      <c r="F1322" s="1198"/>
    </row>
    <row r="1323" spans="1:6" s="628" customFormat="1" ht="11.25">
      <c r="A1323" s="1241"/>
      <c r="B1323" s="1279" t="s">
        <v>1531</v>
      </c>
      <c r="C1323" s="1196"/>
      <c r="D1323" s="1197"/>
      <c r="E1323" s="1197"/>
      <c r="F1323" s="1198"/>
    </row>
    <row r="1324" spans="1:6" s="628" customFormat="1" ht="45">
      <c r="A1324" s="1241"/>
      <c r="B1324" s="1278" t="s">
        <v>1532</v>
      </c>
      <c r="C1324" s="1196"/>
      <c r="D1324" s="1197"/>
      <c r="E1324" s="1197"/>
      <c r="F1324" s="1198"/>
    </row>
    <row r="1325" spans="1:6" s="628" customFormat="1" ht="11.25">
      <c r="A1325" s="1241"/>
      <c r="B1325" s="1279" t="s">
        <v>1535</v>
      </c>
      <c r="C1325" s="1196"/>
      <c r="D1325" s="1197"/>
      <c r="E1325" s="1197"/>
      <c r="F1325" s="1198"/>
    </row>
    <row r="1326" spans="1:6" s="628" customFormat="1" ht="11.25">
      <c r="A1326" s="1241"/>
      <c r="B1326" s="1279" t="s">
        <v>1536</v>
      </c>
      <c r="C1326" s="1196"/>
      <c r="D1326" s="1197"/>
      <c r="E1326" s="1197"/>
      <c r="F1326" s="1198"/>
    </row>
    <row r="1327" spans="1:6" s="628" customFormat="1" ht="11.25">
      <c r="A1327" s="1241"/>
      <c r="B1327" s="1279" t="s">
        <v>1533</v>
      </c>
      <c r="C1327" s="1196"/>
      <c r="D1327" s="1197"/>
      <c r="E1327" s="1197"/>
      <c r="F1327" s="1198"/>
    </row>
    <row r="1328" spans="1:6" s="628" customFormat="1" ht="11.25">
      <c r="A1328" s="1241"/>
      <c r="B1328" s="1279" t="s">
        <v>1537</v>
      </c>
      <c r="C1328" s="1196"/>
      <c r="D1328" s="1197"/>
      <c r="E1328" s="1197"/>
      <c r="F1328" s="1198"/>
    </row>
    <row r="1329" spans="1:6" s="628" customFormat="1" ht="45">
      <c r="A1329" s="1241"/>
      <c r="B1329" s="1278" t="s">
        <v>1538</v>
      </c>
      <c r="C1329" s="1196"/>
      <c r="D1329" s="1197"/>
      <c r="E1329" s="1197"/>
      <c r="F1329" s="1198"/>
    </row>
    <row r="1330" spans="1:6">
      <c r="A1330" s="1192"/>
      <c r="B1330" s="1193"/>
      <c r="C1330" s="1189"/>
      <c r="D1330" s="1190"/>
      <c r="E1330" s="1190"/>
      <c r="F1330" s="1191"/>
    </row>
    <row r="1331" spans="1:6">
      <c r="A1331" s="1213" t="s">
        <v>2031</v>
      </c>
      <c r="B1331" s="1214" t="s">
        <v>517</v>
      </c>
      <c r="C1331" s="1215"/>
      <c r="E1331" s="1217"/>
      <c r="F1331" s="1191"/>
    </row>
    <row r="1332" spans="1:6">
      <c r="A1332" s="1213" t="s">
        <v>2030</v>
      </c>
      <c r="B1332" s="1239" t="s">
        <v>513</v>
      </c>
      <c r="C1332" s="1215"/>
      <c r="E1332" s="1217"/>
      <c r="F1332" s="1191"/>
    </row>
    <row r="1333" spans="1:6">
      <c r="A1333" s="1213"/>
      <c r="B1333" s="1239" t="s">
        <v>516</v>
      </c>
      <c r="C1333" s="1215"/>
      <c r="E1333" s="1217"/>
      <c r="F1333" s="1191"/>
    </row>
    <row r="1334" spans="1:6" ht="25.5">
      <c r="A1334" s="1213"/>
      <c r="B1334" s="1239" t="s">
        <v>514</v>
      </c>
      <c r="C1334" s="1215"/>
      <c r="E1334" s="1217"/>
      <c r="F1334" s="1191"/>
    </row>
    <row r="1335" spans="1:6">
      <c r="A1335" s="1213"/>
      <c r="B1335" s="1239" t="s">
        <v>515</v>
      </c>
      <c r="C1335" s="1215"/>
      <c r="E1335" s="1217"/>
      <c r="F1335" s="1191"/>
    </row>
    <row r="1336" spans="1:6" ht="25.5">
      <c r="A1336" s="1213"/>
      <c r="B1336" s="1239" t="s">
        <v>2697</v>
      </c>
      <c r="C1336" s="1215"/>
      <c r="E1336" s="1217"/>
      <c r="F1336" s="1191"/>
    </row>
    <row r="1337" spans="1:6">
      <c r="A1337" s="1213"/>
      <c r="B1337" s="1239" t="s">
        <v>2696</v>
      </c>
      <c r="C1337" s="1215"/>
      <c r="E1337" s="1217"/>
      <c r="F1337" s="1191"/>
    </row>
    <row r="1338" spans="1:6">
      <c r="A1338" s="1213"/>
      <c r="B1338" s="1239" t="s">
        <v>2725</v>
      </c>
      <c r="C1338" s="1215" t="s">
        <v>42</v>
      </c>
      <c r="D1338" s="1216">
        <v>240</v>
      </c>
      <c r="E1338" s="1311"/>
      <c r="F1338" s="1191">
        <f>E1338*D1338</f>
        <v>0</v>
      </c>
    </row>
    <row r="1339" spans="1:6" ht="25.5">
      <c r="A1339" s="1213" t="s">
        <v>2029</v>
      </c>
      <c r="B1339" s="1214" t="s">
        <v>2723</v>
      </c>
      <c r="C1339" s="1215"/>
      <c r="E1339" s="1217"/>
      <c r="F1339" s="1191"/>
    </row>
    <row r="1340" spans="1:6">
      <c r="A1340" s="1213"/>
      <c r="B1340" s="1214" t="s">
        <v>1497</v>
      </c>
      <c r="C1340" s="1215"/>
      <c r="E1340" s="1217"/>
      <c r="F1340" s="1191"/>
    </row>
    <row r="1341" spans="1:6">
      <c r="A1341" s="1213"/>
      <c r="B1341" s="1214" t="s">
        <v>1498</v>
      </c>
      <c r="C1341" s="1215"/>
      <c r="E1341" s="1217"/>
      <c r="F1341" s="1191"/>
    </row>
    <row r="1342" spans="1:6" ht="25.5">
      <c r="A1342" s="1213"/>
      <c r="B1342" s="1214" t="s">
        <v>2302</v>
      </c>
      <c r="C1342" s="1215" t="s">
        <v>42</v>
      </c>
      <c r="D1342" s="1216">
        <v>240</v>
      </c>
      <c r="E1342" s="1311"/>
      <c r="F1342" s="1191">
        <f>E1342*D1342</f>
        <v>0</v>
      </c>
    </row>
    <row r="1343" spans="1:6">
      <c r="A1343" s="1213" t="s">
        <v>2028</v>
      </c>
      <c r="B1343" s="1214" t="s">
        <v>1496</v>
      </c>
      <c r="C1343" s="1215"/>
      <c r="E1343" s="1217"/>
      <c r="F1343" s="1191"/>
    </row>
    <row r="1344" spans="1:6" ht="27" customHeight="1">
      <c r="A1344" s="1213"/>
      <c r="B1344" s="1214" t="s">
        <v>2726</v>
      </c>
      <c r="C1344" s="1215"/>
      <c r="E1344" s="1217"/>
      <c r="F1344" s="1191"/>
    </row>
    <row r="1345" spans="1:6" ht="25.5">
      <c r="A1345" s="1213"/>
      <c r="B1345" s="1214" t="s">
        <v>518</v>
      </c>
      <c r="C1345" s="1215" t="s">
        <v>50</v>
      </c>
      <c r="D1345" s="1216">
        <v>250</v>
      </c>
      <c r="E1345" s="1311"/>
      <c r="F1345" s="1191">
        <f>E1345*D1345</f>
        <v>0</v>
      </c>
    </row>
    <row r="1346" spans="1:6">
      <c r="A1346" s="1213" t="s">
        <v>2027</v>
      </c>
      <c r="B1346" s="1214" t="s">
        <v>1499</v>
      </c>
      <c r="C1346" s="1215"/>
      <c r="E1346" s="1217"/>
      <c r="F1346" s="1191"/>
    </row>
    <row r="1347" spans="1:6" ht="25.5">
      <c r="A1347" s="1213" t="s">
        <v>2032</v>
      </c>
      <c r="B1347" s="1214" t="s">
        <v>543</v>
      </c>
      <c r="C1347" s="1215"/>
      <c r="E1347" s="1217"/>
      <c r="F1347" s="1191"/>
    </row>
    <row r="1348" spans="1:6" ht="51">
      <c r="A1348" s="1213"/>
      <c r="B1348" s="1214" t="s">
        <v>1488</v>
      </c>
      <c r="C1348" s="1215"/>
      <c r="E1348" s="1217"/>
      <c r="F1348" s="1191"/>
    </row>
    <row r="1349" spans="1:6">
      <c r="A1349" s="1213"/>
      <c r="B1349" s="1214" t="s">
        <v>547</v>
      </c>
      <c r="C1349" s="1215"/>
      <c r="E1349" s="1217"/>
      <c r="F1349" s="1191"/>
    </row>
    <row r="1350" spans="1:6" ht="25.5">
      <c r="A1350" s="1213"/>
      <c r="B1350" s="1214" t="s">
        <v>1493</v>
      </c>
      <c r="C1350" s="1215"/>
      <c r="E1350" s="1217"/>
      <c r="F1350" s="1191"/>
    </row>
    <row r="1351" spans="1:6">
      <c r="A1351" s="1213"/>
      <c r="B1351" s="1214" t="s">
        <v>544</v>
      </c>
      <c r="C1351" s="1215"/>
      <c r="E1351" s="1217"/>
      <c r="F1351" s="1191"/>
    </row>
    <row r="1352" spans="1:6">
      <c r="A1352" s="1213"/>
      <c r="B1352" s="1214" t="s">
        <v>545</v>
      </c>
      <c r="C1352" s="1215"/>
      <c r="E1352" s="1217"/>
      <c r="F1352" s="1191"/>
    </row>
    <row r="1353" spans="1:6" ht="25.5">
      <c r="A1353" s="1213"/>
      <c r="B1353" s="1214" t="s">
        <v>546</v>
      </c>
      <c r="C1353" s="1215" t="s">
        <v>42</v>
      </c>
      <c r="D1353" s="1216">
        <v>6.5</v>
      </c>
      <c r="E1353" s="1311"/>
      <c r="F1353" s="1191">
        <f>E1353*D1353</f>
        <v>0</v>
      </c>
    </row>
    <row r="1354" spans="1:6" ht="38.25">
      <c r="A1354" s="1213" t="s">
        <v>2033</v>
      </c>
      <c r="B1354" s="1214" t="s">
        <v>1495</v>
      </c>
      <c r="C1354" s="1215"/>
      <c r="E1354" s="1217"/>
      <c r="F1354" s="1191"/>
    </row>
    <row r="1355" spans="1:6" ht="25.5">
      <c r="A1355" s="1213"/>
      <c r="B1355" s="1214" t="s">
        <v>1494</v>
      </c>
      <c r="C1355" s="1215"/>
      <c r="E1355" s="1217"/>
      <c r="F1355" s="1191"/>
    </row>
    <row r="1356" spans="1:6">
      <c r="A1356" s="1213"/>
      <c r="B1356" s="1214" t="s">
        <v>545</v>
      </c>
      <c r="C1356" s="1215"/>
      <c r="E1356" s="1217"/>
      <c r="F1356" s="1191"/>
    </row>
    <row r="1357" spans="1:6" ht="26.25" thickBot="1">
      <c r="A1357" s="1213"/>
      <c r="B1357" s="1220" t="s">
        <v>546</v>
      </c>
      <c r="C1357" s="1221" t="s">
        <v>50</v>
      </c>
      <c r="D1357" s="1222">
        <v>3.9</v>
      </c>
      <c r="E1357" s="1312"/>
      <c r="F1357" s="1191">
        <f>E1357*D1357</f>
        <v>0</v>
      </c>
    </row>
    <row r="1358" spans="1:6" ht="13.5" thickTop="1">
      <c r="A1358" s="1192"/>
      <c r="B1358" s="1223" t="s">
        <v>33</v>
      </c>
      <c r="F1358" s="1225">
        <f>SUM(F1331:F1357)</f>
        <v>0</v>
      </c>
    </row>
    <row r="1359" spans="1:6">
      <c r="A1359" s="1226"/>
      <c r="B1359" s="1227"/>
      <c r="C1359" s="1228"/>
      <c r="D1359" s="1229"/>
      <c r="E1359" s="1229"/>
      <c r="F1359" s="1230"/>
    </row>
    <row r="1360" spans="1:6">
      <c r="A1360" s="1192"/>
    </row>
    <row r="1361" spans="1:6" ht="15.75">
      <c r="A1361" s="1231" t="s">
        <v>37</v>
      </c>
      <c r="B1361" s="1091" t="s">
        <v>84</v>
      </c>
      <c r="C1361" s="1189"/>
      <c r="D1361" s="1190"/>
      <c r="E1361" s="1190"/>
      <c r="F1361" s="1191"/>
    </row>
    <row r="1362" spans="1:6">
      <c r="A1362" s="1192"/>
      <c r="B1362" s="1193"/>
      <c r="C1362" s="1189"/>
      <c r="D1362" s="1190"/>
      <c r="E1362" s="1190"/>
      <c r="F1362" s="1191"/>
    </row>
    <row r="1363" spans="1:6" s="628" customFormat="1" ht="11.25">
      <c r="A1363" s="1240"/>
      <c r="B1363" s="1277" t="s">
        <v>1500</v>
      </c>
      <c r="C1363" s="1196"/>
      <c r="D1363" s="1197"/>
      <c r="E1363" s="1197"/>
      <c r="F1363" s="1198"/>
    </row>
    <row r="1364" spans="1:6" s="628" customFormat="1" ht="11.25">
      <c r="A1364" s="1240" t="s">
        <v>1501</v>
      </c>
      <c r="B1364" s="1211" t="s">
        <v>1502</v>
      </c>
      <c r="C1364" s="1196"/>
      <c r="D1364" s="1197"/>
      <c r="E1364" s="1197"/>
      <c r="F1364" s="1198"/>
    </row>
    <row r="1365" spans="1:6" s="628" customFormat="1" ht="11.25">
      <c r="A1365" s="1240" t="s">
        <v>1503</v>
      </c>
      <c r="B1365" s="1211" t="s">
        <v>2158</v>
      </c>
      <c r="C1365" s="1196"/>
      <c r="D1365" s="1197"/>
      <c r="E1365" s="1197"/>
      <c r="F1365" s="1198"/>
    </row>
    <row r="1366" spans="1:6" s="628" customFormat="1" ht="11.25">
      <c r="A1366" s="1240" t="s">
        <v>1516</v>
      </c>
      <c r="B1366" s="1211" t="s">
        <v>1888</v>
      </c>
      <c r="C1366" s="1196"/>
      <c r="D1366" s="1197"/>
      <c r="E1366" s="1197"/>
      <c r="F1366" s="1198"/>
    </row>
    <row r="1367" spans="1:6" s="628" customFormat="1" ht="22.5">
      <c r="A1367" s="1240" t="s">
        <v>48</v>
      </c>
      <c r="B1367" s="1204" t="s">
        <v>1889</v>
      </c>
      <c r="C1367" s="1196"/>
      <c r="D1367" s="1197"/>
      <c r="E1367" s="1197"/>
      <c r="F1367" s="1198"/>
    </row>
    <row r="1368" spans="1:6" s="628" customFormat="1" ht="22.5">
      <c r="A1368" s="1240" t="s">
        <v>49</v>
      </c>
      <c r="B1368" s="1204" t="s">
        <v>2258</v>
      </c>
      <c r="C1368" s="1196"/>
      <c r="D1368" s="1197"/>
      <c r="E1368" s="1197"/>
      <c r="F1368" s="1198"/>
    </row>
    <row r="1369" spans="1:6" s="628" customFormat="1" ht="11.25">
      <c r="A1369" s="1240" t="s">
        <v>88</v>
      </c>
      <c r="B1369" s="1204" t="s">
        <v>1890</v>
      </c>
      <c r="C1369" s="1196"/>
      <c r="D1369" s="1197"/>
      <c r="E1369" s="1197"/>
      <c r="F1369" s="1198"/>
    </row>
    <row r="1370" spans="1:6" s="628" customFormat="1" ht="11.25">
      <c r="A1370" s="1240" t="s">
        <v>1508</v>
      </c>
      <c r="B1370" s="1211" t="s">
        <v>1891</v>
      </c>
      <c r="C1370" s="1196"/>
      <c r="D1370" s="1197"/>
      <c r="E1370" s="1197"/>
      <c r="F1370" s="1198"/>
    </row>
    <row r="1371" spans="1:6" s="628" customFormat="1" ht="11.25">
      <c r="A1371" s="1240" t="s">
        <v>1510</v>
      </c>
      <c r="B1371" s="1204" t="s">
        <v>1892</v>
      </c>
      <c r="C1371" s="1196"/>
      <c r="D1371" s="1197"/>
      <c r="E1371" s="1197"/>
      <c r="F1371" s="1198"/>
    </row>
    <row r="1372" spans="1:6" s="628" customFormat="1" ht="22.5">
      <c r="A1372" s="1240" t="s">
        <v>1512</v>
      </c>
      <c r="B1372" s="1204" t="s">
        <v>1893</v>
      </c>
      <c r="C1372" s="1196"/>
      <c r="D1372" s="1197"/>
      <c r="E1372" s="1197"/>
      <c r="F1372" s="1198"/>
    </row>
    <row r="1373" spans="1:6" s="628" customFormat="1" ht="11.25">
      <c r="A1373" s="1240" t="s">
        <v>1514</v>
      </c>
      <c r="B1373" s="1204" t="s">
        <v>1894</v>
      </c>
      <c r="C1373" s="1196"/>
      <c r="D1373" s="1197"/>
      <c r="E1373" s="1197"/>
      <c r="F1373" s="1198"/>
    </row>
    <row r="1374" spans="1:6" s="628" customFormat="1" ht="11.25">
      <c r="A1374" s="1240" t="s">
        <v>1815</v>
      </c>
      <c r="B1374" s="1204" t="s">
        <v>2159</v>
      </c>
      <c r="C1374" s="1196"/>
      <c r="D1374" s="1197"/>
      <c r="E1374" s="1197"/>
      <c r="F1374" s="1198"/>
    </row>
    <row r="1375" spans="1:6" s="628" customFormat="1" ht="22.5">
      <c r="A1375" s="1240"/>
      <c r="B1375" s="1203" t="s">
        <v>2257</v>
      </c>
      <c r="C1375" s="1196"/>
      <c r="D1375" s="1197"/>
      <c r="E1375" s="1197"/>
      <c r="F1375" s="1198"/>
    </row>
    <row r="1376" spans="1:6" s="628" customFormat="1" ht="11.25">
      <c r="A1376" s="1240"/>
      <c r="B1376" s="1204" t="s">
        <v>2179</v>
      </c>
      <c r="C1376" s="1196"/>
      <c r="D1376" s="1197"/>
      <c r="E1376" s="1197"/>
      <c r="F1376" s="1198"/>
    </row>
    <row r="1377" spans="1:6" s="628" customFormat="1" ht="11.25">
      <c r="A1377" s="1240"/>
      <c r="B1377" s="1203" t="s">
        <v>1518</v>
      </c>
      <c r="C1377" s="1196"/>
      <c r="D1377" s="1197"/>
      <c r="E1377" s="1197"/>
      <c r="F1377" s="1198"/>
    </row>
    <row r="1378" spans="1:6" s="628" customFormat="1" ht="11.25">
      <c r="A1378" s="1240"/>
      <c r="B1378" s="1204" t="s">
        <v>1520</v>
      </c>
      <c r="C1378" s="1196"/>
      <c r="D1378" s="1197"/>
      <c r="E1378" s="1197"/>
      <c r="F1378" s="1198"/>
    </row>
    <row r="1379" spans="1:6" s="628" customFormat="1" ht="11.25">
      <c r="A1379" s="1240"/>
      <c r="B1379" s="1204" t="s">
        <v>1566</v>
      </c>
      <c r="C1379" s="1196"/>
      <c r="D1379" s="1197"/>
      <c r="E1379" s="1197"/>
      <c r="F1379" s="1198"/>
    </row>
    <row r="1380" spans="1:6" s="628" customFormat="1" ht="11.25">
      <c r="A1380" s="1240"/>
      <c r="B1380" s="1211" t="s">
        <v>1521</v>
      </c>
      <c r="C1380" s="1196"/>
      <c r="D1380" s="1197"/>
      <c r="E1380" s="1197"/>
      <c r="F1380" s="1198"/>
    </row>
    <row r="1381" spans="1:6" s="628" customFormat="1" ht="11.25">
      <c r="A1381" s="1240"/>
      <c r="B1381" s="1204" t="s">
        <v>1522</v>
      </c>
      <c r="C1381" s="1196"/>
      <c r="D1381" s="1197"/>
      <c r="E1381" s="1197"/>
      <c r="F1381" s="1198"/>
    </row>
    <row r="1382" spans="1:6" s="628" customFormat="1" ht="11.25">
      <c r="A1382" s="1240"/>
      <c r="B1382" s="1211" t="s">
        <v>1523</v>
      </c>
      <c r="C1382" s="1196"/>
      <c r="D1382" s="1197"/>
      <c r="E1382" s="1197"/>
      <c r="F1382" s="1198"/>
    </row>
    <row r="1383" spans="1:6" s="628" customFormat="1" ht="11.25">
      <c r="A1383" s="1240"/>
      <c r="B1383" s="1211" t="s">
        <v>1524</v>
      </c>
      <c r="C1383" s="1196"/>
      <c r="D1383" s="1197"/>
      <c r="E1383" s="1197"/>
      <c r="F1383" s="1198"/>
    </row>
    <row r="1384" spans="1:6" s="628" customFormat="1" ht="11.25">
      <c r="A1384" s="1240"/>
      <c r="B1384" s="1211" t="s">
        <v>1525</v>
      </c>
      <c r="C1384" s="1196"/>
      <c r="D1384" s="1197"/>
      <c r="E1384" s="1197"/>
      <c r="F1384" s="1198"/>
    </row>
    <row r="1385" spans="1:6" s="628" customFormat="1" ht="11.25">
      <c r="A1385" s="1240"/>
      <c r="B1385" s="1204" t="s">
        <v>1526</v>
      </c>
      <c r="C1385" s="1196"/>
      <c r="D1385" s="1197"/>
      <c r="E1385" s="1197"/>
      <c r="F1385" s="1198"/>
    </row>
    <row r="1386" spans="1:6" s="628" customFormat="1" ht="11.25">
      <c r="A1386" s="1240"/>
      <c r="B1386" s="1204" t="s">
        <v>1534</v>
      </c>
      <c r="C1386" s="1196"/>
      <c r="D1386" s="1197"/>
      <c r="E1386" s="1197"/>
      <c r="F1386" s="1198"/>
    </row>
    <row r="1387" spans="1:6" s="628" customFormat="1" ht="11.25">
      <c r="A1387" s="1240"/>
      <c r="B1387" s="1211" t="s">
        <v>1527</v>
      </c>
      <c r="C1387" s="1196"/>
      <c r="D1387" s="1197"/>
      <c r="E1387" s="1197"/>
      <c r="F1387" s="1198"/>
    </row>
    <row r="1388" spans="1:6" s="628" customFormat="1" ht="22.5">
      <c r="A1388" s="1240"/>
      <c r="B1388" s="1204" t="s">
        <v>1529</v>
      </c>
      <c r="C1388" s="1196"/>
      <c r="D1388" s="1197"/>
      <c r="E1388" s="1197"/>
      <c r="F1388" s="1198"/>
    </row>
    <row r="1389" spans="1:6" s="628" customFormat="1" ht="11.25">
      <c r="A1389" s="1240"/>
      <c r="B1389" s="1211" t="s">
        <v>1528</v>
      </c>
      <c r="C1389" s="1196"/>
      <c r="D1389" s="1197"/>
      <c r="E1389" s="1197"/>
      <c r="F1389" s="1198"/>
    </row>
    <row r="1390" spans="1:6" s="628" customFormat="1" ht="11.25">
      <c r="A1390" s="1240"/>
      <c r="B1390" s="1284" t="s">
        <v>1530</v>
      </c>
      <c r="C1390" s="1196"/>
      <c r="D1390" s="1197"/>
      <c r="E1390" s="1197"/>
      <c r="F1390" s="1198"/>
    </row>
    <row r="1391" spans="1:6" s="628" customFormat="1" ht="11.25">
      <c r="A1391" s="1240"/>
      <c r="B1391" s="1284" t="s">
        <v>1531</v>
      </c>
      <c r="C1391" s="1196"/>
      <c r="D1391" s="1197"/>
      <c r="E1391" s="1197"/>
      <c r="F1391" s="1198"/>
    </row>
    <row r="1392" spans="1:6" s="628" customFormat="1" ht="45">
      <c r="A1392" s="1240"/>
      <c r="B1392" s="1283" t="s">
        <v>1532</v>
      </c>
      <c r="C1392" s="1196"/>
      <c r="D1392" s="1197"/>
      <c r="E1392" s="1197"/>
      <c r="F1392" s="1198"/>
    </row>
    <row r="1393" spans="1:6" s="628" customFormat="1" ht="11.25">
      <c r="A1393" s="1240"/>
      <c r="B1393" s="1283" t="s">
        <v>1535</v>
      </c>
      <c r="C1393" s="1196"/>
      <c r="D1393" s="1197"/>
      <c r="E1393" s="1197"/>
      <c r="F1393" s="1198"/>
    </row>
    <row r="1394" spans="1:6" s="628" customFormat="1" ht="22.5">
      <c r="A1394" s="1240"/>
      <c r="B1394" s="1204" t="s">
        <v>1818</v>
      </c>
      <c r="C1394" s="1196"/>
      <c r="D1394" s="1197"/>
      <c r="E1394" s="1197"/>
      <c r="F1394" s="1198"/>
    </row>
    <row r="1395" spans="1:6" s="628" customFormat="1" ht="11.25">
      <c r="A1395" s="1240"/>
      <c r="B1395" s="1211" t="s">
        <v>1536</v>
      </c>
      <c r="C1395" s="1196"/>
      <c r="D1395" s="1197"/>
      <c r="E1395" s="1197"/>
      <c r="F1395" s="1198"/>
    </row>
    <row r="1396" spans="1:6" s="628" customFormat="1" ht="11.25">
      <c r="A1396" s="1240"/>
      <c r="B1396" s="1211" t="s">
        <v>1533</v>
      </c>
      <c r="C1396" s="1196"/>
      <c r="D1396" s="1197"/>
      <c r="E1396" s="1197"/>
      <c r="F1396" s="1198"/>
    </row>
    <row r="1397" spans="1:6" s="628" customFormat="1" ht="11.25">
      <c r="A1397" s="1240"/>
      <c r="B1397" s="1211" t="s">
        <v>1537</v>
      </c>
      <c r="C1397" s="1196"/>
      <c r="D1397" s="1197"/>
      <c r="E1397" s="1197"/>
      <c r="F1397" s="1198"/>
    </row>
    <row r="1398" spans="1:6" s="628" customFormat="1" ht="22.5">
      <c r="A1398" s="1240"/>
      <c r="B1398" s="1204" t="s">
        <v>2316</v>
      </c>
      <c r="C1398" s="1196"/>
      <c r="D1398" s="1197"/>
      <c r="E1398" s="1197"/>
      <c r="F1398" s="1198"/>
    </row>
    <row r="1399" spans="1:6" s="628" customFormat="1" ht="11.25">
      <c r="A1399" s="1240"/>
      <c r="B1399" s="1279" t="s">
        <v>1531</v>
      </c>
      <c r="C1399" s="1196"/>
      <c r="D1399" s="1197"/>
      <c r="E1399" s="1197"/>
      <c r="F1399" s="1198"/>
    </row>
    <row r="1400" spans="1:6" s="628" customFormat="1" ht="45">
      <c r="A1400" s="1240"/>
      <c r="B1400" s="1199" t="s">
        <v>1532</v>
      </c>
      <c r="C1400" s="1196"/>
      <c r="D1400" s="1197"/>
      <c r="E1400" s="1197"/>
      <c r="F1400" s="1198"/>
    </row>
    <row r="1401" spans="1:6" s="628" customFormat="1" ht="11.25">
      <c r="A1401" s="1240"/>
      <c r="B1401" s="1278" t="s">
        <v>1535</v>
      </c>
      <c r="C1401" s="1196"/>
      <c r="D1401" s="1197"/>
      <c r="E1401" s="1197"/>
      <c r="F1401" s="1198"/>
    </row>
    <row r="1402" spans="1:6" s="628" customFormat="1" ht="22.5">
      <c r="A1402" s="1240"/>
      <c r="B1402" s="1278" t="s">
        <v>1818</v>
      </c>
      <c r="C1402" s="1196"/>
      <c r="D1402" s="1197"/>
      <c r="E1402" s="1197"/>
      <c r="F1402" s="1198"/>
    </row>
    <row r="1403" spans="1:6" s="628" customFormat="1" ht="11.25">
      <c r="A1403" s="1240"/>
      <c r="B1403" s="1279" t="s">
        <v>1536</v>
      </c>
      <c r="C1403" s="1196"/>
      <c r="D1403" s="1197"/>
      <c r="E1403" s="1197"/>
      <c r="F1403" s="1198"/>
    </row>
    <row r="1404" spans="1:6" s="628" customFormat="1" ht="11.25">
      <c r="A1404" s="1240"/>
      <c r="B1404" s="1279" t="s">
        <v>1533</v>
      </c>
      <c r="C1404" s="1196"/>
      <c r="D1404" s="1197"/>
      <c r="E1404" s="1197"/>
      <c r="F1404" s="1198"/>
    </row>
    <row r="1405" spans="1:6" s="628" customFormat="1" ht="11.25">
      <c r="A1405" s="1240"/>
      <c r="B1405" s="1279" t="s">
        <v>1537</v>
      </c>
      <c r="C1405" s="1196"/>
      <c r="D1405" s="1197"/>
      <c r="E1405" s="1197"/>
      <c r="F1405" s="1198"/>
    </row>
    <row r="1406" spans="1:6" s="628" customFormat="1" ht="22.5">
      <c r="A1406" s="1240"/>
      <c r="B1406" s="1278" t="s">
        <v>2295</v>
      </c>
      <c r="C1406" s="1196"/>
      <c r="D1406" s="1197"/>
      <c r="E1406" s="1197"/>
      <c r="F1406" s="1198"/>
    </row>
    <row r="1407" spans="1:6" s="628" customFormat="1" ht="33.75">
      <c r="A1407" s="1240" t="s">
        <v>1516</v>
      </c>
      <c r="B1407" s="1204" t="s">
        <v>1517</v>
      </c>
      <c r="C1407" s="1196"/>
      <c r="D1407" s="1197"/>
      <c r="E1407" s="1197"/>
      <c r="F1407" s="1198"/>
    </row>
    <row r="1408" spans="1:6">
      <c r="A1408" s="1192"/>
      <c r="C1408" s="1189"/>
      <c r="D1408" s="1190"/>
      <c r="E1408" s="1190"/>
      <c r="F1408" s="1191"/>
    </row>
    <row r="1409" spans="1:6" ht="25.5">
      <c r="A1409" s="1213" t="s">
        <v>2180</v>
      </c>
      <c r="B1409" s="1298" t="s">
        <v>2085</v>
      </c>
      <c r="C1409" s="1215"/>
      <c r="E1409" s="1217"/>
      <c r="F1409" s="1191"/>
    </row>
    <row r="1410" spans="1:6">
      <c r="A1410" s="1213"/>
      <c r="B1410" s="1298" t="s">
        <v>1946</v>
      </c>
      <c r="C1410" s="1215"/>
      <c r="E1410" s="1217"/>
      <c r="F1410" s="1191"/>
    </row>
    <row r="1411" spans="1:6" ht="51">
      <c r="A1411" s="1213"/>
      <c r="B1411" s="1298" t="s">
        <v>2086</v>
      </c>
      <c r="C1411" s="1215"/>
      <c r="E1411" s="1217"/>
      <c r="F1411" s="1191"/>
    </row>
    <row r="1412" spans="1:6">
      <c r="A1412" s="1213"/>
      <c r="B1412" s="1298" t="s">
        <v>2304</v>
      </c>
      <c r="C1412" s="1215"/>
      <c r="E1412" s="1217"/>
      <c r="F1412" s="1191"/>
    </row>
    <row r="1413" spans="1:6">
      <c r="A1413" s="1213"/>
      <c r="B1413" s="1223" t="s">
        <v>1947</v>
      </c>
      <c r="C1413" s="1215"/>
      <c r="E1413" s="1217"/>
      <c r="F1413" s="1191"/>
    </row>
    <row r="1414" spans="1:6">
      <c r="A1414" s="1213"/>
      <c r="B1414" s="1298" t="s">
        <v>1948</v>
      </c>
      <c r="C1414" s="1215"/>
      <c r="E1414" s="1217"/>
      <c r="F1414" s="1191"/>
    </row>
    <row r="1415" spans="1:6">
      <c r="A1415" s="1213"/>
      <c r="B1415" s="1298" t="s">
        <v>1949</v>
      </c>
      <c r="C1415" s="1215"/>
      <c r="E1415" s="1217"/>
      <c r="F1415" s="1191"/>
    </row>
    <row r="1416" spans="1:6" ht="51">
      <c r="A1416" s="1213"/>
      <c r="B1416" s="1304" t="s">
        <v>2175</v>
      </c>
      <c r="C1416" s="1215"/>
      <c r="E1416" s="1217"/>
      <c r="F1416" s="1191"/>
    </row>
    <row r="1417" spans="1:6" ht="25.5">
      <c r="A1417" s="1213"/>
      <c r="B1417" s="1304" t="s">
        <v>2303</v>
      </c>
      <c r="C1417" s="1215"/>
      <c r="E1417" s="1217"/>
      <c r="F1417" s="1191"/>
    </row>
    <row r="1418" spans="1:6">
      <c r="A1418" s="1213"/>
      <c r="B1418" s="1298" t="s">
        <v>1950</v>
      </c>
      <c r="C1418" s="1215"/>
      <c r="E1418" s="1217"/>
      <c r="F1418" s="1191"/>
    </row>
    <row r="1419" spans="1:6" ht="24">
      <c r="A1419" s="1213"/>
      <c r="B1419" s="1305" t="s">
        <v>1945</v>
      </c>
      <c r="C1419" s="1215"/>
      <c r="E1419" s="1217"/>
      <c r="F1419" s="1191"/>
    </row>
    <row r="1420" spans="1:6" ht="51">
      <c r="A1420" s="1213"/>
      <c r="B1420" s="1306" t="s">
        <v>2124</v>
      </c>
      <c r="C1420" s="1215"/>
      <c r="E1420" s="1217"/>
      <c r="F1420" s="1191"/>
    </row>
    <row r="1421" spans="1:6">
      <c r="A1421" s="1213" t="s">
        <v>2181</v>
      </c>
      <c r="B1421" s="1298" t="s">
        <v>2095</v>
      </c>
      <c r="C1421" s="1215"/>
      <c r="E1421" s="1217"/>
      <c r="F1421" s="1191"/>
    </row>
    <row r="1422" spans="1:6">
      <c r="A1422" s="1213"/>
      <c r="B1422" s="1298" t="s">
        <v>2087</v>
      </c>
      <c r="C1422" s="1215"/>
      <c r="E1422" s="1217"/>
      <c r="F1422" s="1191"/>
    </row>
    <row r="1423" spans="1:6">
      <c r="A1423" s="1213"/>
      <c r="B1423" s="1298" t="s">
        <v>2088</v>
      </c>
      <c r="C1423" s="1215"/>
      <c r="E1423" s="1217"/>
      <c r="F1423" s="1191"/>
    </row>
    <row r="1424" spans="1:6">
      <c r="A1424" s="1213"/>
      <c r="B1424" s="1298" t="s">
        <v>2089</v>
      </c>
      <c r="C1424" s="1215"/>
      <c r="E1424" s="1217"/>
      <c r="F1424" s="1191"/>
    </row>
    <row r="1425" spans="1:6" ht="25.5">
      <c r="A1425" s="1213"/>
      <c r="B1425" s="1298" t="s">
        <v>2090</v>
      </c>
      <c r="C1425" s="1215" t="s">
        <v>78</v>
      </c>
      <c r="D1425" s="1216">
        <v>5</v>
      </c>
      <c r="E1425" s="1311"/>
      <c r="F1425" s="1191">
        <f>D1425*E1425</f>
        <v>0</v>
      </c>
    </row>
    <row r="1426" spans="1:6">
      <c r="A1426" s="1213" t="s">
        <v>2182</v>
      </c>
      <c r="B1426" s="1298" t="s">
        <v>2096</v>
      </c>
      <c r="C1426" s="1215"/>
      <c r="E1426" s="1217"/>
      <c r="F1426" s="1191"/>
    </row>
    <row r="1427" spans="1:6">
      <c r="A1427" s="1213"/>
      <c r="B1427" s="1298" t="s">
        <v>2091</v>
      </c>
      <c r="C1427" s="1215"/>
      <c r="E1427" s="1217"/>
      <c r="F1427" s="1191"/>
    </row>
    <row r="1428" spans="1:6">
      <c r="A1428" s="1213"/>
      <c r="B1428" s="1298" t="s">
        <v>2092</v>
      </c>
      <c r="C1428" s="1215"/>
      <c r="E1428" s="1217"/>
      <c r="F1428" s="1191"/>
    </row>
    <row r="1429" spans="1:6">
      <c r="A1429" s="1213"/>
      <c r="B1429" s="1298" t="s">
        <v>2093</v>
      </c>
      <c r="C1429" s="1215"/>
      <c r="E1429" s="1217"/>
      <c r="F1429" s="1191"/>
    </row>
    <row r="1430" spans="1:6">
      <c r="A1430" s="1213"/>
      <c r="B1430" s="1298" t="s">
        <v>2094</v>
      </c>
      <c r="C1430" s="1215" t="s">
        <v>78</v>
      </c>
      <c r="D1430" s="1216">
        <v>12</v>
      </c>
      <c r="E1430" s="1311"/>
      <c r="F1430" s="1191">
        <f>D1430*E1430</f>
        <v>0</v>
      </c>
    </row>
    <row r="1431" spans="1:6">
      <c r="A1431" s="1213" t="s">
        <v>2183</v>
      </c>
      <c r="B1431" s="1298" t="s">
        <v>2100</v>
      </c>
      <c r="C1431" s="1215"/>
      <c r="E1431" s="1217"/>
      <c r="F1431" s="1191"/>
    </row>
    <row r="1432" spans="1:6">
      <c r="A1432" s="1213"/>
      <c r="B1432" s="1298" t="s">
        <v>2097</v>
      </c>
      <c r="C1432" s="1215"/>
      <c r="E1432" s="1217"/>
      <c r="F1432" s="1191"/>
    </row>
    <row r="1433" spans="1:6">
      <c r="A1433" s="1213"/>
      <c r="B1433" s="1298" t="s">
        <v>2098</v>
      </c>
      <c r="C1433" s="1215"/>
      <c r="E1433" s="1217"/>
      <c r="F1433" s="1191"/>
    </row>
    <row r="1434" spans="1:6">
      <c r="A1434" s="1213"/>
      <c r="B1434" s="1298" t="s">
        <v>2099</v>
      </c>
      <c r="C1434" s="1215"/>
      <c r="E1434" s="1217"/>
      <c r="F1434" s="1191"/>
    </row>
    <row r="1435" spans="1:6" ht="25.5">
      <c r="A1435" s="1213"/>
      <c r="B1435" s="1298" t="s">
        <v>2090</v>
      </c>
      <c r="C1435" s="1215" t="s">
        <v>78</v>
      </c>
      <c r="D1435" s="1216">
        <v>2</v>
      </c>
      <c r="E1435" s="1311"/>
      <c r="F1435" s="1191">
        <f>D1435*E1435</f>
        <v>0</v>
      </c>
    </row>
    <row r="1436" spans="1:6">
      <c r="A1436" s="1213" t="s">
        <v>2184</v>
      </c>
      <c r="B1436" s="1298" t="s">
        <v>2101</v>
      </c>
      <c r="C1436" s="1215"/>
      <c r="E1436" s="1217"/>
      <c r="F1436" s="1191"/>
    </row>
    <row r="1437" spans="1:6">
      <c r="A1437" s="1213"/>
      <c r="B1437" s="1298" t="s">
        <v>2102</v>
      </c>
      <c r="C1437" s="1215"/>
      <c r="E1437" s="1217"/>
      <c r="F1437" s="1191"/>
    </row>
    <row r="1438" spans="1:6">
      <c r="A1438" s="1213"/>
      <c r="B1438" s="1298" t="s">
        <v>2103</v>
      </c>
      <c r="C1438" s="1215"/>
      <c r="E1438" s="1217"/>
      <c r="F1438" s="1191"/>
    </row>
    <row r="1439" spans="1:6">
      <c r="A1439" s="1213"/>
      <c r="B1439" s="1298" t="s">
        <v>2104</v>
      </c>
      <c r="C1439" s="1215"/>
      <c r="E1439" s="1217"/>
      <c r="F1439" s="1191"/>
    </row>
    <row r="1440" spans="1:6">
      <c r="A1440" s="1213"/>
      <c r="B1440" s="1298" t="s">
        <v>2094</v>
      </c>
      <c r="C1440" s="1215" t="s">
        <v>78</v>
      </c>
      <c r="D1440" s="1216">
        <v>1</v>
      </c>
      <c r="E1440" s="1311"/>
      <c r="F1440" s="1191">
        <f>D1440*E1440</f>
        <v>0</v>
      </c>
    </row>
    <row r="1441" spans="1:6">
      <c r="A1441" s="1213" t="s">
        <v>2185</v>
      </c>
      <c r="B1441" s="1214" t="s">
        <v>2105</v>
      </c>
      <c r="C1441" s="1215"/>
      <c r="E1441" s="1217"/>
      <c r="F1441" s="1191"/>
    </row>
    <row r="1442" spans="1:6">
      <c r="A1442" s="1213"/>
      <c r="B1442" s="1214" t="s">
        <v>2106</v>
      </c>
      <c r="C1442" s="1215"/>
      <c r="E1442" s="1217"/>
      <c r="F1442" s="1191"/>
    </row>
    <row r="1443" spans="1:6" ht="25.5">
      <c r="A1443" s="1213"/>
      <c r="B1443" s="1214" t="s">
        <v>2107</v>
      </c>
      <c r="C1443" s="1215"/>
      <c r="E1443" s="1217"/>
      <c r="F1443" s="1191"/>
    </row>
    <row r="1444" spans="1:6">
      <c r="A1444" s="1213"/>
      <c r="B1444" s="1214" t="s">
        <v>2108</v>
      </c>
      <c r="C1444" s="1215"/>
      <c r="E1444" s="1217"/>
      <c r="F1444" s="1191"/>
    </row>
    <row r="1445" spans="1:6">
      <c r="A1445" s="1213"/>
      <c r="B1445" s="1214" t="s">
        <v>2109</v>
      </c>
      <c r="C1445" s="1215"/>
      <c r="E1445" s="1217"/>
      <c r="F1445" s="1191"/>
    </row>
    <row r="1446" spans="1:6">
      <c r="A1446" s="1213"/>
      <c r="B1446" s="1214" t="s">
        <v>2110</v>
      </c>
      <c r="C1446" s="1215"/>
      <c r="E1446" s="1217"/>
      <c r="F1446" s="1191"/>
    </row>
    <row r="1447" spans="1:6" ht="25.5">
      <c r="A1447" s="1213"/>
      <c r="B1447" s="1214" t="s">
        <v>2111</v>
      </c>
      <c r="C1447" s="1215"/>
      <c r="E1447" s="1217"/>
      <c r="F1447" s="1191"/>
    </row>
    <row r="1448" spans="1:6" ht="38.25">
      <c r="A1448" s="1213"/>
      <c r="B1448" s="1214" t="s">
        <v>2112</v>
      </c>
      <c r="C1448" s="1215"/>
      <c r="E1448" s="1217"/>
      <c r="F1448" s="1191"/>
    </row>
    <row r="1449" spans="1:6" ht="25.5">
      <c r="A1449" s="1213"/>
      <c r="B1449" s="1214" t="s">
        <v>2113</v>
      </c>
      <c r="C1449" s="1215" t="s">
        <v>78</v>
      </c>
      <c r="D1449" s="1216">
        <v>2</v>
      </c>
      <c r="E1449" s="1311"/>
      <c r="F1449" s="1191">
        <f>D1449*E1449</f>
        <v>0</v>
      </c>
    </row>
    <row r="1450" spans="1:6">
      <c r="A1450" s="1213" t="s">
        <v>2186</v>
      </c>
      <c r="B1450" s="1214" t="s">
        <v>2114</v>
      </c>
      <c r="C1450" s="1215"/>
      <c r="E1450" s="1217"/>
      <c r="F1450" s="1191"/>
    </row>
    <row r="1451" spans="1:6">
      <c r="A1451" s="1213"/>
      <c r="B1451" s="1214" t="s">
        <v>2106</v>
      </c>
      <c r="C1451" s="1215"/>
      <c r="E1451" s="1217"/>
      <c r="F1451" s="1191"/>
    </row>
    <row r="1452" spans="1:6" ht="25.5">
      <c r="A1452" s="1213"/>
      <c r="B1452" s="1214" t="s">
        <v>2107</v>
      </c>
      <c r="C1452" s="1215"/>
      <c r="E1452" s="1217"/>
      <c r="F1452" s="1191"/>
    </row>
    <row r="1453" spans="1:6">
      <c r="A1453" s="1213"/>
      <c r="B1453" s="1214" t="s">
        <v>2108</v>
      </c>
      <c r="C1453" s="1215"/>
      <c r="E1453" s="1217"/>
      <c r="F1453" s="1191"/>
    </row>
    <row r="1454" spans="1:6">
      <c r="A1454" s="1213"/>
      <c r="B1454" s="1214" t="s">
        <v>2109</v>
      </c>
      <c r="C1454" s="1215"/>
      <c r="E1454" s="1217"/>
      <c r="F1454" s="1191"/>
    </row>
    <row r="1455" spans="1:6">
      <c r="A1455" s="1213"/>
      <c r="B1455" s="1214" t="s">
        <v>2110</v>
      </c>
      <c r="C1455" s="1215"/>
      <c r="E1455" s="1217"/>
      <c r="F1455" s="1191"/>
    </row>
    <row r="1456" spans="1:6" ht="25.5">
      <c r="A1456" s="1213"/>
      <c r="B1456" s="1214" t="s">
        <v>2115</v>
      </c>
      <c r="C1456" s="1215"/>
      <c r="E1456" s="1217"/>
      <c r="F1456" s="1191"/>
    </row>
    <row r="1457" spans="1:6" ht="38.25">
      <c r="A1457" s="1213"/>
      <c r="B1457" s="1214" t="s">
        <v>2116</v>
      </c>
      <c r="C1457" s="1215"/>
      <c r="E1457" s="1217"/>
      <c r="F1457" s="1191"/>
    </row>
    <row r="1458" spans="1:6" ht="25.5">
      <c r="A1458" s="1213"/>
      <c r="B1458" s="1214" t="s">
        <v>2113</v>
      </c>
      <c r="C1458" s="1215" t="s">
        <v>78</v>
      </c>
      <c r="D1458" s="1216">
        <v>2</v>
      </c>
      <c r="E1458" s="1311"/>
      <c r="F1458" s="1191">
        <f>D1458*E1458</f>
        <v>0</v>
      </c>
    </row>
    <row r="1459" spans="1:6">
      <c r="A1459" s="1213" t="s">
        <v>2187</v>
      </c>
      <c r="B1459" s="1214" t="s">
        <v>2117</v>
      </c>
      <c r="C1459" s="1215"/>
      <c r="E1459" s="1217"/>
      <c r="F1459" s="1191"/>
    </row>
    <row r="1460" spans="1:6">
      <c r="A1460" s="1213"/>
      <c r="B1460" s="1214" t="s">
        <v>2106</v>
      </c>
      <c r="C1460" s="1215"/>
      <c r="E1460" s="1217"/>
      <c r="F1460" s="1191"/>
    </row>
    <row r="1461" spans="1:6" ht="25.5">
      <c r="A1461" s="1213"/>
      <c r="B1461" s="1214" t="s">
        <v>2107</v>
      </c>
      <c r="C1461" s="1215"/>
      <c r="E1461" s="1217"/>
      <c r="F1461" s="1191"/>
    </row>
    <row r="1462" spans="1:6">
      <c r="A1462" s="1213"/>
      <c r="B1462" s="1214" t="s">
        <v>2108</v>
      </c>
      <c r="C1462" s="1215"/>
      <c r="E1462" s="1217"/>
      <c r="F1462" s="1191"/>
    </row>
    <row r="1463" spans="1:6">
      <c r="A1463" s="1213"/>
      <c r="B1463" s="1214" t="s">
        <v>2109</v>
      </c>
      <c r="C1463" s="1215"/>
      <c r="E1463" s="1217"/>
      <c r="F1463" s="1191"/>
    </row>
    <row r="1464" spans="1:6">
      <c r="A1464" s="1213"/>
      <c r="B1464" s="1214" t="s">
        <v>2110</v>
      </c>
      <c r="C1464" s="1215"/>
      <c r="E1464" s="1217"/>
      <c r="F1464" s="1191"/>
    </row>
    <row r="1465" spans="1:6" ht="25.5">
      <c r="A1465" s="1213"/>
      <c r="B1465" s="1214" t="s">
        <v>2118</v>
      </c>
      <c r="C1465" s="1215"/>
      <c r="E1465" s="1217"/>
      <c r="F1465" s="1191"/>
    </row>
    <row r="1466" spans="1:6" ht="38.25">
      <c r="A1466" s="1213"/>
      <c r="B1466" s="1214" t="s">
        <v>2119</v>
      </c>
      <c r="C1466" s="1215"/>
      <c r="E1466" s="1217"/>
      <c r="F1466" s="1191"/>
    </row>
    <row r="1467" spans="1:6" ht="25.5">
      <c r="A1467" s="1213"/>
      <c r="B1467" s="1214" t="s">
        <v>2113</v>
      </c>
      <c r="C1467" s="1215" t="s">
        <v>78</v>
      </c>
      <c r="D1467" s="1216">
        <v>1</v>
      </c>
      <c r="E1467" s="1311"/>
      <c r="F1467" s="1191">
        <f>D1467*E1467</f>
        <v>0</v>
      </c>
    </row>
    <row r="1468" spans="1:6">
      <c r="A1468" s="1213" t="s">
        <v>2188</v>
      </c>
      <c r="B1468" s="1214" t="s">
        <v>2120</v>
      </c>
      <c r="C1468" s="1215"/>
      <c r="E1468" s="1217"/>
      <c r="F1468" s="1191"/>
    </row>
    <row r="1469" spans="1:6" ht="25.5">
      <c r="A1469" s="1213"/>
      <c r="B1469" s="1214" t="s">
        <v>2121</v>
      </c>
      <c r="C1469" s="1215"/>
      <c r="E1469" s="1217"/>
      <c r="F1469" s="1191"/>
    </row>
    <row r="1470" spans="1:6">
      <c r="A1470" s="1213"/>
      <c r="B1470" s="1214" t="s">
        <v>2122</v>
      </c>
      <c r="C1470" s="1215"/>
      <c r="E1470" s="1217"/>
      <c r="F1470" s="1191"/>
    </row>
    <row r="1471" spans="1:6" ht="25.5">
      <c r="A1471" s="1213"/>
      <c r="B1471" s="1214" t="s">
        <v>2123</v>
      </c>
      <c r="C1471" s="1215" t="s">
        <v>78</v>
      </c>
      <c r="D1471" s="1216">
        <v>1</v>
      </c>
      <c r="E1471" s="1311"/>
      <c r="F1471" s="1191">
        <f>D1471*E1471</f>
        <v>0</v>
      </c>
    </row>
    <row r="1472" spans="1:6" ht="38.25">
      <c r="A1472" s="1213" t="s">
        <v>2189</v>
      </c>
      <c r="B1472" s="1214" t="s">
        <v>2300</v>
      </c>
      <c r="C1472" s="1215"/>
      <c r="E1472" s="1217"/>
      <c r="F1472" s="1191"/>
    </row>
    <row r="1473" spans="1:6" ht="25.5">
      <c r="A1473" s="1213"/>
      <c r="B1473" s="1214" t="s">
        <v>232</v>
      </c>
      <c r="C1473" s="1215"/>
      <c r="E1473" s="1217"/>
      <c r="F1473" s="1191"/>
    </row>
    <row r="1474" spans="1:6" ht="25.5">
      <c r="A1474" s="1213"/>
      <c r="B1474" s="1214" t="s">
        <v>2707</v>
      </c>
      <c r="C1474" s="1215"/>
      <c r="E1474" s="1217"/>
      <c r="F1474" s="1191"/>
    </row>
    <row r="1475" spans="1:6" ht="51">
      <c r="A1475" s="1213"/>
      <c r="B1475" s="1214" t="s">
        <v>2125</v>
      </c>
      <c r="C1475" s="1215"/>
      <c r="E1475" s="1217"/>
      <c r="F1475" s="1191"/>
    </row>
    <row r="1476" spans="1:6" ht="25.5">
      <c r="A1476" s="1213"/>
      <c r="B1476" s="1214" t="s">
        <v>2708</v>
      </c>
      <c r="C1476" s="1215"/>
      <c r="E1476" s="1217"/>
      <c r="F1476" s="1191"/>
    </row>
    <row r="1477" spans="1:6">
      <c r="A1477" s="1213"/>
      <c r="B1477" s="1214" t="s">
        <v>233</v>
      </c>
      <c r="C1477" s="1215"/>
      <c r="E1477" s="1217"/>
      <c r="F1477" s="1191"/>
    </row>
    <row r="1478" spans="1:6">
      <c r="A1478" s="1213"/>
      <c r="B1478" s="1214" t="s">
        <v>194</v>
      </c>
      <c r="C1478" s="1215"/>
      <c r="E1478" s="1217"/>
      <c r="F1478" s="1191"/>
    </row>
    <row r="1479" spans="1:6" ht="25.5">
      <c r="A1479" s="1213" t="s">
        <v>2190</v>
      </c>
      <c r="B1479" s="1214" t="s">
        <v>2126</v>
      </c>
      <c r="C1479" s="1215"/>
      <c r="E1479" s="1217"/>
      <c r="F1479" s="1191"/>
    </row>
    <row r="1480" spans="1:6" ht="25.5">
      <c r="A1480" s="1213"/>
      <c r="B1480" s="1214" t="s">
        <v>2127</v>
      </c>
      <c r="C1480" s="1215"/>
      <c r="E1480" s="1217"/>
      <c r="F1480" s="1191"/>
    </row>
    <row r="1481" spans="1:6">
      <c r="A1481" s="1213"/>
      <c r="B1481" s="1214" t="s">
        <v>2128</v>
      </c>
      <c r="C1481" s="1215"/>
      <c r="E1481" s="1217"/>
      <c r="F1481" s="1191"/>
    </row>
    <row r="1482" spans="1:6" ht="25.5">
      <c r="A1482" s="1213"/>
      <c r="B1482" s="1214" t="s">
        <v>2129</v>
      </c>
      <c r="C1482" s="1215"/>
      <c r="E1482" s="1217"/>
      <c r="F1482" s="1191"/>
    </row>
    <row r="1483" spans="1:6">
      <c r="A1483" s="1213"/>
      <c r="B1483" s="1214" t="s">
        <v>2130</v>
      </c>
      <c r="C1483" s="1215" t="s">
        <v>78</v>
      </c>
      <c r="D1483" s="1216">
        <v>2</v>
      </c>
      <c r="E1483" s="1311"/>
      <c r="F1483" s="1191">
        <f>D1483*E1483</f>
        <v>0</v>
      </c>
    </row>
    <row r="1484" spans="1:6" ht="25.5">
      <c r="A1484" s="1213" t="s">
        <v>2191</v>
      </c>
      <c r="B1484" s="1214" t="s">
        <v>2132</v>
      </c>
      <c r="C1484" s="1215"/>
      <c r="E1484" s="1217"/>
      <c r="F1484" s="1191"/>
    </row>
    <row r="1485" spans="1:6">
      <c r="A1485" s="1213"/>
      <c r="B1485" s="1214" t="s">
        <v>2131</v>
      </c>
      <c r="C1485" s="1215"/>
      <c r="E1485" s="1217"/>
      <c r="F1485" s="1191"/>
    </row>
    <row r="1486" spans="1:6">
      <c r="A1486" s="1213"/>
      <c r="B1486" s="1214" t="s">
        <v>2130</v>
      </c>
      <c r="C1486" s="1215" t="s">
        <v>78</v>
      </c>
      <c r="D1486" s="1216">
        <v>2</v>
      </c>
      <c r="E1486" s="1311"/>
      <c r="F1486" s="1191">
        <f>D1486*E1486</f>
        <v>0</v>
      </c>
    </row>
    <row r="1487" spans="1:6" ht="25.5">
      <c r="A1487" s="1213" t="s">
        <v>2192</v>
      </c>
      <c r="B1487" s="1214" t="s">
        <v>2133</v>
      </c>
      <c r="C1487" s="1215"/>
      <c r="E1487" s="1217"/>
      <c r="F1487" s="1191"/>
    </row>
    <row r="1488" spans="1:6">
      <c r="A1488" s="1213"/>
      <c r="B1488" s="1214" t="s">
        <v>2131</v>
      </c>
      <c r="C1488" s="1215"/>
      <c r="E1488" s="1217"/>
      <c r="F1488" s="1191"/>
    </row>
    <row r="1489" spans="1:6" ht="25.5">
      <c r="A1489" s="1213"/>
      <c r="B1489" s="1214" t="s">
        <v>2305</v>
      </c>
      <c r="C1489" s="1215" t="s">
        <v>78</v>
      </c>
      <c r="D1489" s="1216">
        <v>6</v>
      </c>
      <c r="E1489" s="1311"/>
      <c r="F1489" s="1191">
        <f>D1489*E1489</f>
        <v>0</v>
      </c>
    </row>
    <row r="1490" spans="1:6" ht="25.5">
      <c r="A1490" s="1213" t="s">
        <v>2193</v>
      </c>
      <c r="B1490" s="1214" t="s">
        <v>2134</v>
      </c>
      <c r="C1490" s="1215"/>
      <c r="E1490" s="1217"/>
      <c r="F1490" s="1191"/>
    </row>
    <row r="1491" spans="1:6" ht="25.5">
      <c r="A1491" s="1213"/>
      <c r="B1491" s="1214" t="s">
        <v>2135</v>
      </c>
      <c r="C1491" s="1215"/>
      <c r="E1491" s="1217"/>
      <c r="F1491" s="1191"/>
    </row>
    <row r="1492" spans="1:6">
      <c r="A1492" s="1213"/>
      <c r="B1492" s="1214" t="s">
        <v>2136</v>
      </c>
      <c r="C1492" s="1215"/>
      <c r="E1492" s="1217"/>
      <c r="F1492" s="1191"/>
    </row>
    <row r="1493" spans="1:6">
      <c r="A1493" s="1213"/>
      <c r="B1493" s="1214" t="s">
        <v>2137</v>
      </c>
      <c r="C1493" s="1215"/>
      <c r="E1493" s="1217"/>
      <c r="F1493" s="1191"/>
    </row>
    <row r="1494" spans="1:6">
      <c r="A1494" s="1213"/>
      <c r="B1494" s="1214" t="s">
        <v>2138</v>
      </c>
      <c r="C1494" s="1215"/>
      <c r="E1494" s="1217"/>
      <c r="F1494" s="1191"/>
    </row>
    <row r="1495" spans="1:6" ht="25.5">
      <c r="A1495" s="1213"/>
      <c r="B1495" s="1214" t="s">
        <v>2139</v>
      </c>
      <c r="C1495" s="1215"/>
      <c r="E1495" s="1217"/>
      <c r="F1495" s="1191"/>
    </row>
    <row r="1496" spans="1:6">
      <c r="A1496" s="1213" t="s">
        <v>2194</v>
      </c>
      <c r="B1496" s="1298" t="s">
        <v>2095</v>
      </c>
      <c r="C1496" s="1215"/>
      <c r="E1496" s="1217"/>
      <c r="F1496" s="1191"/>
    </row>
    <row r="1497" spans="1:6" ht="25.5">
      <c r="A1497" s="1213"/>
      <c r="B1497" s="1298" t="s">
        <v>2140</v>
      </c>
      <c r="C1497" s="1215" t="s">
        <v>78</v>
      </c>
      <c r="D1497" s="1216">
        <v>5</v>
      </c>
      <c r="E1497" s="1311"/>
      <c r="F1497" s="1191">
        <f>D1497*E1497</f>
        <v>0</v>
      </c>
    </row>
    <row r="1498" spans="1:6">
      <c r="A1498" s="1213" t="s">
        <v>2195</v>
      </c>
      <c r="B1498" s="1298" t="s">
        <v>2096</v>
      </c>
      <c r="C1498" s="1215"/>
      <c r="E1498" s="1217"/>
      <c r="F1498" s="1191"/>
    </row>
    <row r="1499" spans="1:6" ht="25.5">
      <c r="A1499" s="1213"/>
      <c r="B1499" s="1298" t="s">
        <v>2141</v>
      </c>
      <c r="C1499" s="1215" t="s">
        <v>78</v>
      </c>
      <c r="D1499" s="1216">
        <v>12</v>
      </c>
      <c r="E1499" s="1311"/>
      <c r="F1499" s="1191">
        <f>D1499*E1499</f>
        <v>0</v>
      </c>
    </row>
    <row r="1500" spans="1:6">
      <c r="A1500" s="1213" t="s">
        <v>2196</v>
      </c>
      <c r="B1500" s="1298" t="s">
        <v>2100</v>
      </c>
      <c r="C1500" s="1215"/>
      <c r="E1500" s="1217"/>
      <c r="F1500" s="1191"/>
    </row>
    <row r="1501" spans="1:6" ht="25.5">
      <c r="A1501" s="1213"/>
      <c r="B1501" s="1298" t="s">
        <v>2142</v>
      </c>
      <c r="C1501" s="1215" t="s">
        <v>78</v>
      </c>
      <c r="D1501" s="1216">
        <v>2</v>
      </c>
      <c r="E1501" s="1311"/>
      <c r="F1501" s="1191">
        <f>D1501*E1501</f>
        <v>0</v>
      </c>
    </row>
    <row r="1502" spans="1:6">
      <c r="A1502" s="1213" t="s">
        <v>2197</v>
      </c>
      <c r="B1502" s="1298" t="s">
        <v>2101</v>
      </c>
      <c r="C1502" s="1215"/>
      <c r="E1502" s="1217"/>
      <c r="F1502" s="1191"/>
    </row>
    <row r="1503" spans="1:6" ht="25.5">
      <c r="A1503" s="1213"/>
      <c r="B1503" s="1298" t="s">
        <v>2143</v>
      </c>
      <c r="C1503" s="1215" t="s">
        <v>78</v>
      </c>
      <c r="D1503" s="1216">
        <v>1</v>
      </c>
      <c r="E1503" s="1311"/>
      <c r="F1503" s="1191">
        <f>D1503*E1503</f>
        <v>0</v>
      </c>
    </row>
    <row r="1504" spans="1:6">
      <c r="A1504" s="1213" t="s">
        <v>2198</v>
      </c>
      <c r="B1504" s="1214" t="s">
        <v>2144</v>
      </c>
      <c r="C1504" s="1215"/>
      <c r="E1504" s="1217"/>
      <c r="F1504" s="1191"/>
    </row>
    <row r="1505" spans="1:6">
      <c r="A1505" s="1213"/>
      <c r="B1505" s="1214" t="s">
        <v>2145</v>
      </c>
      <c r="C1505" s="1215"/>
      <c r="E1505" s="1217"/>
      <c r="F1505" s="1191"/>
    </row>
    <row r="1506" spans="1:6">
      <c r="A1506" s="1213"/>
      <c r="B1506" s="1214" t="s">
        <v>2147</v>
      </c>
      <c r="C1506" s="1215" t="s">
        <v>142</v>
      </c>
      <c r="D1506" s="1216">
        <v>2</v>
      </c>
      <c r="E1506" s="1311"/>
      <c r="F1506" s="1191">
        <f>D1506*E1506</f>
        <v>0</v>
      </c>
    </row>
    <row r="1507" spans="1:6">
      <c r="A1507" s="1213" t="s">
        <v>2199</v>
      </c>
      <c r="B1507" s="1214" t="s">
        <v>2146</v>
      </c>
      <c r="C1507" s="1215"/>
      <c r="E1507" s="1217"/>
      <c r="F1507" s="1191"/>
    </row>
    <row r="1508" spans="1:6">
      <c r="A1508" s="1213"/>
      <c r="B1508" s="1214" t="s">
        <v>2145</v>
      </c>
      <c r="C1508" s="1215"/>
      <c r="E1508" s="1217"/>
      <c r="F1508" s="1191"/>
    </row>
    <row r="1509" spans="1:6">
      <c r="A1509" s="1213"/>
      <c r="B1509" s="1214" t="s">
        <v>2148</v>
      </c>
      <c r="C1509" s="1215" t="s">
        <v>142</v>
      </c>
      <c r="D1509" s="1216">
        <v>2</v>
      </c>
      <c r="E1509" s="1311"/>
      <c r="F1509" s="1191">
        <f>D1509*E1509</f>
        <v>0</v>
      </c>
    </row>
    <row r="1510" spans="1:6">
      <c r="A1510" s="1213" t="s">
        <v>2301</v>
      </c>
      <c r="B1510" s="1214" t="s">
        <v>2149</v>
      </c>
      <c r="C1510" s="1215"/>
      <c r="E1510" s="1217"/>
      <c r="F1510" s="1191"/>
    </row>
    <row r="1511" spans="1:6">
      <c r="A1511" s="1213"/>
      <c r="B1511" s="1214" t="s">
        <v>2150</v>
      </c>
      <c r="C1511" s="1215"/>
      <c r="E1511" s="1217"/>
      <c r="F1511" s="1191"/>
    </row>
    <row r="1512" spans="1:6">
      <c r="A1512" s="1213"/>
      <c r="B1512" s="1214" t="s">
        <v>2151</v>
      </c>
      <c r="C1512" s="1215" t="s">
        <v>78</v>
      </c>
      <c r="D1512" s="1216">
        <v>1</v>
      </c>
      <c r="E1512" s="1311"/>
      <c r="F1512" s="1191">
        <f>D1512*E1512</f>
        <v>0</v>
      </c>
    </row>
    <row r="1513" spans="1:6">
      <c r="A1513" s="1213" t="s">
        <v>2200</v>
      </c>
      <c r="B1513" s="1214" t="s">
        <v>2120</v>
      </c>
      <c r="C1513" s="1215"/>
      <c r="E1513" s="1217"/>
      <c r="F1513" s="1191"/>
    </row>
    <row r="1514" spans="1:6">
      <c r="A1514" s="1213"/>
      <c r="B1514" s="1214" t="s">
        <v>2152</v>
      </c>
      <c r="C1514" s="1215" t="s">
        <v>78</v>
      </c>
      <c r="D1514" s="1216">
        <v>1</v>
      </c>
      <c r="E1514" s="1311"/>
      <c r="F1514" s="1191">
        <f>D1514*E1514</f>
        <v>0</v>
      </c>
    </row>
    <row r="1515" spans="1:6" ht="38.25">
      <c r="A1515" s="1213" t="s">
        <v>2201</v>
      </c>
      <c r="B1515" s="1214" t="s">
        <v>2153</v>
      </c>
      <c r="C1515" s="1215"/>
      <c r="E1515" s="1217"/>
      <c r="F1515" s="1191"/>
    </row>
    <row r="1516" spans="1:6" ht="25.5">
      <c r="A1516" s="1213" t="s">
        <v>2202</v>
      </c>
      <c r="B1516" s="1214" t="s">
        <v>2154</v>
      </c>
      <c r="C1516" s="1215" t="s">
        <v>78</v>
      </c>
      <c r="D1516" s="1216">
        <v>2</v>
      </c>
      <c r="E1516" s="1311"/>
      <c r="F1516" s="1191">
        <f>D1516*E1516</f>
        <v>0</v>
      </c>
    </row>
    <row r="1517" spans="1:6" ht="25.5">
      <c r="A1517" s="1213" t="s">
        <v>2203</v>
      </c>
      <c r="B1517" s="1214" t="s">
        <v>2155</v>
      </c>
      <c r="C1517" s="1215" t="s">
        <v>78</v>
      </c>
      <c r="D1517" s="1216">
        <v>5</v>
      </c>
      <c r="E1517" s="1311"/>
      <c r="F1517" s="1191">
        <f>D1517*E1517</f>
        <v>0</v>
      </c>
    </row>
    <row r="1518" spans="1:6" ht="25.5">
      <c r="A1518" s="1213" t="s">
        <v>2204</v>
      </c>
      <c r="B1518" s="1214" t="s">
        <v>2156</v>
      </c>
      <c r="C1518" s="1215" t="s">
        <v>78</v>
      </c>
      <c r="D1518" s="1216">
        <v>12</v>
      </c>
      <c r="E1518" s="1311"/>
      <c r="F1518" s="1191">
        <f>D1518*E1518</f>
        <v>0</v>
      </c>
    </row>
    <row r="1519" spans="1:6" ht="25.5">
      <c r="A1519" s="1213" t="s">
        <v>2205</v>
      </c>
      <c r="B1519" s="1214" t="s">
        <v>2157</v>
      </c>
      <c r="C1519" s="1215" t="s">
        <v>78</v>
      </c>
      <c r="D1519" s="1216">
        <v>1</v>
      </c>
      <c r="E1519" s="1311"/>
      <c r="F1519" s="1191">
        <f>D1519*E1519</f>
        <v>0</v>
      </c>
    </row>
    <row r="1520" spans="1:6" ht="25.5">
      <c r="A1520" s="1213" t="s">
        <v>2206</v>
      </c>
      <c r="B1520" s="1214" t="s">
        <v>2164</v>
      </c>
      <c r="C1520" s="1215"/>
      <c r="E1520" s="1217"/>
      <c r="F1520" s="1191"/>
    </row>
    <row r="1521" spans="1:6" ht="25.5">
      <c r="A1521" s="1213"/>
      <c r="B1521" s="1214" t="s">
        <v>2160</v>
      </c>
      <c r="C1521" s="1215"/>
      <c r="E1521" s="1217"/>
      <c r="F1521" s="1191"/>
    </row>
    <row r="1522" spans="1:6" ht="25.5">
      <c r="A1522" s="1213"/>
      <c r="B1522" s="1298" t="s">
        <v>2161</v>
      </c>
      <c r="C1522" s="1215"/>
      <c r="E1522" s="1217"/>
      <c r="F1522" s="1191"/>
    </row>
    <row r="1523" spans="1:6" ht="25.5">
      <c r="A1523" s="1213"/>
      <c r="B1523" s="1307" t="s">
        <v>2163</v>
      </c>
      <c r="C1523" s="1215"/>
      <c r="E1523" s="1217"/>
      <c r="F1523" s="1191"/>
    </row>
    <row r="1524" spans="1:6">
      <c r="A1524" s="1213"/>
      <c r="B1524" s="1298" t="s">
        <v>1949</v>
      </c>
      <c r="C1524" s="1215"/>
      <c r="E1524" s="1217"/>
      <c r="F1524" s="1191"/>
    </row>
    <row r="1525" spans="1:6">
      <c r="A1525" s="1213"/>
      <c r="B1525" s="1298" t="s">
        <v>1950</v>
      </c>
      <c r="C1525" s="1215"/>
      <c r="E1525" s="1217"/>
      <c r="F1525" s="1191"/>
    </row>
    <row r="1526" spans="1:6" ht="25.5">
      <c r="A1526" s="1213"/>
      <c r="B1526" s="1306" t="s">
        <v>2162</v>
      </c>
      <c r="C1526" s="1215"/>
      <c r="E1526" s="1217"/>
      <c r="F1526" s="1191"/>
    </row>
    <row r="1527" spans="1:6" ht="25.5">
      <c r="A1527" s="1213"/>
      <c r="B1527" s="1214" t="s">
        <v>2170</v>
      </c>
      <c r="C1527" s="1215"/>
      <c r="E1527" s="1217"/>
      <c r="F1527" s="1191"/>
    </row>
    <row r="1528" spans="1:6" ht="38.25">
      <c r="A1528" s="1213"/>
      <c r="B1528" s="1214" t="s">
        <v>2176</v>
      </c>
      <c r="C1528" s="1215"/>
      <c r="E1528" s="1217"/>
      <c r="F1528" s="1191"/>
    </row>
    <row r="1529" spans="1:6" ht="25.5">
      <c r="A1529" s="1213"/>
      <c r="B1529" s="1214" t="s">
        <v>2166</v>
      </c>
      <c r="C1529" s="1215"/>
      <c r="E1529" s="1217"/>
      <c r="F1529" s="1191"/>
    </row>
    <row r="1530" spans="1:6">
      <c r="A1530" s="1213"/>
      <c r="B1530" s="1214" t="s">
        <v>2167</v>
      </c>
      <c r="C1530" s="1215"/>
      <c r="E1530" s="1217"/>
      <c r="F1530" s="1191"/>
    </row>
    <row r="1531" spans="1:6">
      <c r="A1531" s="1213"/>
      <c r="B1531" s="1214" t="s">
        <v>2168</v>
      </c>
      <c r="C1531" s="1215"/>
      <c r="E1531" s="1217"/>
      <c r="F1531" s="1191"/>
    </row>
    <row r="1532" spans="1:6">
      <c r="A1532" s="1213"/>
      <c r="B1532" s="1214" t="s">
        <v>2169</v>
      </c>
      <c r="C1532" s="1215" t="s">
        <v>78</v>
      </c>
      <c r="D1532" s="1216">
        <v>2</v>
      </c>
      <c r="E1532" s="1311"/>
      <c r="F1532" s="1191">
        <f>D1532*E1532</f>
        <v>0</v>
      </c>
    </row>
    <row r="1533" spans="1:6">
      <c r="A1533" s="1213" t="s">
        <v>2207</v>
      </c>
      <c r="B1533" s="1214" t="s">
        <v>2171</v>
      </c>
      <c r="C1533" s="1215"/>
      <c r="E1533" s="1217"/>
      <c r="F1533" s="1191"/>
    </row>
    <row r="1534" spans="1:6">
      <c r="A1534" s="1213"/>
      <c r="B1534" s="1214" t="s">
        <v>2172</v>
      </c>
      <c r="C1534" s="1215"/>
      <c r="E1534" s="1217"/>
      <c r="F1534" s="1191"/>
    </row>
    <row r="1535" spans="1:6" ht="25.5">
      <c r="A1535" s="1213"/>
      <c r="B1535" s="1214" t="s">
        <v>2173</v>
      </c>
      <c r="C1535" s="1215"/>
      <c r="E1535" s="1217"/>
      <c r="F1535" s="1191"/>
    </row>
    <row r="1536" spans="1:6" ht="25.5">
      <c r="A1536" s="1213"/>
      <c r="B1536" s="1214" t="s">
        <v>2306</v>
      </c>
      <c r="C1536" s="1215"/>
      <c r="E1536" s="1217"/>
      <c r="F1536" s="1191"/>
    </row>
    <row r="1537" spans="1:6">
      <c r="A1537" s="1213"/>
      <c r="B1537" s="1298" t="s">
        <v>1949</v>
      </c>
      <c r="C1537" s="1215"/>
      <c r="E1537" s="1217"/>
      <c r="F1537" s="1191"/>
    </row>
    <row r="1538" spans="1:6" ht="25.5">
      <c r="A1538" s="1213"/>
      <c r="B1538" s="1298" t="s">
        <v>2174</v>
      </c>
      <c r="C1538" s="1215"/>
      <c r="E1538" s="1217"/>
      <c r="F1538" s="1191"/>
    </row>
    <row r="1539" spans="1:6" ht="25.5">
      <c r="A1539" s="1213"/>
      <c r="B1539" s="1238" t="s">
        <v>2307</v>
      </c>
      <c r="C1539" s="1215"/>
      <c r="E1539" s="1217"/>
      <c r="F1539" s="1191"/>
    </row>
    <row r="1540" spans="1:6">
      <c r="A1540" s="1213"/>
      <c r="B1540" s="1298" t="s">
        <v>1950</v>
      </c>
      <c r="C1540" s="1215"/>
      <c r="E1540" s="1217"/>
      <c r="F1540" s="1191"/>
    </row>
    <row r="1541" spans="1:6">
      <c r="A1541" s="1213" t="s">
        <v>2208</v>
      </c>
      <c r="B1541" s="1308" t="s">
        <v>2288</v>
      </c>
      <c r="C1541" s="1215"/>
      <c r="E1541" s="1217"/>
      <c r="F1541" s="1191"/>
    </row>
    <row r="1542" spans="1:6">
      <c r="A1542" s="1213"/>
      <c r="B1542" s="1214" t="s">
        <v>2178</v>
      </c>
      <c r="C1542" s="1215"/>
      <c r="E1542" s="1217"/>
      <c r="F1542" s="1191"/>
    </row>
    <row r="1543" spans="1:6">
      <c r="A1543" s="1213"/>
      <c r="B1543" s="1214" t="s">
        <v>2177</v>
      </c>
      <c r="C1543" s="1215" t="s">
        <v>78</v>
      </c>
      <c r="D1543" s="1216">
        <v>1</v>
      </c>
      <c r="E1543" s="1311"/>
      <c r="F1543" s="1191">
        <f>D1543*E1543</f>
        <v>0</v>
      </c>
    </row>
    <row r="1544" spans="1:6" ht="25.5">
      <c r="A1544" s="1213" t="s">
        <v>2209</v>
      </c>
      <c r="B1544" s="1214" t="s">
        <v>2289</v>
      </c>
      <c r="C1544" s="1215"/>
      <c r="E1544" s="1217"/>
      <c r="F1544" s="1191"/>
    </row>
    <row r="1545" spans="1:6">
      <c r="A1545" s="1213"/>
      <c r="B1545" s="1214" t="s">
        <v>1981</v>
      </c>
      <c r="C1545" s="1215"/>
      <c r="E1545" s="1217"/>
      <c r="F1545" s="1191"/>
    </row>
    <row r="1546" spans="1:6">
      <c r="A1546" s="1213"/>
      <c r="B1546" s="1214" t="s">
        <v>2177</v>
      </c>
      <c r="C1546" s="1215" t="s">
        <v>78</v>
      </c>
      <c r="D1546" s="1216">
        <v>1</v>
      </c>
      <c r="E1546" s="1311"/>
      <c r="F1546" s="1191">
        <f>D1546*E1546</f>
        <v>0</v>
      </c>
    </row>
    <row r="1547" spans="1:6" ht="25.5">
      <c r="A1547" s="1213" t="s">
        <v>2210</v>
      </c>
      <c r="B1547" s="1214" t="s">
        <v>451</v>
      </c>
      <c r="C1547" s="1215"/>
      <c r="E1547" s="1217"/>
      <c r="F1547" s="1191"/>
    </row>
    <row r="1548" spans="1:6" ht="25.5">
      <c r="A1548" s="1213"/>
      <c r="B1548" s="1214" t="s">
        <v>449</v>
      </c>
      <c r="C1548" s="1215"/>
      <c r="E1548" s="1217"/>
      <c r="F1548" s="1191"/>
    </row>
    <row r="1549" spans="1:6" ht="38.25">
      <c r="A1549" s="1213"/>
      <c r="B1549" s="1214" t="s">
        <v>450</v>
      </c>
      <c r="C1549" s="1215"/>
      <c r="E1549" s="1217"/>
      <c r="F1549" s="1191"/>
    </row>
    <row r="1550" spans="1:6" ht="25.5">
      <c r="A1550" s="1213"/>
      <c r="B1550" s="1214" t="s">
        <v>452</v>
      </c>
      <c r="C1550" s="1215" t="s">
        <v>78</v>
      </c>
      <c r="D1550" s="1216">
        <v>1</v>
      </c>
      <c r="E1550" s="1311"/>
      <c r="F1550" s="1191">
        <f>D1550*E1550</f>
        <v>0</v>
      </c>
    </row>
    <row r="1551" spans="1:6" ht="25.5">
      <c r="A1551" s="1213" t="s">
        <v>2211</v>
      </c>
      <c r="B1551" s="1214" t="s">
        <v>453</v>
      </c>
      <c r="C1551" s="1215"/>
      <c r="E1551" s="1217"/>
      <c r="F1551" s="1191"/>
    </row>
    <row r="1552" spans="1:6">
      <c r="A1552" s="1213"/>
      <c r="B1552" s="1214" t="s">
        <v>2290</v>
      </c>
      <c r="C1552" s="1215"/>
      <c r="E1552" s="1217"/>
      <c r="F1552" s="1191"/>
    </row>
    <row r="1553" spans="1:6" ht="25.5">
      <c r="A1553" s="1213"/>
      <c r="B1553" s="1214" t="s">
        <v>455</v>
      </c>
      <c r="C1553" s="1215"/>
      <c r="E1553" s="1217"/>
      <c r="F1553" s="1191"/>
    </row>
    <row r="1554" spans="1:6" ht="25.5">
      <c r="A1554" s="1213"/>
      <c r="B1554" s="1214" t="s">
        <v>454</v>
      </c>
      <c r="C1554" s="1215"/>
      <c r="E1554" s="1217"/>
      <c r="F1554" s="1191"/>
    </row>
    <row r="1555" spans="1:6" ht="25.5">
      <c r="A1555" s="1218" t="s">
        <v>2212</v>
      </c>
      <c r="B1555" s="1214" t="s">
        <v>456</v>
      </c>
      <c r="C1555" s="1215" t="s">
        <v>78</v>
      </c>
      <c r="D1555" s="1216">
        <v>4</v>
      </c>
      <c r="E1555" s="1311"/>
      <c r="F1555" s="1191">
        <f>D1555*E1555</f>
        <v>0</v>
      </c>
    </row>
    <row r="1556" spans="1:6" ht="26.25" thickBot="1">
      <c r="A1556" s="1218" t="s">
        <v>2213</v>
      </c>
      <c r="B1556" s="1220" t="s">
        <v>457</v>
      </c>
      <c r="C1556" s="1221" t="s">
        <v>78</v>
      </c>
      <c r="D1556" s="1222">
        <v>2</v>
      </c>
      <c r="E1556" s="1312"/>
      <c r="F1556" s="1191">
        <f>D1556*E1556</f>
        <v>0</v>
      </c>
    </row>
    <row r="1557" spans="1:6" ht="13.5" thickTop="1">
      <c r="A1557" s="1192"/>
      <c r="B1557" s="1223" t="s">
        <v>85</v>
      </c>
      <c r="F1557" s="1225">
        <f>SUM(F1375:F1556)</f>
        <v>0</v>
      </c>
    </row>
    <row r="1558" spans="1:6">
      <c r="A1558" s="1226"/>
      <c r="B1558" s="1227"/>
      <c r="C1558" s="1228"/>
      <c r="D1558" s="1229"/>
      <c r="E1558" s="1229"/>
      <c r="F1558" s="1230"/>
    </row>
    <row r="1559" spans="1:6">
      <c r="A1559" s="1192"/>
    </row>
    <row r="1560" spans="1:6" ht="15.75">
      <c r="A1560" s="1231" t="s">
        <v>38</v>
      </c>
      <c r="B1560" s="1091" t="s">
        <v>35</v>
      </c>
      <c r="C1560" s="1189"/>
      <c r="D1560" s="1190"/>
      <c r="E1560" s="1190"/>
      <c r="F1560" s="1191"/>
    </row>
    <row r="1561" spans="1:6">
      <c r="A1561" s="1192"/>
      <c r="B1561" s="1193"/>
      <c r="C1561" s="1189"/>
      <c r="D1561" s="1190"/>
      <c r="E1561" s="1190"/>
      <c r="F1561" s="1191"/>
    </row>
    <row r="1562" spans="1:6" s="628" customFormat="1" ht="11.25">
      <c r="A1562" s="1240"/>
      <c r="B1562" s="1297" t="s">
        <v>1500</v>
      </c>
      <c r="C1562" s="1196"/>
      <c r="D1562" s="1197"/>
      <c r="E1562" s="1197"/>
      <c r="F1562" s="1198"/>
    </row>
    <row r="1563" spans="1:6" s="628" customFormat="1" ht="11.25">
      <c r="A1563" s="1240" t="s">
        <v>1501</v>
      </c>
      <c r="B1563" s="1211" t="s">
        <v>1502</v>
      </c>
      <c r="C1563" s="1196"/>
      <c r="D1563" s="1197"/>
      <c r="E1563" s="1197"/>
      <c r="F1563" s="1198"/>
    </row>
    <row r="1564" spans="1:6" s="628" customFormat="1" ht="11.25">
      <c r="A1564" s="1240" t="s">
        <v>1503</v>
      </c>
      <c r="B1564" s="1211" t="s">
        <v>1504</v>
      </c>
      <c r="C1564" s="1196"/>
      <c r="D1564" s="1197"/>
      <c r="E1564" s="1197"/>
      <c r="F1564" s="1198"/>
    </row>
    <row r="1565" spans="1:6" s="628" customFormat="1" ht="11.25">
      <c r="A1565" s="1240" t="s">
        <v>48</v>
      </c>
      <c r="B1565" s="1204" t="s">
        <v>1812</v>
      </c>
      <c r="C1565" s="1196"/>
      <c r="D1565" s="1197"/>
      <c r="E1565" s="1197"/>
      <c r="F1565" s="1198"/>
    </row>
    <row r="1566" spans="1:6" s="628" customFormat="1" ht="11.25">
      <c r="A1566" s="1240" t="s">
        <v>49</v>
      </c>
      <c r="B1566" s="1204" t="s">
        <v>1941</v>
      </c>
      <c r="C1566" s="1196"/>
      <c r="D1566" s="1197"/>
      <c r="E1566" s="1197"/>
      <c r="F1566" s="1198"/>
    </row>
    <row r="1567" spans="1:6" s="628" customFormat="1" ht="22.5">
      <c r="A1567" s="1240" t="s">
        <v>88</v>
      </c>
      <c r="B1567" s="1204" t="s">
        <v>1916</v>
      </c>
      <c r="C1567" s="1196"/>
      <c r="D1567" s="1197"/>
      <c r="E1567" s="1197"/>
      <c r="F1567" s="1198"/>
    </row>
    <row r="1568" spans="1:6" s="628" customFormat="1" ht="11.25">
      <c r="A1568" s="1240" t="s">
        <v>1508</v>
      </c>
      <c r="B1568" s="1211" t="s">
        <v>1942</v>
      </c>
      <c r="C1568" s="1196"/>
      <c r="D1568" s="1197"/>
      <c r="E1568" s="1197"/>
      <c r="F1568" s="1198"/>
    </row>
    <row r="1569" spans="1:6" s="628" customFormat="1" ht="11.25">
      <c r="A1569" s="1240" t="s">
        <v>1510</v>
      </c>
      <c r="B1569" s="1204" t="s">
        <v>1943</v>
      </c>
      <c r="C1569" s="1196"/>
      <c r="D1569" s="1197"/>
      <c r="E1569" s="1197"/>
      <c r="F1569" s="1198"/>
    </row>
    <row r="1570" spans="1:6" s="628" customFormat="1" ht="11.25">
      <c r="A1570" s="1240"/>
      <c r="B1570" s="1203" t="s">
        <v>1518</v>
      </c>
      <c r="C1570" s="1196"/>
      <c r="D1570" s="1197"/>
      <c r="E1570" s="1197"/>
      <c r="F1570" s="1198"/>
    </row>
    <row r="1571" spans="1:6" s="628" customFormat="1" ht="11.25">
      <c r="A1571" s="1240"/>
      <c r="B1571" s="1204" t="s">
        <v>1520</v>
      </c>
      <c r="C1571" s="1196"/>
      <c r="D1571" s="1197"/>
      <c r="E1571" s="1197"/>
      <c r="F1571" s="1198"/>
    </row>
    <row r="1572" spans="1:6" s="628" customFormat="1" ht="11.25">
      <c r="A1572" s="1240"/>
      <c r="B1572" s="1204" t="s">
        <v>1519</v>
      </c>
      <c r="C1572" s="1196"/>
      <c r="D1572" s="1197"/>
      <c r="E1572" s="1197"/>
      <c r="F1572" s="1198"/>
    </row>
    <row r="1573" spans="1:6" s="628" customFormat="1" ht="11.25">
      <c r="A1573" s="1240"/>
      <c r="B1573" s="1211" t="s">
        <v>1521</v>
      </c>
      <c r="C1573" s="1196"/>
      <c r="D1573" s="1197"/>
      <c r="E1573" s="1197"/>
      <c r="F1573" s="1198"/>
    </row>
    <row r="1574" spans="1:6" s="628" customFormat="1" ht="11.25">
      <c r="A1574" s="1240"/>
      <c r="B1574" s="1211" t="s">
        <v>1522</v>
      </c>
      <c r="C1574" s="1196"/>
      <c r="D1574" s="1197"/>
      <c r="E1574" s="1197"/>
      <c r="F1574" s="1198"/>
    </row>
    <row r="1575" spans="1:6" s="628" customFormat="1" ht="11.25">
      <c r="A1575" s="1240"/>
      <c r="B1575" s="1211" t="s">
        <v>1523</v>
      </c>
      <c r="C1575" s="1196"/>
      <c r="D1575" s="1197"/>
      <c r="E1575" s="1197"/>
      <c r="F1575" s="1198"/>
    </row>
    <row r="1576" spans="1:6" s="628" customFormat="1" ht="11.25">
      <c r="A1576" s="1240"/>
      <c r="B1576" s="1211" t="s">
        <v>1524</v>
      </c>
      <c r="C1576" s="1196"/>
      <c r="D1576" s="1197"/>
      <c r="E1576" s="1197"/>
      <c r="F1576" s="1198"/>
    </row>
    <row r="1577" spans="1:6" s="628" customFormat="1" ht="11.25">
      <c r="A1577" s="1240"/>
      <c r="B1577" s="1211" t="s">
        <v>1525</v>
      </c>
      <c r="C1577" s="1196"/>
      <c r="D1577" s="1197"/>
      <c r="E1577" s="1197"/>
      <c r="F1577" s="1198"/>
    </row>
    <row r="1578" spans="1:6" s="628" customFormat="1" ht="11.25">
      <c r="A1578" s="1240"/>
      <c r="B1578" s="1211" t="s">
        <v>1526</v>
      </c>
      <c r="C1578" s="1196"/>
      <c r="D1578" s="1197"/>
      <c r="E1578" s="1197"/>
      <c r="F1578" s="1198"/>
    </row>
    <row r="1579" spans="1:6" s="628" customFormat="1" ht="11.25">
      <c r="A1579" s="1240"/>
      <c r="B1579" s="1204" t="s">
        <v>1534</v>
      </c>
      <c r="C1579" s="1196"/>
      <c r="D1579" s="1197"/>
      <c r="E1579" s="1197"/>
      <c r="F1579" s="1198"/>
    </row>
    <row r="1580" spans="1:6" s="628" customFormat="1" ht="11.25">
      <c r="A1580" s="1240"/>
      <c r="B1580" s="1211" t="s">
        <v>1527</v>
      </c>
      <c r="C1580" s="1196"/>
      <c r="D1580" s="1197"/>
      <c r="E1580" s="1197"/>
      <c r="F1580" s="1198"/>
    </row>
    <row r="1581" spans="1:6" s="628" customFormat="1" ht="22.5">
      <c r="A1581" s="1240"/>
      <c r="B1581" s="1204" t="s">
        <v>1529</v>
      </c>
      <c r="C1581" s="1196"/>
      <c r="D1581" s="1197"/>
      <c r="E1581" s="1197"/>
      <c r="F1581" s="1198"/>
    </row>
    <row r="1582" spans="1:6" s="628" customFormat="1" ht="11.25">
      <c r="A1582" s="1240"/>
      <c r="B1582" s="1211" t="s">
        <v>1528</v>
      </c>
      <c r="C1582" s="1196"/>
      <c r="D1582" s="1197"/>
      <c r="E1582" s="1197"/>
      <c r="F1582" s="1198"/>
    </row>
    <row r="1583" spans="1:6" s="628" customFormat="1" ht="11.25">
      <c r="A1583" s="1240"/>
      <c r="B1583" s="1204" t="s">
        <v>1530</v>
      </c>
      <c r="C1583" s="1196"/>
      <c r="D1583" s="1197"/>
      <c r="E1583" s="1197"/>
      <c r="F1583" s="1198"/>
    </row>
    <row r="1584" spans="1:6" s="628" customFormat="1" ht="11.25">
      <c r="A1584" s="1240"/>
      <c r="B1584" s="1211" t="s">
        <v>1531</v>
      </c>
      <c r="C1584" s="1196"/>
      <c r="D1584" s="1197"/>
      <c r="E1584" s="1197"/>
      <c r="F1584" s="1198"/>
    </row>
    <row r="1585" spans="1:6" s="628" customFormat="1" ht="45">
      <c r="A1585" s="1240"/>
      <c r="B1585" s="1204" t="s">
        <v>1532</v>
      </c>
      <c r="C1585" s="1196"/>
      <c r="D1585" s="1197"/>
      <c r="E1585" s="1197"/>
      <c r="F1585" s="1198"/>
    </row>
    <row r="1586" spans="1:6" s="628" customFormat="1" ht="11.25">
      <c r="A1586" s="1240"/>
      <c r="B1586" s="1204" t="s">
        <v>1535</v>
      </c>
      <c r="C1586" s="1196"/>
      <c r="D1586" s="1197"/>
      <c r="E1586" s="1197"/>
      <c r="F1586" s="1198"/>
    </row>
    <row r="1587" spans="1:6" s="628" customFormat="1" ht="22.5">
      <c r="A1587" s="1240"/>
      <c r="B1587" s="1204" t="s">
        <v>1818</v>
      </c>
      <c r="C1587" s="1196"/>
      <c r="D1587" s="1197"/>
      <c r="E1587" s="1197"/>
      <c r="F1587" s="1198"/>
    </row>
    <row r="1588" spans="1:6" s="628" customFormat="1" ht="11.25">
      <c r="A1588" s="1240"/>
      <c r="B1588" s="1211" t="s">
        <v>1536</v>
      </c>
      <c r="C1588" s="1196"/>
      <c r="D1588" s="1197"/>
      <c r="E1588" s="1197"/>
      <c r="F1588" s="1198"/>
    </row>
    <row r="1589" spans="1:6" s="628" customFormat="1" ht="11.25">
      <c r="A1589" s="1240"/>
      <c r="B1589" s="1211" t="s">
        <v>1533</v>
      </c>
      <c r="C1589" s="1196"/>
      <c r="D1589" s="1197"/>
      <c r="E1589" s="1197"/>
      <c r="F1589" s="1198"/>
    </row>
    <row r="1590" spans="1:6" s="628" customFormat="1" ht="11.25">
      <c r="A1590" s="1240"/>
      <c r="B1590" s="1211" t="s">
        <v>1537</v>
      </c>
      <c r="C1590" s="1196"/>
      <c r="D1590" s="1197"/>
      <c r="E1590" s="1197"/>
      <c r="F1590" s="1198"/>
    </row>
    <row r="1591" spans="1:6" s="628" customFormat="1" ht="22.5">
      <c r="A1591" s="1240"/>
      <c r="B1591" s="1204" t="s">
        <v>2316</v>
      </c>
      <c r="C1591" s="1196"/>
      <c r="D1591" s="1197"/>
      <c r="E1591" s="1197"/>
      <c r="F1591" s="1198"/>
    </row>
    <row r="1592" spans="1:6" s="628" customFormat="1" ht="33.75">
      <c r="A1592" s="1240" t="s">
        <v>1516</v>
      </c>
      <c r="B1592" s="1204" t="s">
        <v>1517</v>
      </c>
      <c r="C1592" s="1196"/>
      <c r="D1592" s="1197"/>
      <c r="E1592" s="1197"/>
      <c r="F1592" s="1198"/>
    </row>
    <row r="1593" spans="1:6">
      <c r="A1593" s="1192"/>
      <c r="B1593" s="1193"/>
      <c r="C1593" s="1189"/>
      <c r="D1593" s="1190"/>
      <c r="E1593" s="1190"/>
      <c r="F1593" s="1191"/>
    </row>
    <row r="1594" spans="1:6" ht="25.5">
      <c r="A1594" s="1213" t="s">
        <v>2214</v>
      </c>
      <c r="B1594" s="1214" t="s">
        <v>534</v>
      </c>
      <c r="C1594" s="1215"/>
      <c r="E1594" s="1217"/>
      <c r="F1594" s="1191"/>
    </row>
    <row r="1595" spans="1:6" ht="38.25">
      <c r="A1595" s="1213"/>
      <c r="B1595" s="1265" t="s">
        <v>533</v>
      </c>
      <c r="C1595" s="1215"/>
      <c r="E1595" s="1217"/>
      <c r="F1595" s="1191"/>
    </row>
    <row r="1596" spans="1:6">
      <c r="A1596" s="1213"/>
      <c r="B1596" s="1239" t="s">
        <v>531</v>
      </c>
      <c r="C1596" s="1215"/>
      <c r="E1596" s="1217"/>
      <c r="F1596" s="1191"/>
    </row>
    <row r="1597" spans="1:6">
      <c r="A1597" s="1213"/>
      <c r="B1597" s="1239" t="s">
        <v>532</v>
      </c>
      <c r="C1597" s="1215"/>
      <c r="E1597" s="1217"/>
      <c r="F1597" s="1191"/>
    </row>
    <row r="1598" spans="1:6">
      <c r="A1598" s="1213"/>
      <c r="B1598" s="1239" t="s">
        <v>535</v>
      </c>
      <c r="C1598" s="1215"/>
      <c r="E1598" s="1217"/>
      <c r="F1598" s="1191"/>
    </row>
    <row r="1599" spans="1:6" ht="38.25">
      <c r="A1599" s="1213" t="s">
        <v>2215</v>
      </c>
      <c r="B1599" s="1214" t="s">
        <v>536</v>
      </c>
      <c r="C1599" s="1215" t="s">
        <v>42</v>
      </c>
      <c r="D1599" s="1216">
        <f>90+205</f>
        <v>295</v>
      </c>
      <c r="E1599" s="1311"/>
      <c r="F1599" s="1191">
        <f>E1599*D1599</f>
        <v>0</v>
      </c>
    </row>
    <row r="1600" spans="1:6" ht="38.25">
      <c r="A1600" s="1213" t="s">
        <v>2216</v>
      </c>
      <c r="B1600" s="1214" t="s">
        <v>537</v>
      </c>
      <c r="C1600" s="1215"/>
      <c r="E1600" s="1217"/>
      <c r="F1600" s="1191"/>
    </row>
    <row r="1601" spans="1:6">
      <c r="A1601" s="1218" t="s">
        <v>2217</v>
      </c>
      <c r="B1601" s="1214" t="s">
        <v>538</v>
      </c>
      <c r="C1601" s="1215" t="s">
        <v>42</v>
      </c>
      <c r="D1601" s="1216">
        <v>145</v>
      </c>
      <c r="E1601" s="1311"/>
      <c r="F1601" s="1191">
        <f>E1601*D1601</f>
        <v>0</v>
      </c>
    </row>
    <row r="1602" spans="1:6" ht="63.75">
      <c r="A1602" s="1218" t="s">
        <v>2218</v>
      </c>
      <c r="B1602" s="1214" t="s">
        <v>539</v>
      </c>
      <c r="C1602" s="1215" t="s">
        <v>42</v>
      </c>
      <c r="D1602" s="1216">
        <v>10</v>
      </c>
      <c r="E1602" s="1311"/>
      <c r="F1602" s="1191">
        <f>E1602*D1602</f>
        <v>0</v>
      </c>
    </row>
    <row r="1603" spans="1:6" ht="38.25">
      <c r="A1603" s="1213" t="s">
        <v>2219</v>
      </c>
      <c r="B1603" s="1214" t="s">
        <v>540</v>
      </c>
      <c r="C1603" s="1215"/>
      <c r="E1603" s="1217"/>
      <c r="F1603" s="1191"/>
    </row>
    <row r="1604" spans="1:6">
      <c r="A1604" s="1213"/>
      <c r="B1604" s="1214" t="s">
        <v>542</v>
      </c>
      <c r="C1604" s="1215"/>
      <c r="E1604" s="1217"/>
      <c r="F1604" s="1191"/>
    </row>
    <row r="1605" spans="1:6">
      <c r="A1605" s="1213"/>
      <c r="B1605" s="1214" t="s">
        <v>541</v>
      </c>
      <c r="C1605" s="1215" t="s">
        <v>42</v>
      </c>
      <c r="D1605" s="1216">
        <f>830+300</f>
        <v>1130</v>
      </c>
      <c r="E1605" s="1311"/>
      <c r="F1605" s="1191">
        <f>E1605*D1605</f>
        <v>0</v>
      </c>
    </row>
    <row r="1606" spans="1:6" ht="38.25">
      <c r="A1606" s="1213" t="s">
        <v>2220</v>
      </c>
      <c r="B1606" s="1214" t="s">
        <v>2224</v>
      </c>
      <c r="C1606" s="1215"/>
      <c r="E1606" s="1217"/>
      <c r="F1606" s="1191"/>
    </row>
    <row r="1607" spans="1:6">
      <c r="A1607" s="1213"/>
      <c r="B1607" s="1214" t="s">
        <v>1497</v>
      </c>
      <c r="C1607" s="1215"/>
      <c r="E1607" s="1217"/>
      <c r="F1607" s="1191"/>
    </row>
    <row r="1608" spans="1:6">
      <c r="A1608" s="1213"/>
      <c r="B1608" s="1214" t="s">
        <v>2221</v>
      </c>
      <c r="C1608" s="1215"/>
      <c r="E1608" s="1217"/>
      <c r="F1608" s="1191"/>
    </row>
    <row r="1609" spans="1:6">
      <c r="A1609" s="1213"/>
      <c r="B1609" s="1214" t="s">
        <v>2223</v>
      </c>
      <c r="C1609" s="1215"/>
      <c r="E1609" s="1217"/>
      <c r="F1609" s="1191"/>
    </row>
    <row r="1610" spans="1:6" ht="26.25" thickBot="1">
      <c r="A1610" s="1213"/>
      <c r="B1610" s="1220" t="s">
        <v>2222</v>
      </c>
      <c r="C1610" s="1221" t="s">
        <v>42</v>
      </c>
      <c r="D1610" s="1222">
        <v>20</v>
      </c>
      <c r="E1610" s="1312"/>
      <c r="F1610" s="1191">
        <f>E1610*D1610</f>
        <v>0</v>
      </c>
    </row>
    <row r="1611" spans="1:6" ht="13.5" thickTop="1">
      <c r="A1611" s="1192"/>
      <c r="B1611" s="1223" t="s">
        <v>36</v>
      </c>
      <c r="F1611" s="1225">
        <f>SUM(F1594:F1610)</f>
        <v>0</v>
      </c>
    </row>
    <row r="1612" spans="1:6">
      <c r="A1612" s="1226"/>
      <c r="B1612" s="1227"/>
      <c r="C1612" s="1228"/>
      <c r="D1612" s="1229"/>
      <c r="E1612" s="1229"/>
      <c r="F1612" s="1230"/>
    </row>
    <row r="1613" spans="1:6">
      <c r="A1613" s="1192"/>
    </row>
    <row r="1614" spans="1:6" ht="15.75">
      <c r="A1614" s="1231" t="s">
        <v>2358</v>
      </c>
      <c r="B1614" s="1091" t="s">
        <v>111</v>
      </c>
      <c r="C1614" s="1189"/>
      <c r="D1614" s="1190"/>
      <c r="E1614" s="1190"/>
      <c r="F1614" s="1191"/>
    </row>
    <row r="1615" spans="1:6">
      <c r="A1615" s="1192"/>
      <c r="B1615" s="1193"/>
      <c r="C1615" s="1189"/>
      <c r="D1615" s="1190"/>
      <c r="E1615" s="1190"/>
      <c r="F1615" s="1191"/>
    </row>
    <row r="1616" spans="1:6" s="628" customFormat="1" ht="11.25">
      <c r="A1616" s="1240"/>
      <c r="B1616" s="1233" t="s">
        <v>1500</v>
      </c>
      <c r="C1616" s="1196"/>
      <c r="D1616" s="1197"/>
      <c r="E1616" s="1197"/>
      <c r="F1616" s="1198"/>
    </row>
    <row r="1617" spans="1:6" s="628" customFormat="1" ht="11.25">
      <c r="A1617" s="1240" t="s">
        <v>1501</v>
      </c>
      <c r="B1617" s="1212" t="s">
        <v>1502</v>
      </c>
      <c r="C1617" s="1196"/>
      <c r="D1617" s="1197"/>
      <c r="E1617" s="1197"/>
      <c r="F1617" s="1198"/>
    </row>
    <row r="1618" spans="1:6" s="628" customFormat="1" ht="11.25">
      <c r="A1618" s="1240" t="s">
        <v>1503</v>
      </c>
      <c r="B1618" s="1212" t="s">
        <v>2276</v>
      </c>
      <c r="C1618" s="1196"/>
      <c r="D1618" s="1197"/>
      <c r="E1618" s="1197"/>
      <c r="F1618" s="1198"/>
    </row>
    <row r="1619" spans="1:6" s="628" customFormat="1" ht="11.25">
      <c r="A1619" s="1240" t="s">
        <v>1516</v>
      </c>
      <c r="B1619" s="1212" t="s">
        <v>1888</v>
      </c>
      <c r="C1619" s="1196"/>
      <c r="D1619" s="1197"/>
      <c r="E1619" s="1197"/>
      <c r="F1619" s="1198"/>
    </row>
    <row r="1620" spans="1:6" s="628" customFormat="1" ht="11.25">
      <c r="A1620" s="1240" t="s">
        <v>48</v>
      </c>
      <c r="B1620" s="1208" t="s">
        <v>2254</v>
      </c>
      <c r="C1620" s="1196"/>
      <c r="D1620" s="1197"/>
      <c r="E1620" s="1197"/>
      <c r="F1620" s="1198"/>
    </row>
    <row r="1621" spans="1:6" s="628" customFormat="1" ht="11.25">
      <c r="A1621" s="1240" t="s">
        <v>49</v>
      </c>
      <c r="B1621" s="1208" t="s">
        <v>2255</v>
      </c>
      <c r="C1621" s="1196"/>
      <c r="D1621" s="1197"/>
      <c r="E1621" s="1197"/>
      <c r="F1621" s="1198"/>
    </row>
    <row r="1622" spans="1:6" s="628" customFormat="1" ht="11.25">
      <c r="A1622" s="1240" t="s">
        <v>88</v>
      </c>
      <c r="B1622" s="1208" t="s">
        <v>1890</v>
      </c>
      <c r="C1622" s="1196"/>
      <c r="D1622" s="1197"/>
      <c r="E1622" s="1197"/>
      <c r="F1622" s="1198"/>
    </row>
    <row r="1623" spans="1:6" s="628" customFormat="1" ht="11.25">
      <c r="A1623" s="1240" t="s">
        <v>1508</v>
      </c>
      <c r="B1623" s="1212" t="s">
        <v>1891</v>
      </c>
      <c r="C1623" s="1196"/>
      <c r="D1623" s="1197"/>
      <c r="E1623" s="1197"/>
      <c r="F1623" s="1198"/>
    </row>
    <row r="1624" spans="1:6" s="628" customFormat="1" ht="22.5">
      <c r="A1624" s="1240" t="s">
        <v>1512</v>
      </c>
      <c r="B1624" s="1208" t="s">
        <v>1893</v>
      </c>
      <c r="C1624" s="1196"/>
      <c r="D1624" s="1197"/>
      <c r="E1624" s="1197"/>
      <c r="F1624" s="1198"/>
    </row>
    <row r="1625" spans="1:6" s="628" customFormat="1" ht="11.25">
      <c r="A1625" s="1240" t="s">
        <v>1514</v>
      </c>
      <c r="B1625" s="1208" t="s">
        <v>1894</v>
      </c>
      <c r="C1625" s="1196"/>
      <c r="D1625" s="1197"/>
      <c r="E1625" s="1197"/>
      <c r="F1625" s="1198"/>
    </row>
    <row r="1626" spans="1:6" s="628" customFormat="1" ht="11.25">
      <c r="A1626" s="1240" t="s">
        <v>1815</v>
      </c>
      <c r="B1626" s="1208" t="s">
        <v>2256</v>
      </c>
      <c r="C1626" s="1196"/>
      <c r="D1626" s="1197"/>
      <c r="E1626" s="1197"/>
      <c r="F1626" s="1198"/>
    </row>
    <row r="1627" spans="1:6" s="628" customFormat="1" ht="11.25">
      <c r="A1627" s="1240"/>
      <c r="B1627" s="1235" t="s">
        <v>1518</v>
      </c>
      <c r="C1627" s="1196"/>
      <c r="D1627" s="1197"/>
      <c r="E1627" s="1197"/>
      <c r="F1627" s="1198"/>
    </row>
    <row r="1628" spans="1:6" s="628" customFormat="1" ht="11.25">
      <c r="A1628" s="1240"/>
      <c r="B1628" s="1208" t="s">
        <v>1520</v>
      </c>
      <c r="C1628" s="1196"/>
      <c r="D1628" s="1197"/>
      <c r="E1628" s="1197"/>
      <c r="F1628" s="1198"/>
    </row>
    <row r="1629" spans="1:6" s="628" customFormat="1" ht="11.25">
      <c r="A1629" s="1240"/>
      <c r="B1629" s="1208" t="s">
        <v>1566</v>
      </c>
      <c r="C1629" s="1196"/>
      <c r="D1629" s="1197"/>
      <c r="E1629" s="1197"/>
      <c r="F1629" s="1198"/>
    </row>
    <row r="1630" spans="1:6" s="628" customFormat="1" ht="11.25">
      <c r="A1630" s="1240"/>
      <c r="B1630" s="1212" t="s">
        <v>1567</v>
      </c>
      <c r="C1630" s="1196"/>
      <c r="D1630" s="1197"/>
      <c r="E1630" s="1197"/>
      <c r="F1630" s="1198"/>
    </row>
    <row r="1631" spans="1:6" s="628" customFormat="1" ht="11.25">
      <c r="A1631" s="1240"/>
      <c r="B1631" s="1212" t="s">
        <v>1657</v>
      </c>
      <c r="C1631" s="1196"/>
      <c r="D1631" s="1197"/>
      <c r="E1631" s="1197"/>
      <c r="F1631" s="1198"/>
    </row>
    <row r="1632" spans="1:6" s="628" customFormat="1" ht="11.25">
      <c r="A1632" s="1240"/>
      <c r="B1632" s="1212" t="s">
        <v>1569</v>
      </c>
      <c r="C1632" s="1196"/>
      <c r="D1632" s="1197"/>
      <c r="E1632" s="1197"/>
      <c r="F1632" s="1198"/>
    </row>
    <row r="1633" spans="1:6" s="628" customFormat="1" ht="11.25">
      <c r="A1633" s="1240"/>
      <c r="B1633" s="1212" t="s">
        <v>1570</v>
      </c>
      <c r="C1633" s="1196"/>
      <c r="D1633" s="1197"/>
      <c r="E1633" s="1197"/>
      <c r="F1633" s="1198"/>
    </row>
    <row r="1634" spans="1:6" s="628" customFormat="1" ht="11.25">
      <c r="A1634" s="1240"/>
      <c r="B1634" s="1212" t="s">
        <v>1571</v>
      </c>
      <c r="C1634" s="1196"/>
      <c r="D1634" s="1197"/>
      <c r="E1634" s="1197"/>
      <c r="F1634" s="1198"/>
    </row>
    <row r="1635" spans="1:6" s="628" customFormat="1" ht="11.25">
      <c r="A1635" s="1240"/>
      <c r="B1635" s="1212" t="s">
        <v>1572</v>
      </c>
      <c r="C1635" s="1196"/>
      <c r="D1635" s="1197"/>
      <c r="E1635" s="1197"/>
      <c r="F1635" s="1198"/>
    </row>
    <row r="1636" spans="1:6" s="628" customFormat="1" ht="11.25">
      <c r="A1636" s="1240"/>
      <c r="B1636" s="1208" t="s">
        <v>1573</v>
      </c>
      <c r="C1636" s="1196"/>
      <c r="D1636" s="1197"/>
      <c r="E1636" s="1197"/>
      <c r="F1636" s="1198"/>
    </row>
    <row r="1637" spans="1:6" s="628" customFormat="1" ht="11.25">
      <c r="A1637" s="1240"/>
      <c r="B1637" s="1212" t="s">
        <v>1574</v>
      </c>
      <c r="C1637" s="1196"/>
      <c r="D1637" s="1197"/>
      <c r="E1637" s="1197"/>
      <c r="F1637" s="1198"/>
    </row>
    <row r="1638" spans="1:6" s="628" customFormat="1" ht="22.5">
      <c r="A1638" s="1240"/>
      <c r="B1638" s="1208" t="s">
        <v>1575</v>
      </c>
      <c r="C1638" s="1196"/>
      <c r="D1638" s="1197"/>
      <c r="E1638" s="1197"/>
      <c r="F1638" s="1198"/>
    </row>
    <row r="1639" spans="1:6" s="628" customFormat="1" ht="11.25">
      <c r="A1639" s="1240"/>
      <c r="B1639" s="1212" t="s">
        <v>1576</v>
      </c>
      <c r="C1639" s="1196"/>
      <c r="D1639" s="1197"/>
      <c r="E1639" s="1197"/>
      <c r="F1639" s="1198"/>
    </row>
    <row r="1640" spans="1:6" s="628" customFormat="1" ht="11.25">
      <c r="A1640" s="1240"/>
      <c r="B1640" s="1212" t="s">
        <v>1577</v>
      </c>
      <c r="C1640" s="1196"/>
      <c r="D1640" s="1197"/>
      <c r="E1640" s="1197"/>
      <c r="F1640" s="1198"/>
    </row>
    <row r="1641" spans="1:6" s="628" customFormat="1" ht="11.25">
      <c r="A1641" s="1240"/>
      <c r="B1641" s="1212" t="s">
        <v>1578</v>
      </c>
      <c r="C1641" s="1196"/>
      <c r="D1641" s="1197"/>
      <c r="E1641" s="1197"/>
      <c r="F1641" s="1198"/>
    </row>
    <row r="1642" spans="1:6" s="628" customFormat="1" ht="45">
      <c r="A1642" s="1240"/>
      <c r="B1642" s="1208" t="s">
        <v>1579</v>
      </c>
      <c r="C1642" s="1196"/>
      <c r="D1642" s="1197"/>
      <c r="E1642" s="1197"/>
      <c r="F1642" s="1198"/>
    </row>
    <row r="1643" spans="1:6" s="628" customFormat="1" ht="11.25">
      <c r="A1643" s="1240"/>
      <c r="B1643" s="1212" t="s">
        <v>1580</v>
      </c>
      <c r="C1643" s="1196"/>
      <c r="D1643" s="1197"/>
      <c r="E1643" s="1197"/>
      <c r="F1643" s="1198"/>
    </row>
    <row r="1644" spans="1:6" s="628" customFormat="1" ht="22.5">
      <c r="A1644" s="1240"/>
      <c r="B1644" s="1208" t="s">
        <v>1656</v>
      </c>
      <c r="C1644" s="1196"/>
      <c r="D1644" s="1197"/>
      <c r="E1644" s="1197"/>
      <c r="F1644" s="1198"/>
    </row>
    <row r="1645" spans="1:6" s="628" customFormat="1" ht="33.75">
      <c r="A1645" s="1240"/>
      <c r="B1645" s="1208" t="s">
        <v>1581</v>
      </c>
      <c r="C1645" s="1196"/>
      <c r="D1645" s="1197"/>
      <c r="E1645" s="1197"/>
      <c r="F1645" s="1198"/>
    </row>
    <row r="1646" spans="1:6" s="628" customFormat="1" ht="11.25">
      <c r="A1646" s="1240"/>
      <c r="B1646" s="1212" t="s">
        <v>1582</v>
      </c>
      <c r="C1646" s="1196"/>
      <c r="D1646" s="1197"/>
      <c r="E1646" s="1197"/>
      <c r="F1646" s="1198"/>
    </row>
    <row r="1647" spans="1:6" s="628" customFormat="1" ht="11.25">
      <c r="A1647" s="1240"/>
      <c r="B1647" s="1212" t="s">
        <v>1583</v>
      </c>
      <c r="C1647" s="1196"/>
      <c r="D1647" s="1197"/>
      <c r="E1647" s="1197"/>
      <c r="F1647" s="1198"/>
    </row>
    <row r="1648" spans="1:6" s="628" customFormat="1" ht="33.75">
      <c r="A1648" s="1207" t="s">
        <v>1547</v>
      </c>
      <c r="B1648" s="1208" t="s">
        <v>1517</v>
      </c>
      <c r="C1648" s="1196"/>
      <c r="D1648" s="1197"/>
      <c r="E1648" s="1197"/>
      <c r="F1648" s="1198"/>
    </row>
    <row r="1649" spans="1:6" s="628" customFormat="1" ht="11.25">
      <c r="A1649" s="1207"/>
      <c r="B1649" s="1236" t="s">
        <v>2225</v>
      </c>
      <c r="C1649" s="1196"/>
      <c r="D1649" s="1197"/>
      <c r="E1649" s="1197"/>
      <c r="F1649" s="1198"/>
    </row>
    <row r="1650" spans="1:6" s="628" customFormat="1" ht="11.25">
      <c r="A1650" s="1207"/>
      <c r="B1650" s="1208" t="s">
        <v>2319</v>
      </c>
      <c r="C1650" s="1196"/>
      <c r="D1650" s="1197"/>
      <c r="E1650" s="1197"/>
      <c r="F1650" s="1198"/>
    </row>
    <row r="1651" spans="1:6" s="628" customFormat="1" ht="11.25">
      <c r="A1651" s="1207"/>
      <c r="B1651" s="1208" t="s">
        <v>2320</v>
      </c>
      <c r="C1651" s="1196"/>
      <c r="D1651" s="1197"/>
      <c r="E1651" s="1197"/>
      <c r="F1651" s="1198"/>
    </row>
    <row r="1652" spans="1:6" s="628" customFormat="1" ht="11.25">
      <c r="A1652" s="1207"/>
      <c r="B1652" s="1212" t="s">
        <v>2321</v>
      </c>
      <c r="C1652" s="1196"/>
      <c r="D1652" s="1197"/>
      <c r="E1652" s="1197"/>
      <c r="F1652" s="1198"/>
    </row>
    <row r="1653" spans="1:6" s="628" customFormat="1" ht="11.25">
      <c r="A1653" s="1207"/>
      <c r="B1653" s="1212" t="s">
        <v>2322</v>
      </c>
      <c r="C1653" s="1196"/>
      <c r="D1653" s="1197"/>
      <c r="E1653" s="1197"/>
      <c r="F1653" s="1198"/>
    </row>
    <row r="1654" spans="1:6" s="628" customFormat="1" ht="11.25">
      <c r="A1654" s="1207"/>
      <c r="B1654" s="1212" t="s">
        <v>2323</v>
      </c>
      <c r="C1654" s="1196"/>
      <c r="D1654" s="1197"/>
      <c r="E1654" s="1197"/>
      <c r="F1654" s="1198"/>
    </row>
    <row r="1655" spans="1:6" s="628" customFormat="1" ht="22.5">
      <c r="A1655" s="1207"/>
      <c r="B1655" s="1208" t="s">
        <v>2324</v>
      </c>
      <c r="C1655" s="1196"/>
      <c r="D1655" s="1197"/>
      <c r="E1655" s="1197"/>
      <c r="F1655" s="1198"/>
    </row>
    <row r="1656" spans="1:6" s="628" customFormat="1" ht="22.5">
      <c r="A1656" s="1207"/>
      <c r="B1656" s="1208" t="s">
        <v>2325</v>
      </c>
      <c r="C1656" s="1196"/>
      <c r="D1656" s="1197"/>
      <c r="E1656" s="1197"/>
      <c r="F1656" s="1198"/>
    </row>
    <row r="1657" spans="1:6" s="628" customFormat="1" ht="11.25">
      <c r="A1657" s="1207"/>
      <c r="B1657" s="1212" t="s">
        <v>2326</v>
      </c>
      <c r="C1657" s="1196"/>
      <c r="D1657" s="1197"/>
      <c r="E1657" s="1197"/>
      <c r="F1657" s="1198"/>
    </row>
    <row r="1658" spans="1:6" s="628" customFormat="1" ht="11.25">
      <c r="A1658" s="1207"/>
      <c r="B1658" s="1212" t="s">
        <v>2327</v>
      </c>
      <c r="C1658" s="1196"/>
      <c r="D1658" s="1197"/>
      <c r="E1658" s="1197"/>
      <c r="F1658" s="1198"/>
    </row>
    <row r="1659" spans="1:6" s="628" customFormat="1" ht="11.25">
      <c r="A1659" s="1207"/>
      <c r="B1659" s="1212" t="s">
        <v>2328</v>
      </c>
      <c r="C1659" s="1196"/>
      <c r="D1659" s="1197"/>
      <c r="E1659" s="1197"/>
      <c r="F1659" s="1198"/>
    </row>
    <row r="1660" spans="1:6" s="628" customFormat="1" ht="11.25">
      <c r="A1660" s="1207"/>
      <c r="B1660" s="1236" t="s">
        <v>2329</v>
      </c>
      <c r="C1660" s="1196"/>
      <c r="D1660" s="1197"/>
      <c r="E1660" s="1197"/>
      <c r="F1660" s="1198"/>
    </row>
    <row r="1661" spans="1:6" s="628" customFormat="1" ht="11.25">
      <c r="A1661" s="1207"/>
      <c r="B1661" s="1212" t="s">
        <v>2330</v>
      </c>
      <c r="C1661" s="1196"/>
      <c r="D1661" s="1197"/>
      <c r="E1661" s="1197"/>
      <c r="F1661" s="1198"/>
    </row>
    <row r="1662" spans="1:6" s="628" customFormat="1" ht="11.25">
      <c r="A1662" s="1207"/>
      <c r="B1662" s="1212" t="s">
        <v>2331</v>
      </c>
      <c r="C1662" s="1196"/>
      <c r="D1662" s="1197"/>
      <c r="E1662" s="1197"/>
      <c r="F1662" s="1198"/>
    </row>
    <row r="1663" spans="1:6" s="628" customFormat="1" ht="11.25">
      <c r="A1663" s="1207"/>
      <c r="B1663" s="1212" t="s">
        <v>2332</v>
      </c>
      <c r="C1663" s="1196"/>
      <c r="D1663" s="1197"/>
      <c r="E1663" s="1197"/>
      <c r="F1663" s="1198"/>
    </row>
    <row r="1664" spans="1:6" s="628" customFormat="1" ht="11.25">
      <c r="A1664" s="1207"/>
      <c r="B1664" s="1212" t="s">
        <v>2333</v>
      </c>
      <c r="C1664" s="1196"/>
      <c r="D1664" s="1197"/>
      <c r="E1664" s="1197"/>
      <c r="F1664" s="1198"/>
    </row>
    <row r="1665" spans="1:6" s="628" customFormat="1" ht="45" customHeight="1">
      <c r="A1665" s="1240"/>
      <c r="B1665" s="1344" t="s">
        <v>2226</v>
      </c>
      <c r="C1665" s="1344"/>
      <c r="D1665" s="1344"/>
      <c r="E1665" s="1197"/>
      <c r="F1665" s="1198"/>
    </row>
    <row r="1666" spans="1:6">
      <c r="A1666" s="1192"/>
      <c r="B1666" s="1193"/>
      <c r="C1666" s="1189"/>
      <c r="D1666" s="1190"/>
      <c r="E1666" s="1190"/>
      <c r="F1666" s="1191"/>
    </row>
    <row r="1667" spans="1:6">
      <c r="A1667" s="1213" t="s">
        <v>2227</v>
      </c>
      <c r="B1667" s="1214" t="s">
        <v>113</v>
      </c>
      <c r="C1667" s="1215"/>
      <c r="E1667" s="1217"/>
      <c r="F1667" s="1191"/>
    </row>
    <row r="1668" spans="1:6">
      <c r="A1668" s="1213"/>
      <c r="B1668" s="1309" t="s">
        <v>114</v>
      </c>
      <c r="C1668" s="1215"/>
      <c r="E1668" s="1217"/>
      <c r="F1668" s="1191"/>
    </row>
    <row r="1669" spans="1:6">
      <c r="A1669" s="1213"/>
      <c r="B1669" s="1309" t="s">
        <v>115</v>
      </c>
      <c r="C1669" s="1215"/>
      <c r="E1669" s="1217"/>
      <c r="F1669" s="1191"/>
    </row>
    <row r="1670" spans="1:6">
      <c r="A1670" s="1213"/>
      <c r="B1670" s="1309" t="s">
        <v>116</v>
      </c>
      <c r="C1670" s="1215"/>
      <c r="E1670" s="1217"/>
      <c r="F1670" s="1191"/>
    </row>
    <row r="1671" spans="1:6">
      <c r="A1671" s="1213"/>
      <c r="B1671" s="1309" t="s">
        <v>117</v>
      </c>
      <c r="C1671" s="1215"/>
      <c r="E1671" s="1217"/>
      <c r="F1671" s="1191"/>
    </row>
    <row r="1672" spans="1:6">
      <c r="A1672" s="1213"/>
      <c r="B1672" s="1309" t="s">
        <v>118</v>
      </c>
      <c r="C1672" s="1215"/>
      <c r="E1672" s="1217"/>
      <c r="F1672" s="1191"/>
    </row>
    <row r="1673" spans="1:6">
      <c r="A1673" s="1213"/>
      <c r="B1673" s="1309" t="s">
        <v>126</v>
      </c>
      <c r="C1673" s="1215"/>
      <c r="E1673" s="1217"/>
      <c r="F1673" s="1191"/>
    </row>
    <row r="1674" spans="1:6" ht="25.5">
      <c r="A1674" s="1213"/>
      <c r="B1674" s="1309" t="s">
        <v>127</v>
      </c>
      <c r="C1674" s="1215"/>
      <c r="E1674" s="1217"/>
      <c r="F1674" s="1191"/>
    </row>
    <row r="1675" spans="1:6">
      <c r="A1675" s="1213"/>
      <c r="B1675" s="1309" t="s">
        <v>119</v>
      </c>
      <c r="C1675" s="1215"/>
      <c r="E1675" s="1217"/>
      <c r="F1675" s="1191"/>
    </row>
    <row r="1676" spans="1:6">
      <c r="A1676" s="1213"/>
      <c r="B1676" s="1309" t="s">
        <v>120</v>
      </c>
      <c r="C1676" s="1215"/>
      <c r="E1676" s="1217"/>
      <c r="F1676" s="1191"/>
    </row>
    <row r="1677" spans="1:6">
      <c r="A1677" s="1213"/>
      <c r="B1677" s="1309" t="s">
        <v>121</v>
      </c>
      <c r="C1677" s="1215"/>
      <c r="E1677" s="1217"/>
      <c r="F1677" s="1191"/>
    </row>
    <row r="1678" spans="1:6">
      <c r="A1678" s="1213"/>
      <c r="B1678" s="1309" t="s">
        <v>122</v>
      </c>
      <c r="C1678" s="1215"/>
      <c r="E1678" s="1217"/>
      <c r="F1678" s="1191"/>
    </row>
    <row r="1679" spans="1:6">
      <c r="A1679" s="1213"/>
      <c r="B1679" s="1309" t="s">
        <v>123</v>
      </c>
      <c r="C1679" s="1215"/>
      <c r="E1679" s="1217"/>
      <c r="F1679" s="1191"/>
    </row>
    <row r="1680" spans="1:6" ht="25.5">
      <c r="A1680" s="1213"/>
      <c r="B1680" s="1309" t="s">
        <v>124</v>
      </c>
      <c r="C1680" s="1215"/>
      <c r="E1680" s="1217"/>
      <c r="F1680" s="1191"/>
    </row>
    <row r="1681" spans="1:6" ht="25.5">
      <c r="A1681" s="1213"/>
      <c r="B1681" s="1309" t="s">
        <v>128</v>
      </c>
      <c r="C1681" s="1215"/>
      <c r="E1681" s="1217"/>
      <c r="F1681" s="1191"/>
    </row>
    <row r="1682" spans="1:6" ht="51">
      <c r="A1682" s="1213"/>
      <c r="B1682" s="1309" t="s">
        <v>129</v>
      </c>
      <c r="C1682" s="1215"/>
      <c r="E1682" s="1217"/>
      <c r="F1682" s="1191"/>
    </row>
    <row r="1683" spans="1:6" ht="25.5">
      <c r="A1683" s="1213"/>
      <c r="B1683" s="1309" t="s">
        <v>125</v>
      </c>
      <c r="C1683" s="1215"/>
      <c r="E1683" s="1217"/>
      <c r="F1683" s="1191"/>
    </row>
    <row r="1684" spans="1:6">
      <c r="A1684" s="1213"/>
      <c r="B1684" s="1309" t="s">
        <v>130</v>
      </c>
      <c r="C1684" s="1215"/>
      <c r="E1684" s="1217"/>
      <c r="F1684" s="1191"/>
    </row>
    <row r="1685" spans="1:6" ht="25.5">
      <c r="A1685" s="1213"/>
      <c r="B1685" s="1309" t="s">
        <v>131</v>
      </c>
      <c r="C1685" s="1215"/>
      <c r="E1685" s="1217"/>
      <c r="F1685" s="1191"/>
    </row>
    <row r="1686" spans="1:6" ht="51">
      <c r="A1686" s="1213"/>
      <c r="B1686" s="1309" t="s">
        <v>132</v>
      </c>
      <c r="C1686" s="1215"/>
      <c r="E1686" s="1217"/>
      <c r="F1686" s="1191"/>
    </row>
    <row r="1687" spans="1:6" ht="25.5">
      <c r="A1687" s="1213"/>
      <c r="B1687" s="1309" t="s">
        <v>133</v>
      </c>
      <c r="C1687" s="1215"/>
      <c r="E1687" s="1217"/>
      <c r="F1687" s="1191"/>
    </row>
    <row r="1688" spans="1:6">
      <c r="A1688" s="1213"/>
      <c r="B1688" s="1309"/>
      <c r="C1688" s="1215"/>
      <c r="E1688" s="1217"/>
      <c r="F1688" s="1191"/>
    </row>
    <row r="1689" spans="1:6">
      <c r="A1689" s="1213"/>
      <c r="B1689" s="1309" t="s">
        <v>134</v>
      </c>
      <c r="C1689" s="1215"/>
      <c r="E1689" s="1217"/>
      <c r="F1689" s="1191"/>
    </row>
    <row r="1690" spans="1:6" ht="25.5">
      <c r="A1690" s="1213"/>
      <c r="B1690" s="1309" t="s">
        <v>143</v>
      </c>
      <c r="C1690" s="1215"/>
      <c r="E1690" s="1217"/>
      <c r="F1690" s="1191"/>
    </row>
    <row r="1691" spans="1:6">
      <c r="A1691" s="1213"/>
      <c r="B1691" s="1309" t="s">
        <v>135</v>
      </c>
      <c r="C1691" s="1215"/>
      <c r="E1691" s="1217"/>
      <c r="F1691" s="1191"/>
    </row>
    <row r="1692" spans="1:6">
      <c r="A1692" s="1213"/>
      <c r="B1692" s="1309" t="s">
        <v>136</v>
      </c>
      <c r="C1692" s="1215"/>
      <c r="E1692" s="1217"/>
      <c r="F1692" s="1191"/>
    </row>
    <row r="1693" spans="1:6">
      <c r="A1693" s="1213"/>
      <c r="B1693" s="1309" t="s">
        <v>137</v>
      </c>
      <c r="C1693" s="1215"/>
      <c r="E1693" s="1217"/>
      <c r="F1693" s="1191"/>
    </row>
    <row r="1694" spans="1:6">
      <c r="A1694" s="1213"/>
      <c r="B1694" s="1309" t="s">
        <v>138</v>
      </c>
      <c r="C1694" s="1215"/>
      <c r="E1694" s="1217"/>
      <c r="F1694" s="1191"/>
    </row>
    <row r="1695" spans="1:6">
      <c r="A1695" s="1213"/>
      <c r="B1695" s="1309" t="s">
        <v>139</v>
      </c>
      <c r="C1695" s="1215"/>
      <c r="E1695" s="1217"/>
      <c r="F1695" s="1191"/>
    </row>
    <row r="1696" spans="1:6">
      <c r="A1696" s="1213"/>
      <c r="B1696" s="1309" t="s">
        <v>140</v>
      </c>
      <c r="C1696" s="1215"/>
      <c r="E1696" s="1217"/>
      <c r="F1696" s="1191"/>
    </row>
    <row r="1697" spans="1:6" ht="13.5" thickBot="1">
      <c r="A1697" s="1213"/>
      <c r="B1697" s="1220" t="s">
        <v>141</v>
      </c>
      <c r="C1697" s="1221" t="s">
        <v>142</v>
      </c>
      <c r="D1697" s="1222">
        <v>1</v>
      </c>
      <c r="E1697" s="1312"/>
      <c r="F1697" s="1310">
        <f>E1697*D1697</f>
        <v>0</v>
      </c>
    </row>
    <row r="1698" spans="1:6" ht="13.5" thickTop="1">
      <c r="A1698" s="1192"/>
      <c r="B1698" s="1223" t="s">
        <v>112</v>
      </c>
      <c r="F1698" s="1225">
        <f>SUM(F1667:F1697)</f>
        <v>0</v>
      </c>
    </row>
    <row r="1699" spans="1:6">
      <c r="A1699" s="1226"/>
      <c r="B1699" s="1227"/>
      <c r="C1699" s="1228"/>
      <c r="D1699" s="1229"/>
      <c r="E1699" s="1229"/>
      <c r="F1699" s="1230"/>
    </row>
    <row r="1701" spans="1:6" ht="15.75">
      <c r="A1701" s="1231" t="s">
        <v>2359</v>
      </c>
      <c r="B1701" s="1091" t="s">
        <v>2357</v>
      </c>
      <c r="C1701" s="1189"/>
      <c r="D1701" s="1190"/>
      <c r="E1701" s="1190"/>
      <c r="F1701" s="1191"/>
    </row>
    <row r="1702" spans="1:6">
      <c r="A1702" s="1192"/>
      <c r="B1702" s="1193"/>
      <c r="C1702" s="1189"/>
      <c r="D1702" s="1190"/>
      <c r="E1702" s="1190"/>
      <c r="F1702" s="1191"/>
    </row>
    <row r="1703" spans="1:6" ht="25.5">
      <c r="A1703" s="1213" t="s">
        <v>2361</v>
      </c>
      <c r="B1703" s="1309" t="s">
        <v>2362</v>
      </c>
      <c r="C1703" s="1215" t="s">
        <v>142</v>
      </c>
      <c r="D1703" s="1216">
        <v>6</v>
      </c>
      <c r="E1703" s="1311"/>
      <c r="F1703" s="1191">
        <f>E1703*D1703</f>
        <v>0</v>
      </c>
    </row>
    <row r="1704" spans="1:6" ht="25.5">
      <c r="A1704" s="1213" t="s">
        <v>2363</v>
      </c>
      <c r="B1704" s="1309" t="s">
        <v>2724</v>
      </c>
      <c r="C1704" s="1215" t="s">
        <v>142</v>
      </c>
      <c r="D1704" s="1216">
        <v>1</v>
      </c>
      <c r="E1704" s="1311"/>
      <c r="F1704" s="1191">
        <f>E1704*D1704</f>
        <v>0</v>
      </c>
    </row>
    <row r="1705" spans="1:6">
      <c r="A1705" s="1213" t="s">
        <v>2373</v>
      </c>
      <c r="B1705" s="1309" t="s">
        <v>2374</v>
      </c>
      <c r="C1705" s="1215" t="s">
        <v>142</v>
      </c>
      <c r="D1705" s="1216">
        <v>5</v>
      </c>
      <c r="E1705" s="1311"/>
      <c r="F1705" s="1191">
        <f>E1705*D1705</f>
        <v>0</v>
      </c>
    </row>
    <row r="1706" spans="1:6" ht="38.25">
      <c r="A1706" s="1213" t="s">
        <v>2375</v>
      </c>
      <c r="B1706" s="1309" t="s">
        <v>2376</v>
      </c>
      <c r="C1706" s="1215"/>
      <c r="E1706" s="1217"/>
      <c r="F1706" s="1191"/>
    </row>
    <row r="1707" spans="1:6">
      <c r="A1707" s="1213"/>
      <c r="B1707" s="1309" t="s">
        <v>2364</v>
      </c>
      <c r="C1707" s="1215"/>
      <c r="E1707" s="1217"/>
      <c r="F1707" s="1191"/>
    </row>
    <row r="1708" spans="1:6">
      <c r="A1708" s="1213"/>
      <c r="B1708" s="1309" t="s">
        <v>2365</v>
      </c>
      <c r="C1708" s="1215"/>
      <c r="E1708" s="1217"/>
      <c r="F1708" s="1191"/>
    </row>
    <row r="1709" spans="1:6">
      <c r="A1709" s="1213"/>
      <c r="B1709" s="1336" t="s">
        <v>2666</v>
      </c>
      <c r="C1709" s="1215" t="s">
        <v>142</v>
      </c>
      <c r="D1709" s="1190">
        <v>1</v>
      </c>
      <c r="E1709" s="1311"/>
      <c r="F1709" s="1191">
        <f>D1709*E1709</f>
        <v>0</v>
      </c>
    </row>
    <row r="1710" spans="1:6" ht="39" thickBot="1">
      <c r="A1710" s="1337" t="s">
        <v>2721</v>
      </c>
      <c r="B1710" s="1338" t="s">
        <v>2722</v>
      </c>
      <c r="C1710" s="1339" t="s">
        <v>142</v>
      </c>
      <c r="D1710" s="1310">
        <v>1</v>
      </c>
      <c r="E1710" s="1340"/>
      <c r="F1710" s="1310">
        <f>D1710*E1710</f>
        <v>0</v>
      </c>
    </row>
    <row r="1711" spans="1:6" ht="13.5" thickTop="1">
      <c r="A1711" s="1192"/>
      <c r="B1711" s="1223" t="s">
        <v>2360</v>
      </c>
      <c r="F1711" s="1230">
        <f>SUM(F1703:F1710)</f>
        <v>0</v>
      </c>
    </row>
    <row r="1712" spans="1:6">
      <c r="A1712" s="1227"/>
      <c r="B1712" s="1227"/>
      <c r="C1712" s="1228"/>
      <c r="D1712" s="1229"/>
      <c r="E1712" s="1229"/>
      <c r="F1712" s="1230"/>
    </row>
  </sheetData>
  <sheetProtection algorithmName="SHA-512" hashValue="zTah+Ulbyg31FGhcJpC4U0W+NEr21BbaxFz6Qh1vYcCRjGTKJdkXgZ6bjfC/rOgkGpeDU3b2vS8nFxJ/Q2Jo1g==" saltValue="sj32acQRtucPVpzNGwPN0Q==" spinCount="100000" sheet="1" objects="1" scenarios="1"/>
  <mergeCells count="2">
    <mergeCell ref="E1:F1"/>
    <mergeCell ref="B1665:D1665"/>
  </mergeCells>
  <conditionalFormatting sqref="D101">
    <cfRule type="colorScale" priority="1">
      <colorScale>
        <cfvo type="min"/>
        <cfvo type="percentile" val="50"/>
        <cfvo type="max"/>
        <color rgb="FFF8696B"/>
        <color rgb="FFFCFCFF"/>
        <color rgb="FF63BE7B"/>
      </colorScale>
    </cfRule>
  </conditionalFormatting>
  <pageMargins left="0.98425196850393704" right="0.59055118110236227" top="1.5748031496062993" bottom="0.98425196850393704" header="0.59055118110236227" footer="0.39370078740157483"/>
  <pageSetup paperSize="9" scale="97" orientation="portrait" horizontalDpi="4294967293" verticalDpi="4294967293" r:id="rId1"/>
  <headerFooter>
    <oddHeader>&amp;Lgenius loci&amp;C&amp;9Stanovanjska stavba
Pečinska  ulica 2
Kašelj&amp;R&amp;9 20. 12. 2017</oddHeader>
    <oddFooter>&amp;L&amp;8&amp;F&amp;R&amp;9Gradbeno obrtniška dela     str.     &amp;P/&amp;N</oddFooter>
  </headerFooter>
  <rowBreaks count="14" manualBreakCount="14">
    <brk id="47" max="5" man="1"/>
    <brk id="258" max="16383" man="1"/>
    <brk id="344" max="16383" man="1"/>
    <brk id="498" max="16383" man="1"/>
    <brk id="582" max="16383" man="1"/>
    <brk id="708" max="16383" man="1"/>
    <brk id="852" max="16383" man="1"/>
    <brk id="964" max="16383" man="1"/>
    <brk id="1124" max="16383" man="1"/>
    <brk id="1220" max="16383" man="1"/>
    <brk id="1295" max="16383" man="1"/>
    <brk id="1360" max="16383" man="1"/>
    <brk id="1559" max="16383" man="1"/>
    <brk id="16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0"/>
  <sheetViews>
    <sheetView zoomScaleNormal="100" zoomScaleSheetLayoutView="70" workbookViewId="0">
      <selection activeCell="H394" sqref="H394"/>
    </sheetView>
  </sheetViews>
  <sheetFormatPr defaultColWidth="9" defaultRowHeight="12.75"/>
  <cols>
    <col min="1" max="1" width="5.7109375" style="995" customWidth="1"/>
    <col min="2" max="2" width="40.7109375" style="997" customWidth="1"/>
    <col min="3" max="4" width="8.7109375" style="996" customWidth="1"/>
    <col min="5" max="6" width="12.7109375" style="995" customWidth="1"/>
    <col min="7" max="7" width="7.140625" style="994" customWidth="1"/>
    <col min="8" max="8" width="11.5703125" style="994" customWidth="1"/>
    <col min="9" max="11" width="9" style="994"/>
    <col min="12" max="12" width="74" style="994" customWidth="1"/>
    <col min="13" max="16384" width="9" style="994"/>
  </cols>
  <sheetData>
    <row r="1" spans="1:6" s="930" customFormat="1">
      <c r="A1" s="2" t="s">
        <v>1307</v>
      </c>
      <c r="B1" s="572"/>
      <c r="C1" s="579"/>
      <c r="D1" s="579"/>
      <c r="E1" s="579"/>
      <c r="F1" s="6" t="s">
        <v>554</v>
      </c>
    </row>
    <row r="2" spans="1:6" s="25" customFormat="1" ht="15">
      <c r="A2" s="8"/>
      <c r="B2" s="573"/>
      <c r="D2" s="1061"/>
      <c r="F2" s="12"/>
    </row>
    <row r="3" spans="1:6" s="25" customFormat="1" ht="15">
      <c r="A3" s="13" t="s">
        <v>555</v>
      </c>
      <c r="B3" s="574" t="str">
        <f>'C elektroinstalacije'!$B$49</f>
        <v>SVETILKE</v>
      </c>
      <c r="D3" s="1061"/>
      <c r="F3" s="1073">
        <f>F49</f>
        <v>0</v>
      </c>
    </row>
    <row r="4" spans="1:6" s="25" customFormat="1" ht="15">
      <c r="A4" s="13" t="s">
        <v>556</v>
      </c>
      <c r="B4" s="575" t="s">
        <v>2685</v>
      </c>
      <c r="D4" s="1061"/>
      <c r="F4" s="1070">
        <f>F102</f>
        <v>0</v>
      </c>
    </row>
    <row r="5" spans="1:6" s="25" customFormat="1" ht="15">
      <c r="A5" s="13" t="s">
        <v>557</v>
      </c>
      <c r="B5" s="575" t="s">
        <v>2677</v>
      </c>
      <c r="D5" s="1061"/>
      <c r="F5" s="1070">
        <f>F216</f>
        <v>0</v>
      </c>
    </row>
    <row r="6" spans="1:6" s="25" customFormat="1" ht="15">
      <c r="A6" s="13" t="s">
        <v>558</v>
      </c>
      <c r="B6" s="576" t="s">
        <v>2676</v>
      </c>
      <c r="D6" s="1061"/>
      <c r="F6" s="1070">
        <f>F332</f>
        <v>0</v>
      </c>
    </row>
    <row r="7" spans="1:6" s="25" customFormat="1" ht="15">
      <c r="A7" s="405" t="s">
        <v>559</v>
      </c>
      <c r="B7" s="576" t="s">
        <v>2670</v>
      </c>
      <c r="D7" s="1061"/>
      <c r="F7" s="1073">
        <f>F378</f>
        <v>0</v>
      </c>
    </row>
    <row r="8" spans="1:6" s="25" customFormat="1" ht="15.75" thickBot="1">
      <c r="A8" s="405" t="s">
        <v>560</v>
      </c>
      <c r="B8" s="575" t="s">
        <v>2243</v>
      </c>
      <c r="C8" s="1071"/>
      <c r="D8" s="1072"/>
      <c r="E8" s="1071"/>
      <c r="F8" s="1070">
        <f>F412</f>
        <v>0</v>
      </c>
    </row>
    <row r="9" spans="1:6" s="25" customFormat="1" ht="16.5" thickTop="1">
      <c r="A9" s="404"/>
      <c r="B9" s="577" t="s">
        <v>561</v>
      </c>
      <c r="D9" s="1061"/>
      <c r="F9" s="1069">
        <f>SUM(F3:F8)</f>
        <v>0</v>
      </c>
    </row>
    <row r="10" spans="1:6" s="25" customFormat="1" ht="15">
      <c r="A10" s="8"/>
      <c r="B10" s="574"/>
      <c r="C10" s="363"/>
      <c r="D10" s="1061"/>
    </row>
    <row r="11" spans="1:6" s="25" customFormat="1" ht="15">
      <c r="A11" s="8"/>
      <c r="B11" s="574" t="s">
        <v>562</v>
      </c>
      <c r="C11" s="363"/>
      <c r="D11" s="1061"/>
    </row>
    <row r="12" spans="1:6" s="25" customFormat="1" ht="63.75">
      <c r="A12" s="8"/>
      <c r="B12" s="1048" t="s">
        <v>563</v>
      </c>
      <c r="C12" s="363"/>
      <c r="D12" s="1061"/>
    </row>
    <row r="13" spans="1:6" s="25" customFormat="1" ht="63.75">
      <c r="A13" s="8"/>
      <c r="B13" s="1048" t="s">
        <v>564</v>
      </c>
      <c r="C13" s="363"/>
      <c r="D13" s="1061"/>
    </row>
    <row r="14" spans="1:6" s="25" customFormat="1" ht="15">
      <c r="A14" s="8"/>
      <c r="B14" s="574"/>
      <c r="C14" s="363"/>
      <c r="D14" s="1061"/>
    </row>
    <row r="15" spans="1:6" s="937" customFormat="1">
      <c r="A15" s="367"/>
      <c r="B15" s="578" t="s">
        <v>565</v>
      </c>
      <c r="C15" s="936"/>
    </row>
    <row r="16" spans="1:6" s="1068" customFormat="1">
      <c r="A16" s="366"/>
      <c r="B16" s="383"/>
    </row>
    <row r="17" spans="1:2" s="1063" customFormat="1" ht="51">
      <c r="A17" s="162"/>
      <c r="B17" s="1067" t="s">
        <v>566</v>
      </c>
    </row>
    <row r="18" spans="1:2" s="1063" customFormat="1">
      <c r="A18" s="1066"/>
      <c r="B18" s="1065"/>
    </row>
    <row r="19" spans="1:2" s="1063" customFormat="1" ht="102">
      <c r="A19" s="1062" t="s">
        <v>1263</v>
      </c>
      <c r="B19" s="1064" t="s">
        <v>567</v>
      </c>
    </row>
    <row r="20" spans="1:2" s="1063" customFormat="1">
      <c r="A20" s="1062"/>
      <c r="B20" s="1065"/>
    </row>
    <row r="21" spans="1:2" s="1063" customFormat="1" ht="63.75">
      <c r="A21" s="1062" t="s">
        <v>1262</v>
      </c>
      <c r="B21" s="1064" t="s">
        <v>568</v>
      </c>
    </row>
    <row r="22" spans="1:2" s="1063" customFormat="1">
      <c r="A22" s="1062"/>
      <c r="B22" s="1065"/>
    </row>
    <row r="23" spans="1:2" s="1063" customFormat="1" ht="102">
      <c r="A23" s="1062" t="s">
        <v>1261</v>
      </c>
      <c r="B23" s="1064" t="s">
        <v>569</v>
      </c>
    </row>
    <row r="24" spans="1:2" s="1063" customFormat="1">
      <c r="A24" s="1062"/>
      <c r="B24" s="1065"/>
    </row>
    <row r="25" spans="1:2" s="1063" customFormat="1" ht="38.25">
      <c r="A25" s="1062" t="s">
        <v>1260</v>
      </c>
      <c r="B25" s="1064" t="s">
        <v>570</v>
      </c>
    </row>
    <row r="26" spans="1:2" s="1063" customFormat="1">
      <c r="A26" s="1062"/>
      <c r="B26" s="1065"/>
    </row>
    <row r="27" spans="1:2" s="1063" customFormat="1" ht="76.5">
      <c r="A27" s="1062" t="s">
        <v>1259</v>
      </c>
      <c r="B27" s="1064" t="s">
        <v>571</v>
      </c>
    </row>
    <row r="28" spans="1:2" s="1063" customFormat="1">
      <c r="A28" s="1062"/>
      <c r="B28" s="1065"/>
    </row>
    <row r="29" spans="1:2" s="1063" customFormat="1" ht="38.25">
      <c r="A29" s="1062" t="s">
        <v>1258</v>
      </c>
      <c r="B29" s="1064" t="s">
        <v>577</v>
      </c>
    </row>
    <row r="30" spans="1:2" s="1063" customFormat="1">
      <c r="A30" s="1062"/>
      <c r="B30" s="1065"/>
    </row>
    <row r="31" spans="1:2" s="1063" customFormat="1" ht="25.5">
      <c r="A31" s="1062" t="s">
        <v>1257</v>
      </c>
      <c r="B31" s="1064" t="s">
        <v>580</v>
      </c>
    </row>
    <row r="32" spans="1:2" s="1063" customFormat="1">
      <c r="A32" s="1062"/>
      <c r="B32" s="1064"/>
    </row>
    <row r="33" spans="1:6" s="1063" customFormat="1" ht="25.5">
      <c r="A33" s="1062" t="s">
        <v>1256</v>
      </c>
      <c r="B33" s="1064" t="s">
        <v>1255</v>
      </c>
    </row>
    <row r="34" spans="1:6" s="1063" customFormat="1">
      <c r="A34" s="1062"/>
      <c r="B34" s="1064"/>
    </row>
    <row r="35" spans="1:6" s="1063" customFormat="1" ht="89.25">
      <c r="A35" s="1062" t="s">
        <v>1254</v>
      </c>
      <c r="B35" s="1064" t="s">
        <v>1253</v>
      </c>
    </row>
    <row r="36" spans="1:6" s="1063" customFormat="1">
      <c r="A36" s="1062"/>
      <c r="B36" s="1064"/>
    </row>
    <row r="37" spans="1:6" s="1063" customFormat="1" ht="25.5">
      <c r="A37" s="1062" t="s">
        <v>1252</v>
      </c>
      <c r="B37" s="1064" t="s">
        <v>583</v>
      </c>
    </row>
    <row r="38" spans="1:6" s="1063" customFormat="1">
      <c r="A38" s="1062"/>
      <c r="B38" s="1065"/>
    </row>
    <row r="39" spans="1:6" s="1063" customFormat="1" ht="63.75">
      <c r="A39" s="1062" t="s">
        <v>1251</v>
      </c>
      <c r="B39" s="1064" t="s">
        <v>1250</v>
      </c>
    </row>
    <row r="40" spans="1:6" s="1063" customFormat="1">
      <c r="A40" s="1062"/>
      <c r="B40" s="1048"/>
    </row>
    <row r="41" spans="1:6" s="25" customFormat="1" ht="25.5">
      <c r="A41" s="1062" t="s">
        <v>1249</v>
      </c>
      <c r="B41" s="1048" t="s">
        <v>1309</v>
      </c>
      <c r="C41" s="364"/>
      <c r="D41" s="364"/>
      <c r="E41" s="364"/>
      <c r="F41" s="363"/>
    </row>
    <row r="42" spans="1:6" s="25" customFormat="1">
      <c r="A42" s="1062"/>
      <c r="B42" s="1048"/>
      <c r="C42" s="364"/>
      <c r="D42" s="364"/>
      <c r="E42" s="364"/>
      <c r="F42" s="363"/>
    </row>
    <row r="43" spans="1:6" s="25" customFormat="1">
      <c r="A43" s="1062" t="s">
        <v>1247</v>
      </c>
      <c r="B43" s="1048" t="s">
        <v>1248</v>
      </c>
      <c r="C43" s="364"/>
      <c r="D43" s="364"/>
      <c r="E43" s="364"/>
      <c r="F43" s="363"/>
    </row>
    <row r="44" spans="1:6" s="25" customFormat="1">
      <c r="A44" s="1062"/>
      <c r="B44" s="1048"/>
      <c r="C44" s="364"/>
      <c r="D44" s="364"/>
      <c r="E44" s="364"/>
      <c r="F44" s="363"/>
    </row>
    <row r="45" spans="1:6" s="25" customFormat="1">
      <c r="A45" s="1062" t="s">
        <v>1308</v>
      </c>
      <c r="B45" s="1048" t="s">
        <v>1246</v>
      </c>
      <c r="C45" s="364"/>
      <c r="D45" s="364"/>
      <c r="E45" s="364"/>
      <c r="F45" s="363"/>
    </row>
    <row r="46" spans="1:6" s="25" customFormat="1" ht="63.75">
      <c r="A46" s="8"/>
      <c r="B46" s="1048" t="s">
        <v>563</v>
      </c>
      <c r="C46" s="363"/>
      <c r="D46" s="1061"/>
    </row>
    <row r="47" spans="1:6" s="25" customFormat="1" ht="63.75">
      <c r="A47" s="8"/>
      <c r="B47" s="1048" t="s">
        <v>564</v>
      </c>
      <c r="C47" s="363"/>
      <c r="D47" s="1061"/>
    </row>
    <row r="49" spans="1:6" s="384" customFormat="1">
      <c r="A49" s="391" t="s">
        <v>555</v>
      </c>
      <c r="B49" s="390" t="s">
        <v>2686</v>
      </c>
      <c r="C49" s="389"/>
      <c r="D49" s="1023"/>
      <c r="E49" s="387"/>
      <c r="F49" s="392">
        <f>SUM(F53:F100)</f>
        <v>0</v>
      </c>
    </row>
    <row r="50" spans="1:6" s="384" customFormat="1">
      <c r="A50" s="391"/>
      <c r="B50" s="385" t="s">
        <v>1336</v>
      </c>
      <c r="C50" s="389"/>
      <c r="D50" s="1023"/>
      <c r="E50" s="387"/>
      <c r="F50" s="379"/>
    </row>
    <row r="51" spans="1:6" s="384" customFormat="1">
      <c r="A51" s="386"/>
      <c r="B51" s="385"/>
      <c r="C51" s="380"/>
      <c r="D51" s="415"/>
      <c r="E51" s="379"/>
      <c r="F51" s="379"/>
    </row>
    <row r="52" spans="1:6" s="378" customFormat="1">
      <c r="A52" s="374"/>
      <c r="B52" s="383" t="s">
        <v>585</v>
      </c>
      <c r="C52" s="382" t="s">
        <v>586</v>
      </c>
      <c r="D52" s="420" t="s">
        <v>587</v>
      </c>
      <c r="E52" s="381" t="s">
        <v>588</v>
      </c>
      <c r="F52" s="381" t="s">
        <v>554</v>
      </c>
    </row>
    <row r="53" spans="1:6" s="378" customFormat="1">
      <c r="A53" s="374"/>
      <c r="B53" s="394"/>
      <c r="C53" s="380"/>
      <c r="D53" s="380"/>
      <c r="E53" s="419"/>
      <c r="F53" s="419"/>
    </row>
    <row r="54" spans="1:6" s="1059" customFormat="1" ht="140.25">
      <c r="A54" s="412">
        <f>MAX($A$49:$A52)+1</f>
        <v>1</v>
      </c>
      <c r="B54" s="416" t="s">
        <v>1335</v>
      </c>
      <c r="C54" s="380"/>
      <c r="D54" s="415"/>
      <c r="E54" s="379"/>
      <c r="F54" s="379"/>
    </row>
    <row r="55" spans="1:6" s="1059" customFormat="1">
      <c r="A55" s="374" t="s">
        <v>1290</v>
      </c>
      <c r="B55" s="393" t="s">
        <v>1334</v>
      </c>
      <c r="C55" s="399" t="s">
        <v>78</v>
      </c>
      <c r="D55" s="398">
        <v>14</v>
      </c>
      <c r="E55" s="376"/>
      <c r="F55" s="375">
        <f>+E55*D55</f>
        <v>0</v>
      </c>
    </row>
    <row r="56" spans="1:6" s="1059" customFormat="1">
      <c r="A56" s="374" t="s">
        <v>1290</v>
      </c>
      <c r="B56" s="393" t="s">
        <v>1318</v>
      </c>
      <c r="C56" s="399" t="s">
        <v>78</v>
      </c>
      <c r="D56" s="398">
        <v>14</v>
      </c>
      <c r="E56" s="376"/>
      <c r="F56" s="375">
        <f>+E56*D56</f>
        <v>0</v>
      </c>
    </row>
    <row r="57" spans="1:6" s="1059" customFormat="1" ht="25.5">
      <c r="A57" s="374" t="s">
        <v>1290</v>
      </c>
      <c r="B57" s="393" t="s">
        <v>1317</v>
      </c>
      <c r="C57" s="399" t="s">
        <v>78</v>
      </c>
      <c r="D57" s="398">
        <v>14</v>
      </c>
      <c r="E57" s="376"/>
      <c r="F57" s="375">
        <f>+E57*D57</f>
        <v>0</v>
      </c>
    </row>
    <row r="58" spans="1:6">
      <c r="A58" s="374"/>
      <c r="B58" s="393"/>
      <c r="C58" s="380"/>
      <c r="D58" s="415"/>
      <c r="E58" s="379"/>
      <c r="F58" s="379"/>
    </row>
    <row r="59" spans="1:6" ht="140.25">
      <c r="A59" s="412">
        <f>MAX($A$49:$A56)+1</f>
        <v>2</v>
      </c>
      <c r="B59" s="416" t="s">
        <v>1333</v>
      </c>
      <c r="C59" s="380"/>
      <c r="D59" s="415"/>
      <c r="E59" s="379"/>
      <c r="F59" s="379"/>
    </row>
    <row r="60" spans="1:6">
      <c r="A60" s="374" t="s">
        <v>1290</v>
      </c>
      <c r="B60" s="418" t="s">
        <v>1332</v>
      </c>
      <c r="C60" s="399" t="s">
        <v>78</v>
      </c>
      <c r="D60" s="398">
        <v>3</v>
      </c>
      <c r="E60" s="376"/>
      <c r="F60" s="375">
        <f>+E60*D60</f>
        <v>0</v>
      </c>
    </row>
    <row r="61" spans="1:6">
      <c r="A61" s="374"/>
      <c r="B61" s="393"/>
      <c r="C61" s="380"/>
      <c r="D61" s="415"/>
      <c r="E61" s="379"/>
      <c r="F61" s="379"/>
    </row>
    <row r="62" spans="1:6" ht="140.25">
      <c r="A62" s="412">
        <f>MAX($A$49:$A60)+1</f>
        <v>3</v>
      </c>
      <c r="B62" s="416" t="s">
        <v>1331</v>
      </c>
      <c r="C62" s="380"/>
      <c r="D62" s="415"/>
      <c r="E62" s="379"/>
      <c r="F62" s="379"/>
    </row>
    <row r="63" spans="1:6" ht="25.5">
      <c r="A63" s="374" t="s">
        <v>1290</v>
      </c>
      <c r="B63" s="393" t="s">
        <v>1330</v>
      </c>
      <c r="C63" s="399" t="s">
        <v>78</v>
      </c>
      <c r="D63" s="398">
        <v>6</v>
      </c>
      <c r="E63" s="376"/>
      <c r="F63" s="375">
        <f>+E63*D63</f>
        <v>0</v>
      </c>
    </row>
    <row r="64" spans="1:6">
      <c r="A64" s="374" t="s">
        <v>1290</v>
      </c>
      <c r="B64" s="393" t="s">
        <v>1318</v>
      </c>
      <c r="C64" s="399" t="s">
        <v>78</v>
      </c>
      <c r="D64" s="398">
        <v>6</v>
      </c>
      <c r="E64" s="376"/>
      <c r="F64" s="375">
        <f>+E64*D64</f>
        <v>0</v>
      </c>
    </row>
    <row r="65" spans="1:6" ht="25.5">
      <c r="A65" s="374" t="s">
        <v>1290</v>
      </c>
      <c r="B65" s="393" t="s">
        <v>1329</v>
      </c>
      <c r="C65" s="399" t="s">
        <v>78</v>
      </c>
      <c r="D65" s="398">
        <v>6</v>
      </c>
      <c r="E65" s="376"/>
      <c r="F65" s="375">
        <f>+E65*D65</f>
        <v>0</v>
      </c>
    </row>
    <row r="66" spans="1:6">
      <c r="A66" s="374"/>
      <c r="B66" s="393"/>
      <c r="C66" s="380"/>
      <c r="D66" s="415"/>
      <c r="E66" s="379"/>
      <c r="F66" s="379"/>
    </row>
    <row r="67" spans="1:6" ht="76.5">
      <c r="A67" s="412">
        <f>MAX($A$49:$A63)+1</f>
        <v>4</v>
      </c>
      <c r="B67" s="416" t="s">
        <v>1328</v>
      </c>
      <c r="C67" s="380"/>
      <c r="D67" s="415"/>
      <c r="E67" s="379"/>
      <c r="F67" s="379"/>
    </row>
    <row r="68" spans="1:6" ht="25.5">
      <c r="A68" s="374" t="s">
        <v>1290</v>
      </c>
      <c r="B68" s="393" t="s">
        <v>1327</v>
      </c>
      <c r="C68" s="399" t="s">
        <v>78</v>
      </c>
      <c r="D68" s="398">
        <v>12</v>
      </c>
      <c r="E68" s="376"/>
      <c r="F68" s="375">
        <f>+E68*D68</f>
        <v>0</v>
      </c>
    </row>
    <row r="69" spans="1:6">
      <c r="A69" s="1001"/>
      <c r="B69" s="393"/>
      <c r="C69" s="399"/>
      <c r="D69" s="398"/>
      <c r="E69" s="398"/>
      <c r="F69" s="375"/>
    </row>
    <row r="70" spans="1:6">
      <c r="A70" s="412">
        <f>MAX($A$49:$A68)+1</f>
        <v>5</v>
      </c>
      <c r="B70" s="416" t="s">
        <v>2714</v>
      </c>
      <c r="C70" s="399"/>
      <c r="D70" s="398"/>
      <c r="E70" s="379"/>
      <c r="F70" s="375"/>
    </row>
    <row r="71" spans="1:6">
      <c r="A71" s="374"/>
      <c r="B71" s="393"/>
      <c r="C71" s="399"/>
      <c r="D71" s="398"/>
      <c r="E71" s="398"/>
      <c r="F71" s="375"/>
    </row>
    <row r="72" spans="1:6" ht="51">
      <c r="A72" s="412">
        <f>MAX($A$49:$A70)+1</f>
        <v>6</v>
      </c>
      <c r="B72" s="417" t="s">
        <v>1326</v>
      </c>
      <c r="C72" s="399" t="s">
        <v>142</v>
      </c>
      <c r="D72" s="398">
        <v>12</v>
      </c>
      <c r="E72" s="376"/>
      <c r="F72" s="375">
        <f>+E72*D72</f>
        <v>0</v>
      </c>
    </row>
    <row r="73" spans="1:6">
      <c r="A73" s="374"/>
      <c r="B73" s="393"/>
      <c r="C73" s="399"/>
      <c r="D73" s="398"/>
      <c r="E73" s="398"/>
      <c r="F73" s="375"/>
    </row>
    <row r="74" spans="1:6">
      <c r="A74" s="412">
        <f>MAX($A$49:$A72)+1</f>
        <v>7</v>
      </c>
      <c r="B74" s="416" t="s">
        <v>1325</v>
      </c>
      <c r="C74" s="399"/>
      <c r="D74" s="398"/>
      <c r="E74" s="398"/>
      <c r="F74" s="375"/>
    </row>
    <row r="75" spans="1:6">
      <c r="A75" s="374" t="s">
        <v>1290</v>
      </c>
      <c r="B75" s="393" t="s">
        <v>1324</v>
      </c>
      <c r="C75" s="399" t="s">
        <v>78</v>
      </c>
      <c r="D75" s="398">
        <v>1</v>
      </c>
      <c r="E75" s="376"/>
      <c r="F75" s="375">
        <f>+E75*D75</f>
        <v>0</v>
      </c>
    </row>
    <row r="76" spans="1:6" s="414" customFormat="1">
      <c r="A76" s="374"/>
      <c r="B76" s="393"/>
      <c r="C76" s="399"/>
      <c r="D76" s="398"/>
      <c r="E76" s="398"/>
      <c r="F76" s="375"/>
    </row>
    <row r="77" spans="1:6" s="414" customFormat="1" ht="63.75">
      <c r="A77" s="412">
        <f>MAX($A$49:$A75)+1</f>
        <v>8</v>
      </c>
      <c r="B77" s="416" t="s">
        <v>1323</v>
      </c>
      <c r="C77" s="399"/>
      <c r="D77" s="398"/>
      <c r="E77" s="398"/>
      <c r="F77" s="375"/>
    </row>
    <row r="78" spans="1:6" s="414" customFormat="1">
      <c r="A78" s="374" t="s">
        <v>1290</v>
      </c>
      <c r="B78" s="393" t="s">
        <v>1322</v>
      </c>
      <c r="C78" s="399" t="s">
        <v>78</v>
      </c>
      <c r="D78" s="398">
        <v>2</v>
      </c>
      <c r="E78" s="376"/>
      <c r="F78" s="375">
        <f>+E78*D78</f>
        <v>0</v>
      </c>
    </row>
    <row r="79" spans="1:6" s="414" customFormat="1">
      <c r="A79" s="374" t="s">
        <v>1290</v>
      </c>
      <c r="B79" s="393" t="s">
        <v>1321</v>
      </c>
      <c r="C79" s="399" t="s">
        <v>78</v>
      </c>
      <c r="D79" s="398">
        <v>2</v>
      </c>
      <c r="E79" s="376"/>
      <c r="F79" s="375">
        <f>+E79*D79</f>
        <v>0</v>
      </c>
    </row>
    <row r="80" spans="1:6" s="414" customFormat="1">
      <c r="A80" s="374"/>
      <c r="B80" s="393"/>
      <c r="C80" s="399"/>
      <c r="D80" s="398"/>
      <c r="E80" s="369"/>
      <c r="F80" s="375"/>
    </row>
    <row r="81" spans="1:6" s="414" customFormat="1" ht="140.25">
      <c r="A81" s="412">
        <f>MAX($A$49:$A78)+1</f>
        <v>9</v>
      </c>
      <c r="B81" s="416" t="s">
        <v>1320</v>
      </c>
      <c r="C81" s="380"/>
      <c r="D81" s="415"/>
      <c r="E81" s="379"/>
      <c r="F81" s="379"/>
    </row>
    <row r="82" spans="1:6" s="414" customFormat="1">
      <c r="A82" s="374" t="s">
        <v>1290</v>
      </c>
      <c r="B82" s="393" t="s">
        <v>1319</v>
      </c>
      <c r="C82" s="399" t="s">
        <v>78</v>
      </c>
      <c r="D82" s="398">
        <v>3</v>
      </c>
      <c r="E82" s="376"/>
      <c r="F82" s="375">
        <f>+E82*D82</f>
        <v>0</v>
      </c>
    </row>
    <row r="83" spans="1:6" s="414" customFormat="1">
      <c r="A83" s="374" t="s">
        <v>1290</v>
      </c>
      <c r="B83" s="393" t="s">
        <v>1318</v>
      </c>
      <c r="C83" s="399" t="s">
        <v>78</v>
      </c>
      <c r="D83" s="398">
        <v>3</v>
      </c>
      <c r="E83" s="376"/>
      <c r="F83" s="375">
        <f>+E83*D83</f>
        <v>0</v>
      </c>
    </row>
    <row r="84" spans="1:6" s="414" customFormat="1" ht="25.5">
      <c r="A84" s="374" t="s">
        <v>1290</v>
      </c>
      <c r="B84" s="393" t="s">
        <v>1317</v>
      </c>
      <c r="C84" s="399" t="s">
        <v>78</v>
      </c>
      <c r="D84" s="398">
        <v>3</v>
      </c>
      <c r="E84" s="376"/>
      <c r="F84" s="375">
        <f>+E84*D84</f>
        <v>0</v>
      </c>
    </row>
    <row r="85" spans="1:6" s="414" customFormat="1">
      <c r="A85" s="412"/>
      <c r="B85" s="393"/>
      <c r="C85" s="399"/>
      <c r="D85" s="398"/>
      <c r="E85" s="369"/>
      <c r="F85" s="375"/>
    </row>
    <row r="86" spans="1:6" s="414" customFormat="1" ht="25.5">
      <c r="A86" s="412">
        <f>MAX($A$49:$A83)+1</f>
        <v>10</v>
      </c>
      <c r="B86" s="393" t="s">
        <v>1316</v>
      </c>
      <c r="C86" s="399" t="s">
        <v>142</v>
      </c>
      <c r="D86" s="398">
        <v>4</v>
      </c>
      <c r="E86" s="376"/>
      <c r="F86" s="375">
        <f>+E86*D86</f>
        <v>0</v>
      </c>
    </row>
    <row r="87" spans="1:6" s="414" customFormat="1">
      <c r="A87" s="374"/>
      <c r="B87" s="393"/>
      <c r="C87" s="399"/>
      <c r="D87" s="398"/>
      <c r="E87" s="369"/>
      <c r="F87" s="375"/>
    </row>
    <row r="88" spans="1:6" s="414" customFormat="1" ht="38.25">
      <c r="A88" s="412">
        <f>MAX($A$49:$A85)+1</f>
        <v>10</v>
      </c>
      <c r="B88" s="393" t="s">
        <v>1315</v>
      </c>
      <c r="C88" s="399" t="s">
        <v>142</v>
      </c>
      <c r="D88" s="398">
        <v>44</v>
      </c>
      <c r="E88" s="376"/>
      <c r="F88" s="375">
        <f>+E88*D88</f>
        <v>0</v>
      </c>
    </row>
    <row r="89" spans="1:6" s="414" customFormat="1">
      <c r="A89" s="374"/>
      <c r="B89" s="393"/>
      <c r="C89" s="399"/>
      <c r="D89" s="398"/>
      <c r="E89" s="369"/>
      <c r="F89" s="375"/>
    </row>
    <row r="90" spans="1:6" ht="25.5">
      <c r="A90" s="412">
        <f>MAX($A$49:$A89)+1</f>
        <v>11</v>
      </c>
      <c r="B90" s="377" t="s">
        <v>1314</v>
      </c>
      <c r="C90" s="411" t="s">
        <v>78</v>
      </c>
      <c r="D90" s="410">
        <v>7</v>
      </c>
      <c r="E90" s="376"/>
      <c r="F90" s="408">
        <f>+D90*E90</f>
        <v>0</v>
      </c>
    </row>
    <row r="91" spans="1:6">
      <c r="A91" s="412"/>
      <c r="B91" s="377"/>
      <c r="C91" s="411"/>
      <c r="D91" s="410"/>
      <c r="E91" s="413"/>
      <c r="F91" s="408"/>
    </row>
    <row r="92" spans="1:6" ht="25.5">
      <c r="A92" s="412">
        <f>MAX($A$49:$A90)+1</f>
        <v>12</v>
      </c>
      <c r="B92" s="377" t="s">
        <v>1313</v>
      </c>
      <c r="C92" s="411" t="s">
        <v>78</v>
      </c>
      <c r="D92" s="410">
        <v>5</v>
      </c>
      <c r="E92" s="376"/>
      <c r="F92" s="408">
        <f>+D92*E92</f>
        <v>0</v>
      </c>
    </row>
    <row r="93" spans="1:6">
      <c r="A93" s="412"/>
      <c r="B93" s="377"/>
      <c r="C93" s="411"/>
      <c r="D93" s="410"/>
      <c r="E93" s="413"/>
      <c r="F93" s="408"/>
    </row>
    <row r="94" spans="1:6" s="1050" customFormat="1" ht="25.5">
      <c r="A94" s="412">
        <f>MAX($A$49:$A92)+1</f>
        <v>13</v>
      </c>
      <c r="B94" s="377" t="s">
        <v>1312</v>
      </c>
      <c r="C94" s="411" t="s">
        <v>142</v>
      </c>
      <c r="D94" s="410">
        <v>1</v>
      </c>
      <c r="E94" s="376"/>
      <c r="F94" s="408">
        <f>+D94*E94</f>
        <v>0</v>
      </c>
    </row>
    <row r="95" spans="1:6" s="1033" customFormat="1">
      <c r="A95" s="995"/>
      <c r="B95" s="377"/>
      <c r="C95" s="411"/>
      <c r="D95" s="410"/>
      <c r="E95" s="398"/>
      <c r="F95" s="408"/>
    </row>
    <row r="96" spans="1:6" s="1033" customFormat="1">
      <c r="A96" s="412">
        <f>MAX($A$49:$A94)+1</f>
        <v>14</v>
      </c>
      <c r="B96" s="377" t="s">
        <v>1311</v>
      </c>
      <c r="C96" s="411" t="s">
        <v>840</v>
      </c>
      <c r="D96" s="410">
        <v>40</v>
      </c>
      <c r="E96" s="376"/>
      <c r="F96" s="408">
        <f>+E96*D96</f>
        <v>0</v>
      </c>
    </row>
    <row r="97" spans="1:6" s="1033" customFormat="1">
      <c r="A97" s="995"/>
      <c r="B97" s="377"/>
      <c r="C97" s="411"/>
      <c r="D97" s="410"/>
      <c r="E97" s="398"/>
      <c r="F97" s="408"/>
    </row>
    <row r="98" spans="1:6" s="1033" customFormat="1">
      <c r="A98" s="412">
        <f>MAX($A$49:$A96)+1</f>
        <v>15</v>
      </c>
      <c r="B98" s="377" t="s">
        <v>1310</v>
      </c>
      <c r="C98" s="411" t="s">
        <v>142</v>
      </c>
      <c r="D98" s="410">
        <v>1</v>
      </c>
      <c r="E98" s="376"/>
      <c r="F98" s="408">
        <f>+E98*D98</f>
        <v>0</v>
      </c>
    </row>
    <row r="99" spans="1:6" s="1033" customFormat="1">
      <c r="A99" s="995"/>
      <c r="B99" s="377"/>
      <c r="C99" s="411"/>
      <c r="D99" s="410"/>
      <c r="E99" s="1011"/>
      <c r="F99" s="408"/>
    </row>
    <row r="100" spans="1:6" s="1033" customFormat="1">
      <c r="A100" s="412">
        <f>MAX($A$49:$A98)+1</f>
        <v>16</v>
      </c>
      <c r="B100" s="377" t="s">
        <v>1265</v>
      </c>
      <c r="C100" s="411" t="s">
        <v>1264</v>
      </c>
      <c r="D100" s="410">
        <v>5</v>
      </c>
      <c r="E100" s="409"/>
      <c r="F100" s="408">
        <f>SUM(F54:F98)*D100%</f>
        <v>0</v>
      </c>
    </row>
    <row r="101" spans="1:6" ht="15">
      <c r="A101" s="1061"/>
      <c r="C101" s="1060"/>
      <c r="D101" s="1060"/>
      <c r="E101" s="407"/>
      <c r="F101" s="406"/>
    </row>
    <row r="102" spans="1:6" s="384" customFormat="1">
      <c r="A102" s="391" t="s">
        <v>556</v>
      </c>
      <c r="B102" s="397" t="s">
        <v>2685</v>
      </c>
      <c r="C102" s="389"/>
      <c r="D102" s="388"/>
      <c r="E102" s="387"/>
      <c r="F102" s="392">
        <f>SUM(F107:F215)</f>
        <v>0</v>
      </c>
    </row>
    <row r="103" spans="1:6" s="384" customFormat="1">
      <c r="A103" s="386"/>
      <c r="B103" s="385" t="s">
        <v>1336</v>
      </c>
      <c r="C103" s="380"/>
      <c r="D103" s="1047"/>
      <c r="E103" s="1046"/>
      <c r="F103" s="1045"/>
    </row>
    <row r="104" spans="1:6" s="384" customFormat="1">
      <c r="A104" s="386"/>
      <c r="B104" s="385"/>
      <c r="C104" s="380"/>
      <c r="D104" s="380"/>
      <c r="E104" s="379"/>
      <c r="F104" s="379"/>
    </row>
    <row r="105" spans="1:6" s="378" customFormat="1">
      <c r="A105" s="374"/>
      <c r="B105" s="383" t="s">
        <v>585</v>
      </c>
      <c r="C105" s="382" t="s">
        <v>586</v>
      </c>
      <c r="D105" s="382" t="s">
        <v>587</v>
      </c>
      <c r="E105" s="381" t="s">
        <v>588</v>
      </c>
      <c r="F105" s="381" t="s">
        <v>554</v>
      </c>
    </row>
    <row r="106" spans="1:6" s="378" customFormat="1">
      <c r="A106" s="374"/>
      <c r="B106" s="394"/>
      <c r="C106" s="380"/>
      <c r="D106" s="380"/>
      <c r="E106" s="379"/>
      <c r="F106" s="379"/>
    </row>
    <row r="107" spans="1:6" s="1059" customFormat="1" ht="38.25">
      <c r="A107" s="412">
        <f>MAX($A$1:$A105)+1</f>
        <v>17</v>
      </c>
      <c r="B107" s="432" t="s">
        <v>1389</v>
      </c>
      <c r="C107" s="399" t="s">
        <v>78</v>
      </c>
      <c r="D107" s="398">
        <v>2</v>
      </c>
      <c r="E107" s="376"/>
      <c r="F107" s="375">
        <f>+D107*E107</f>
        <v>0</v>
      </c>
    </row>
    <row r="108" spans="1:6" s="378" customFormat="1">
      <c r="A108" s="374"/>
      <c r="B108" s="394"/>
      <c r="C108" s="380"/>
      <c r="D108" s="380"/>
      <c r="E108" s="379"/>
      <c r="F108" s="379"/>
    </row>
    <row r="109" spans="1:6" s="1059" customFormat="1" ht="38.25">
      <c r="A109" s="412">
        <f>MAX($A$1:$A107)+1</f>
        <v>18</v>
      </c>
      <c r="B109" s="432" t="s">
        <v>1388</v>
      </c>
      <c r="C109" s="399" t="s">
        <v>78</v>
      </c>
      <c r="D109" s="398">
        <v>19</v>
      </c>
      <c r="E109" s="376"/>
      <c r="F109" s="375">
        <f>+D109*E109</f>
        <v>0</v>
      </c>
    </row>
    <row r="110" spans="1:6" s="1059" customFormat="1">
      <c r="A110" s="435"/>
      <c r="B110" s="432"/>
      <c r="C110" s="399"/>
      <c r="D110" s="398"/>
      <c r="E110" s="433"/>
      <c r="F110" s="375"/>
    </row>
    <row r="111" spans="1:6" ht="38.25">
      <c r="A111" s="412">
        <f>MAX($A$1:$A109)+1</f>
        <v>19</v>
      </c>
      <c r="B111" s="432" t="s">
        <v>1387</v>
      </c>
      <c r="C111" s="399" t="s">
        <v>78</v>
      </c>
      <c r="D111" s="398">
        <v>37</v>
      </c>
      <c r="E111" s="376"/>
      <c r="F111" s="375">
        <f>+D111*E111</f>
        <v>0</v>
      </c>
    </row>
    <row r="112" spans="1:6">
      <c r="A112" s="412"/>
      <c r="B112" s="432"/>
      <c r="C112" s="399"/>
      <c r="D112" s="398"/>
      <c r="E112" s="369"/>
      <c r="F112" s="375"/>
    </row>
    <row r="113" spans="1:6" ht="38.25">
      <c r="A113" s="412">
        <f>MAX($A$1:$A111)+1</f>
        <v>20</v>
      </c>
      <c r="B113" s="432" t="s">
        <v>1386</v>
      </c>
      <c r="C113" s="399" t="s">
        <v>78</v>
      </c>
      <c r="D113" s="398">
        <v>10</v>
      </c>
      <c r="E113" s="376"/>
      <c r="F113" s="375">
        <f>+D113*E113</f>
        <v>0</v>
      </c>
    </row>
    <row r="114" spans="1:6">
      <c r="A114" s="435"/>
      <c r="B114" s="432"/>
      <c r="C114" s="399"/>
      <c r="D114" s="398"/>
      <c r="E114" s="433"/>
      <c r="F114" s="375"/>
    </row>
    <row r="115" spans="1:6" ht="38.25">
      <c r="A115" s="412">
        <f>MAX($A$1:$A113)+1</f>
        <v>21</v>
      </c>
      <c r="B115" s="432" t="s">
        <v>1385</v>
      </c>
      <c r="C115" s="399" t="s">
        <v>78</v>
      </c>
      <c r="D115" s="398">
        <v>2</v>
      </c>
      <c r="E115" s="376"/>
      <c r="F115" s="375">
        <f>+D115*E115</f>
        <v>0</v>
      </c>
    </row>
    <row r="116" spans="1:6">
      <c r="A116" s="435"/>
      <c r="B116" s="432"/>
      <c r="C116" s="399"/>
      <c r="D116" s="398"/>
      <c r="E116" s="433"/>
      <c r="F116" s="375"/>
    </row>
    <row r="117" spans="1:6" ht="38.25">
      <c r="A117" s="412">
        <f>MAX($A$1:$A113)+1</f>
        <v>21</v>
      </c>
      <c r="B117" s="432" t="s">
        <v>1384</v>
      </c>
      <c r="C117" s="399" t="s">
        <v>78</v>
      </c>
      <c r="D117" s="398">
        <v>46</v>
      </c>
      <c r="E117" s="376"/>
      <c r="F117" s="375">
        <f>+D117*E117</f>
        <v>0</v>
      </c>
    </row>
    <row r="118" spans="1:6">
      <c r="A118" s="434"/>
      <c r="B118" s="432"/>
      <c r="C118" s="399"/>
      <c r="D118" s="398"/>
      <c r="E118" s="433"/>
      <c r="F118" s="375"/>
    </row>
    <row r="119" spans="1:6" ht="38.25">
      <c r="A119" s="412">
        <f>MAX($A$1:$A118)+1</f>
        <v>22</v>
      </c>
      <c r="B119" s="432" t="s">
        <v>1383</v>
      </c>
      <c r="C119" s="399" t="s">
        <v>78</v>
      </c>
      <c r="D119" s="398">
        <v>43</v>
      </c>
      <c r="E119" s="376"/>
      <c r="F119" s="375">
        <f>+D119*E119</f>
        <v>0</v>
      </c>
    </row>
    <row r="120" spans="1:6">
      <c r="A120" s="412"/>
      <c r="B120" s="432"/>
      <c r="C120" s="399"/>
      <c r="D120" s="398"/>
      <c r="E120" s="369"/>
      <c r="F120" s="375"/>
    </row>
    <row r="121" spans="1:6" ht="38.25">
      <c r="A121" s="412">
        <f>MAX($A$1:$A120)+1</f>
        <v>23</v>
      </c>
      <c r="B121" s="432" t="s">
        <v>1382</v>
      </c>
      <c r="C121" s="399" t="s">
        <v>78</v>
      </c>
      <c r="D121" s="398">
        <v>16</v>
      </c>
      <c r="E121" s="376"/>
      <c r="F121" s="375">
        <f>+D121*E121</f>
        <v>0</v>
      </c>
    </row>
    <row r="122" spans="1:6">
      <c r="A122" s="412"/>
      <c r="B122" s="432"/>
      <c r="C122" s="399"/>
      <c r="D122" s="398"/>
      <c r="E122" s="369"/>
      <c r="F122" s="375"/>
    </row>
    <row r="123" spans="1:6" ht="38.25">
      <c r="A123" s="412">
        <f>MAX($A$1:$A122)+1</f>
        <v>24</v>
      </c>
      <c r="B123" s="432" t="s">
        <v>1381</v>
      </c>
      <c r="C123" s="399" t="s">
        <v>78</v>
      </c>
      <c r="D123" s="398">
        <v>18</v>
      </c>
      <c r="E123" s="376"/>
      <c r="F123" s="375">
        <f>+D123*E123</f>
        <v>0</v>
      </c>
    </row>
    <row r="124" spans="1:6">
      <c r="A124" s="412"/>
      <c r="B124" s="432"/>
      <c r="C124" s="399"/>
      <c r="D124" s="398"/>
      <c r="E124" s="433"/>
      <c r="F124" s="375"/>
    </row>
    <row r="125" spans="1:6" ht="38.25">
      <c r="A125" s="412">
        <f>MAX($A$1:$A123)+1</f>
        <v>25</v>
      </c>
      <c r="B125" s="432" t="s">
        <v>1380</v>
      </c>
      <c r="C125" s="399" t="s">
        <v>78</v>
      </c>
      <c r="D125" s="398">
        <v>2</v>
      </c>
      <c r="E125" s="376"/>
      <c r="F125" s="375">
        <f>+D125*E125</f>
        <v>0</v>
      </c>
    </row>
    <row r="126" spans="1:6">
      <c r="A126" s="412"/>
      <c r="B126" s="432"/>
      <c r="C126" s="399"/>
      <c r="D126" s="398"/>
      <c r="E126" s="433"/>
      <c r="F126" s="375"/>
    </row>
    <row r="127" spans="1:6" ht="63.75">
      <c r="A127" s="412">
        <f>MAX($A$1:$A125)+1</f>
        <v>26</v>
      </c>
      <c r="B127" s="1048" t="s">
        <v>1379</v>
      </c>
      <c r="C127" s="1025" t="s">
        <v>78</v>
      </c>
      <c r="D127" s="1025">
        <v>18</v>
      </c>
      <c r="E127" s="376"/>
      <c r="F127" s="375">
        <f>+D127*E127</f>
        <v>0</v>
      </c>
    </row>
    <row r="128" spans="1:6">
      <c r="A128" s="412"/>
      <c r="B128" s="432"/>
      <c r="C128" s="399"/>
      <c r="D128" s="398"/>
      <c r="E128" s="433"/>
      <c r="F128" s="375"/>
    </row>
    <row r="129" spans="1:7" ht="63.75">
      <c r="A129" s="412">
        <f>MAX($A$1:$A127)+1</f>
        <v>27</v>
      </c>
      <c r="B129" s="1048" t="s">
        <v>1378</v>
      </c>
      <c r="C129" s="399" t="s">
        <v>78</v>
      </c>
      <c r="D129" s="398">
        <v>12</v>
      </c>
      <c r="E129" s="376"/>
      <c r="F129" s="375">
        <f>+D129*E129</f>
        <v>0</v>
      </c>
    </row>
    <row r="130" spans="1:7">
      <c r="A130" s="412"/>
      <c r="B130" s="432"/>
      <c r="C130" s="399"/>
      <c r="D130" s="398"/>
      <c r="E130" s="433"/>
      <c r="F130" s="375"/>
    </row>
    <row r="131" spans="1:7" ht="38.25">
      <c r="A131" s="412">
        <f>MAX($A$1:$A127)+1</f>
        <v>27</v>
      </c>
      <c r="B131" s="432" t="s">
        <v>1377</v>
      </c>
      <c r="C131" s="399" t="s">
        <v>78</v>
      </c>
      <c r="D131" s="398">
        <v>1</v>
      </c>
      <c r="E131" s="376"/>
      <c r="F131" s="375">
        <f>+D131*E131</f>
        <v>0</v>
      </c>
      <c r="G131" s="1058"/>
    </row>
    <row r="132" spans="1:7">
      <c r="A132" s="434"/>
      <c r="B132" s="432"/>
      <c r="C132" s="399"/>
      <c r="D132" s="398"/>
      <c r="E132" s="433"/>
      <c r="F132" s="375"/>
      <c r="G132" s="1058"/>
    </row>
    <row r="133" spans="1:7" ht="38.25">
      <c r="A133" s="412">
        <f>MAX($A$1:$A131)+1</f>
        <v>28</v>
      </c>
      <c r="B133" s="432" t="s">
        <v>1376</v>
      </c>
      <c r="C133" s="399" t="s">
        <v>78</v>
      </c>
      <c r="D133" s="398">
        <v>13</v>
      </c>
      <c r="E133" s="376"/>
      <c r="F133" s="375">
        <f>+D133*E133</f>
        <v>0</v>
      </c>
      <c r="G133" s="1058"/>
    </row>
    <row r="134" spans="1:7">
      <c r="A134" s="434"/>
      <c r="B134" s="432"/>
      <c r="C134" s="399"/>
      <c r="D134" s="398"/>
      <c r="E134" s="433"/>
      <c r="F134" s="375"/>
      <c r="G134" s="1058"/>
    </row>
    <row r="135" spans="1:7" ht="38.25">
      <c r="A135" s="412">
        <f>MAX($A$1:$A133)+1</f>
        <v>29</v>
      </c>
      <c r="B135" s="432" t="s">
        <v>1375</v>
      </c>
      <c r="C135" s="399" t="s">
        <v>78</v>
      </c>
      <c r="D135" s="398">
        <v>2</v>
      </c>
      <c r="E135" s="376"/>
      <c r="F135" s="375">
        <f>+D135*E135</f>
        <v>0</v>
      </c>
      <c r="G135" s="1058"/>
    </row>
    <row r="136" spans="1:7">
      <c r="A136" s="434"/>
      <c r="B136" s="432"/>
      <c r="C136" s="399"/>
      <c r="D136" s="398"/>
      <c r="E136" s="433"/>
      <c r="F136" s="375"/>
      <c r="G136" s="1058"/>
    </row>
    <row r="137" spans="1:7" ht="38.25">
      <c r="A137" s="412">
        <f>MAX($A$1:$A135)+1</f>
        <v>30</v>
      </c>
      <c r="B137" s="432" t="s">
        <v>1374</v>
      </c>
      <c r="C137" s="399" t="s">
        <v>78</v>
      </c>
      <c r="D137" s="398">
        <v>8</v>
      </c>
      <c r="E137" s="376"/>
      <c r="F137" s="375">
        <f>+D137*E137</f>
        <v>0</v>
      </c>
      <c r="G137" s="1058"/>
    </row>
    <row r="138" spans="1:7">
      <c r="A138" s="434"/>
      <c r="B138" s="432"/>
      <c r="C138" s="399"/>
      <c r="D138" s="398"/>
      <c r="E138" s="433"/>
      <c r="F138" s="375"/>
      <c r="G138" s="1058"/>
    </row>
    <row r="139" spans="1:7">
      <c r="A139" s="412">
        <f>MAX($A$1:$A137)+1</f>
        <v>31</v>
      </c>
      <c r="B139" s="432" t="s">
        <v>1373</v>
      </c>
      <c r="C139" s="399" t="s">
        <v>714</v>
      </c>
      <c r="D139" s="398">
        <v>300</v>
      </c>
      <c r="E139" s="376"/>
      <c r="F139" s="375">
        <f>+D139*E139</f>
        <v>0</v>
      </c>
      <c r="G139" s="398"/>
    </row>
    <row r="140" spans="1:7">
      <c r="A140" s="434"/>
      <c r="B140" s="432"/>
      <c r="C140" s="399"/>
      <c r="D140" s="398"/>
      <c r="E140" s="433"/>
      <c r="F140" s="375"/>
      <c r="G140" s="398"/>
    </row>
    <row r="141" spans="1:7">
      <c r="A141" s="412">
        <f>MAX($A$1:$A139)+1</f>
        <v>32</v>
      </c>
      <c r="B141" s="432" t="s">
        <v>1372</v>
      </c>
      <c r="C141" s="399" t="s">
        <v>714</v>
      </c>
      <c r="D141" s="398">
        <v>780</v>
      </c>
      <c r="E141" s="376"/>
      <c r="F141" s="375">
        <f>+D141*E141</f>
        <v>0</v>
      </c>
      <c r="G141" s="398"/>
    </row>
    <row r="142" spans="1:7">
      <c r="A142" s="434"/>
      <c r="B142" s="432"/>
      <c r="C142" s="399"/>
      <c r="D142" s="398"/>
      <c r="E142" s="433"/>
      <c r="F142" s="375"/>
      <c r="G142" s="398"/>
    </row>
    <row r="143" spans="1:7">
      <c r="A143" s="412">
        <f>MAX($A$1:$A141)+1</f>
        <v>33</v>
      </c>
      <c r="B143" s="432" t="s">
        <v>1371</v>
      </c>
      <c r="C143" s="399" t="s">
        <v>714</v>
      </c>
      <c r="D143" s="398">
        <v>40</v>
      </c>
      <c r="E143" s="376"/>
      <c r="F143" s="375">
        <f>+D143*E143</f>
        <v>0</v>
      </c>
      <c r="G143" s="398"/>
    </row>
    <row r="144" spans="1:7">
      <c r="A144" s="412"/>
      <c r="B144" s="432"/>
      <c r="C144" s="399"/>
      <c r="D144" s="398"/>
      <c r="E144" s="398"/>
      <c r="F144" s="375"/>
      <c r="G144" s="398"/>
    </row>
    <row r="145" spans="1:7">
      <c r="A145" s="412">
        <f>MAX($A$1:$A143)+1</f>
        <v>34</v>
      </c>
      <c r="B145" s="432" t="s">
        <v>1370</v>
      </c>
      <c r="C145" s="399" t="s">
        <v>714</v>
      </c>
      <c r="D145" s="398">
        <v>1250</v>
      </c>
      <c r="E145" s="376"/>
      <c r="F145" s="375">
        <f>+D145*E145</f>
        <v>0</v>
      </c>
      <c r="G145" s="398"/>
    </row>
    <row r="146" spans="1:7">
      <c r="A146" s="434"/>
      <c r="B146" s="432"/>
      <c r="C146" s="399"/>
      <c r="D146" s="398"/>
      <c r="E146" s="433"/>
      <c r="F146" s="375"/>
      <c r="G146" s="398"/>
    </row>
    <row r="147" spans="1:7">
      <c r="A147" s="412">
        <f>MAX($A$1:$A145)+1</f>
        <v>35</v>
      </c>
      <c r="B147" s="432" t="s">
        <v>1369</v>
      </c>
      <c r="C147" s="399" t="s">
        <v>714</v>
      </c>
      <c r="D147" s="398">
        <v>150</v>
      </c>
      <c r="E147" s="376"/>
      <c r="F147" s="375">
        <f>+D147*E147</f>
        <v>0</v>
      </c>
      <c r="G147" s="398"/>
    </row>
    <row r="148" spans="1:7">
      <c r="A148" s="434"/>
      <c r="B148" s="432"/>
      <c r="C148" s="399"/>
      <c r="D148" s="398"/>
      <c r="E148" s="433"/>
      <c r="F148" s="375"/>
      <c r="G148" s="398"/>
    </row>
    <row r="149" spans="1:7">
      <c r="A149" s="412">
        <f>MAX($A$1:$A147)+1</f>
        <v>36</v>
      </c>
      <c r="B149" s="432" t="s">
        <v>1368</v>
      </c>
      <c r="C149" s="399" t="s">
        <v>714</v>
      </c>
      <c r="D149" s="398">
        <v>20</v>
      </c>
      <c r="E149" s="376"/>
      <c r="F149" s="375">
        <f>+D149*E149</f>
        <v>0</v>
      </c>
      <c r="G149" s="398"/>
    </row>
    <row r="150" spans="1:7">
      <c r="A150" s="434"/>
      <c r="B150" s="432"/>
      <c r="C150" s="399"/>
      <c r="D150" s="398"/>
      <c r="E150" s="433"/>
      <c r="F150" s="375"/>
      <c r="G150" s="398"/>
    </row>
    <row r="151" spans="1:7">
      <c r="A151" s="412">
        <f>MAX($A$1:$A149)+1</f>
        <v>37</v>
      </c>
      <c r="B151" s="432" t="s">
        <v>1367</v>
      </c>
      <c r="C151" s="399" t="s">
        <v>714</v>
      </c>
      <c r="D151" s="398">
        <v>15</v>
      </c>
      <c r="E151" s="376"/>
      <c r="F151" s="375">
        <f>+D151*E151</f>
        <v>0</v>
      </c>
      <c r="G151" s="398"/>
    </row>
    <row r="152" spans="1:7">
      <c r="A152" s="434"/>
      <c r="B152" s="432"/>
      <c r="C152" s="399"/>
      <c r="D152" s="398"/>
      <c r="E152" s="433"/>
      <c r="F152" s="375"/>
      <c r="G152" s="398"/>
    </row>
    <row r="153" spans="1:7">
      <c r="A153" s="412">
        <f>MAX($A$1:$A151)+1</f>
        <v>38</v>
      </c>
      <c r="B153" s="432" t="s">
        <v>1366</v>
      </c>
      <c r="C153" s="399" t="s">
        <v>714</v>
      </c>
      <c r="D153" s="398">
        <v>90</v>
      </c>
      <c r="E153" s="376"/>
      <c r="F153" s="375">
        <f>+D153*E153</f>
        <v>0</v>
      </c>
      <c r="G153" s="398"/>
    </row>
    <row r="154" spans="1:7">
      <c r="A154" s="434"/>
      <c r="B154" s="432"/>
      <c r="C154" s="399"/>
      <c r="D154" s="398"/>
      <c r="E154" s="433"/>
      <c r="F154" s="375"/>
      <c r="G154" s="398"/>
    </row>
    <row r="155" spans="1:7" ht="25.5">
      <c r="A155" s="412">
        <f>MAX($A$1:$A153)+1</f>
        <v>39</v>
      </c>
      <c r="B155" s="432" t="s">
        <v>1365</v>
      </c>
      <c r="C155" s="399" t="s">
        <v>714</v>
      </c>
      <c r="D155" s="398">
        <v>100</v>
      </c>
      <c r="E155" s="376"/>
      <c r="F155" s="375">
        <f>+D155*E155</f>
        <v>0</v>
      </c>
      <c r="G155" s="398"/>
    </row>
    <row r="156" spans="1:7">
      <c r="A156" s="412"/>
      <c r="B156" s="432"/>
      <c r="C156" s="399"/>
      <c r="D156" s="398"/>
      <c r="E156" s="369"/>
      <c r="F156" s="375"/>
      <c r="G156" s="398"/>
    </row>
    <row r="157" spans="1:7" ht="25.5">
      <c r="A157" s="412">
        <f>MAX($A$1:$A155)+1</f>
        <v>40</v>
      </c>
      <c r="B157" s="432" t="s">
        <v>1364</v>
      </c>
      <c r="C157" s="399" t="s">
        <v>714</v>
      </c>
      <c r="D157" s="398">
        <v>20</v>
      </c>
      <c r="E157" s="376"/>
      <c r="F157" s="375">
        <f>+D157*E157</f>
        <v>0</v>
      </c>
      <c r="G157" s="398"/>
    </row>
    <row r="158" spans="1:7">
      <c r="A158" s="412"/>
      <c r="B158" s="432"/>
      <c r="C158" s="399"/>
      <c r="D158" s="398"/>
      <c r="E158" s="376"/>
      <c r="F158" s="375"/>
      <c r="G158" s="398"/>
    </row>
    <row r="159" spans="1:7" s="378" customFormat="1">
      <c r="A159" s="412">
        <f>MAX($A$1:$A157)+1</f>
        <v>41</v>
      </c>
      <c r="B159" s="425" t="s">
        <v>1363</v>
      </c>
      <c r="C159" s="399" t="s">
        <v>714</v>
      </c>
      <c r="D159" s="398">
        <v>1100</v>
      </c>
      <c r="E159" s="376"/>
      <c r="F159" s="375">
        <f>+E159*D159</f>
        <v>0</v>
      </c>
    </row>
    <row r="160" spans="1:7">
      <c r="A160" s="434"/>
      <c r="B160" s="432"/>
      <c r="C160" s="399"/>
      <c r="D160" s="398"/>
      <c r="E160" s="433"/>
      <c r="F160" s="375"/>
      <c r="G160" s="398"/>
    </row>
    <row r="161" spans="1:7">
      <c r="A161" s="412">
        <f>MAX($A$1:$A157)+1</f>
        <v>41</v>
      </c>
      <c r="B161" s="432" t="s">
        <v>1362</v>
      </c>
      <c r="C161" s="399"/>
      <c r="D161" s="398"/>
      <c r="E161" s="368"/>
      <c r="F161" s="368"/>
    </row>
    <row r="162" spans="1:7">
      <c r="A162" s="431" t="s">
        <v>1290</v>
      </c>
      <c r="B162" s="1048" t="s">
        <v>1361</v>
      </c>
      <c r="C162" s="1025" t="s">
        <v>714</v>
      </c>
      <c r="D162" s="1025">
        <v>90</v>
      </c>
      <c r="E162" s="376"/>
      <c r="F162" s="375">
        <f>+E162*D162</f>
        <v>0</v>
      </c>
      <c r="G162" s="1025"/>
    </row>
    <row r="163" spans="1:7">
      <c r="A163" s="431" t="s">
        <v>1290</v>
      </c>
      <c r="B163" s="1048" t="s">
        <v>1360</v>
      </c>
      <c r="C163" s="1025" t="s">
        <v>714</v>
      </c>
      <c r="D163" s="1025">
        <v>40</v>
      </c>
      <c r="E163" s="376"/>
      <c r="F163" s="375">
        <f>+E163*D163</f>
        <v>0</v>
      </c>
      <c r="G163" s="1025"/>
    </row>
    <row r="164" spans="1:7">
      <c r="A164" s="431" t="s">
        <v>1290</v>
      </c>
      <c r="B164" s="1048" t="s">
        <v>1359</v>
      </c>
      <c r="C164" s="1025" t="s">
        <v>714</v>
      </c>
      <c r="D164" s="1025">
        <v>180</v>
      </c>
      <c r="E164" s="376"/>
      <c r="F164" s="375">
        <f>+E164*D164</f>
        <v>0</v>
      </c>
      <c r="G164" s="1025"/>
    </row>
    <row r="165" spans="1:7" ht="38.25">
      <c r="A165" s="371" t="s">
        <v>1290</v>
      </c>
      <c r="B165" s="1048" t="s">
        <v>1358</v>
      </c>
      <c r="C165" s="1025" t="s">
        <v>78</v>
      </c>
      <c r="D165" s="1025">
        <v>200</v>
      </c>
      <c r="E165" s="376"/>
      <c r="F165" s="375">
        <f>+E165*D165</f>
        <v>0</v>
      </c>
      <c r="G165" s="1025"/>
    </row>
    <row r="166" spans="1:7" ht="25.5">
      <c r="A166" s="371" t="s">
        <v>1290</v>
      </c>
      <c r="B166" s="1030" t="s">
        <v>1357</v>
      </c>
      <c r="C166" s="1049" t="s">
        <v>714</v>
      </c>
      <c r="D166" s="998">
        <v>15</v>
      </c>
      <c r="E166" s="376"/>
      <c r="F166" s="375">
        <f>+E166*D166</f>
        <v>0</v>
      </c>
      <c r="G166" s="998"/>
    </row>
    <row r="167" spans="1:7">
      <c r="A167" s="431"/>
      <c r="B167" s="1048"/>
      <c r="C167" s="1025"/>
      <c r="D167" s="1025"/>
      <c r="E167" s="1011"/>
      <c r="F167" s="375"/>
      <c r="G167" s="1025"/>
    </row>
    <row r="168" spans="1:7">
      <c r="A168" s="412">
        <f>MAX($A$1:$A166)+1</f>
        <v>42</v>
      </c>
      <c r="B168" s="1048" t="s">
        <v>1356</v>
      </c>
      <c r="C168" s="1025"/>
      <c r="D168" s="1025"/>
      <c r="E168" s="1011"/>
      <c r="F168" s="368"/>
      <c r="G168" s="1025"/>
    </row>
    <row r="169" spans="1:7">
      <c r="A169" s="431" t="s">
        <v>1290</v>
      </c>
      <c r="B169" s="1048" t="s">
        <v>1355</v>
      </c>
      <c r="C169" s="1025" t="s">
        <v>714</v>
      </c>
      <c r="D169" s="1025">
        <v>2600</v>
      </c>
      <c r="E169" s="376"/>
      <c r="F169" s="375">
        <f>+E169*D169</f>
        <v>0</v>
      </c>
      <c r="G169" s="1025"/>
    </row>
    <row r="170" spans="1:7" ht="25.5">
      <c r="A170" s="431" t="s">
        <v>1290</v>
      </c>
      <c r="B170" s="1048" t="s">
        <v>2684</v>
      </c>
      <c r="C170" s="1025" t="s">
        <v>714</v>
      </c>
      <c r="D170" s="1025">
        <v>150</v>
      </c>
      <c r="E170" s="376"/>
      <c r="F170" s="375">
        <f>+E170*D170</f>
        <v>0</v>
      </c>
      <c r="G170" s="1025"/>
    </row>
    <row r="171" spans="1:7">
      <c r="A171" s="431" t="s">
        <v>1290</v>
      </c>
      <c r="B171" s="1048" t="s">
        <v>1354</v>
      </c>
      <c r="C171" s="1025" t="s">
        <v>714</v>
      </c>
      <c r="D171" s="1025">
        <v>180</v>
      </c>
      <c r="E171" s="376"/>
      <c r="F171" s="375">
        <f>+E171*D171</f>
        <v>0</v>
      </c>
      <c r="G171" s="1025"/>
    </row>
    <row r="172" spans="1:7">
      <c r="A172" s="431" t="s">
        <v>1290</v>
      </c>
      <c r="B172" s="1048" t="s">
        <v>1353</v>
      </c>
      <c r="C172" s="1025" t="s">
        <v>714</v>
      </c>
      <c r="D172" s="1025">
        <v>120</v>
      </c>
      <c r="E172" s="376"/>
      <c r="F172" s="375">
        <f>+E172*D172</f>
        <v>0</v>
      </c>
      <c r="G172" s="1025"/>
    </row>
    <row r="173" spans="1:7">
      <c r="A173" s="431"/>
      <c r="B173" s="1048"/>
      <c r="C173" s="1025"/>
      <c r="D173" s="1025"/>
      <c r="E173" s="1011"/>
      <c r="F173" s="375"/>
      <c r="G173" s="1025"/>
    </row>
    <row r="174" spans="1:7" ht="25.5">
      <c r="A174" s="412">
        <f>MAX($A$1:$A171)+1</f>
        <v>43</v>
      </c>
      <c r="B174" s="1048" t="s">
        <v>1352</v>
      </c>
      <c r="C174" s="1025"/>
      <c r="D174" s="1025"/>
      <c r="E174" s="1011"/>
      <c r="F174" s="375"/>
      <c r="G174" s="1025"/>
    </row>
    <row r="175" spans="1:7">
      <c r="A175" s="431" t="s">
        <v>1290</v>
      </c>
      <c r="B175" s="1048" t="s">
        <v>1351</v>
      </c>
      <c r="C175" s="1025" t="s">
        <v>714</v>
      </c>
      <c r="D175" s="1025">
        <v>200</v>
      </c>
      <c r="E175" s="376"/>
      <c r="F175" s="375">
        <f>+E175*D175</f>
        <v>0</v>
      </c>
      <c r="G175" s="1025"/>
    </row>
    <row r="176" spans="1:7">
      <c r="A176" s="431" t="s">
        <v>1290</v>
      </c>
      <c r="B176" s="1048" t="s">
        <v>1350</v>
      </c>
      <c r="C176" s="1025" t="s">
        <v>714</v>
      </c>
      <c r="D176" s="1025">
        <v>1200</v>
      </c>
      <c r="E176" s="376"/>
      <c r="F176" s="375">
        <f>+E176*D176</f>
        <v>0</v>
      </c>
      <c r="G176" s="1025"/>
    </row>
    <row r="177" spans="1:7">
      <c r="A177" s="431" t="s">
        <v>1290</v>
      </c>
      <c r="B177" s="1048" t="s">
        <v>1349</v>
      </c>
      <c r="C177" s="1025" t="s">
        <v>714</v>
      </c>
      <c r="D177" s="1025">
        <v>50</v>
      </c>
      <c r="E177" s="376"/>
      <c r="F177" s="375">
        <f>+E177*D177</f>
        <v>0</v>
      </c>
      <c r="G177" s="1025"/>
    </row>
    <row r="178" spans="1:7" s="1033" customFormat="1">
      <c r="A178" s="430"/>
      <c r="B178" s="429"/>
      <c r="C178" s="1057"/>
      <c r="D178" s="410"/>
      <c r="E178" s="427"/>
      <c r="F178" s="375"/>
    </row>
    <row r="179" spans="1:7" s="1033" customFormat="1" ht="76.5">
      <c r="A179" s="412">
        <f>MAX($A$1:$A177)+1</f>
        <v>44</v>
      </c>
      <c r="B179" s="429" t="s">
        <v>1348</v>
      </c>
      <c r="C179" s="428"/>
      <c r="D179" s="428"/>
      <c r="E179" s="427"/>
      <c r="F179" s="426"/>
    </row>
    <row r="180" spans="1:7" s="1033" customFormat="1">
      <c r="A180" s="1001" t="s">
        <v>1290</v>
      </c>
      <c r="B180" s="1056" t="s">
        <v>1347</v>
      </c>
      <c r="C180" s="1025" t="s">
        <v>714</v>
      </c>
      <c r="D180" s="398">
        <v>15</v>
      </c>
      <c r="E180" s="376"/>
      <c r="F180" s="375">
        <f>+E180*D180</f>
        <v>0</v>
      </c>
      <c r="G180" s="398"/>
    </row>
    <row r="181" spans="1:7" s="1033" customFormat="1" ht="15">
      <c r="A181" s="1001"/>
      <c r="B181" s="1056"/>
      <c r="C181" s="1025"/>
      <c r="D181" s="398"/>
      <c r="E181" s="424"/>
      <c r="F181" s="375"/>
      <c r="G181" s="398"/>
    </row>
    <row r="182" spans="1:7" s="1033" customFormat="1">
      <c r="A182" s="1001">
        <f>MAX($A$3:$A181)+1</f>
        <v>45</v>
      </c>
      <c r="B182" s="393" t="s">
        <v>1346</v>
      </c>
      <c r="C182" s="399" t="s">
        <v>78</v>
      </c>
      <c r="D182" s="398">
        <v>6</v>
      </c>
      <c r="E182" s="376"/>
      <c r="F182" s="375">
        <f>+D182*E182</f>
        <v>0</v>
      </c>
      <c r="G182" s="398"/>
    </row>
    <row r="183" spans="1:7" ht="15">
      <c r="A183" s="1001"/>
      <c r="B183" s="1056"/>
      <c r="C183" s="1025"/>
      <c r="D183" s="1025"/>
      <c r="E183" s="424"/>
      <c r="F183" s="375"/>
    </row>
    <row r="184" spans="1:7" ht="25.5">
      <c r="A184" s="1001">
        <f>MAX($A$3:$A183)+1</f>
        <v>46</v>
      </c>
      <c r="B184" s="1048" t="s">
        <v>1345</v>
      </c>
      <c r="C184" s="1025" t="s">
        <v>78</v>
      </c>
      <c r="D184" s="1025">
        <v>5</v>
      </c>
      <c r="E184" s="376"/>
      <c r="F184" s="375">
        <f>+E184*D184</f>
        <v>0</v>
      </c>
    </row>
    <row r="185" spans="1:7" ht="15">
      <c r="A185" s="1001"/>
      <c r="B185" s="1056"/>
      <c r="C185" s="1025"/>
      <c r="D185" s="1025"/>
      <c r="E185" s="424"/>
      <c r="F185" s="375"/>
    </row>
    <row r="186" spans="1:7" ht="25.5">
      <c r="A186" s="1001">
        <f>MAX($A$3:$A185)+1</f>
        <v>47</v>
      </c>
      <c r="B186" s="1030" t="s">
        <v>1344</v>
      </c>
      <c r="C186" s="1049" t="s">
        <v>78</v>
      </c>
      <c r="D186" s="398">
        <v>25</v>
      </c>
      <c r="E186" s="376"/>
      <c r="F186" s="368">
        <f>+D186*E186</f>
        <v>0</v>
      </c>
    </row>
    <row r="187" spans="1:7" ht="15">
      <c r="A187" s="1001"/>
      <c r="B187" s="1056"/>
      <c r="C187" s="1025"/>
      <c r="D187" s="1025"/>
      <c r="E187" s="424"/>
      <c r="F187" s="375"/>
    </row>
    <row r="188" spans="1:7">
      <c r="A188" s="1001">
        <f>MAX($A$3:$A187)+1</f>
        <v>48</v>
      </c>
      <c r="B188" s="1030" t="s">
        <v>1343</v>
      </c>
      <c r="C188" s="1049" t="s">
        <v>142</v>
      </c>
      <c r="D188" s="398">
        <v>1</v>
      </c>
      <c r="E188" s="376"/>
      <c r="F188" s="368">
        <f>+D188*E188</f>
        <v>0</v>
      </c>
    </row>
    <row r="189" spans="1:7" ht="15">
      <c r="A189" s="1001"/>
      <c r="B189" s="1056"/>
      <c r="C189" s="1025"/>
      <c r="D189" s="1025"/>
      <c r="E189" s="424"/>
      <c r="F189" s="375"/>
    </row>
    <row r="190" spans="1:7">
      <c r="A190" s="1001">
        <f>MAX($A$3:$A189)+1</f>
        <v>49</v>
      </c>
      <c r="B190" s="425" t="s">
        <v>1342</v>
      </c>
      <c r="C190" s="399" t="s">
        <v>714</v>
      </c>
      <c r="D190" s="398">
        <v>50</v>
      </c>
      <c r="E190" s="376"/>
      <c r="F190" s="375">
        <f>+E190*D190</f>
        <v>0</v>
      </c>
    </row>
    <row r="191" spans="1:7" ht="15">
      <c r="A191" s="1001"/>
      <c r="B191" s="1056"/>
      <c r="C191" s="1025"/>
      <c r="D191" s="1025"/>
      <c r="E191" s="424"/>
      <c r="F191" s="375"/>
    </row>
    <row r="192" spans="1:7" ht="38.25">
      <c r="A192" s="1001">
        <f>MAX($A$3:$A191)+1</f>
        <v>50</v>
      </c>
      <c r="B192" s="377" t="s">
        <v>1341</v>
      </c>
      <c r="C192" s="411" t="s">
        <v>78</v>
      </c>
      <c r="D192" s="423">
        <v>2</v>
      </c>
      <c r="E192" s="376"/>
      <c r="F192" s="409">
        <f>E192*D192</f>
        <v>0</v>
      </c>
    </row>
    <row r="193" spans="1:6" s="1050" customFormat="1">
      <c r="A193" s="421"/>
      <c r="B193" s="1052"/>
      <c r="C193" s="1049"/>
      <c r="D193" s="398"/>
      <c r="E193" s="1051"/>
      <c r="F193" s="375"/>
    </row>
    <row r="194" spans="1:6" s="1050" customFormat="1" ht="25.5">
      <c r="A194" s="1001">
        <f>MAX($A$3:$A193)+1</f>
        <v>51</v>
      </c>
      <c r="B194" s="377" t="s">
        <v>1340</v>
      </c>
      <c r="C194" s="411" t="s">
        <v>142</v>
      </c>
      <c r="D194" s="423">
        <v>6</v>
      </c>
      <c r="E194" s="376"/>
      <c r="F194" s="409">
        <f>E194*D194</f>
        <v>0</v>
      </c>
    </row>
    <row r="195" spans="1:6" s="1050" customFormat="1">
      <c r="A195" s="421"/>
      <c r="B195" s="1052"/>
      <c r="C195" s="1049"/>
      <c r="D195" s="398"/>
      <c r="E195" s="1051"/>
      <c r="F195" s="375"/>
    </row>
    <row r="196" spans="1:6" s="1050" customFormat="1" ht="25.5">
      <c r="A196" s="1001">
        <f>MAX($A$3:$A195)+1</f>
        <v>52</v>
      </c>
      <c r="B196" s="1055" t="s">
        <v>2683</v>
      </c>
      <c r="C196" s="411" t="s">
        <v>142</v>
      </c>
      <c r="D196" s="423">
        <v>1</v>
      </c>
      <c r="E196" s="376"/>
      <c r="F196" s="409">
        <f>E196*D196</f>
        <v>0</v>
      </c>
    </row>
    <row r="197" spans="1:6" s="1050" customFormat="1">
      <c r="A197" s="421"/>
      <c r="B197" s="1052"/>
      <c r="C197" s="1049"/>
      <c r="D197" s="398"/>
      <c r="E197" s="1051"/>
      <c r="F197" s="375"/>
    </row>
    <row r="198" spans="1:6" s="1050" customFormat="1" ht="38.25">
      <c r="A198" s="1001">
        <f>MAX($A$3:$A197)+1</f>
        <v>53</v>
      </c>
      <c r="B198" s="1055" t="s">
        <v>2682</v>
      </c>
      <c r="C198" s="411" t="s">
        <v>142</v>
      </c>
      <c r="D198" s="423">
        <v>1</v>
      </c>
      <c r="E198" s="376"/>
      <c r="F198" s="409">
        <f>E198*D198</f>
        <v>0</v>
      </c>
    </row>
    <row r="199" spans="1:6" s="1050" customFormat="1">
      <c r="A199" s="421"/>
      <c r="B199" s="1052"/>
      <c r="C199" s="1049"/>
      <c r="D199" s="398"/>
      <c r="E199" s="1051"/>
      <c r="F199" s="375"/>
    </row>
    <row r="200" spans="1:6" s="1050" customFormat="1" ht="25.5">
      <c r="A200" s="1001">
        <f>MAX($A$3:$A199)+1</f>
        <v>54</v>
      </c>
      <c r="B200" s="1055" t="s">
        <v>2681</v>
      </c>
      <c r="C200" s="411" t="s">
        <v>142</v>
      </c>
      <c r="D200" s="423">
        <v>1</v>
      </c>
      <c r="E200" s="376"/>
      <c r="F200" s="409">
        <f>E200*D200</f>
        <v>0</v>
      </c>
    </row>
    <row r="201" spans="1:6" s="1050" customFormat="1">
      <c r="A201" s="421"/>
      <c r="B201" s="1052"/>
      <c r="C201" s="1049"/>
      <c r="D201" s="398"/>
      <c r="E201" s="1051"/>
      <c r="F201" s="375"/>
    </row>
    <row r="202" spans="1:6" s="1050" customFormat="1">
      <c r="A202" s="1001">
        <f>MAX($A$3:$A201)+1</f>
        <v>55</v>
      </c>
      <c r="B202" s="1055" t="s">
        <v>2680</v>
      </c>
      <c r="C202" s="1053" t="s">
        <v>142</v>
      </c>
      <c r="D202" s="422">
        <v>1</v>
      </c>
      <c r="E202" s="376"/>
      <c r="F202" s="368">
        <f>D202*E202</f>
        <v>0</v>
      </c>
    </row>
    <row r="203" spans="1:6" s="1050" customFormat="1">
      <c r="A203" s="421"/>
      <c r="B203" s="1052"/>
      <c r="C203" s="1049"/>
      <c r="D203" s="398"/>
      <c r="E203" s="1051"/>
      <c r="F203" s="375"/>
    </row>
    <row r="204" spans="1:6" s="1050" customFormat="1">
      <c r="A204" s="1001">
        <f>MAX($A$3:$A203)+1</f>
        <v>56</v>
      </c>
      <c r="B204" s="1055" t="s">
        <v>2679</v>
      </c>
      <c r="C204" s="1053" t="s">
        <v>142</v>
      </c>
      <c r="D204" s="422">
        <v>1</v>
      </c>
      <c r="E204" s="376"/>
      <c r="F204" s="368">
        <f>D204*E204</f>
        <v>0</v>
      </c>
    </row>
    <row r="205" spans="1:6" s="1050" customFormat="1">
      <c r="A205" s="421"/>
      <c r="B205" s="1052"/>
      <c r="C205" s="1049"/>
      <c r="D205" s="398"/>
      <c r="E205" s="1051"/>
      <c r="F205" s="375"/>
    </row>
    <row r="206" spans="1:6" s="1050" customFormat="1" ht="25.5">
      <c r="A206" s="1001">
        <f>MAX($A$3:$A203)+1</f>
        <v>56</v>
      </c>
      <c r="B206" s="1055" t="s">
        <v>2678</v>
      </c>
      <c r="C206" s="1053" t="s">
        <v>142</v>
      </c>
      <c r="D206" s="422">
        <v>1</v>
      </c>
      <c r="E206" s="376"/>
      <c r="F206" s="368">
        <f>D206*E206</f>
        <v>0</v>
      </c>
    </row>
    <row r="207" spans="1:6" s="1050" customFormat="1">
      <c r="A207" s="421"/>
      <c r="B207" s="1052"/>
      <c r="C207" s="1049"/>
      <c r="D207" s="398"/>
      <c r="E207" s="1051"/>
      <c r="F207" s="375"/>
    </row>
    <row r="208" spans="1:6" s="1050" customFormat="1" ht="38.25">
      <c r="A208" s="1001">
        <f>MAX($A$3:$A205)+1</f>
        <v>57</v>
      </c>
      <c r="B208" s="1055" t="s">
        <v>1339</v>
      </c>
      <c r="C208" s="1053" t="s">
        <v>170</v>
      </c>
      <c r="D208" s="422">
        <v>8</v>
      </c>
      <c r="E208" s="376"/>
      <c r="F208" s="368">
        <f>D208*E208</f>
        <v>0</v>
      </c>
    </row>
    <row r="209" spans="1:7" s="1050" customFormat="1">
      <c r="A209" s="421"/>
      <c r="B209" s="1052"/>
      <c r="C209" s="1049"/>
      <c r="D209" s="398"/>
      <c r="E209" s="1051"/>
      <c r="F209" s="375"/>
    </row>
    <row r="210" spans="1:7" s="1050" customFormat="1">
      <c r="A210" s="1001">
        <f>MAX($A$3:$A209)+1</f>
        <v>58</v>
      </c>
      <c r="B210" s="1054" t="s">
        <v>1338</v>
      </c>
      <c r="C210" s="1053" t="s">
        <v>78</v>
      </c>
      <c r="D210" s="422">
        <v>4</v>
      </c>
      <c r="E210" s="376"/>
      <c r="F210" s="368">
        <f>D210*E210</f>
        <v>0</v>
      </c>
    </row>
    <row r="211" spans="1:7" s="1050" customFormat="1">
      <c r="A211" s="421"/>
      <c r="B211" s="1052"/>
      <c r="C211" s="1049"/>
      <c r="D211" s="398"/>
      <c r="E211" s="1051"/>
      <c r="F211" s="375"/>
    </row>
    <row r="212" spans="1:7">
      <c r="A212" s="1001">
        <f>MAX($A$3:$A211)+1</f>
        <v>59</v>
      </c>
      <c r="B212" s="1000" t="s">
        <v>1337</v>
      </c>
      <c r="C212" s="1049" t="s">
        <v>142</v>
      </c>
      <c r="D212" s="398">
        <v>1</v>
      </c>
      <c r="E212" s="376"/>
      <c r="F212" s="375">
        <f>+E212*D212</f>
        <v>0</v>
      </c>
    </row>
    <row r="213" spans="1:7">
      <c r="A213" s="412"/>
      <c r="B213" s="1000"/>
      <c r="C213" s="1049"/>
      <c r="D213" s="398"/>
      <c r="E213" s="1011"/>
      <c r="F213" s="375"/>
    </row>
    <row r="214" spans="1:7">
      <c r="A214" s="1001">
        <f>MAX($A$3:$A213)+1</f>
        <v>60</v>
      </c>
      <c r="B214" s="1048" t="s">
        <v>1265</v>
      </c>
      <c r="C214" s="1025" t="s">
        <v>1264</v>
      </c>
      <c r="D214" s="1025">
        <v>5</v>
      </c>
      <c r="E214" s="1011"/>
      <c r="F214" s="375">
        <f>SUM(F107:F213)*D214%</f>
        <v>0</v>
      </c>
    </row>
    <row r="216" spans="1:7" s="384" customFormat="1">
      <c r="A216" s="391" t="s">
        <v>557</v>
      </c>
      <c r="B216" s="390" t="s">
        <v>2677</v>
      </c>
      <c r="C216" s="1024"/>
      <c r="D216" s="388"/>
      <c r="E216" s="387"/>
      <c r="F216" s="392">
        <f>SUM(F220:F328)</f>
        <v>0</v>
      </c>
      <c r="G216" s="957"/>
    </row>
    <row r="217" spans="1:7" s="384" customFormat="1">
      <c r="A217" s="386"/>
      <c r="B217" s="385" t="s">
        <v>1336</v>
      </c>
      <c r="C217" s="459"/>
      <c r="D217" s="1047"/>
      <c r="E217" s="1046"/>
      <c r="F217" s="1045"/>
      <c r="G217" s="957"/>
    </row>
    <row r="218" spans="1:7" s="378" customFormat="1">
      <c r="A218" s="386"/>
      <c r="B218" s="385"/>
      <c r="C218" s="459"/>
      <c r="D218" s="380"/>
      <c r="E218" s="379"/>
      <c r="F218" s="379"/>
    </row>
    <row r="219" spans="1:7" s="378" customFormat="1">
      <c r="A219" s="374"/>
      <c r="B219" s="383" t="s">
        <v>585</v>
      </c>
      <c r="C219" s="1021" t="s">
        <v>586</v>
      </c>
      <c r="D219" s="382" t="s">
        <v>587</v>
      </c>
      <c r="E219" s="381" t="s">
        <v>588</v>
      </c>
      <c r="F219" s="381" t="s">
        <v>554</v>
      </c>
    </row>
    <row r="220" spans="1:7" s="1040" customFormat="1">
      <c r="A220" s="448"/>
      <c r="B220" s="377"/>
      <c r="C220" s="1013"/>
      <c r="D220" s="1025"/>
      <c r="E220" s="439"/>
      <c r="F220" s="375"/>
    </row>
    <row r="221" spans="1:7" s="1040" customFormat="1" ht="63.75">
      <c r="A221" s="441">
        <f>MAX($A$3:$A220)+1</f>
        <v>61</v>
      </c>
      <c r="B221" s="440" t="s">
        <v>1426</v>
      </c>
      <c r="C221" s="1013" t="s">
        <v>142</v>
      </c>
      <c r="D221" s="1025">
        <v>1</v>
      </c>
      <c r="E221" s="376"/>
      <c r="F221" s="375">
        <f>D221*E221</f>
        <v>0</v>
      </c>
      <c r="G221" s="1025"/>
    </row>
    <row r="222" spans="1:7" s="1040" customFormat="1">
      <c r="A222" s="449" t="s">
        <v>1290</v>
      </c>
      <c r="B222" s="377" t="s">
        <v>1404</v>
      </c>
      <c r="C222" s="1013" t="s">
        <v>78</v>
      </c>
      <c r="D222" s="1025">
        <v>1</v>
      </c>
      <c r="E222" s="376"/>
      <c r="F222" s="375">
        <f>D222*E222</f>
        <v>0</v>
      </c>
      <c r="G222" s="1025"/>
    </row>
    <row r="223" spans="1:7" s="1041" customFormat="1">
      <c r="A223" s="448" t="s">
        <v>1290</v>
      </c>
      <c r="B223" s="377" t="s">
        <v>1425</v>
      </c>
      <c r="C223" s="447" t="s">
        <v>78</v>
      </c>
      <c r="D223" s="446">
        <v>1</v>
      </c>
      <c r="E223" s="376"/>
      <c r="F223" s="368">
        <f t="shared" ref="F223:F232" si="0">E223*D223</f>
        <v>0</v>
      </c>
      <c r="G223" s="446"/>
    </row>
    <row r="224" spans="1:7" s="1041" customFormat="1">
      <c r="A224" s="448" t="s">
        <v>1290</v>
      </c>
      <c r="B224" s="377" t="s">
        <v>1424</v>
      </c>
      <c r="C224" s="447" t="s">
        <v>78</v>
      </c>
      <c r="D224" s="446">
        <v>1</v>
      </c>
      <c r="E224" s="376"/>
      <c r="F224" s="368">
        <f t="shared" si="0"/>
        <v>0</v>
      </c>
      <c r="G224" s="446"/>
    </row>
    <row r="225" spans="1:7" s="1041" customFormat="1">
      <c r="A225" s="448" t="s">
        <v>1290</v>
      </c>
      <c r="B225" s="377" t="s">
        <v>1423</v>
      </c>
      <c r="C225" s="447" t="s">
        <v>78</v>
      </c>
      <c r="D225" s="446">
        <v>21</v>
      </c>
      <c r="E225" s="376"/>
      <c r="F225" s="368">
        <f t="shared" si="0"/>
        <v>0</v>
      </c>
      <c r="G225" s="446"/>
    </row>
    <row r="226" spans="1:7" s="1041" customFormat="1" ht="25.5">
      <c r="A226" s="448" t="s">
        <v>1290</v>
      </c>
      <c r="B226" s="377" t="s">
        <v>1422</v>
      </c>
      <c r="C226" s="447" t="s">
        <v>142</v>
      </c>
      <c r="D226" s="446">
        <v>1</v>
      </c>
      <c r="E226" s="376"/>
      <c r="F226" s="368">
        <f t="shared" si="0"/>
        <v>0</v>
      </c>
      <c r="G226" s="446"/>
    </row>
    <row r="227" spans="1:7" s="1044" customFormat="1" ht="25.5">
      <c r="A227" s="1015" t="s">
        <v>1290</v>
      </c>
      <c r="B227" s="458" t="s">
        <v>1421</v>
      </c>
      <c r="C227" s="456" t="s">
        <v>142</v>
      </c>
      <c r="D227" s="455">
        <v>1</v>
      </c>
      <c r="E227" s="376"/>
      <c r="F227" s="368">
        <f t="shared" si="0"/>
        <v>0</v>
      </c>
      <c r="G227" s="455"/>
    </row>
    <row r="228" spans="1:7" s="1041" customFormat="1">
      <c r="A228" s="448" t="s">
        <v>1290</v>
      </c>
      <c r="B228" s="377" t="s">
        <v>1420</v>
      </c>
      <c r="C228" s="447" t="s">
        <v>142</v>
      </c>
      <c r="D228" s="446">
        <v>1</v>
      </c>
      <c r="E228" s="376"/>
      <c r="F228" s="368">
        <f t="shared" si="0"/>
        <v>0</v>
      </c>
      <c r="G228" s="446"/>
    </row>
    <row r="229" spans="1:7" s="1044" customFormat="1" ht="63.75">
      <c r="A229" s="1015" t="s">
        <v>1290</v>
      </c>
      <c r="B229" s="457" t="s">
        <v>1419</v>
      </c>
      <c r="C229" s="456" t="s">
        <v>142</v>
      </c>
      <c r="D229" s="455">
        <v>1</v>
      </c>
      <c r="E229" s="376"/>
      <c r="F229" s="368">
        <f t="shared" si="0"/>
        <v>0</v>
      </c>
      <c r="G229" s="455"/>
    </row>
    <row r="230" spans="1:7" s="1041" customFormat="1">
      <c r="A230" s="454" t="s">
        <v>1290</v>
      </c>
      <c r="B230" s="377" t="s">
        <v>1397</v>
      </c>
      <c r="C230" s="447" t="s">
        <v>840</v>
      </c>
      <c r="D230" s="446">
        <v>10</v>
      </c>
      <c r="E230" s="376"/>
      <c r="F230" s="368">
        <f t="shared" si="0"/>
        <v>0</v>
      </c>
      <c r="G230" s="446"/>
    </row>
    <row r="231" spans="1:7" s="1041" customFormat="1">
      <c r="A231" s="454" t="s">
        <v>1290</v>
      </c>
      <c r="B231" s="377" t="s">
        <v>1418</v>
      </c>
      <c r="C231" s="447" t="s">
        <v>840</v>
      </c>
      <c r="D231" s="446">
        <v>3</v>
      </c>
      <c r="E231" s="376"/>
      <c r="F231" s="368">
        <f t="shared" si="0"/>
        <v>0</v>
      </c>
      <c r="G231" s="446"/>
    </row>
    <row r="232" spans="1:7" s="1041" customFormat="1">
      <c r="A232" s="454" t="s">
        <v>1290</v>
      </c>
      <c r="B232" s="377" t="s">
        <v>1395</v>
      </c>
      <c r="C232" s="447" t="s">
        <v>78</v>
      </c>
      <c r="D232" s="446">
        <v>1</v>
      </c>
      <c r="E232" s="376"/>
      <c r="F232" s="368">
        <f t="shared" si="0"/>
        <v>0</v>
      </c>
      <c r="G232" s="446"/>
    </row>
    <row r="233" spans="1:7" s="1041" customFormat="1">
      <c r="A233" s="454"/>
      <c r="B233" s="453"/>
      <c r="C233" s="447"/>
      <c r="D233" s="423"/>
      <c r="E233" s="996"/>
      <c r="F233" s="368"/>
    </row>
    <row r="234" spans="1:7" s="1040" customFormat="1" ht="63.75">
      <c r="A234" s="441">
        <f>MAX($A$3:$A233)+1</f>
        <v>62</v>
      </c>
      <c r="B234" s="440" t="s">
        <v>1417</v>
      </c>
      <c r="C234" s="1013" t="s">
        <v>142</v>
      </c>
      <c r="D234" s="1025">
        <v>1</v>
      </c>
      <c r="E234" s="376"/>
      <c r="F234" s="375">
        <f>D234*E234</f>
        <v>0</v>
      </c>
    </row>
    <row r="235" spans="1:7" s="1042" customFormat="1" ht="25.5">
      <c r="A235" s="449" t="s">
        <v>1290</v>
      </c>
      <c r="B235" s="377" t="s">
        <v>1416</v>
      </c>
      <c r="C235" s="1013" t="s">
        <v>142</v>
      </c>
      <c r="D235" s="1025">
        <v>1</v>
      </c>
      <c r="E235" s="376"/>
      <c r="F235" s="375">
        <f>D235*E235</f>
        <v>0</v>
      </c>
    </row>
    <row r="236" spans="1:7" s="1042" customFormat="1">
      <c r="A236" s="449" t="s">
        <v>1290</v>
      </c>
      <c r="B236" s="377" t="s">
        <v>1404</v>
      </c>
      <c r="C236" s="1013" t="s">
        <v>78</v>
      </c>
      <c r="D236" s="1025">
        <v>1</v>
      </c>
      <c r="E236" s="376"/>
      <c r="F236" s="375">
        <f>D236*E236</f>
        <v>0</v>
      </c>
    </row>
    <row r="237" spans="1:7" s="1041" customFormat="1">
      <c r="A237" s="448" t="s">
        <v>1290</v>
      </c>
      <c r="B237" s="377" t="s">
        <v>1415</v>
      </c>
      <c r="C237" s="447" t="s">
        <v>78</v>
      </c>
      <c r="D237" s="446">
        <v>15</v>
      </c>
      <c r="E237" s="376"/>
      <c r="F237" s="368">
        <f t="shared" ref="F237:F245" si="1">E237*D237</f>
        <v>0</v>
      </c>
    </row>
    <row r="238" spans="1:7" s="1041" customFormat="1">
      <c r="A238" s="448" t="s">
        <v>1290</v>
      </c>
      <c r="B238" s="377" t="s">
        <v>1414</v>
      </c>
      <c r="C238" s="447" t="s">
        <v>78</v>
      </c>
      <c r="D238" s="446">
        <v>1</v>
      </c>
      <c r="E238" s="376"/>
      <c r="F238" s="368">
        <f t="shared" si="1"/>
        <v>0</v>
      </c>
    </row>
    <row r="239" spans="1:7" s="1041" customFormat="1">
      <c r="A239" s="448" t="s">
        <v>1290</v>
      </c>
      <c r="B239" s="377" t="s">
        <v>1413</v>
      </c>
      <c r="C239" s="447" t="s">
        <v>78</v>
      </c>
      <c r="D239" s="446">
        <v>6</v>
      </c>
      <c r="E239" s="376"/>
      <c r="F239" s="368">
        <f t="shared" si="1"/>
        <v>0</v>
      </c>
    </row>
    <row r="240" spans="1:7" s="1041" customFormat="1">
      <c r="A240" s="448" t="s">
        <v>1290</v>
      </c>
      <c r="B240" s="377" t="s">
        <v>1412</v>
      </c>
      <c r="C240" s="447" t="s">
        <v>78</v>
      </c>
      <c r="D240" s="446">
        <v>3</v>
      </c>
      <c r="E240" s="376"/>
      <c r="F240" s="368">
        <f t="shared" si="1"/>
        <v>0</v>
      </c>
    </row>
    <row r="241" spans="1:6">
      <c r="A241" s="445" t="s">
        <v>1290</v>
      </c>
      <c r="B241" s="377" t="s">
        <v>1399</v>
      </c>
      <c r="C241" s="444" t="s">
        <v>142</v>
      </c>
      <c r="D241" s="443">
        <v>1</v>
      </c>
      <c r="E241" s="442"/>
      <c r="F241" s="408">
        <f t="shared" si="1"/>
        <v>0</v>
      </c>
    </row>
    <row r="242" spans="1:6" ht="25.5">
      <c r="A242" s="445" t="s">
        <v>1290</v>
      </c>
      <c r="B242" s="377" t="s">
        <v>1398</v>
      </c>
      <c r="C242" s="444" t="s">
        <v>142</v>
      </c>
      <c r="D242" s="443">
        <v>1</v>
      </c>
      <c r="E242" s="442"/>
      <c r="F242" s="408">
        <f t="shared" si="1"/>
        <v>0</v>
      </c>
    </row>
    <row r="243" spans="1:6">
      <c r="A243" s="445" t="s">
        <v>1290</v>
      </c>
      <c r="B243" s="377" t="s">
        <v>1397</v>
      </c>
      <c r="C243" s="444" t="s">
        <v>840</v>
      </c>
      <c r="D243" s="443">
        <v>10</v>
      </c>
      <c r="E243" s="442"/>
      <c r="F243" s="408">
        <f t="shared" si="1"/>
        <v>0</v>
      </c>
    </row>
    <row r="244" spans="1:6">
      <c r="A244" s="445" t="s">
        <v>1290</v>
      </c>
      <c r="B244" s="377" t="s">
        <v>1396</v>
      </c>
      <c r="C244" s="444" t="s">
        <v>840</v>
      </c>
      <c r="D244" s="443">
        <v>5</v>
      </c>
      <c r="E244" s="442"/>
      <c r="F244" s="408">
        <f t="shared" si="1"/>
        <v>0</v>
      </c>
    </row>
    <row r="245" spans="1:6">
      <c r="A245" s="445" t="s">
        <v>1290</v>
      </c>
      <c r="B245" s="377" t="s">
        <v>1395</v>
      </c>
      <c r="C245" s="444" t="s">
        <v>78</v>
      </c>
      <c r="D245" s="443">
        <v>1</v>
      </c>
      <c r="E245" s="442"/>
      <c r="F245" s="408">
        <f t="shared" si="1"/>
        <v>0</v>
      </c>
    </row>
    <row r="246" spans="1:6">
      <c r="A246" s="445"/>
      <c r="B246" s="453"/>
      <c r="C246" s="444"/>
      <c r="D246" s="443"/>
      <c r="E246" s="452"/>
      <c r="F246" s="408"/>
    </row>
    <row r="247" spans="1:6" s="1040" customFormat="1" ht="38.25">
      <c r="A247" s="441">
        <f>MAX($A$3:$A246)+1</f>
        <v>63</v>
      </c>
      <c r="B247" s="440" t="s">
        <v>1411</v>
      </c>
      <c r="C247" s="1013" t="s">
        <v>142</v>
      </c>
      <c r="D247" s="1025">
        <v>1</v>
      </c>
      <c r="E247" s="376"/>
      <c r="F247" s="375">
        <f>D247*E247</f>
        <v>0</v>
      </c>
    </row>
    <row r="248" spans="1:6" s="1042" customFormat="1">
      <c r="A248" s="449" t="s">
        <v>1290</v>
      </c>
      <c r="B248" s="377" t="s">
        <v>1405</v>
      </c>
      <c r="C248" s="1013" t="s">
        <v>78</v>
      </c>
      <c r="D248" s="1025">
        <v>1</v>
      </c>
      <c r="E248" s="376"/>
      <c r="F248" s="375">
        <f>D248*E248</f>
        <v>0</v>
      </c>
    </row>
    <row r="249" spans="1:6" s="1042" customFormat="1">
      <c r="A249" s="449" t="s">
        <v>1290</v>
      </c>
      <c r="B249" s="377" t="s">
        <v>1404</v>
      </c>
      <c r="C249" s="1013" t="s">
        <v>78</v>
      </c>
      <c r="D249" s="1025">
        <v>1</v>
      </c>
      <c r="E249" s="376"/>
      <c r="F249" s="375">
        <f>D249*E249</f>
        <v>0</v>
      </c>
    </row>
    <row r="250" spans="1:6" s="1041" customFormat="1">
      <c r="A250" s="448" t="s">
        <v>1290</v>
      </c>
      <c r="B250" s="377" t="s">
        <v>1403</v>
      </c>
      <c r="C250" s="447" t="s">
        <v>78</v>
      </c>
      <c r="D250" s="446">
        <v>16</v>
      </c>
      <c r="E250" s="376"/>
      <c r="F250" s="368">
        <f t="shared" ref="F250:F258" si="2">E250*D250</f>
        <v>0</v>
      </c>
    </row>
    <row r="251" spans="1:6" s="1041" customFormat="1">
      <c r="A251" s="448" t="s">
        <v>1290</v>
      </c>
      <c r="B251" s="377" t="s">
        <v>1402</v>
      </c>
      <c r="C251" s="447" t="s">
        <v>78</v>
      </c>
      <c r="D251" s="446">
        <v>1</v>
      </c>
      <c r="E251" s="376"/>
      <c r="F251" s="368">
        <f t="shared" si="2"/>
        <v>0</v>
      </c>
    </row>
    <row r="252" spans="1:6" s="1041" customFormat="1" ht="25.5">
      <c r="A252" s="448" t="s">
        <v>1290</v>
      </c>
      <c r="B252" s="377" t="s">
        <v>1401</v>
      </c>
      <c r="C252" s="447" t="s">
        <v>78</v>
      </c>
      <c r="D252" s="446">
        <v>1</v>
      </c>
      <c r="E252" s="376"/>
      <c r="F252" s="368">
        <f t="shared" si="2"/>
        <v>0</v>
      </c>
    </row>
    <row r="253" spans="1:6" s="1041" customFormat="1" ht="25.5">
      <c r="A253" s="448" t="s">
        <v>1290</v>
      </c>
      <c r="B253" s="377" t="s">
        <v>1400</v>
      </c>
      <c r="C253" s="447" t="s">
        <v>78</v>
      </c>
      <c r="D253" s="446">
        <v>2</v>
      </c>
      <c r="E253" s="376"/>
      <c r="F253" s="368">
        <f t="shared" si="2"/>
        <v>0</v>
      </c>
    </row>
    <row r="254" spans="1:6">
      <c r="A254" s="445" t="s">
        <v>1290</v>
      </c>
      <c r="B254" s="377" t="s">
        <v>1399</v>
      </c>
      <c r="C254" s="444" t="s">
        <v>142</v>
      </c>
      <c r="D254" s="443">
        <v>1</v>
      </c>
      <c r="E254" s="442"/>
      <c r="F254" s="408">
        <f t="shared" si="2"/>
        <v>0</v>
      </c>
    </row>
    <row r="255" spans="1:6" ht="25.5">
      <c r="A255" s="445" t="s">
        <v>1290</v>
      </c>
      <c r="B255" s="377" t="s">
        <v>1398</v>
      </c>
      <c r="C255" s="444" t="s">
        <v>142</v>
      </c>
      <c r="D255" s="443">
        <v>1</v>
      </c>
      <c r="E255" s="442"/>
      <c r="F255" s="408">
        <f t="shared" si="2"/>
        <v>0</v>
      </c>
    </row>
    <row r="256" spans="1:6">
      <c r="A256" s="445" t="s">
        <v>1290</v>
      </c>
      <c r="B256" s="377" t="s">
        <v>1397</v>
      </c>
      <c r="C256" s="444" t="s">
        <v>840</v>
      </c>
      <c r="D256" s="443">
        <v>5</v>
      </c>
      <c r="E256" s="442"/>
      <c r="F256" s="408">
        <f t="shared" si="2"/>
        <v>0</v>
      </c>
    </row>
    <row r="257" spans="1:6">
      <c r="A257" s="445" t="s">
        <v>1290</v>
      </c>
      <c r="B257" s="377" t="s">
        <v>1396</v>
      </c>
      <c r="C257" s="444" t="s">
        <v>840</v>
      </c>
      <c r="D257" s="443">
        <v>2</v>
      </c>
      <c r="E257" s="442"/>
      <c r="F257" s="408">
        <f t="shared" si="2"/>
        <v>0</v>
      </c>
    </row>
    <row r="258" spans="1:6">
      <c r="A258" s="445" t="s">
        <v>1290</v>
      </c>
      <c r="B258" s="377" t="s">
        <v>1395</v>
      </c>
      <c r="C258" s="444" t="s">
        <v>78</v>
      </c>
      <c r="D258" s="443">
        <v>1</v>
      </c>
      <c r="E258" s="442"/>
      <c r="F258" s="408">
        <f t="shared" si="2"/>
        <v>0</v>
      </c>
    </row>
    <row r="259" spans="1:6">
      <c r="A259" s="445"/>
      <c r="B259" s="377"/>
      <c r="C259" s="444"/>
      <c r="D259" s="443"/>
      <c r="E259" s="452"/>
      <c r="F259" s="408"/>
    </row>
    <row r="260" spans="1:6" ht="38.25">
      <c r="A260" s="441">
        <f>MAX($A$3:$A259)+1</f>
        <v>64</v>
      </c>
      <c r="B260" s="440" t="s">
        <v>1410</v>
      </c>
      <c r="C260" s="1013" t="s">
        <v>142</v>
      </c>
      <c r="D260" s="1025">
        <v>1</v>
      </c>
      <c r="E260" s="376"/>
      <c r="F260" s="375">
        <f>D260*E260</f>
        <v>0</v>
      </c>
    </row>
    <row r="261" spans="1:6" s="1040" customFormat="1">
      <c r="A261" s="449" t="s">
        <v>1290</v>
      </c>
      <c r="B261" s="377" t="s">
        <v>1405</v>
      </c>
      <c r="C261" s="1013" t="s">
        <v>78</v>
      </c>
      <c r="D261" s="1025">
        <v>1</v>
      </c>
      <c r="E261" s="376"/>
      <c r="F261" s="375">
        <f>D261*E261</f>
        <v>0</v>
      </c>
    </row>
    <row r="262" spans="1:6" s="1040" customFormat="1">
      <c r="A262" s="449" t="s">
        <v>1290</v>
      </c>
      <c r="B262" s="377" t="s">
        <v>1404</v>
      </c>
      <c r="C262" s="1013" t="s">
        <v>78</v>
      </c>
      <c r="D262" s="1025">
        <v>1</v>
      </c>
      <c r="E262" s="376"/>
      <c r="F262" s="375">
        <f>D262*E262</f>
        <v>0</v>
      </c>
    </row>
    <row r="263" spans="1:6" s="1042" customFormat="1">
      <c r="A263" s="448" t="s">
        <v>1290</v>
      </c>
      <c r="B263" s="377" t="s">
        <v>1403</v>
      </c>
      <c r="C263" s="447" t="s">
        <v>78</v>
      </c>
      <c r="D263" s="446">
        <v>16</v>
      </c>
      <c r="E263" s="376"/>
      <c r="F263" s="368">
        <f t="shared" ref="F263:F271" si="3">E263*D263</f>
        <v>0</v>
      </c>
    </row>
    <row r="264" spans="1:6">
      <c r="A264" s="448" t="s">
        <v>1290</v>
      </c>
      <c r="B264" s="377" t="s">
        <v>1402</v>
      </c>
      <c r="C264" s="447" t="s">
        <v>78</v>
      </c>
      <c r="D264" s="446">
        <v>1</v>
      </c>
      <c r="E264" s="376"/>
      <c r="F264" s="368">
        <f t="shared" si="3"/>
        <v>0</v>
      </c>
    </row>
    <row r="265" spans="1:6" ht="25.5">
      <c r="A265" s="448" t="s">
        <v>1290</v>
      </c>
      <c r="B265" s="377" t="s">
        <v>1401</v>
      </c>
      <c r="C265" s="447" t="s">
        <v>78</v>
      </c>
      <c r="D265" s="446">
        <v>1</v>
      </c>
      <c r="E265" s="376"/>
      <c r="F265" s="368">
        <f t="shared" si="3"/>
        <v>0</v>
      </c>
    </row>
    <row r="266" spans="1:6" ht="25.5">
      <c r="A266" s="448" t="s">
        <v>1290</v>
      </c>
      <c r="B266" s="377" t="s">
        <v>1400</v>
      </c>
      <c r="C266" s="447" t="s">
        <v>78</v>
      </c>
      <c r="D266" s="446">
        <v>2</v>
      </c>
      <c r="E266" s="376"/>
      <c r="F266" s="368">
        <f t="shared" si="3"/>
        <v>0</v>
      </c>
    </row>
    <row r="267" spans="1:6">
      <c r="A267" s="445" t="s">
        <v>1290</v>
      </c>
      <c r="B267" s="377" t="s">
        <v>1399</v>
      </c>
      <c r="C267" s="444" t="s">
        <v>142</v>
      </c>
      <c r="D267" s="443">
        <v>1</v>
      </c>
      <c r="E267" s="442"/>
      <c r="F267" s="408">
        <f t="shared" si="3"/>
        <v>0</v>
      </c>
    </row>
    <row r="268" spans="1:6" ht="25.5">
      <c r="A268" s="445" t="s">
        <v>1290</v>
      </c>
      <c r="B268" s="377" t="s">
        <v>1398</v>
      </c>
      <c r="C268" s="444" t="s">
        <v>142</v>
      </c>
      <c r="D268" s="443">
        <v>1</v>
      </c>
      <c r="E268" s="442"/>
      <c r="F268" s="408">
        <f t="shared" si="3"/>
        <v>0</v>
      </c>
    </row>
    <row r="269" spans="1:6" s="1041" customFormat="1">
      <c r="A269" s="445" t="s">
        <v>1290</v>
      </c>
      <c r="B269" s="377" t="s">
        <v>1397</v>
      </c>
      <c r="C269" s="444" t="s">
        <v>840</v>
      </c>
      <c r="D269" s="443">
        <v>5</v>
      </c>
      <c r="E269" s="442"/>
      <c r="F269" s="408">
        <f t="shared" si="3"/>
        <v>0</v>
      </c>
    </row>
    <row r="270" spans="1:6">
      <c r="A270" s="445" t="s">
        <v>1290</v>
      </c>
      <c r="B270" s="377" t="s">
        <v>1396</v>
      </c>
      <c r="C270" s="444" t="s">
        <v>840</v>
      </c>
      <c r="D270" s="443">
        <v>2</v>
      </c>
      <c r="E270" s="442"/>
      <c r="F270" s="408">
        <f t="shared" si="3"/>
        <v>0</v>
      </c>
    </row>
    <row r="271" spans="1:6">
      <c r="A271" s="445" t="s">
        <v>1290</v>
      </c>
      <c r="B271" s="377" t="s">
        <v>1395</v>
      </c>
      <c r="C271" s="444" t="s">
        <v>78</v>
      </c>
      <c r="D271" s="443">
        <v>1</v>
      </c>
      <c r="E271" s="442"/>
      <c r="F271" s="408">
        <f t="shared" si="3"/>
        <v>0</v>
      </c>
    </row>
    <row r="272" spans="1:6" s="1040" customFormat="1">
      <c r="A272" s="448"/>
      <c r="B272" s="377"/>
      <c r="C272" s="1013"/>
      <c r="D272" s="1025"/>
      <c r="E272" s="439"/>
      <c r="F272" s="375"/>
    </row>
    <row r="273" spans="1:6" s="1040" customFormat="1" ht="38.25">
      <c r="A273" s="441">
        <f>MAX($A$3:$A272)+1</f>
        <v>65</v>
      </c>
      <c r="B273" s="440" t="s">
        <v>1409</v>
      </c>
      <c r="C273" s="1013" t="s">
        <v>142</v>
      </c>
      <c r="D273" s="1025">
        <v>1</v>
      </c>
      <c r="E273" s="376"/>
      <c r="F273" s="375">
        <f>D273*E273</f>
        <v>0</v>
      </c>
    </row>
    <row r="274" spans="1:6">
      <c r="A274" s="449" t="s">
        <v>1290</v>
      </c>
      <c r="B274" s="377" t="s">
        <v>1405</v>
      </c>
      <c r="C274" s="1013" t="s">
        <v>78</v>
      </c>
      <c r="D274" s="1025">
        <v>1</v>
      </c>
      <c r="E274" s="376"/>
      <c r="F274" s="375">
        <f>D274*E274</f>
        <v>0</v>
      </c>
    </row>
    <row r="275" spans="1:6" s="1043" customFormat="1">
      <c r="A275" s="449" t="s">
        <v>1290</v>
      </c>
      <c r="B275" s="377" t="s">
        <v>1404</v>
      </c>
      <c r="C275" s="1013" t="s">
        <v>78</v>
      </c>
      <c r="D275" s="1025">
        <v>1</v>
      </c>
      <c r="E275" s="376"/>
      <c r="F275" s="375">
        <f>D275*E275</f>
        <v>0</v>
      </c>
    </row>
    <row r="276" spans="1:6" s="1041" customFormat="1">
      <c r="A276" s="448" t="s">
        <v>1290</v>
      </c>
      <c r="B276" s="377" t="s">
        <v>1403</v>
      </c>
      <c r="C276" s="447" t="s">
        <v>78</v>
      </c>
      <c r="D276" s="446">
        <v>16</v>
      </c>
      <c r="E276" s="376"/>
      <c r="F276" s="368">
        <f t="shared" ref="F276:F284" si="4">E276*D276</f>
        <v>0</v>
      </c>
    </row>
    <row r="277" spans="1:6" s="1041" customFormat="1">
      <c r="A277" s="448" t="s">
        <v>1290</v>
      </c>
      <c r="B277" s="377" t="s">
        <v>1402</v>
      </c>
      <c r="C277" s="447" t="s">
        <v>78</v>
      </c>
      <c r="D277" s="446">
        <v>1</v>
      </c>
      <c r="E277" s="376"/>
      <c r="F277" s="368">
        <f t="shared" si="4"/>
        <v>0</v>
      </c>
    </row>
    <row r="278" spans="1:6" s="1041" customFormat="1" ht="25.5">
      <c r="A278" s="448" t="s">
        <v>1290</v>
      </c>
      <c r="B278" s="377" t="s">
        <v>1401</v>
      </c>
      <c r="C278" s="447" t="s">
        <v>78</v>
      </c>
      <c r="D278" s="446">
        <v>1</v>
      </c>
      <c r="E278" s="376"/>
      <c r="F278" s="368">
        <f t="shared" si="4"/>
        <v>0</v>
      </c>
    </row>
    <row r="279" spans="1:6" s="1041" customFormat="1" ht="25.5">
      <c r="A279" s="448" t="s">
        <v>1290</v>
      </c>
      <c r="B279" s="377" t="s">
        <v>1400</v>
      </c>
      <c r="C279" s="447" t="s">
        <v>78</v>
      </c>
      <c r="D279" s="446">
        <v>2</v>
      </c>
      <c r="E279" s="376"/>
      <c r="F279" s="368">
        <f t="shared" si="4"/>
        <v>0</v>
      </c>
    </row>
    <row r="280" spans="1:6" s="1041" customFormat="1">
      <c r="A280" s="445" t="s">
        <v>1290</v>
      </c>
      <c r="B280" s="377" t="s">
        <v>1399</v>
      </c>
      <c r="C280" s="444" t="s">
        <v>142</v>
      </c>
      <c r="D280" s="443">
        <v>1</v>
      </c>
      <c r="E280" s="442"/>
      <c r="F280" s="408">
        <f t="shared" si="4"/>
        <v>0</v>
      </c>
    </row>
    <row r="281" spans="1:6" s="1040" customFormat="1" ht="25.5">
      <c r="A281" s="445" t="s">
        <v>1290</v>
      </c>
      <c r="B281" s="377" t="s">
        <v>1398</v>
      </c>
      <c r="C281" s="444" t="s">
        <v>142</v>
      </c>
      <c r="D281" s="443">
        <v>1</v>
      </c>
      <c r="E281" s="442"/>
      <c r="F281" s="408">
        <f t="shared" si="4"/>
        <v>0</v>
      </c>
    </row>
    <row r="282" spans="1:6" s="1040" customFormat="1">
      <c r="A282" s="445" t="s">
        <v>1290</v>
      </c>
      <c r="B282" s="377" t="s">
        <v>1397</v>
      </c>
      <c r="C282" s="444" t="s">
        <v>840</v>
      </c>
      <c r="D282" s="443">
        <v>5</v>
      </c>
      <c r="E282" s="442"/>
      <c r="F282" s="408">
        <f t="shared" si="4"/>
        <v>0</v>
      </c>
    </row>
    <row r="283" spans="1:6" s="1042" customFormat="1">
      <c r="A283" s="445" t="s">
        <v>1290</v>
      </c>
      <c r="B283" s="377" t="s">
        <v>1396</v>
      </c>
      <c r="C283" s="444" t="s">
        <v>840</v>
      </c>
      <c r="D283" s="443">
        <v>2</v>
      </c>
      <c r="E283" s="442"/>
      <c r="F283" s="408">
        <f t="shared" si="4"/>
        <v>0</v>
      </c>
    </row>
    <row r="284" spans="1:6">
      <c r="A284" s="445" t="s">
        <v>1290</v>
      </c>
      <c r="B284" s="377" t="s">
        <v>1395</v>
      </c>
      <c r="C284" s="444" t="s">
        <v>78</v>
      </c>
      <c r="D284" s="443">
        <v>1</v>
      </c>
      <c r="E284" s="442"/>
      <c r="F284" s="408">
        <f t="shared" si="4"/>
        <v>0</v>
      </c>
    </row>
    <row r="285" spans="1:6" s="1041" customFormat="1">
      <c r="A285" s="448"/>
      <c r="B285" s="377"/>
      <c r="C285" s="447"/>
      <c r="D285" s="446"/>
      <c r="E285" s="451"/>
      <c r="F285" s="368"/>
    </row>
    <row r="286" spans="1:6" s="1041" customFormat="1" ht="38.25">
      <c r="A286" s="441">
        <f>MAX($A$3:$A285)+1</f>
        <v>66</v>
      </c>
      <c r="B286" s="440" t="s">
        <v>1408</v>
      </c>
      <c r="C286" s="1013" t="s">
        <v>142</v>
      </c>
      <c r="D286" s="1025">
        <v>1</v>
      </c>
      <c r="E286" s="376"/>
      <c r="F286" s="375">
        <f>D286*E286</f>
        <v>0</v>
      </c>
    </row>
    <row r="287" spans="1:6" s="1041" customFormat="1">
      <c r="A287" s="449" t="s">
        <v>1290</v>
      </c>
      <c r="B287" s="377" t="s">
        <v>1405</v>
      </c>
      <c r="C287" s="1013" t="s">
        <v>78</v>
      </c>
      <c r="D287" s="1025">
        <v>1</v>
      </c>
      <c r="E287" s="376"/>
      <c r="F287" s="375">
        <f>D287*E287</f>
        <v>0</v>
      </c>
    </row>
    <row r="288" spans="1:6" s="1041" customFormat="1">
      <c r="A288" s="449" t="s">
        <v>1290</v>
      </c>
      <c r="B288" s="377" t="s">
        <v>1404</v>
      </c>
      <c r="C288" s="1013" t="s">
        <v>78</v>
      </c>
      <c r="D288" s="1025">
        <v>1</v>
      </c>
      <c r="E288" s="376"/>
      <c r="F288" s="375">
        <f>D288*E288</f>
        <v>0</v>
      </c>
    </row>
    <row r="289" spans="1:6">
      <c r="A289" s="448" t="s">
        <v>1290</v>
      </c>
      <c r="B289" s="377" t="s">
        <v>1403</v>
      </c>
      <c r="C289" s="447" t="s">
        <v>78</v>
      </c>
      <c r="D289" s="446">
        <v>14</v>
      </c>
      <c r="E289" s="376"/>
      <c r="F289" s="368">
        <f t="shared" ref="F289:F297" si="5">E289*D289</f>
        <v>0</v>
      </c>
    </row>
    <row r="290" spans="1:6">
      <c r="A290" s="448" t="s">
        <v>1290</v>
      </c>
      <c r="B290" s="377" t="s">
        <v>1402</v>
      </c>
      <c r="C290" s="447" t="s">
        <v>78</v>
      </c>
      <c r="D290" s="446">
        <v>1</v>
      </c>
      <c r="E290" s="376"/>
      <c r="F290" s="368">
        <f t="shared" si="5"/>
        <v>0</v>
      </c>
    </row>
    <row r="291" spans="1:6" ht="25.5">
      <c r="A291" s="448" t="s">
        <v>1290</v>
      </c>
      <c r="B291" s="377" t="s">
        <v>1401</v>
      </c>
      <c r="C291" s="447" t="s">
        <v>78</v>
      </c>
      <c r="D291" s="446">
        <v>1</v>
      </c>
      <c r="E291" s="376"/>
      <c r="F291" s="368">
        <f t="shared" si="5"/>
        <v>0</v>
      </c>
    </row>
    <row r="292" spans="1:6" ht="25.5">
      <c r="A292" s="448" t="s">
        <v>1290</v>
      </c>
      <c r="B292" s="377" t="s">
        <v>1400</v>
      </c>
      <c r="C292" s="447" t="s">
        <v>78</v>
      </c>
      <c r="D292" s="446">
        <v>2</v>
      </c>
      <c r="E292" s="376"/>
      <c r="F292" s="368">
        <f t="shared" si="5"/>
        <v>0</v>
      </c>
    </row>
    <row r="293" spans="1:6">
      <c r="A293" s="445" t="s">
        <v>1290</v>
      </c>
      <c r="B293" s="377" t="s">
        <v>1399</v>
      </c>
      <c r="C293" s="444" t="s">
        <v>142</v>
      </c>
      <c r="D293" s="443">
        <v>1</v>
      </c>
      <c r="E293" s="442"/>
      <c r="F293" s="408">
        <f t="shared" si="5"/>
        <v>0</v>
      </c>
    </row>
    <row r="294" spans="1:6" ht="25.5">
      <c r="A294" s="445" t="s">
        <v>1290</v>
      </c>
      <c r="B294" s="377" t="s">
        <v>1398</v>
      </c>
      <c r="C294" s="444" t="s">
        <v>142</v>
      </c>
      <c r="D294" s="443">
        <v>1</v>
      </c>
      <c r="E294" s="442"/>
      <c r="F294" s="408">
        <f t="shared" si="5"/>
        <v>0</v>
      </c>
    </row>
    <row r="295" spans="1:6">
      <c r="A295" s="445" t="s">
        <v>1290</v>
      </c>
      <c r="B295" s="377" t="s">
        <v>1397</v>
      </c>
      <c r="C295" s="444" t="s">
        <v>840</v>
      </c>
      <c r="D295" s="443">
        <v>5</v>
      </c>
      <c r="E295" s="442"/>
      <c r="F295" s="408">
        <f t="shared" si="5"/>
        <v>0</v>
      </c>
    </row>
    <row r="296" spans="1:6">
      <c r="A296" s="445" t="s">
        <v>1290</v>
      </c>
      <c r="B296" s="377" t="s">
        <v>1396</v>
      </c>
      <c r="C296" s="444" t="s">
        <v>840</v>
      </c>
      <c r="D296" s="443">
        <v>2</v>
      </c>
      <c r="E296" s="442"/>
      <c r="F296" s="408">
        <f t="shared" si="5"/>
        <v>0</v>
      </c>
    </row>
    <row r="297" spans="1:6">
      <c r="A297" s="445" t="s">
        <v>1290</v>
      </c>
      <c r="B297" s="377" t="s">
        <v>1395</v>
      </c>
      <c r="C297" s="444" t="s">
        <v>78</v>
      </c>
      <c r="D297" s="443">
        <v>1</v>
      </c>
      <c r="E297" s="442"/>
      <c r="F297" s="408">
        <f t="shared" si="5"/>
        <v>0</v>
      </c>
    </row>
    <row r="298" spans="1:6">
      <c r="A298" s="445"/>
      <c r="B298" s="377"/>
      <c r="C298" s="444"/>
      <c r="D298" s="443"/>
      <c r="E298" s="450"/>
      <c r="F298" s="408"/>
    </row>
    <row r="299" spans="1:6" ht="38.25">
      <c r="A299" s="441">
        <f>MAX($A$3:$A298)+1</f>
        <v>67</v>
      </c>
      <c r="B299" s="440" t="s">
        <v>1407</v>
      </c>
      <c r="C299" s="1013" t="s">
        <v>142</v>
      </c>
      <c r="D299" s="1025">
        <v>1</v>
      </c>
      <c r="E299" s="376"/>
      <c r="F299" s="375">
        <f>D299*E299</f>
        <v>0</v>
      </c>
    </row>
    <row r="300" spans="1:6">
      <c r="A300" s="449" t="s">
        <v>1290</v>
      </c>
      <c r="B300" s="377" t="s">
        <v>1405</v>
      </c>
      <c r="C300" s="1013" t="s">
        <v>78</v>
      </c>
      <c r="D300" s="1025">
        <v>1</v>
      </c>
      <c r="E300" s="376"/>
      <c r="F300" s="375">
        <f>D300*E300</f>
        <v>0</v>
      </c>
    </row>
    <row r="301" spans="1:6">
      <c r="A301" s="449" t="s">
        <v>1290</v>
      </c>
      <c r="B301" s="377" t="s">
        <v>1404</v>
      </c>
      <c r="C301" s="1013" t="s">
        <v>78</v>
      </c>
      <c r="D301" s="1025">
        <v>1</v>
      </c>
      <c r="E301" s="376"/>
      <c r="F301" s="375">
        <f>D301*E301</f>
        <v>0</v>
      </c>
    </row>
    <row r="302" spans="1:6" s="1040" customFormat="1">
      <c r="A302" s="448" t="s">
        <v>1290</v>
      </c>
      <c r="B302" s="377" t="s">
        <v>1403</v>
      </c>
      <c r="C302" s="447" t="s">
        <v>78</v>
      </c>
      <c r="D302" s="446">
        <v>16</v>
      </c>
      <c r="E302" s="376"/>
      <c r="F302" s="368">
        <f t="shared" ref="F302:F310" si="6">E302*D302</f>
        <v>0</v>
      </c>
    </row>
    <row r="303" spans="1:6" s="1040" customFormat="1">
      <c r="A303" s="448" t="s">
        <v>1290</v>
      </c>
      <c r="B303" s="377" t="s">
        <v>1402</v>
      </c>
      <c r="C303" s="447" t="s">
        <v>78</v>
      </c>
      <c r="D303" s="446">
        <v>1</v>
      </c>
      <c r="E303" s="376"/>
      <c r="F303" s="368">
        <f t="shared" si="6"/>
        <v>0</v>
      </c>
    </row>
    <row r="304" spans="1:6" s="1042" customFormat="1" ht="25.5">
      <c r="A304" s="448" t="s">
        <v>1290</v>
      </c>
      <c r="B304" s="377" t="s">
        <v>1401</v>
      </c>
      <c r="C304" s="447" t="s">
        <v>78</v>
      </c>
      <c r="D304" s="446">
        <v>1</v>
      </c>
      <c r="E304" s="376"/>
      <c r="F304" s="368">
        <f t="shared" si="6"/>
        <v>0</v>
      </c>
    </row>
    <row r="305" spans="1:6" ht="25.5">
      <c r="A305" s="448" t="s">
        <v>1290</v>
      </c>
      <c r="B305" s="377" t="s">
        <v>1400</v>
      </c>
      <c r="C305" s="447" t="s">
        <v>78</v>
      </c>
      <c r="D305" s="446">
        <v>2</v>
      </c>
      <c r="E305" s="376"/>
      <c r="F305" s="368">
        <f t="shared" si="6"/>
        <v>0</v>
      </c>
    </row>
    <row r="306" spans="1:6" s="1041" customFormat="1">
      <c r="A306" s="445" t="s">
        <v>1290</v>
      </c>
      <c r="B306" s="377" t="s">
        <v>1399</v>
      </c>
      <c r="C306" s="444" t="s">
        <v>142</v>
      </c>
      <c r="D306" s="443">
        <v>1</v>
      </c>
      <c r="E306" s="442"/>
      <c r="F306" s="408">
        <f t="shared" si="6"/>
        <v>0</v>
      </c>
    </row>
    <row r="307" spans="1:6" s="1041" customFormat="1" ht="25.5">
      <c r="A307" s="445" t="s">
        <v>1290</v>
      </c>
      <c r="B307" s="377" t="s">
        <v>1398</v>
      </c>
      <c r="C307" s="444" t="s">
        <v>142</v>
      </c>
      <c r="D307" s="443">
        <v>1</v>
      </c>
      <c r="E307" s="442"/>
      <c r="F307" s="408">
        <f t="shared" si="6"/>
        <v>0</v>
      </c>
    </row>
    <row r="308" spans="1:6">
      <c r="A308" s="445" t="s">
        <v>1290</v>
      </c>
      <c r="B308" s="377" t="s">
        <v>1397</v>
      </c>
      <c r="C308" s="444" t="s">
        <v>840</v>
      </c>
      <c r="D308" s="443">
        <v>5</v>
      </c>
      <c r="E308" s="442"/>
      <c r="F308" s="408">
        <f t="shared" si="6"/>
        <v>0</v>
      </c>
    </row>
    <row r="309" spans="1:6">
      <c r="A309" s="445" t="s">
        <v>1290</v>
      </c>
      <c r="B309" s="377" t="s">
        <v>1396</v>
      </c>
      <c r="C309" s="444" t="s">
        <v>840</v>
      </c>
      <c r="D309" s="443">
        <v>2</v>
      </c>
      <c r="E309" s="442"/>
      <c r="F309" s="408">
        <f t="shared" si="6"/>
        <v>0</v>
      </c>
    </row>
    <row r="310" spans="1:6">
      <c r="A310" s="445" t="s">
        <v>1290</v>
      </c>
      <c r="B310" s="377" t="s">
        <v>1395</v>
      </c>
      <c r="C310" s="444" t="s">
        <v>78</v>
      </c>
      <c r="D310" s="443">
        <v>1</v>
      </c>
      <c r="E310" s="442"/>
      <c r="F310" s="408">
        <f t="shared" si="6"/>
        <v>0</v>
      </c>
    </row>
    <row r="311" spans="1:6">
      <c r="A311" s="445"/>
      <c r="B311" s="377"/>
      <c r="C311" s="444"/>
      <c r="D311" s="443"/>
      <c r="E311" s="450"/>
      <c r="F311" s="408"/>
    </row>
    <row r="312" spans="1:6" ht="38.25">
      <c r="A312" s="441">
        <f>MAX($A$3:$A311)+1</f>
        <v>68</v>
      </c>
      <c r="B312" s="440" t="s">
        <v>1406</v>
      </c>
      <c r="C312" s="1013" t="s">
        <v>142</v>
      </c>
      <c r="D312" s="1025">
        <v>1</v>
      </c>
      <c r="E312" s="376"/>
      <c r="F312" s="375">
        <f>D312*E312</f>
        <v>0</v>
      </c>
    </row>
    <row r="313" spans="1:6">
      <c r="A313" s="449" t="s">
        <v>1290</v>
      </c>
      <c r="B313" s="377" t="s">
        <v>1405</v>
      </c>
      <c r="C313" s="1013" t="s">
        <v>78</v>
      </c>
      <c r="D313" s="1025">
        <v>1</v>
      </c>
      <c r="E313" s="376"/>
      <c r="F313" s="375">
        <f>D313*E313</f>
        <v>0</v>
      </c>
    </row>
    <row r="314" spans="1:6">
      <c r="A314" s="449" t="s">
        <v>1290</v>
      </c>
      <c r="B314" s="377" t="s">
        <v>1404</v>
      </c>
      <c r="C314" s="1013" t="s">
        <v>78</v>
      </c>
      <c r="D314" s="1025">
        <v>1</v>
      </c>
      <c r="E314" s="376"/>
      <c r="F314" s="375">
        <f>D314*E314</f>
        <v>0</v>
      </c>
    </row>
    <row r="315" spans="1:6">
      <c r="A315" s="448" t="s">
        <v>1290</v>
      </c>
      <c r="B315" s="377" t="s">
        <v>1403</v>
      </c>
      <c r="C315" s="447" t="s">
        <v>78</v>
      </c>
      <c r="D315" s="446">
        <v>14</v>
      </c>
      <c r="E315" s="376"/>
      <c r="F315" s="368">
        <f t="shared" ref="F315:F323" si="7">E315*D315</f>
        <v>0</v>
      </c>
    </row>
    <row r="316" spans="1:6">
      <c r="A316" s="448" t="s">
        <v>1290</v>
      </c>
      <c r="B316" s="377" t="s">
        <v>1402</v>
      </c>
      <c r="C316" s="447" t="s">
        <v>78</v>
      </c>
      <c r="D316" s="446">
        <v>1</v>
      </c>
      <c r="E316" s="376"/>
      <c r="F316" s="368">
        <f t="shared" si="7"/>
        <v>0</v>
      </c>
    </row>
    <row r="317" spans="1:6" ht="25.5">
      <c r="A317" s="448" t="s">
        <v>1290</v>
      </c>
      <c r="B317" s="377" t="s">
        <v>1401</v>
      </c>
      <c r="C317" s="447" t="s">
        <v>78</v>
      </c>
      <c r="D317" s="446">
        <v>1</v>
      </c>
      <c r="E317" s="376"/>
      <c r="F317" s="368">
        <f t="shared" si="7"/>
        <v>0</v>
      </c>
    </row>
    <row r="318" spans="1:6" ht="25.5">
      <c r="A318" s="448" t="s">
        <v>1290</v>
      </c>
      <c r="B318" s="377" t="s">
        <v>1400</v>
      </c>
      <c r="C318" s="447" t="s">
        <v>78</v>
      </c>
      <c r="D318" s="446">
        <v>2</v>
      </c>
      <c r="E318" s="376"/>
      <c r="F318" s="368">
        <f t="shared" si="7"/>
        <v>0</v>
      </c>
    </row>
    <row r="319" spans="1:6">
      <c r="A319" s="445" t="s">
        <v>1290</v>
      </c>
      <c r="B319" s="377" t="s">
        <v>1399</v>
      </c>
      <c r="C319" s="444" t="s">
        <v>142</v>
      </c>
      <c r="D319" s="443">
        <v>1</v>
      </c>
      <c r="E319" s="442"/>
      <c r="F319" s="408">
        <f t="shared" si="7"/>
        <v>0</v>
      </c>
    </row>
    <row r="320" spans="1:6" ht="25.5">
      <c r="A320" s="445" t="s">
        <v>1290</v>
      </c>
      <c r="B320" s="377" t="s">
        <v>1398</v>
      </c>
      <c r="C320" s="444" t="s">
        <v>142</v>
      </c>
      <c r="D320" s="443">
        <v>1</v>
      </c>
      <c r="E320" s="442"/>
      <c r="F320" s="408">
        <f t="shared" si="7"/>
        <v>0</v>
      </c>
    </row>
    <row r="321" spans="1:7">
      <c r="A321" s="445" t="s">
        <v>1290</v>
      </c>
      <c r="B321" s="377" t="s">
        <v>1397</v>
      </c>
      <c r="C321" s="444" t="s">
        <v>840</v>
      </c>
      <c r="D321" s="443">
        <v>5</v>
      </c>
      <c r="E321" s="442"/>
      <c r="F321" s="408">
        <f t="shared" si="7"/>
        <v>0</v>
      </c>
    </row>
    <row r="322" spans="1:7">
      <c r="A322" s="445" t="s">
        <v>1290</v>
      </c>
      <c r="B322" s="377" t="s">
        <v>1396</v>
      </c>
      <c r="C322" s="444" t="s">
        <v>840</v>
      </c>
      <c r="D322" s="443">
        <v>2</v>
      </c>
      <c r="E322" s="442"/>
      <c r="F322" s="408">
        <f t="shared" si="7"/>
        <v>0</v>
      </c>
    </row>
    <row r="323" spans="1:7" s="1040" customFormat="1">
      <c r="A323" s="445" t="s">
        <v>1290</v>
      </c>
      <c r="B323" s="377" t="s">
        <v>1395</v>
      </c>
      <c r="C323" s="444" t="s">
        <v>78</v>
      </c>
      <c r="D323" s="443">
        <v>1</v>
      </c>
      <c r="E323" s="442"/>
      <c r="F323" s="408">
        <f t="shared" si="7"/>
        <v>0</v>
      </c>
    </row>
    <row r="324" spans="1:7" s="1040" customFormat="1">
      <c r="A324" s="441"/>
      <c r="B324" s="440"/>
      <c r="C324" s="1013"/>
      <c r="D324" s="1025"/>
      <c r="E324" s="439"/>
      <c r="F324" s="375"/>
    </row>
    <row r="325" spans="1:7" ht="15">
      <c r="A325" s="1034">
        <f>MAX($A$60:$A323)+1</f>
        <v>69</v>
      </c>
      <c r="B325" s="1039" t="s">
        <v>1394</v>
      </c>
      <c r="C325" s="1025"/>
      <c r="D325" s="1025"/>
      <c r="E325" s="1038"/>
      <c r="F325" s="1010"/>
    </row>
    <row r="326" spans="1:7" ht="89.25">
      <c r="A326" s="1037"/>
      <c r="B326" s="1036" t="s">
        <v>1393</v>
      </c>
      <c r="C326" s="1035" t="s">
        <v>142</v>
      </c>
      <c r="D326" s="1035">
        <v>6</v>
      </c>
      <c r="E326" s="438"/>
      <c r="F326" s="375">
        <f>+E326*D326</f>
        <v>0</v>
      </c>
    </row>
    <row r="327" spans="1:7" ht="15">
      <c r="A327" s="1037"/>
      <c r="B327" s="1036"/>
      <c r="C327" s="1035"/>
      <c r="D327" s="1035"/>
      <c r="E327" s="437"/>
      <c r="F327" s="375"/>
    </row>
    <row r="328" spans="1:7" s="1033" customFormat="1" ht="25.5">
      <c r="A328" s="1034">
        <f>MAX($A$60:$A326)+1</f>
        <v>70</v>
      </c>
      <c r="B328" s="436" t="s">
        <v>1392</v>
      </c>
      <c r="C328" s="1014" t="s">
        <v>78</v>
      </c>
      <c r="D328" s="398">
        <v>1</v>
      </c>
      <c r="E328" s="376"/>
      <c r="F328" s="375">
        <f>D328*E328</f>
        <v>0</v>
      </c>
    </row>
    <row r="329" spans="1:7" s="1033" customFormat="1" ht="76.5">
      <c r="A329" s="1015" t="s">
        <v>1290</v>
      </c>
      <c r="B329" s="1030" t="s">
        <v>1391</v>
      </c>
      <c r="C329" s="1014" t="s">
        <v>78</v>
      </c>
      <c r="D329" s="398">
        <v>1</v>
      </c>
      <c r="E329" s="376"/>
      <c r="F329" s="375">
        <f>D329*E329</f>
        <v>0</v>
      </c>
    </row>
    <row r="330" spans="1:7" s="1033" customFormat="1">
      <c r="A330" s="1015" t="s">
        <v>1290</v>
      </c>
      <c r="B330" s="1030" t="s">
        <v>1390</v>
      </c>
      <c r="C330" s="1014" t="s">
        <v>78</v>
      </c>
      <c r="D330" s="398">
        <v>2</v>
      </c>
      <c r="E330" s="376"/>
      <c r="F330" s="375">
        <f>D330*E330</f>
        <v>0</v>
      </c>
    </row>
    <row r="332" spans="1:7" s="384" customFormat="1">
      <c r="A332" s="391" t="s">
        <v>558</v>
      </c>
      <c r="B332" s="461" t="s">
        <v>2676</v>
      </c>
      <c r="C332" s="1024"/>
      <c r="D332" s="388"/>
      <c r="E332" s="387"/>
      <c r="F332" s="392">
        <f>SUM(F337:F373)</f>
        <v>0</v>
      </c>
      <c r="G332" s="957"/>
    </row>
    <row r="333" spans="1:7" s="384" customFormat="1">
      <c r="A333" s="391"/>
      <c r="B333" s="385" t="s">
        <v>1336</v>
      </c>
      <c r="C333" s="1024"/>
      <c r="D333" s="1023"/>
      <c r="E333" s="387"/>
      <c r="F333" s="379"/>
    </row>
    <row r="334" spans="1:7" s="384" customFormat="1">
      <c r="A334" s="386"/>
      <c r="B334" s="1022"/>
      <c r="C334" s="459"/>
      <c r="D334" s="380"/>
      <c r="E334" s="379"/>
      <c r="F334" s="379"/>
      <c r="G334" s="957"/>
    </row>
    <row r="335" spans="1:7" s="378" customFormat="1">
      <c r="A335" s="374"/>
      <c r="B335" s="383" t="s">
        <v>585</v>
      </c>
      <c r="C335" s="1021" t="s">
        <v>586</v>
      </c>
      <c r="D335" s="382" t="s">
        <v>587</v>
      </c>
      <c r="E335" s="381" t="s">
        <v>588</v>
      </c>
      <c r="F335" s="381" t="s">
        <v>554</v>
      </c>
    </row>
    <row r="336" spans="1:7" s="1059" customFormat="1">
      <c r="A336" s="374"/>
      <c r="B336" s="394"/>
      <c r="C336" s="459"/>
      <c r="D336" s="380"/>
      <c r="E336" s="379"/>
      <c r="F336" s="379"/>
    </row>
    <row r="337" spans="1:6">
      <c r="A337" s="1001">
        <f>MAX($A$1:$A336)+1</f>
        <v>71</v>
      </c>
      <c r="B337" s="1030" t="s">
        <v>1440</v>
      </c>
      <c r="C337" s="1014" t="s">
        <v>714</v>
      </c>
      <c r="D337" s="998">
        <v>70</v>
      </c>
      <c r="E337" s="376"/>
      <c r="F337" s="375">
        <f>+E337*D337</f>
        <v>0</v>
      </c>
    </row>
    <row r="338" spans="1:6">
      <c r="A338" s="1001"/>
      <c r="B338" s="1030"/>
      <c r="C338" s="1014"/>
      <c r="D338" s="998"/>
      <c r="E338" s="369"/>
      <c r="F338" s="375"/>
    </row>
    <row r="339" spans="1:6">
      <c r="A339" s="1001">
        <f>MAX($A$1:$A338)+1</f>
        <v>72</v>
      </c>
      <c r="B339" s="1030" t="s">
        <v>2675</v>
      </c>
      <c r="C339" s="1014" t="s">
        <v>714</v>
      </c>
      <c r="D339" s="998">
        <v>70</v>
      </c>
      <c r="E339" s="376"/>
      <c r="F339" s="375">
        <f>+E339*D339</f>
        <v>0</v>
      </c>
    </row>
    <row r="340" spans="1:6">
      <c r="A340" s="1001"/>
      <c r="B340" s="1030"/>
      <c r="C340" s="1014"/>
      <c r="D340" s="998"/>
      <c r="E340" s="369"/>
      <c r="F340" s="375"/>
    </row>
    <row r="341" spans="1:6" ht="25.5">
      <c r="A341" s="1001">
        <f>MAX($A$1:$A340)+1</f>
        <v>73</v>
      </c>
      <c r="B341" s="1030" t="s">
        <v>1434</v>
      </c>
      <c r="C341" s="1014" t="s">
        <v>78</v>
      </c>
      <c r="D341" s="998">
        <v>14</v>
      </c>
      <c r="E341" s="376"/>
      <c r="F341" s="375">
        <f>+E341*D341</f>
        <v>0</v>
      </c>
    </row>
    <row r="342" spans="1:6">
      <c r="A342" s="1001"/>
      <c r="B342" s="1030"/>
      <c r="C342" s="1014"/>
      <c r="D342" s="998"/>
      <c r="E342" s="369"/>
      <c r="F342" s="375"/>
    </row>
    <row r="343" spans="1:6">
      <c r="A343" s="1001">
        <f>MAX($A$1:$A342)+1</f>
        <v>74</v>
      </c>
      <c r="B343" s="1030" t="s">
        <v>2674</v>
      </c>
      <c r="C343" s="1014" t="s">
        <v>78</v>
      </c>
      <c r="D343" s="998">
        <v>10</v>
      </c>
      <c r="E343" s="376"/>
      <c r="F343" s="375">
        <f>+E343*D343</f>
        <v>0</v>
      </c>
    </row>
    <row r="344" spans="1:6">
      <c r="A344" s="1001"/>
      <c r="B344" s="1030"/>
      <c r="C344" s="1014"/>
      <c r="D344" s="998"/>
      <c r="E344" s="369"/>
      <c r="F344" s="375"/>
    </row>
    <row r="345" spans="1:6">
      <c r="A345" s="1001">
        <f>MAX($A$1:$A344)+1</f>
        <v>75</v>
      </c>
      <c r="B345" s="1030" t="s">
        <v>1439</v>
      </c>
      <c r="C345" s="1014" t="s">
        <v>78</v>
      </c>
      <c r="D345" s="998">
        <v>40</v>
      </c>
      <c r="E345" s="376"/>
      <c r="F345" s="375">
        <f>+E345*D345</f>
        <v>0</v>
      </c>
    </row>
    <row r="346" spans="1:6">
      <c r="A346" s="1001"/>
      <c r="B346" s="1030"/>
      <c r="C346" s="1014"/>
      <c r="D346" s="998"/>
      <c r="E346" s="369"/>
      <c r="F346" s="375"/>
    </row>
    <row r="347" spans="1:6">
      <c r="A347" s="1001">
        <f>MAX($A$1:$A346)+1</f>
        <v>76</v>
      </c>
      <c r="B347" s="1030" t="s">
        <v>1438</v>
      </c>
      <c r="C347" s="1014" t="s">
        <v>714</v>
      </c>
      <c r="D347" s="998">
        <v>140</v>
      </c>
      <c r="E347" s="376"/>
      <c r="F347" s="375">
        <f>+E347*D347</f>
        <v>0</v>
      </c>
    </row>
    <row r="348" spans="1:6">
      <c r="A348" s="1001"/>
      <c r="B348" s="1030"/>
      <c r="C348" s="1014"/>
      <c r="D348" s="998"/>
      <c r="E348" s="433"/>
      <c r="F348" s="375"/>
    </row>
    <row r="349" spans="1:6" ht="25.5">
      <c r="A349" s="1001">
        <f>MAX($A$1:$A348)+1</f>
        <v>77</v>
      </c>
      <c r="B349" s="1030" t="s">
        <v>1437</v>
      </c>
      <c r="C349" s="1014" t="s">
        <v>78</v>
      </c>
      <c r="D349" s="998">
        <v>140</v>
      </c>
      <c r="E349" s="376"/>
      <c r="F349" s="375">
        <f>+E349*D349</f>
        <v>0</v>
      </c>
    </row>
    <row r="350" spans="1:6">
      <c r="A350" s="1001"/>
      <c r="B350" s="1030"/>
      <c r="C350" s="1014"/>
      <c r="D350" s="998"/>
      <c r="E350" s="433"/>
      <c r="F350" s="375"/>
    </row>
    <row r="351" spans="1:6" ht="25.5">
      <c r="A351" s="1001">
        <f>MAX($A$1:$A350)+1</f>
        <v>78</v>
      </c>
      <c r="B351" s="1030" t="s">
        <v>2673</v>
      </c>
      <c r="C351" s="1014" t="s">
        <v>714</v>
      </c>
      <c r="D351" s="998">
        <v>90</v>
      </c>
      <c r="E351" s="376"/>
      <c r="F351" s="375">
        <f>+E351*D351</f>
        <v>0</v>
      </c>
    </row>
    <row r="352" spans="1:6">
      <c r="A352" s="1001"/>
      <c r="B352" s="1030"/>
      <c r="C352" s="1014"/>
      <c r="D352" s="998"/>
      <c r="E352" s="433"/>
      <c r="F352" s="375"/>
    </row>
    <row r="353" spans="1:6" ht="51">
      <c r="A353" s="1001">
        <f>MAX($A$1:$A352)+1</f>
        <v>79</v>
      </c>
      <c r="B353" s="1030" t="s">
        <v>2672</v>
      </c>
      <c r="C353" s="1014" t="s">
        <v>714</v>
      </c>
      <c r="D353" s="998">
        <v>90</v>
      </c>
      <c r="E353" s="376"/>
      <c r="F353" s="375">
        <f>+E353*D353</f>
        <v>0</v>
      </c>
    </row>
    <row r="354" spans="1:6">
      <c r="A354" s="1001"/>
      <c r="B354" s="1030"/>
      <c r="C354" s="1014"/>
      <c r="D354" s="998"/>
      <c r="E354" s="433"/>
      <c r="F354" s="375"/>
    </row>
    <row r="355" spans="1:6" ht="25.5">
      <c r="A355" s="1001">
        <f>MAX($A$1:$A354)+1</f>
        <v>80</v>
      </c>
      <c r="B355" s="1030" t="s">
        <v>1436</v>
      </c>
      <c r="C355" s="1014" t="s">
        <v>78</v>
      </c>
      <c r="D355" s="998">
        <v>130</v>
      </c>
      <c r="E355" s="376"/>
      <c r="F355" s="375">
        <f>+E355*D355</f>
        <v>0</v>
      </c>
    </row>
    <row r="356" spans="1:6">
      <c r="A356" s="1001"/>
      <c r="B356" s="1030"/>
      <c r="C356" s="1014"/>
      <c r="D356" s="998"/>
      <c r="E356" s="433"/>
      <c r="F356" s="375"/>
    </row>
    <row r="357" spans="1:6">
      <c r="A357" s="1001">
        <f>MAX($A$1:$A356)+1</f>
        <v>81</v>
      </c>
      <c r="B357" s="1030" t="s">
        <v>1435</v>
      </c>
      <c r="C357" s="1014" t="s">
        <v>78</v>
      </c>
      <c r="D357" s="998">
        <v>30</v>
      </c>
      <c r="E357" s="376"/>
      <c r="F357" s="375">
        <f>+E357*D357</f>
        <v>0</v>
      </c>
    </row>
    <row r="358" spans="1:6">
      <c r="A358" s="1001"/>
      <c r="B358" s="1030"/>
      <c r="C358" s="1014"/>
      <c r="D358" s="998"/>
      <c r="E358" s="1032"/>
      <c r="F358" s="375"/>
    </row>
    <row r="359" spans="1:6">
      <c r="A359" s="1001">
        <f>MAX($A$1:$A358)+1</f>
        <v>82</v>
      </c>
      <c r="B359" s="1030" t="s">
        <v>1433</v>
      </c>
      <c r="C359" s="1014" t="s">
        <v>78</v>
      </c>
      <c r="D359" s="998">
        <v>6</v>
      </c>
      <c r="E359" s="376"/>
      <c r="F359" s="375">
        <f>+E359*D359</f>
        <v>0</v>
      </c>
    </row>
    <row r="360" spans="1:6">
      <c r="A360" s="1001"/>
      <c r="B360" s="1030"/>
      <c r="C360" s="1014"/>
      <c r="D360" s="998"/>
      <c r="E360" s="1032"/>
      <c r="F360" s="375"/>
    </row>
    <row r="361" spans="1:6" ht="25.5">
      <c r="A361" s="1001">
        <f>MAX($A$1:$A360)+1</f>
        <v>83</v>
      </c>
      <c r="B361" s="1030" t="s">
        <v>2671</v>
      </c>
      <c r="C361" s="1014" t="s">
        <v>78</v>
      </c>
      <c r="D361" s="998">
        <v>6</v>
      </c>
      <c r="E361" s="376"/>
      <c r="F361" s="375">
        <f>+E361*D361</f>
        <v>0</v>
      </c>
    </row>
    <row r="362" spans="1:6">
      <c r="A362" s="1001"/>
      <c r="B362" s="1030"/>
      <c r="C362" s="1014"/>
      <c r="D362" s="998"/>
      <c r="E362" s="1032"/>
      <c r="F362" s="375"/>
    </row>
    <row r="363" spans="1:6">
      <c r="A363" s="1001">
        <f>MAX($A$1:$A362)+1</f>
        <v>84</v>
      </c>
      <c r="B363" s="1030" t="s">
        <v>1432</v>
      </c>
      <c r="C363" s="1014" t="s">
        <v>78</v>
      </c>
      <c r="D363" s="998">
        <v>6</v>
      </c>
      <c r="E363" s="376"/>
      <c r="F363" s="375">
        <f>+E363*D363</f>
        <v>0</v>
      </c>
    </row>
    <row r="364" spans="1:6">
      <c r="A364" s="1001"/>
      <c r="B364" s="1030"/>
      <c r="C364" s="1014"/>
      <c r="D364" s="998"/>
      <c r="E364" s="433"/>
      <c r="F364" s="375"/>
    </row>
    <row r="365" spans="1:6" ht="38.25">
      <c r="A365" s="1001">
        <f>MAX($A$1:$A364)+1</f>
        <v>85</v>
      </c>
      <c r="B365" s="1030" t="s">
        <v>1431</v>
      </c>
      <c r="C365" s="1014" t="s">
        <v>78</v>
      </c>
      <c r="D365" s="998">
        <v>2</v>
      </c>
      <c r="E365" s="376"/>
      <c r="F365" s="375">
        <f>+E365*D365</f>
        <v>0</v>
      </c>
    </row>
    <row r="366" spans="1:6">
      <c r="A366" s="1001"/>
      <c r="B366" s="1030"/>
      <c r="C366" s="1014"/>
      <c r="D366" s="998"/>
      <c r="E366" s="433"/>
      <c r="F366" s="375"/>
    </row>
    <row r="367" spans="1:6">
      <c r="A367" s="1001">
        <f>MAX($A$1:$A366)+1</f>
        <v>86</v>
      </c>
      <c r="B367" s="1030" t="s">
        <v>1430</v>
      </c>
      <c r="C367" s="1014" t="s">
        <v>78</v>
      </c>
      <c r="D367" s="998">
        <v>10</v>
      </c>
      <c r="E367" s="376"/>
      <c r="F367" s="375">
        <f>+E367*D367</f>
        <v>0</v>
      </c>
    </row>
    <row r="368" spans="1:6">
      <c r="A368" s="1001"/>
      <c r="B368" s="1030"/>
      <c r="C368" s="1014"/>
      <c r="D368" s="998"/>
      <c r="E368" s="433"/>
      <c r="F368" s="375"/>
    </row>
    <row r="369" spans="1:7" ht="25.5">
      <c r="A369" s="1001">
        <f>MAX($A$1:$A368)+1</f>
        <v>87</v>
      </c>
      <c r="B369" s="1030" t="s">
        <v>1429</v>
      </c>
      <c r="C369" s="1014" t="s">
        <v>78</v>
      </c>
      <c r="D369" s="998">
        <v>25</v>
      </c>
      <c r="E369" s="376"/>
      <c r="F369" s="375">
        <f>+E369*D369</f>
        <v>0</v>
      </c>
    </row>
    <row r="370" spans="1:7">
      <c r="B370" s="1030"/>
      <c r="C370" s="1014"/>
      <c r="D370" s="998"/>
      <c r="E370" s="433"/>
      <c r="F370" s="375"/>
    </row>
    <row r="371" spans="1:7">
      <c r="A371" s="1001">
        <f>MAX($A$1:$A370)+1</f>
        <v>88</v>
      </c>
      <c r="B371" s="1030" t="s">
        <v>1428</v>
      </c>
      <c r="C371" s="1014" t="s">
        <v>142</v>
      </c>
      <c r="D371" s="998">
        <v>1</v>
      </c>
      <c r="E371" s="376"/>
      <c r="F371" s="375">
        <f>+E371*D371</f>
        <v>0</v>
      </c>
    </row>
    <row r="372" spans="1:7">
      <c r="B372" s="1031"/>
      <c r="C372" s="1028"/>
      <c r="D372" s="1027"/>
      <c r="E372" s="433"/>
      <c r="F372" s="433"/>
    </row>
    <row r="373" spans="1:7">
      <c r="A373" s="1001">
        <f>MAX($A$1:$A372)+1</f>
        <v>89</v>
      </c>
      <c r="B373" s="1030" t="s">
        <v>1265</v>
      </c>
      <c r="C373" s="1014" t="s">
        <v>1264</v>
      </c>
      <c r="D373" s="998">
        <v>5</v>
      </c>
      <c r="E373" s="433"/>
      <c r="F373" s="375">
        <f>SUM(F337:F371)*D373%</f>
        <v>0</v>
      </c>
    </row>
    <row r="374" spans="1:7">
      <c r="B374" s="1029"/>
      <c r="C374" s="1028"/>
      <c r="D374" s="1027"/>
      <c r="E374" s="433"/>
      <c r="F374" s="433"/>
    </row>
    <row r="375" spans="1:7">
      <c r="B375" s="460" t="s">
        <v>562</v>
      </c>
      <c r="C375" s="1013"/>
      <c r="D375" s="1025"/>
      <c r="E375" s="1011"/>
      <c r="F375" s="1010"/>
    </row>
    <row r="376" spans="1:7" ht="89.25">
      <c r="B376" s="1026" t="s">
        <v>1427</v>
      </c>
      <c r="C376" s="1013"/>
      <c r="D376" s="1025"/>
      <c r="E376" s="1011"/>
      <c r="F376" s="1010"/>
    </row>
    <row r="378" spans="1:7" s="384" customFormat="1">
      <c r="A378" s="391" t="s">
        <v>559</v>
      </c>
      <c r="B378" s="461" t="s">
        <v>2670</v>
      </c>
      <c r="C378" s="1024"/>
      <c r="D378" s="388"/>
      <c r="E378" s="387"/>
      <c r="F378" s="392">
        <f>SUM(F384:F410)</f>
        <v>0</v>
      </c>
      <c r="G378" s="957"/>
    </row>
    <row r="379" spans="1:7" s="384" customFormat="1">
      <c r="A379" s="391"/>
      <c r="B379" s="385" t="s">
        <v>1336</v>
      </c>
      <c r="C379" s="1024"/>
      <c r="D379" s="1023"/>
      <c r="E379" s="387"/>
      <c r="F379" s="379"/>
    </row>
    <row r="380" spans="1:7" s="384" customFormat="1">
      <c r="A380" s="386"/>
      <c r="B380" s="1022"/>
      <c r="C380" s="459"/>
      <c r="D380" s="380"/>
      <c r="E380" s="379"/>
      <c r="F380" s="379"/>
      <c r="G380" s="957"/>
    </row>
    <row r="381" spans="1:7" s="378" customFormat="1">
      <c r="A381" s="374"/>
      <c r="B381" s="383" t="s">
        <v>585</v>
      </c>
      <c r="C381" s="1021" t="s">
        <v>586</v>
      </c>
      <c r="D381" s="382" t="s">
        <v>587</v>
      </c>
      <c r="E381" s="381" t="s">
        <v>588</v>
      </c>
      <c r="F381" s="381" t="s">
        <v>554</v>
      </c>
    </row>
    <row r="382" spans="1:7" s="1059" customFormat="1">
      <c r="A382" s="374" t="s">
        <v>1453</v>
      </c>
      <c r="B382" s="394" t="s">
        <v>1452</v>
      </c>
      <c r="C382" s="459"/>
      <c r="D382" s="380"/>
      <c r="E382" s="379"/>
      <c r="F382" s="379"/>
    </row>
    <row r="383" spans="1:7">
      <c r="A383" s="1020"/>
      <c r="B383" s="1019"/>
      <c r="C383" s="1018"/>
      <c r="D383" s="1017"/>
      <c r="E383" s="998"/>
      <c r="F383" s="1017"/>
    </row>
    <row r="384" spans="1:7">
      <c r="A384" s="1001">
        <f>MAX($A$6:$A383)+1</f>
        <v>90</v>
      </c>
      <c r="B384" s="464" t="s">
        <v>1451</v>
      </c>
      <c r="C384" s="1016" t="s">
        <v>78</v>
      </c>
      <c r="D384" s="462">
        <v>1</v>
      </c>
      <c r="E384" s="376"/>
      <c r="F384" s="375">
        <f>+E384*D384</f>
        <v>0</v>
      </c>
    </row>
    <row r="385" spans="1:10">
      <c r="A385" s="1001"/>
      <c r="B385" s="464"/>
      <c r="C385" s="1016"/>
      <c r="D385" s="462"/>
      <c r="E385" s="998"/>
      <c r="F385" s="375"/>
    </row>
    <row r="386" spans="1:10">
      <c r="A386" s="1001">
        <f>MAX($A$6:$A385)+1</f>
        <v>91</v>
      </c>
      <c r="B386" s="463" t="s">
        <v>2714</v>
      </c>
      <c r="C386" s="1016"/>
      <c r="D386" s="462"/>
      <c r="E386" s="1341"/>
      <c r="F386" s="375"/>
    </row>
    <row r="387" spans="1:10">
      <c r="A387" s="1001"/>
      <c r="B387" s="463"/>
      <c r="C387" s="1016"/>
      <c r="D387" s="462"/>
      <c r="E387" s="998"/>
      <c r="F387" s="375"/>
    </row>
    <row r="388" spans="1:10">
      <c r="A388" s="1001">
        <f>MAX($A$6:$A387)+1</f>
        <v>92</v>
      </c>
      <c r="B388" s="463" t="s">
        <v>1450</v>
      </c>
      <c r="C388" s="1016" t="s">
        <v>78</v>
      </c>
      <c r="D388" s="462">
        <v>1</v>
      </c>
      <c r="E388" s="376"/>
      <c r="F388" s="375">
        <f>+E388*D388</f>
        <v>0</v>
      </c>
    </row>
    <row r="389" spans="1:10">
      <c r="A389" s="1001"/>
      <c r="B389" s="463"/>
      <c r="C389" s="1016"/>
      <c r="D389" s="462"/>
      <c r="E389" s="998"/>
      <c r="F389" s="375"/>
    </row>
    <row r="390" spans="1:10">
      <c r="A390" s="1001">
        <f>MAX($A$6:$A389)+1</f>
        <v>93</v>
      </c>
      <c r="B390" s="463" t="s">
        <v>1449</v>
      </c>
      <c r="C390" s="1016" t="s">
        <v>78</v>
      </c>
      <c r="D390" s="462">
        <v>2</v>
      </c>
      <c r="E390" s="376"/>
      <c r="F390" s="375">
        <f>+E390*D390</f>
        <v>0</v>
      </c>
    </row>
    <row r="391" spans="1:10">
      <c r="A391" s="1001"/>
      <c r="B391" s="463"/>
      <c r="C391" s="1016"/>
      <c r="D391" s="462"/>
      <c r="E391" s="998"/>
      <c r="F391" s="375"/>
    </row>
    <row r="392" spans="1:10">
      <c r="A392" s="1001">
        <f>MAX($A$6:$A391)+1</f>
        <v>94</v>
      </c>
      <c r="B392" s="463" t="s">
        <v>1448</v>
      </c>
      <c r="C392" s="1016" t="s">
        <v>78</v>
      </c>
      <c r="D392" s="462">
        <v>2</v>
      </c>
      <c r="E392" s="376"/>
      <c r="F392" s="375">
        <f>+E392*D392</f>
        <v>0</v>
      </c>
    </row>
    <row r="393" spans="1:10">
      <c r="A393" s="1001"/>
      <c r="B393" s="463"/>
      <c r="C393" s="1016"/>
      <c r="D393" s="462"/>
      <c r="E393" s="998"/>
      <c r="F393" s="375"/>
      <c r="J393" s="164"/>
    </row>
    <row r="394" spans="1:10">
      <c r="A394" s="1001">
        <f>MAX($A$6:$A393)+1</f>
        <v>95</v>
      </c>
      <c r="B394" s="463" t="s">
        <v>1447</v>
      </c>
      <c r="C394" s="1016" t="s">
        <v>78</v>
      </c>
      <c r="D394" s="462">
        <v>3</v>
      </c>
      <c r="E394" s="376"/>
      <c r="F394" s="375">
        <f>+E394*D394</f>
        <v>0</v>
      </c>
    </row>
    <row r="395" spans="1:10">
      <c r="A395" s="1001"/>
      <c r="B395" s="463"/>
      <c r="C395" s="1016"/>
      <c r="D395" s="462"/>
      <c r="E395" s="998"/>
      <c r="F395" s="375"/>
      <c r="J395" s="164"/>
    </row>
    <row r="396" spans="1:10">
      <c r="A396" s="1001">
        <f>MAX($A$6:$A395)+1</f>
        <v>96</v>
      </c>
      <c r="B396" s="463" t="s">
        <v>2727</v>
      </c>
      <c r="C396" s="1016" t="s">
        <v>78</v>
      </c>
      <c r="D396" s="462">
        <v>6</v>
      </c>
      <c r="E396" s="376"/>
      <c r="F396" s="375">
        <f>+E396*D396</f>
        <v>0</v>
      </c>
      <c r="J396" s="164"/>
    </row>
    <row r="397" spans="1:10">
      <c r="A397" s="1001"/>
      <c r="B397" s="463"/>
      <c r="C397" s="1016"/>
      <c r="D397" s="462"/>
      <c r="E397" s="369"/>
      <c r="F397" s="375"/>
    </row>
    <row r="398" spans="1:10" ht="25.5">
      <c r="A398" s="1001">
        <f>MAX($A$6:$A397)+1</f>
        <v>97</v>
      </c>
      <c r="B398" s="463" t="s">
        <v>1446</v>
      </c>
      <c r="C398" s="1016" t="s">
        <v>78</v>
      </c>
      <c r="D398" s="462">
        <v>6</v>
      </c>
      <c r="E398" s="376"/>
      <c r="F398" s="375">
        <f>+E398*D398</f>
        <v>0</v>
      </c>
    </row>
    <row r="399" spans="1:10">
      <c r="A399" s="1001"/>
      <c r="B399" s="463"/>
      <c r="C399" s="1016"/>
      <c r="D399" s="462"/>
      <c r="E399" s="369"/>
      <c r="F399" s="375"/>
    </row>
    <row r="400" spans="1:10">
      <c r="A400" s="374" t="s">
        <v>1445</v>
      </c>
      <c r="B400" s="394" t="s">
        <v>1444</v>
      </c>
      <c r="C400" s="1016"/>
      <c r="D400" s="462"/>
      <c r="E400" s="369"/>
      <c r="F400" s="375"/>
    </row>
    <row r="401" spans="1:10">
      <c r="A401" s="1001"/>
      <c r="B401" s="463"/>
      <c r="C401" s="1016"/>
      <c r="D401" s="462"/>
      <c r="E401" s="998"/>
      <c r="F401" s="375"/>
    </row>
    <row r="402" spans="1:10">
      <c r="A402" s="1001">
        <f>MAX($A$6:$A401)+1</f>
        <v>98</v>
      </c>
      <c r="B402" s="463" t="s">
        <v>1443</v>
      </c>
      <c r="C402" s="1016" t="s">
        <v>142</v>
      </c>
      <c r="D402" s="998">
        <v>2</v>
      </c>
      <c r="E402" s="376"/>
      <c r="F402" s="375">
        <f>+E402*D402</f>
        <v>0</v>
      </c>
    </row>
    <row r="403" spans="1:10">
      <c r="A403" s="1001"/>
      <c r="B403" s="463"/>
      <c r="C403" s="1016"/>
      <c r="D403" s="462"/>
      <c r="E403" s="998"/>
      <c r="F403" s="375"/>
    </row>
    <row r="404" spans="1:10">
      <c r="A404" s="1001">
        <f>MAX($A$6:$A403)+1</f>
        <v>99</v>
      </c>
      <c r="B404" s="372" t="s">
        <v>1442</v>
      </c>
      <c r="C404" s="1014" t="s">
        <v>714</v>
      </c>
      <c r="D404" s="998">
        <v>120</v>
      </c>
      <c r="E404" s="376"/>
      <c r="F404" s="375">
        <f>+E404*D404</f>
        <v>0</v>
      </c>
    </row>
    <row r="405" spans="1:10">
      <c r="A405" s="1015"/>
      <c r="B405" s="372"/>
      <c r="C405" s="1014"/>
      <c r="D405" s="998"/>
      <c r="E405" s="433"/>
      <c r="F405" s="433"/>
    </row>
    <row r="406" spans="1:10">
      <c r="A406" s="1001">
        <f>MAX($A$6:$A405)+1</f>
        <v>100</v>
      </c>
      <c r="B406" s="372" t="s">
        <v>1441</v>
      </c>
      <c r="C406" s="1014" t="s">
        <v>142</v>
      </c>
      <c r="D406" s="998">
        <v>1</v>
      </c>
      <c r="E406" s="376"/>
      <c r="F406" s="375">
        <f>+E406*D406</f>
        <v>0</v>
      </c>
    </row>
    <row r="407" spans="1:10">
      <c r="B407" s="1013"/>
      <c r="C407" s="1013"/>
      <c r="D407" s="1012"/>
      <c r="E407" s="1011"/>
      <c r="F407" s="1010"/>
    </row>
    <row r="408" spans="1:10" ht="25.5">
      <c r="A408" s="1001">
        <f>MAX($A$6:$A407)+1</f>
        <v>101</v>
      </c>
      <c r="B408" s="372" t="s">
        <v>2669</v>
      </c>
      <c r="C408" s="1014" t="s">
        <v>142</v>
      </c>
      <c r="D408" s="998">
        <v>1</v>
      </c>
      <c r="E408" s="376"/>
      <c r="F408" s="375">
        <f>+E408*D408</f>
        <v>0</v>
      </c>
    </row>
    <row r="409" spans="1:10">
      <c r="B409" s="1013"/>
      <c r="C409" s="1013"/>
      <c r="D409" s="1012"/>
      <c r="E409" s="1011"/>
      <c r="F409" s="1010"/>
    </row>
    <row r="410" spans="1:10">
      <c r="A410" s="1001">
        <f>MAX($A$6:$A409)+1</f>
        <v>102</v>
      </c>
      <c r="B410" s="372" t="s">
        <v>1265</v>
      </c>
      <c r="C410" s="1009" t="s">
        <v>1264</v>
      </c>
      <c r="D410" s="1008">
        <v>5</v>
      </c>
      <c r="E410" s="1007"/>
      <c r="F410" s="375">
        <f>SUM(F384:F407)*D410%</f>
        <v>0</v>
      </c>
    </row>
    <row r="412" spans="1:10" s="384" customFormat="1">
      <c r="A412" s="391" t="s">
        <v>560</v>
      </c>
      <c r="B412" s="397" t="s">
        <v>2243</v>
      </c>
      <c r="C412" s="1006"/>
      <c r="D412" s="388"/>
      <c r="E412" s="387"/>
      <c r="F412" s="392">
        <f>SUM(F416:F422)</f>
        <v>0</v>
      </c>
      <c r="G412" s="957"/>
    </row>
    <row r="413" spans="1:10" s="384" customFormat="1">
      <c r="A413" s="386"/>
      <c r="B413" s="385"/>
      <c r="C413" s="1004"/>
      <c r="D413" s="380"/>
      <c r="E413" s="379"/>
      <c r="F413" s="379"/>
      <c r="G413" s="957"/>
    </row>
    <row r="414" spans="1:10" s="378" customFormat="1">
      <c r="A414" s="374"/>
      <c r="B414" s="383" t="s">
        <v>585</v>
      </c>
      <c r="C414" s="1005" t="s">
        <v>586</v>
      </c>
      <c r="D414" s="382" t="s">
        <v>587</v>
      </c>
      <c r="E414" s="381" t="s">
        <v>588</v>
      </c>
      <c r="F414" s="381" t="s">
        <v>554</v>
      </c>
    </row>
    <row r="415" spans="1:10" s="378" customFormat="1">
      <c r="A415" s="374"/>
      <c r="B415" s="394"/>
      <c r="C415" s="1004"/>
      <c r="D415" s="380"/>
      <c r="E415" s="379"/>
      <c r="F415" s="379"/>
    </row>
    <row r="416" spans="1:10" s="964" customFormat="1" ht="25.5">
      <c r="A416" s="1001">
        <f>MAX($A$3:$A415)+1</f>
        <v>103</v>
      </c>
      <c r="B416" s="1000" t="s">
        <v>1454</v>
      </c>
      <c r="C416" s="999" t="s">
        <v>142</v>
      </c>
      <c r="D416" s="998">
        <v>1</v>
      </c>
      <c r="E416" s="376"/>
      <c r="F416" s="375">
        <f>+E416*D416</f>
        <v>0</v>
      </c>
      <c r="G416" s="962"/>
      <c r="H416" s="962"/>
      <c r="I416" s="963"/>
      <c r="J416" s="963"/>
    </row>
    <row r="417" spans="1:10" s="964" customFormat="1">
      <c r="A417" s="1001"/>
      <c r="B417" s="1000"/>
      <c r="C417" s="999"/>
      <c r="D417" s="998"/>
      <c r="E417" s="401"/>
      <c r="F417" s="375"/>
      <c r="G417" s="962"/>
      <c r="H417" s="962"/>
      <c r="I417" s="963"/>
      <c r="J417" s="963"/>
    </row>
    <row r="418" spans="1:10" s="964" customFormat="1">
      <c r="A418" s="1001">
        <f>MAX($A$3:$A417)+1</f>
        <v>104</v>
      </c>
      <c r="B418" s="1000" t="s">
        <v>2668</v>
      </c>
      <c r="C418" s="999" t="s">
        <v>142</v>
      </c>
      <c r="D418" s="998">
        <v>1</v>
      </c>
      <c r="E418" s="376"/>
      <c r="F418" s="375">
        <f>+E418*D418</f>
        <v>0</v>
      </c>
      <c r="G418" s="962"/>
      <c r="H418" s="962"/>
      <c r="I418" s="963"/>
      <c r="J418" s="963"/>
    </row>
    <row r="419" spans="1:10">
      <c r="A419" s="371"/>
      <c r="B419" s="1003"/>
      <c r="C419" s="1002"/>
      <c r="D419" s="998"/>
      <c r="E419" s="401"/>
      <c r="F419" s="375"/>
    </row>
    <row r="420" spans="1:10" s="964" customFormat="1">
      <c r="A420" s="1001">
        <f>MAX($A$3:$A419)+1</f>
        <v>105</v>
      </c>
      <c r="B420" s="1000" t="s">
        <v>2667</v>
      </c>
      <c r="C420" s="999" t="s">
        <v>142</v>
      </c>
      <c r="D420" s="998">
        <v>5</v>
      </c>
      <c r="E420" s="376"/>
      <c r="F420" s="375">
        <f>+E420*D420</f>
        <v>0</v>
      </c>
      <c r="G420" s="962"/>
      <c r="H420" s="962"/>
      <c r="I420" s="963"/>
      <c r="J420" s="963"/>
    </row>
  </sheetData>
  <sheetProtection algorithmName="SHA-512" hashValue="LhtCx27lVzWGgxDuvjbp5UJ0thb6+zGLwbjKHxieaDuK1UfidSGtswn5zRm1mskupCqmlTpcP1mjqPLd6XGk+w==" saltValue="COhTW7ywy5llJKtrNVxmSA==" spinCount="100000" sheet="1" objects="1" scenarios="1"/>
  <pageMargins left="0.74803149606299213" right="0.74803149606299213" top="0.43307086614173229" bottom="0.43307086614173229" header="0" footer="0"/>
  <pageSetup paperSize="9" scale="98" fitToHeight="0" orientation="portrait" horizontalDpi="4294967293" verticalDpi="4294967293" r:id="rId1"/>
  <headerFooter alignWithMargins="0">
    <oddFooter>&amp;L&amp;F, &amp;A&amp;R&amp;P/&amp;N</oddFooter>
  </headerFooter>
  <rowBreaks count="3" manualBreakCount="3">
    <brk id="14" max="5" man="1"/>
    <brk id="73" max="5" man="1"/>
    <brk id="374"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7"/>
  <sheetViews>
    <sheetView view="pageBreakPreview" topLeftCell="A121" zoomScaleNormal="100" zoomScaleSheetLayoutView="100" workbookViewId="0">
      <selection activeCell="G2" sqref="G2"/>
    </sheetView>
  </sheetViews>
  <sheetFormatPr defaultColWidth="9" defaultRowHeight="12.75"/>
  <cols>
    <col min="1" max="1" width="5.7109375" style="954" customWidth="1"/>
    <col min="2" max="2" width="45.7109375" style="945" customWidth="1"/>
    <col min="3" max="4" width="8.7109375" style="946" customWidth="1"/>
    <col min="5" max="6" width="12.7109375" style="946" customWidth="1"/>
    <col min="7" max="7" width="70.42578125" style="948" customWidth="1"/>
    <col min="8" max="16384" width="9" style="948"/>
  </cols>
  <sheetData>
    <row r="1" spans="1:6" s="930" customFormat="1">
      <c r="A1" s="2" t="s">
        <v>2653</v>
      </c>
      <c r="B1" s="579"/>
      <c r="C1" s="5"/>
      <c r="D1" s="579"/>
      <c r="E1" s="579"/>
      <c r="F1" s="6" t="s">
        <v>554</v>
      </c>
    </row>
    <row r="2" spans="1:6" s="25" customFormat="1">
      <c r="A2" s="8"/>
      <c r="B2" s="580"/>
      <c r="C2" s="11"/>
      <c r="F2" s="12"/>
    </row>
    <row r="3" spans="1:6" s="25" customFormat="1">
      <c r="A3" s="24" t="s">
        <v>555</v>
      </c>
      <c r="B3" s="581" t="s">
        <v>109</v>
      </c>
      <c r="C3" s="16"/>
      <c r="F3" s="17">
        <f>F45</f>
        <v>0</v>
      </c>
    </row>
    <row r="4" spans="1:6" s="25" customFormat="1">
      <c r="A4" s="13" t="s">
        <v>556</v>
      </c>
      <c r="B4" s="581" t="s">
        <v>2242</v>
      </c>
      <c r="C4" s="16"/>
      <c r="F4" s="17">
        <f>F67</f>
        <v>0</v>
      </c>
    </row>
    <row r="5" spans="1:6" s="25" customFormat="1">
      <c r="A5" s="13" t="s">
        <v>557</v>
      </c>
      <c r="B5" s="581" t="s">
        <v>2240</v>
      </c>
      <c r="C5" s="16"/>
      <c r="F5" s="17">
        <f>F110</f>
        <v>0</v>
      </c>
    </row>
    <row r="6" spans="1:6" s="25" customFormat="1">
      <c r="A6" s="13" t="s">
        <v>558</v>
      </c>
      <c r="B6" s="581" t="s">
        <v>2241</v>
      </c>
      <c r="C6" s="16"/>
      <c r="F6" s="17">
        <f>F137</f>
        <v>0</v>
      </c>
    </row>
    <row r="7" spans="1:6" s="25" customFormat="1" ht="13.5" thickBot="1">
      <c r="A7" s="13"/>
      <c r="B7" s="474"/>
      <c r="C7" s="931"/>
      <c r="D7" s="931"/>
      <c r="E7" s="931"/>
      <c r="F7" s="17"/>
    </row>
    <row r="8" spans="1:6" s="933" customFormat="1" ht="16.5" thickTop="1">
      <c r="A8" s="404"/>
      <c r="B8" s="403" t="s">
        <v>561</v>
      </c>
      <c r="C8" s="932"/>
      <c r="F8" s="967">
        <f>SUM(F3:F7)</f>
        <v>0</v>
      </c>
    </row>
    <row r="9" spans="1:6" s="25" customFormat="1">
      <c r="A9" s="8"/>
      <c r="B9" s="365"/>
      <c r="C9" s="364"/>
      <c r="D9" s="363"/>
    </row>
    <row r="10" spans="1:6" s="25" customFormat="1">
      <c r="A10" s="8"/>
      <c r="B10" s="365" t="s">
        <v>562</v>
      </c>
      <c r="C10" s="364"/>
      <c r="D10" s="363"/>
    </row>
    <row r="11" spans="1:6" s="25" customFormat="1">
      <c r="A11" s="8"/>
      <c r="B11" s="365"/>
      <c r="C11" s="364"/>
      <c r="D11" s="363"/>
    </row>
    <row r="12" spans="1:6" s="25" customFormat="1" ht="63.75" customHeight="1">
      <c r="A12" s="8"/>
      <c r="B12" s="934" t="s">
        <v>563</v>
      </c>
      <c r="C12" s="364"/>
      <c r="D12" s="363"/>
    </row>
    <row r="13" spans="1:6" s="25" customFormat="1" ht="51">
      <c r="A13" s="8"/>
      <c r="B13" s="934" t="s">
        <v>564</v>
      </c>
      <c r="C13" s="364"/>
      <c r="D13" s="363"/>
    </row>
    <row r="15" spans="1:6" s="937" customFormat="1">
      <c r="A15" s="367"/>
      <c r="B15" s="935" t="s">
        <v>565</v>
      </c>
      <c r="C15" s="936"/>
    </row>
    <row r="16" spans="1:6" s="938" customFormat="1">
      <c r="B16" s="934"/>
    </row>
    <row r="17" spans="1:2" s="938" customFormat="1" ht="38.25">
      <c r="A17" s="162"/>
      <c r="B17" s="939" t="s">
        <v>566</v>
      </c>
    </row>
    <row r="18" spans="1:2" s="938" customFormat="1">
      <c r="A18" s="940"/>
      <c r="B18" s="940"/>
    </row>
    <row r="19" spans="1:2" s="938" customFormat="1" ht="102">
      <c r="A19" s="941" t="s">
        <v>1263</v>
      </c>
      <c r="B19" s="942" t="s">
        <v>567</v>
      </c>
    </row>
    <row r="20" spans="1:2" s="938" customFormat="1">
      <c r="A20" s="941"/>
      <c r="B20" s="943"/>
    </row>
    <row r="21" spans="1:2" s="938" customFormat="1" ht="51">
      <c r="A21" s="941" t="s">
        <v>1262</v>
      </c>
      <c r="B21" s="942" t="s">
        <v>568</v>
      </c>
    </row>
    <row r="22" spans="1:2" s="938" customFormat="1">
      <c r="A22" s="941"/>
      <c r="B22" s="943"/>
    </row>
    <row r="23" spans="1:2" s="938" customFormat="1" ht="89.25">
      <c r="A23" s="941" t="s">
        <v>1261</v>
      </c>
      <c r="B23" s="942" t="s">
        <v>569</v>
      </c>
    </row>
    <row r="24" spans="1:2" s="938" customFormat="1">
      <c r="A24" s="941"/>
      <c r="B24" s="943"/>
    </row>
    <row r="25" spans="1:2" s="938" customFormat="1" ht="38.25">
      <c r="A25" s="941" t="s">
        <v>1260</v>
      </c>
      <c r="B25" s="942" t="s">
        <v>570</v>
      </c>
    </row>
    <row r="26" spans="1:2" s="938" customFormat="1">
      <c r="A26" s="941"/>
      <c r="B26" s="943"/>
    </row>
    <row r="27" spans="1:2" s="938" customFormat="1" ht="63.75">
      <c r="A27" s="941" t="s">
        <v>1259</v>
      </c>
      <c r="B27" s="942" t="s">
        <v>571</v>
      </c>
    </row>
    <row r="28" spans="1:2" s="938" customFormat="1">
      <c r="A28" s="941"/>
      <c r="B28" s="940"/>
    </row>
    <row r="29" spans="1:2" s="938" customFormat="1">
      <c r="A29" s="941" t="s">
        <v>1258</v>
      </c>
      <c r="B29" s="944" t="s">
        <v>577</v>
      </c>
    </row>
    <row r="30" spans="1:2" s="938" customFormat="1">
      <c r="A30" s="941"/>
      <c r="B30" s="940"/>
    </row>
    <row r="31" spans="1:2" s="938" customFormat="1">
      <c r="A31" s="941" t="s">
        <v>1257</v>
      </c>
      <c r="B31" s="944" t="s">
        <v>580</v>
      </c>
    </row>
    <row r="32" spans="1:2" s="938" customFormat="1">
      <c r="A32" s="941"/>
      <c r="B32" s="944"/>
    </row>
    <row r="33" spans="1:6" s="938" customFormat="1">
      <c r="A33" s="941" t="s">
        <v>1256</v>
      </c>
      <c r="B33" s="944" t="s">
        <v>1255</v>
      </c>
    </row>
    <row r="34" spans="1:6" s="938" customFormat="1">
      <c r="A34" s="941"/>
      <c r="B34" s="944"/>
    </row>
    <row r="35" spans="1:6" s="938" customFormat="1" ht="76.5">
      <c r="A35" s="941" t="s">
        <v>1254</v>
      </c>
      <c r="B35" s="942" t="s">
        <v>1253</v>
      </c>
    </row>
    <row r="36" spans="1:6" s="938" customFormat="1">
      <c r="A36" s="941"/>
      <c r="B36" s="944"/>
    </row>
    <row r="37" spans="1:6" s="938" customFormat="1">
      <c r="A37" s="941" t="s">
        <v>1252</v>
      </c>
      <c r="B37" s="944" t="s">
        <v>583</v>
      </c>
    </row>
    <row r="38" spans="1:6" s="938" customFormat="1">
      <c r="A38" s="941"/>
      <c r="B38" s="940"/>
    </row>
    <row r="39" spans="1:6" s="938" customFormat="1" ht="63.75">
      <c r="A39" s="941" t="s">
        <v>1251</v>
      </c>
      <c r="B39" s="942" t="s">
        <v>1250</v>
      </c>
    </row>
    <row r="40" spans="1:6" s="938" customFormat="1">
      <c r="A40" s="941"/>
      <c r="B40" s="934"/>
    </row>
    <row r="41" spans="1:6" s="25" customFormat="1">
      <c r="A41" s="8" t="s">
        <v>1249</v>
      </c>
      <c r="B41" s="934" t="s">
        <v>1248</v>
      </c>
      <c r="C41" s="364"/>
      <c r="D41" s="364"/>
      <c r="E41" s="364"/>
      <c r="F41" s="363"/>
    </row>
    <row r="42" spans="1:6" s="25" customFormat="1">
      <c r="A42" s="8"/>
      <c r="B42" s="934"/>
      <c r="C42" s="364"/>
      <c r="D42" s="364"/>
      <c r="E42" s="364"/>
      <c r="F42" s="363"/>
    </row>
    <row r="43" spans="1:6" s="25" customFormat="1">
      <c r="A43" s="8" t="s">
        <v>1247</v>
      </c>
      <c r="B43" s="934" t="s">
        <v>1246</v>
      </c>
      <c r="C43" s="364"/>
      <c r="D43" s="364"/>
      <c r="E43" s="364"/>
      <c r="F43" s="363"/>
    </row>
    <row r="45" spans="1:6" s="384" customFormat="1">
      <c r="A45" s="391" t="s">
        <v>555</v>
      </c>
      <c r="B45" s="390" t="s">
        <v>109</v>
      </c>
      <c r="C45" s="389"/>
      <c r="D45" s="388"/>
      <c r="E45" s="387"/>
      <c r="F45" s="392">
        <f>SUBTOTAL(9,F50:F65)</f>
        <v>0</v>
      </c>
    </row>
    <row r="46" spans="1:6" s="384" customFormat="1">
      <c r="A46" s="391"/>
      <c r="B46" s="390" t="s">
        <v>1271</v>
      </c>
      <c r="C46" s="389"/>
      <c r="D46" s="388"/>
      <c r="E46" s="387"/>
      <c r="F46" s="379"/>
    </row>
    <row r="47" spans="1:6" s="384" customFormat="1">
      <c r="A47" s="386"/>
      <c r="B47" s="385"/>
      <c r="C47" s="380"/>
      <c r="D47" s="380"/>
      <c r="E47" s="379"/>
      <c r="F47" s="379"/>
    </row>
    <row r="48" spans="1:6" s="378" customFormat="1">
      <c r="A48" s="374"/>
      <c r="B48" s="383" t="s">
        <v>585</v>
      </c>
      <c r="C48" s="382" t="s">
        <v>586</v>
      </c>
      <c r="D48" s="382" t="s">
        <v>587</v>
      </c>
      <c r="E48" s="381" t="s">
        <v>588</v>
      </c>
      <c r="F48" s="381" t="s">
        <v>554</v>
      </c>
    </row>
    <row r="49" spans="1:7" s="378" customFormat="1">
      <c r="A49" s="374"/>
      <c r="B49" s="945"/>
      <c r="C49" s="380"/>
      <c r="D49" s="380"/>
      <c r="E49" s="379"/>
      <c r="F49" s="379"/>
    </row>
    <row r="50" spans="1:7">
      <c r="A50" s="373">
        <f>MAX($A$47:$A49)+1</f>
        <v>1</v>
      </c>
      <c r="B50" s="945" t="s">
        <v>1270</v>
      </c>
      <c r="C50" s="946" t="s">
        <v>142</v>
      </c>
      <c r="D50" s="947">
        <v>1</v>
      </c>
      <c r="E50" s="376"/>
      <c r="F50" s="368">
        <f>+E50*D50</f>
        <v>0</v>
      </c>
    </row>
    <row r="51" spans="1:7">
      <c r="A51" s="374"/>
      <c r="D51" s="947"/>
      <c r="E51" s="949"/>
      <c r="F51" s="368"/>
    </row>
    <row r="52" spans="1:7">
      <c r="A52" s="373">
        <f>MAX($A$47:$A51)+1</f>
        <v>2</v>
      </c>
      <c r="B52" s="945" t="s">
        <v>1269</v>
      </c>
      <c r="C52" s="946" t="s">
        <v>714</v>
      </c>
      <c r="D52" s="947">
        <v>50</v>
      </c>
      <c r="E52" s="376"/>
      <c r="F52" s="368">
        <f>+E52*D52</f>
        <v>0</v>
      </c>
    </row>
    <row r="53" spans="1:7">
      <c r="A53" s="374"/>
      <c r="D53" s="947"/>
      <c r="E53" s="949"/>
      <c r="F53" s="368"/>
    </row>
    <row r="54" spans="1:7" ht="63.75">
      <c r="A54" s="373">
        <f>MAX($A$47:$A53)+1</f>
        <v>3</v>
      </c>
      <c r="B54" s="945" t="s">
        <v>1268</v>
      </c>
      <c r="C54" s="946" t="s">
        <v>714</v>
      </c>
      <c r="D54" s="947">
        <v>50</v>
      </c>
      <c r="E54" s="376"/>
      <c r="F54" s="368">
        <f>+E54*D54</f>
        <v>0</v>
      </c>
      <c r="G54" s="945"/>
    </row>
    <row r="55" spans="1:7">
      <c r="A55" s="373"/>
      <c r="D55" s="947"/>
      <c r="E55" s="949"/>
      <c r="F55" s="368"/>
      <c r="G55" s="945"/>
    </row>
    <row r="56" spans="1:7" ht="38.25">
      <c r="A56" s="373">
        <f>MAX($A$47:$A55)+1</f>
        <v>4</v>
      </c>
      <c r="B56" s="945" t="s">
        <v>2654</v>
      </c>
      <c r="C56" s="946" t="s">
        <v>142</v>
      </c>
      <c r="D56" s="947">
        <v>1</v>
      </c>
      <c r="E56" s="376"/>
      <c r="F56" s="368">
        <f>+E56*D56</f>
        <v>0</v>
      </c>
      <c r="G56" s="945"/>
    </row>
    <row r="57" spans="1:7">
      <c r="A57" s="373"/>
      <c r="D57" s="947"/>
      <c r="E57" s="949"/>
      <c r="F57" s="368"/>
      <c r="G57" s="945"/>
    </row>
    <row r="58" spans="1:7" ht="63.75">
      <c r="A58" s="373">
        <f>MAX($A$47:$A57)+1</f>
        <v>5</v>
      </c>
      <c r="B58" s="377" t="s">
        <v>2655</v>
      </c>
      <c r="C58" s="946" t="s">
        <v>142</v>
      </c>
      <c r="D58" s="947">
        <v>1</v>
      </c>
      <c r="E58" s="376"/>
      <c r="F58" s="375">
        <f>+E58*D58</f>
        <v>0</v>
      </c>
      <c r="G58" s="947"/>
    </row>
    <row r="59" spans="1:7">
      <c r="A59" s="374"/>
      <c r="B59" s="950"/>
      <c r="D59" s="947"/>
      <c r="E59" s="949"/>
    </row>
    <row r="60" spans="1:7" ht="63.75">
      <c r="A60" s="373">
        <f>MAX($A$47:$A59)+1</f>
        <v>6</v>
      </c>
      <c r="B60" s="377" t="s">
        <v>2656</v>
      </c>
      <c r="C60" s="946" t="s">
        <v>142</v>
      </c>
      <c r="D60" s="947">
        <v>2</v>
      </c>
      <c r="E60" s="376"/>
      <c r="F60" s="375">
        <f>+E60*D60</f>
        <v>0</v>
      </c>
      <c r="G60" s="947"/>
    </row>
    <row r="61" spans="1:7">
      <c r="A61" s="374"/>
      <c r="B61" s="950"/>
      <c r="D61" s="947"/>
      <c r="E61" s="949"/>
    </row>
    <row r="62" spans="1:7">
      <c r="A62" s="373">
        <f>MAX($A$47:$A59)+1</f>
        <v>6</v>
      </c>
      <c r="B62" s="372" t="s">
        <v>1266</v>
      </c>
      <c r="C62" s="946" t="s">
        <v>1264</v>
      </c>
      <c r="D62" s="947">
        <v>10</v>
      </c>
      <c r="E62" s="949"/>
      <c r="F62" s="368">
        <f>SUM(F50:F59)*D62%</f>
        <v>0</v>
      </c>
    </row>
    <row r="63" spans="1:7">
      <c r="A63" s="374"/>
      <c r="D63" s="947"/>
      <c r="E63" s="949"/>
    </row>
    <row r="64" spans="1:7">
      <c r="A64" s="373">
        <f>MAX($A$47:$A63)+1</f>
        <v>7</v>
      </c>
      <c r="B64" s="372" t="s">
        <v>1265</v>
      </c>
      <c r="C64" s="946" t="s">
        <v>1264</v>
      </c>
      <c r="D64" s="947">
        <v>5</v>
      </c>
      <c r="E64" s="949"/>
      <c r="F64" s="368">
        <f>SUM(F50:F63)*D64%</f>
        <v>0</v>
      </c>
    </row>
    <row r="65" spans="1:6">
      <c r="A65" s="371"/>
      <c r="C65" s="949"/>
      <c r="D65" s="949"/>
      <c r="E65" s="949"/>
      <c r="F65" s="951"/>
    </row>
    <row r="66" spans="1:6">
      <c r="A66" s="370"/>
      <c r="B66" s="942"/>
      <c r="C66" s="952"/>
      <c r="D66" s="952"/>
      <c r="E66" s="953"/>
      <c r="F66" s="949"/>
    </row>
    <row r="67" spans="1:6" s="384" customFormat="1">
      <c r="A67" s="391" t="s">
        <v>556</v>
      </c>
      <c r="B67" s="397" t="s">
        <v>2242</v>
      </c>
      <c r="C67" s="389"/>
      <c r="D67" s="388"/>
      <c r="E67" s="387"/>
      <c r="F67" s="392">
        <f>SUM(F72:F108)</f>
        <v>0</v>
      </c>
    </row>
    <row r="68" spans="1:6" s="384" customFormat="1">
      <c r="A68" s="391"/>
      <c r="B68" s="390" t="s">
        <v>1271</v>
      </c>
      <c r="C68" s="389"/>
      <c r="D68" s="388"/>
      <c r="E68" s="396"/>
      <c r="F68" s="395"/>
    </row>
    <row r="69" spans="1:6" s="384" customFormat="1">
      <c r="A69" s="386"/>
      <c r="B69" s="385"/>
      <c r="C69" s="380"/>
      <c r="D69" s="380"/>
      <c r="E69" s="379"/>
      <c r="F69" s="379"/>
    </row>
    <row r="70" spans="1:6" s="378" customFormat="1">
      <c r="A70" s="374"/>
      <c r="B70" s="383" t="s">
        <v>585</v>
      </c>
      <c r="C70" s="382" t="s">
        <v>586</v>
      </c>
      <c r="D70" s="382" t="s">
        <v>587</v>
      </c>
      <c r="E70" s="381" t="s">
        <v>588</v>
      </c>
      <c r="F70" s="381" t="s">
        <v>554</v>
      </c>
    </row>
    <row r="71" spans="1:6" s="378" customFormat="1">
      <c r="A71" s="374"/>
      <c r="B71" s="394"/>
      <c r="C71" s="380"/>
      <c r="D71" s="380"/>
      <c r="E71" s="379"/>
      <c r="F71" s="379"/>
    </row>
    <row r="72" spans="1:6">
      <c r="A72" s="373">
        <f>MAX($A$2:$A71)+1</f>
        <v>8</v>
      </c>
      <c r="B72" s="945" t="s">
        <v>1287</v>
      </c>
      <c r="C72" s="946" t="s">
        <v>714</v>
      </c>
      <c r="D72" s="946">
        <v>40</v>
      </c>
      <c r="E72" s="376"/>
      <c r="F72" s="375">
        <f>+D72*E72</f>
        <v>0</v>
      </c>
    </row>
    <row r="73" spans="1:6">
      <c r="A73" s="373"/>
      <c r="F73" s="375"/>
    </row>
    <row r="74" spans="1:6">
      <c r="A74" s="373">
        <f>MAX($A$2:$A72)+1</f>
        <v>9</v>
      </c>
      <c r="B74" s="945" t="s">
        <v>1286</v>
      </c>
      <c r="C74" s="946" t="s">
        <v>714</v>
      </c>
      <c r="D74" s="946">
        <v>100</v>
      </c>
      <c r="E74" s="376"/>
      <c r="F74" s="375">
        <f>+D74*E74</f>
        <v>0</v>
      </c>
    </row>
    <row r="75" spans="1:6">
      <c r="A75" s="373"/>
      <c r="F75" s="375"/>
    </row>
    <row r="76" spans="1:6">
      <c r="A76" s="373">
        <f>MAX($A$2:$A75)+1</f>
        <v>10</v>
      </c>
      <c r="B76" s="945" t="s">
        <v>1285</v>
      </c>
      <c r="C76" s="946" t="s">
        <v>714</v>
      </c>
      <c r="D76" s="946">
        <v>50</v>
      </c>
      <c r="E76" s="376"/>
      <c r="F76" s="375">
        <f>+D76*E76</f>
        <v>0</v>
      </c>
    </row>
    <row r="77" spans="1:6">
      <c r="A77" s="373"/>
      <c r="F77" s="375"/>
    </row>
    <row r="78" spans="1:6" ht="25.5">
      <c r="A78" s="373">
        <f>MAX($A$2:$A77)+1</f>
        <v>11</v>
      </c>
      <c r="B78" s="945" t="s">
        <v>1284</v>
      </c>
      <c r="C78" s="946" t="s">
        <v>78</v>
      </c>
      <c r="D78" s="946">
        <v>10</v>
      </c>
      <c r="E78" s="376"/>
      <c r="F78" s="375">
        <f>+D78*E78</f>
        <v>0</v>
      </c>
    </row>
    <row r="79" spans="1:6">
      <c r="A79" s="373"/>
      <c r="F79" s="375"/>
    </row>
    <row r="80" spans="1:6" ht="25.5">
      <c r="A80" s="373">
        <f>MAX($A$2:$A79)+1</f>
        <v>12</v>
      </c>
      <c r="B80" s="945" t="s">
        <v>1283</v>
      </c>
      <c r="C80" s="946" t="s">
        <v>714</v>
      </c>
      <c r="D80" s="946">
        <v>5</v>
      </c>
      <c r="E80" s="376"/>
      <c r="F80" s="375">
        <f>+D80*E80</f>
        <v>0</v>
      </c>
    </row>
    <row r="81" spans="1:6">
      <c r="A81" s="373"/>
      <c r="F81" s="375"/>
    </row>
    <row r="82" spans="1:6">
      <c r="A82" s="373">
        <f>MAX($A$2:$A80)+1</f>
        <v>13</v>
      </c>
      <c r="B82" s="945" t="s">
        <v>1282</v>
      </c>
      <c r="C82" s="946" t="s">
        <v>714</v>
      </c>
      <c r="D82" s="946">
        <v>33</v>
      </c>
      <c r="E82" s="376"/>
      <c r="F82" s="375">
        <f>+D82*E82</f>
        <v>0</v>
      </c>
    </row>
    <row r="83" spans="1:6">
      <c r="A83" s="373"/>
      <c r="F83" s="375"/>
    </row>
    <row r="84" spans="1:6">
      <c r="A84" s="373">
        <f>MAX($A$3:$A83)+1</f>
        <v>14</v>
      </c>
      <c r="B84" s="945" t="s">
        <v>1281</v>
      </c>
      <c r="C84" s="946" t="s">
        <v>714</v>
      </c>
      <c r="D84" s="946">
        <v>55</v>
      </c>
      <c r="E84" s="376"/>
      <c r="F84" s="375">
        <f>+D84*E84</f>
        <v>0</v>
      </c>
    </row>
    <row r="85" spans="1:6">
      <c r="A85" s="373"/>
      <c r="F85" s="375"/>
    </row>
    <row r="86" spans="1:6" ht="38.25">
      <c r="A86" s="373">
        <f>MAX($A$3:$A80)+1</f>
        <v>13</v>
      </c>
      <c r="B86" s="945" t="s">
        <v>1280</v>
      </c>
      <c r="C86" s="946" t="s">
        <v>142</v>
      </c>
      <c r="D86" s="946">
        <v>1</v>
      </c>
      <c r="E86" s="376"/>
      <c r="F86" s="375">
        <f>+D86*E86</f>
        <v>0</v>
      </c>
    </row>
    <row r="87" spans="1:6">
      <c r="A87" s="373"/>
      <c r="F87" s="375"/>
    </row>
    <row r="88" spans="1:6" ht="25.5">
      <c r="A88" s="373">
        <f>MAX($A$3:$A82)+1</f>
        <v>14</v>
      </c>
      <c r="B88" s="945" t="s">
        <v>1279</v>
      </c>
      <c r="C88" s="946" t="s">
        <v>142</v>
      </c>
      <c r="D88" s="946">
        <v>1</v>
      </c>
      <c r="E88" s="376"/>
      <c r="F88" s="375">
        <f>+D88*E88</f>
        <v>0</v>
      </c>
    </row>
    <row r="89" spans="1:6">
      <c r="A89" s="373"/>
      <c r="F89" s="375"/>
    </row>
    <row r="90" spans="1:6" ht="25.5">
      <c r="A90" s="373">
        <f>MAX($A$2:$A89)+1</f>
        <v>15</v>
      </c>
      <c r="B90" s="945" t="s">
        <v>1278</v>
      </c>
      <c r="C90" s="946" t="s">
        <v>142</v>
      </c>
      <c r="D90" s="946">
        <v>1</v>
      </c>
      <c r="E90" s="376"/>
      <c r="F90" s="375">
        <f>+D90*E90</f>
        <v>0</v>
      </c>
    </row>
    <row r="91" spans="1:6">
      <c r="A91" s="373"/>
      <c r="F91" s="375"/>
    </row>
    <row r="92" spans="1:6" ht="25.5">
      <c r="A92" s="373">
        <f>MAX($A$2:$A91)+1</f>
        <v>16</v>
      </c>
      <c r="B92" s="945" t="s">
        <v>1277</v>
      </c>
      <c r="C92" s="946" t="s">
        <v>142</v>
      </c>
      <c r="D92" s="946">
        <v>1</v>
      </c>
      <c r="E92" s="376"/>
      <c r="F92" s="375">
        <f>+D92*E92</f>
        <v>0</v>
      </c>
    </row>
    <row r="93" spans="1:6">
      <c r="A93" s="373"/>
      <c r="F93" s="375"/>
    </row>
    <row r="94" spans="1:6" ht="63.75">
      <c r="A94" s="373">
        <f>MAX($A$2:$A93)+1</f>
        <v>17</v>
      </c>
      <c r="B94" s="945" t="s">
        <v>1276</v>
      </c>
      <c r="C94" s="946" t="s">
        <v>142</v>
      </c>
      <c r="D94" s="946">
        <v>7</v>
      </c>
      <c r="E94" s="376"/>
      <c r="F94" s="375">
        <f>+D94*E94</f>
        <v>0</v>
      </c>
    </row>
    <row r="95" spans="1:6">
      <c r="A95" s="373"/>
      <c r="F95" s="375"/>
    </row>
    <row r="96" spans="1:6" ht="52.5">
      <c r="A96" s="373">
        <f>MAX($A$2:$A95)+1</f>
        <v>18</v>
      </c>
      <c r="B96" s="393" t="s">
        <v>1275</v>
      </c>
      <c r="C96" s="946" t="s">
        <v>142</v>
      </c>
      <c r="D96" s="946">
        <v>2</v>
      </c>
      <c r="E96" s="376"/>
      <c r="F96" s="375">
        <f>+D96*E96</f>
        <v>0</v>
      </c>
    </row>
    <row r="97" spans="1:6">
      <c r="A97" s="373"/>
      <c r="B97" s="393"/>
      <c r="F97" s="375"/>
    </row>
    <row r="98" spans="1:6">
      <c r="A98" s="373">
        <f>MAX($A$2:$A97)+1</f>
        <v>19</v>
      </c>
      <c r="B98" s="945" t="s">
        <v>1274</v>
      </c>
      <c r="C98" s="946" t="s">
        <v>78</v>
      </c>
      <c r="D98" s="946">
        <v>8</v>
      </c>
      <c r="E98" s="376"/>
      <c r="F98" s="375">
        <f>+D98*E98</f>
        <v>0</v>
      </c>
    </row>
    <row r="99" spans="1:6">
      <c r="A99" s="373"/>
      <c r="F99" s="375"/>
    </row>
    <row r="100" spans="1:6">
      <c r="A100" s="373">
        <f>MAX($A$2:$A99)+1</f>
        <v>20</v>
      </c>
      <c r="B100" s="945" t="s">
        <v>1273</v>
      </c>
      <c r="C100" s="946" t="s">
        <v>78</v>
      </c>
      <c r="D100" s="946">
        <v>2</v>
      </c>
      <c r="E100" s="376"/>
      <c r="F100" s="375">
        <f>+D100*E100</f>
        <v>0</v>
      </c>
    </row>
    <row r="101" spans="1:6">
      <c r="A101" s="373"/>
      <c r="F101" s="375"/>
    </row>
    <row r="102" spans="1:6">
      <c r="A102" s="373">
        <f>MAX($A$2:$A101)+1</f>
        <v>21</v>
      </c>
      <c r="B102" s="945" t="s">
        <v>1273</v>
      </c>
      <c r="C102" s="946" t="s">
        <v>78</v>
      </c>
      <c r="D102" s="946">
        <v>2</v>
      </c>
      <c r="E102" s="376"/>
      <c r="F102" s="375">
        <f>+D102*E102</f>
        <v>0</v>
      </c>
    </row>
    <row r="103" spans="1:6">
      <c r="A103" s="373"/>
      <c r="F103" s="375"/>
    </row>
    <row r="104" spans="1:6">
      <c r="A104" s="373">
        <f>MAX($A$2:$A103)+1</f>
        <v>22</v>
      </c>
      <c r="B104" s="945" t="s">
        <v>1272</v>
      </c>
      <c r="C104" s="946" t="s">
        <v>142</v>
      </c>
      <c r="D104" s="946">
        <v>1</v>
      </c>
      <c r="E104" s="376"/>
      <c r="F104" s="375">
        <f>+D104*E104</f>
        <v>0</v>
      </c>
    </row>
    <row r="105" spans="1:6">
      <c r="A105" s="373"/>
      <c r="F105" s="375"/>
    </row>
    <row r="106" spans="1:6">
      <c r="A106" s="373">
        <f>MAX($A$2:$A105)+1</f>
        <v>23</v>
      </c>
      <c r="B106" s="945" t="s">
        <v>1266</v>
      </c>
      <c r="C106" s="946" t="s">
        <v>1264</v>
      </c>
      <c r="D106" s="946">
        <v>5</v>
      </c>
      <c r="F106" s="375">
        <f>SUM(F72:F105)*D106%</f>
        <v>0</v>
      </c>
    </row>
    <row r="107" spans="1:6">
      <c r="A107" s="373"/>
      <c r="F107" s="375"/>
    </row>
    <row r="108" spans="1:6">
      <c r="A108" s="373">
        <f>MAX($A$2:$A107)+1</f>
        <v>24</v>
      </c>
      <c r="B108" s="945" t="s">
        <v>1265</v>
      </c>
      <c r="C108" s="946" t="s">
        <v>1264</v>
      </c>
      <c r="D108" s="946">
        <v>5</v>
      </c>
      <c r="F108" s="375">
        <f>SUM(F72:F107)*D108%</f>
        <v>0</v>
      </c>
    </row>
    <row r="109" spans="1:6">
      <c r="B109" s="942"/>
      <c r="C109" s="952"/>
      <c r="D109" s="952"/>
      <c r="E109" s="953"/>
      <c r="F109" s="949"/>
    </row>
    <row r="110" spans="1:6" s="384" customFormat="1">
      <c r="A110" s="391" t="s">
        <v>557</v>
      </c>
      <c r="B110" s="390" t="s">
        <v>2240</v>
      </c>
      <c r="C110" s="389"/>
      <c r="D110" s="388"/>
      <c r="E110" s="387"/>
      <c r="F110" s="392">
        <f>SUM(F116:F136)</f>
        <v>0</v>
      </c>
    </row>
    <row r="111" spans="1:6" s="384" customFormat="1">
      <c r="A111" s="391"/>
      <c r="B111" s="390" t="s">
        <v>1271</v>
      </c>
      <c r="C111" s="389"/>
      <c r="D111" s="388"/>
      <c r="E111" s="396"/>
      <c r="F111" s="395"/>
    </row>
    <row r="112" spans="1:6" s="384" customFormat="1">
      <c r="A112" s="386"/>
      <c r="B112" s="385"/>
      <c r="C112" s="380"/>
      <c r="D112" s="380"/>
      <c r="E112" s="379"/>
      <c r="F112" s="379"/>
    </row>
    <row r="113" spans="1:6" s="378" customFormat="1">
      <c r="A113" s="374"/>
      <c r="B113" s="383" t="s">
        <v>585</v>
      </c>
      <c r="C113" s="382" t="s">
        <v>586</v>
      </c>
      <c r="D113" s="382" t="s">
        <v>587</v>
      </c>
      <c r="E113" s="381" t="s">
        <v>588</v>
      </c>
      <c r="F113" s="381" t="s">
        <v>554</v>
      </c>
    </row>
    <row r="114" spans="1:6" s="378" customFormat="1">
      <c r="A114" s="374"/>
      <c r="B114" s="394"/>
      <c r="C114" s="380"/>
      <c r="D114" s="380"/>
      <c r="E114" s="379"/>
      <c r="F114" s="379"/>
    </row>
    <row r="115" spans="1:6">
      <c r="B115" s="955" t="s">
        <v>1303</v>
      </c>
      <c r="C115" s="952"/>
      <c r="D115" s="398"/>
      <c r="E115" s="953"/>
      <c r="F115" s="949"/>
    </row>
    <row r="116" spans="1:6" ht="76.5">
      <c r="A116" s="956">
        <f>MAX($A$3:$A115)+1</f>
        <v>25</v>
      </c>
      <c r="B116" s="393" t="s">
        <v>1302</v>
      </c>
      <c r="C116" s="399" t="s">
        <v>142</v>
      </c>
      <c r="D116" s="398">
        <v>1</v>
      </c>
      <c r="E116" s="376"/>
      <c r="F116" s="375">
        <f t="shared" ref="F116:F130" si="0">+E116*D116</f>
        <v>0</v>
      </c>
    </row>
    <row r="117" spans="1:6">
      <c r="A117" s="371" t="s">
        <v>1290</v>
      </c>
      <c r="B117" s="393" t="s">
        <v>1301</v>
      </c>
      <c r="C117" s="399" t="s">
        <v>142</v>
      </c>
      <c r="D117" s="398">
        <v>1</v>
      </c>
      <c r="E117" s="376"/>
      <c r="F117" s="375">
        <f t="shared" si="0"/>
        <v>0</v>
      </c>
    </row>
    <row r="118" spans="1:6">
      <c r="A118" s="371" t="s">
        <v>1290</v>
      </c>
      <c r="B118" s="393" t="s">
        <v>1300</v>
      </c>
      <c r="C118" s="399" t="s">
        <v>78</v>
      </c>
      <c r="D118" s="398">
        <v>1</v>
      </c>
      <c r="E118" s="376"/>
      <c r="F118" s="375">
        <f t="shared" si="0"/>
        <v>0</v>
      </c>
    </row>
    <row r="119" spans="1:6">
      <c r="A119" s="371" t="s">
        <v>1290</v>
      </c>
      <c r="B119" s="393" t="s">
        <v>1299</v>
      </c>
      <c r="C119" s="399" t="s">
        <v>78</v>
      </c>
      <c r="D119" s="398">
        <v>1</v>
      </c>
      <c r="E119" s="376"/>
      <c r="F119" s="375">
        <f t="shared" si="0"/>
        <v>0</v>
      </c>
    </row>
    <row r="120" spans="1:6">
      <c r="A120" s="371" t="s">
        <v>1290</v>
      </c>
      <c r="B120" s="393" t="s">
        <v>1298</v>
      </c>
      <c r="C120" s="399" t="s">
        <v>78</v>
      </c>
      <c r="D120" s="398">
        <v>8</v>
      </c>
      <c r="E120" s="376"/>
      <c r="F120" s="375">
        <f t="shared" si="0"/>
        <v>0</v>
      </c>
    </row>
    <row r="121" spans="1:6">
      <c r="A121" s="371" t="s">
        <v>1290</v>
      </c>
      <c r="B121" s="393" t="s">
        <v>1297</v>
      </c>
      <c r="C121" s="399" t="s">
        <v>78</v>
      </c>
      <c r="D121" s="398">
        <v>8</v>
      </c>
      <c r="E121" s="376"/>
      <c r="F121" s="375">
        <f t="shared" si="0"/>
        <v>0</v>
      </c>
    </row>
    <row r="122" spans="1:6">
      <c r="A122" s="371" t="s">
        <v>1290</v>
      </c>
      <c r="B122" s="393" t="s">
        <v>1296</v>
      </c>
      <c r="C122" s="399" t="s">
        <v>78</v>
      </c>
      <c r="D122" s="398">
        <v>2</v>
      </c>
      <c r="E122" s="376"/>
      <c r="F122" s="375">
        <f t="shared" si="0"/>
        <v>0</v>
      </c>
    </row>
    <row r="123" spans="1:6">
      <c r="A123" s="371" t="s">
        <v>1290</v>
      </c>
      <c r="B123" s="393" t="s">
        <v>1295</v>
      </c>
      <c r="C123" s="399" t="s">
        <v>78</v>
      </c>
      <c r="D123" s="398">
        <v>3</v>
      </c>
      <c r="E123" s="376"/>
      <c r="F123" s="375">
        <f t="shared" si="0"/>
        <v>0</v>
      </c>
    </row>
    <row r="124" spans="1:6">
      <c r="A124" s="371" t="s">
        <v>1290</v>
      </c>
      <c r="B124" s="393" t="s">
        <v>2657</v>
      </c>
      <c r="C124" s="399" t="s">
        <v>78</v>
      </c>
      <c r="D124" s="398">
        <v>3</v>
      </c>
      <c r="E124" s="376"/>
      <c r="F124" s="375">
        <f>+E124*D124</f>
        <v>0</v>
      </c>
    </row>
    <row r="125" spans="1:6" ht="25.5">
      <c r="A125" s="371" t="s">
        <v>1290</v>
      </c>
      <c r="B125" s="393" t="s">
        <v>1294</v>
      </c>
      <c r="C125" s="399" t="s">
        <v>78</v>
      </c>
      <c r="D125" s="398">
        <v>7</v>
      </c>
      <c r="E125" s="376"/>
      <c r="F125" s="375">
        <f>+E125*D125</f>
        <v>0</v>
      </c>
    </row>
    <row r="126" spans="1:6">
      <c r="A126" s="371" t="s">
        <v>1290</v>
      </c>
      <c r="B126" s="393" t="s">
        <v>1293</v>
      </c>
      <c r="C126" s="399" t="s">
        <v>78</v>
      </c>
      <c r="D126" s="398">
        <v>18</v>
      </c>
      <c r="E126" s="376"/>
      <c r="F126" s="375">
        <f>+E126*D126</f>
        <v>0</v>
      </c>
    </row>
    <row r="127" spans="1:6">
      <c r="A127" s="371" t="s">
        <v>1290</v>
      </c>
      <c r="B127" s="393" t="s">
        <v>1292</v>
      </c>
      <c r="C127" s="399" t="s">
        <v>78</v>
      </c>
      <c r="D127" s="398">
        <v>3</v>
      </c>
      <c r="E127" s="376"/>
      <c r="F127" s="375">
        <f>+E127*D127</f>
        <v>0</v>
      </c>
    </row>
    <row r="128" spans="1:6" ht="51">
      <c r="A128" s="371" t="s">
        <v>1290</v>
      </c>
      <c r="B128" s="393" t="s">
        <v>2658</v>
      </c>
      <c r="C128" s="399" t="s">
        <v>78</v>
      </c>
      <c r="D128" s="398">
        <v>7</v>
      </c>
      <c r="E128" s="376"/>
      <c r="F128" s="375">
        <f>+E128*D128</f>
        <v>0</v>
      </c>
    </row>
    <row r="129" spans="1:7" ht="76.5">
      <c r="A129" s="371" t="s">
        <v>1290</v>
      </c>
      <c r="B129" s="393" t="s">
        <v>2659</v>
      </c>
      <c r="C129" s="399" t="s">
        <v>78</v>
      </c>
      <c r="D129" s="398">
        <v>1</v>
      </c>
      <c r="E129" s="376"/>
      <c r="F129" s="375">
        <f t="shared" si="0"/>
        <v>0</v>
      </c>
    </row>
    <row r="130" spans="1:7">
      <c r="A130" s="371" t="s">
        <v>1290</v>
      </c>
      <c r="B130" s="393" t="s">
        <v>1291</v>
      </c>
      <c r="C130" s="399" t="s">
        <v>78</v>
      </c>
      <c r="D130" s="398">
        <v>1</v>
      </c>
      <c r="E130" s="376"/>
      <c r="F130" s="375">
        <f t="shared" si="0"/>
        <v>0</v>
      </c>
    </row>
    <row r="131" spans="1:7">
      <c r="A131" s="371" t="s">
        <v>1290</v>
      </c>
      <c r="B131" s="393" t="s">
        <v>1289</v>
      </c>
      <c r="C131" s="399" t="s">
        <v>142</v>
      </c>
      <c r="D131" s="398">
        <v>1</v>
      </c>
      <c r="E131" s="376"/>
      <c r="F131" s="375">
        <f>+D131*E131</f>
        <v>0</v>
      </c>
    </row>
    <row r="132" spans="1:7">
      <c r="A132" s="371"/>
      <c r="B132" s="393"/>
      <c r="C132" s="399"/>
      <c r="D132" s="398"/>
      <c r="F132" s="375"/>
    </row>
    <row r="133" spans="1:7">
      <c r="A133" s="956">
        <f>MAX($A$3:$A131)+1</f>
        <v>26</v>
      </c>
      <c r="B133" s="393" t="s">
        <v>1288</v>
      </c>
      <c r="C133" s="399" t="s">
        <v>840</v>
      </c>
      <c r="D133" s="398">
        <v>12</v>
      </c>
      <c r="E133" s="376"/>
      <c r="F133" s="375">
        <f>+D133*E133</f>
        <v>0</v>
      </c>
    </row>
    <row r="134" spans="1:7">
      <c r="A134" s="400"/>
      <c r="B134" s="393"/>
      <c r="C134" s="399"/>
      <c r="D134" s="398"/>
      <c r="F134" s="375"/>
    </row>
    <row r="135" spans="1:7">
      <c r="A135" s="956">
        <f>MAX($A$3:$A134)+1</f>
        <v>27</v>
      </c>
      <c r="B135" s="393" t="s">
        <v>1265</v>
      </c>
      <c r="C135" s="399" t="s">
        <v>1264</v>
      </c>
      <c r="D135" s="398">
        <v>5</v>
      </c>
      <c r="E135" s="375"/>
      <c r="F135" s="375">
        <f>SUM(F115:F134)*D135%</f>
        <v>0</v>
      </c>
    </row>
    <row r="136" spans="1:7">
      <c r="A136" s="370"/>
      <c r="B136" s="942"/>
      <c r="C136" s="952"/>
      <c r="D136" s="952"/>
      <c r="E136" s="953"/>
      <c r="F136" s="949"/>
    </row>
    <row r="137" spans="1:7" s="384" customFormat="1">
      <c r="A137" s="391" t="s">
        <v>558</v>
      </c>
      <c r="B137" s="397" t="s">
        <v>2241</v>
      </c>
      <c r="C137" s="389"/>
      <c r="D137" s="388"/>
      <c r="E137" s="387"/>
      <c r="F137" s="392">
        <f>SUM(F140:F153)</f>
        <v>0</v>
      </c>
      <c r="G137" s="957"/>
    </row>
    <row r="138" spans="1:7" s="384" customFormat="1">
      <c r="A138" s="386"/>
      <c r="B138" s="385"/>
      <c r="C138" s="380"/>
      <c r="D138" s="380"/>
      <c r="E138" s="379"/>
      <c r="F138" s="379"/>
      <c r="G138" s="957"/>
    </row>
    <row r="139" spans="1:7" s="378" customFormat="1">
      <c r="A139" s="374"/>
      <c r="B139" s="383" t="s">
        <v>585</v>
      </c>
      <c r="C139" s="382" t="s">
        <v>586</v>
      </c>
      <c r="D139" s="382" t="s">
        <v>587</v>
      </c>
      <c r="E139" s="381" t="s">
        <v>588</v>
      </c>
      <c r="F139" s="381" t="s">
        <v>554</v>
      </c>
    </row>
    <row r="140" spans="1:7" s="378" customFormat="1">
      <c r="A140" s="374"/>
      <c r="B140" s="394"/>
      <c r="C140" s="380"/>
      <c r="D140" s="380"/>
      <c r="E140" s="379"/>
      <c r="F140" s="379"/>
    </row>
    <row r="141" spans="1:7" s="378" customFormat="1">
      <c r="A141" s="956">
        <f>MAX($A$3:$A140)+1</f>
        <v>28</v>
      </c>
      <c r="B141" s="1000" t="s">
        <v>2668</v>
      </c>
      <c r="C141" s="999" t="s">
        <v>142</v>
      </c>
      <c r="D141" s="998">
        <v>1</v>
      </c>
      <c r="E141" s="376"/>
      <c r="F141" s="375">
        <f>+E141*D141</f>
        <v>0</v>
      </c>
    </row>
    <row r="142" spans="1:7" s="378" customFormat="1">
      <c r="A142" s="374"/>
      <c r="B142" s="394"/>
      <c r="C142" s="380"/>
      <c r="D142" s="380"/>
      <c r="E142" s="379"/>
      <c r="F142" s="379"/>
    </row>
    <row r="143" spans="1:7" s="378" customFormat="1" ht="38.25">
      <c r="A143" s="956">
        <f>MAX($A$3:$A142)+1</f>
        <v>29</v>
      </c>
      <c r="B143" s="945" t="s">
        <v>2660</v>
      </c>
      <c r="C143" s="958" t="s">
        <v>142</v>
      </c>
      <c r="D143" s="959">
        <v>1</v>
      </c>
      <c r="E143" s="376"/>
      <c r="F143" s="368">
        <f>+E143*D143</f>
        <v>0</v>
      </c>
    </row>
    <row r="144" spans="1:7" s="378" customFormat="1">
      <c r="A144" s="374"/>
      <c r="B144" s="394"/>
      <c r="C144" s="380"/>
      <c r="D144" s="380"/>
      <c r="E144" s="379"/>
      <c r="F144" s="379"/>
    </row>
    <row r="145" spans="1:10" s="378" customFormat="1" ht="38.25">
      <c r="A145" s="956">
        <f>MAX($A$3:$A144)+1</f>
        <v>30</v>
      </c>
      <c r="B145" s="945" t="s">
        <v>2661</v>
      </c>
      <c r="C145" s="958" t="s">
        <v>142</v>
      </c>
      <c r="D145" s="959">
        <v>1</v>
      </c>
      <c r="E145" s="376"/>
      <c r="F145" s="368">
        <f>+E145*D145</f>
        <v>0</v>
      </c>
    </row>
    <row r="146" spans="1:10" s="378" customFormat="1">
      <c r="A146" s="374"/>
      <c r="B146" s="394"/>
      <c r="C146" s="380"/>
      <c r="D146" s="380"/>
      <c r="E146" s="379"/>
      <c r="F146" s="379"/>
    </row>
    <row r="147" spans="1:10" ht="38.25">
      <c r="A147" s="956">
        <f>MAX($A$3:$A146)+1</f>
        <v>31</v>
      </c>
      <c r="B147" s="393" t="s">
        <v>1306</v>
      </c>
      <c r="C147" s="399" t="s">
        <v>142</v>
      </c>
      <c r="D147" s="398">
        <v>1</v>
      </c>
      <c r="E147" s="376"/>
      <c r="F147" s="368">
        <f>+D147*E147</f>
        <v>0</v>
      </c>
    </row>
    <row r="148" spans="1:10">
      <c r="A148" s="960"/>
      <c r="B148" s="397"/>
      <c r="C148" s="399"/>
      <c r="D148" s="959"/>
      <c r="E148" s="949"/>
      <c r="F148" s="368"/>
    </row>
    <row r="149" spans="1:10">
      <c r="A149" s="956">
        <f>MAX($A$3:$A148)+1</f>
        <v>32</v>
      </c>
      <c r="B149" s="961" t="s">
        <v>1305</v>
      </c>
      <c r="C149" s="958" t="s">
        <v>78</v>
      </c>
      <c r="D149" s="959">
        <v>1</v>
      </c>
      <c r="E149" s="376"/>
      <c r="F149" s="368">
        <f>+E149*D149</f>
        <v>0</v>
      </c>
    </row>
    <row r="150" spans="1:10" s="964" customFormat="1">
      <c r="A150" s="402"/>
      <c r="B150" s="397"/>
      <c r="C150" s="958"/>
      <c r="D150" s="959"/>
      <c r="E150" s="949"/>
      <c r="F150" s="949"/>
      <c r="G150" s="962"/>
      <c r="H150" s="962"/>
      <c r="I150" s="963"/>
      <c r="J150" s="963"/>
    </row>
    <row r="151" spans="1:10">
      <c r="A151" s="956">
        <f>MAX($A$3:$A150)+1</f>
        <v>33</v>
      </c>
      <c r="B151" s="965" t="s">
        <v>1304</v>
      </c>
      <c r="C151" s="958" t="s">
        <v>142</v>
      </c>
      <c r="D151" s="959">
        <v>1</v>
      </c>
      <c r="E151" s="376"/>
      <c r="F151" s="368">
        <f>+E151*D151</f>
        <v>0</v>
      </c>
    </row>
    <row r="152" spans="1:10">
      <c r="B152" s="942"/>
      <c r="C152" s="952"/>
      <c r="D152" s="952"/>
      <c r="E152" s="953"/>
      <c r="F152" s="949"/>
    </row>
    <row r="153" spans="1:10">
      <c r="A153" s="954" t="s">
        <v>2570</v>
      </c>
      <c r="B153" s="1000" t="s">
        <v>2667</v>
      </c>
      <c r="C153" s="999" t="s">
        <v>142</v>
      </c>
      <c r="D153" s="998">
        <v>5</v>
      </c>
      <c r="E153" s="376"/>
      <c r="F153" s="375">
        <f>+E153*D153</f>
        <v>0</v>
      </c>
    </row>
    <row r="154" spans="1:10">
      <c r="B154" s="942"/>
      <c r="C154" s="966"/>
      <c r="D154" s="966"/>
      <c r="E154" s="949"/>
      <c r="F154" s="949"/>
    </row>
    <row r="155" spans="1:10">
      <c r="B155" s="942"/>
      <c r="C155" s="966"/>
      <c r="D155" s="966"/>
      <c r="E155" s="949"/>
      <c r="F155" s="949"/>
    </row>
    <row r="156" spans="1:10">
      <c r="A156" s="370"/>
      <c r="B156" s="942"/>
      <c r="C156" s="966"/>
      <c r="D156" s="966"/>
      <c r="E156" s="369"/>
      <c r="F156" s="368"/>
    </row>
    <row r="157" spans="1:10">
      <c r="B157" s="942"/>
      <c r="C157" s="966"/>
      <c r="D157" s="966"/>
      <c r="E157" s="949"/>
      <c r="F157" s="949"/>
    </row>
  </sheetData>
  <sheetProtection algorithmName="SHA-512" hashValue="vt+bYumsc0XTEKlCp+5wLO35b0RbEZO4FGsAHsaqnK0Pmz5Zno9avUXMUAg57Gk2LaqsvvFA3crY8eymvxGUiQ==" saltValue="NrQs9ThRk5/xX8eYVmtmCg==" spinCount="100000" sheet="1" objects="1" scenarios="1"/>
  <pageMargins left="0.74803149606299213" right="0.74803149606299213" top="0.43307086614173229" bottom="0.43307086614173229" header="0" footer="0"/>
  <pageSetup paperSize="9" scale="93" fitToHeight="0" orientation="portrait" horizontalDpi="4294967293" verticalDpi="4294967293" r:id="rId1"/>
  <headerFooter alignWithMargins="0">
    <oddFooter>&amp;L&amp;F, &amp;A&amp;R&amp;P/&amp;N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view="pageBreakPreview" topLeftCell="A65" zoomScaleNormal="100" zoomScaleSheetLayoutView="100" workbookViewId="0">
      <selection activeCell="F65" sqref="F65"/>
    </sheetView>
  </sheetViews>
  <sheetFormatPr defaultRowHeight="14.25"/>
  <cols>
    <col min="1" max="1" width="5.7109375" style="585" customWidth="1"/>
    <col min="2" max="2" width="37.28515625" style="586" customWidth="1"/>
    <col min="3" max="3" width="8.7109375" style="585" customWidth="1"/>
    <col min="4" max="4" width="8.7109375" style="584" customWidth="1"/>
    <col min="5" max="6" width="12.7109375" style="583" customWidth="1"/>
    <col min="7" max="7" width="14.5703125" style="582" customWidth="1"/>
    <col min="8" max="16384" width="9.140625" style="537"/>
  </cols>
  <sheetData>
    <row r="1" spans="1:5" s="968" customFormat="1" ht="12.75">
      <c r="A1" s="2" t="s">
        <v>1456</v>
      </c>
      <c r="B1" s="482"/>
      <c r="C1" s="5"/>
      <c r="D1" s="482"/>
      <c r="E1" s="6" t="s">
        <v>554</v>
      </c>
    </row>
    <row r="2" spans="1:5" s="968" customFormat="1" ht="12.75">
      <c r="A2" s="473"/>
      <c r="B2" s="481"/>
      <c r="C2" s="480"/>
      <c r="E2" s="479"/>
    </row>
    <row r="3" spans="1:5" s="468" customFormat="1" ht="12.75">
      <c r="A3" s="478" t="s">
        <v>555</v>
      </c>
      <c r="B3" s="477" t="s">
        <v>109</v>
      </c>
      <c r="C3" s="476"/>
      <c r="E3" s="475">
        <f>F43</f>
        <v>0</v>
      </c>
    </row>
    <row r="4" spans="1:5" s="468" customFormat="1" ht="12.75">
      <c r="A4" s="478" t="s">
        <v>556</v>
      </c>
      <c r="B4" s="477" t="s">
        <v>2242</v>
      </c>
      <c r="C4" s="476"/>
      <c r="E4" s="475">
        <f>F58</f>
        <v>0</v>
      </c>
    </row>
    <row r="5" spans="1:5" s="468" customFormat="1" ht="12.75">
      <c r="A5" s="478" t="s">
        <v>557</v>
      </c>
      <c r="B5" s="477" t="s">
        <v>2243</v>
      </c>
      <c r="C5" s="476"/>
      <c r="E5" s="475">
        <f>F90</f>
        <v>0</v>
      </c>
    </row>
    <row r="6" spans="1:5" s="468" customFormat="1" ht="13.5" thickBot="1">
      <c r="A6" s="8"/>
      <c r="B6" s="474"/>
      <c r="C6" s="473"/>
      <c r="D6" s="969"/>
      <c r="E6" s="472"/>
    </row>
    <row r="7" spans="1:5" s="468" customFormat="1" ht="16.5" thickTop="1">
      <c r="A7" s="471"/>
      <c r="B7" s="403" t="s">
        <v>561</v>
      </c>
      <c r="C7" s="21"/>
      <c r="E7" s="470">
        <f>SUM(E3:E6)</f>
        <v>0</v>
      </c>
    </row>
    <row r="8" spans="1:5" s="468" customFormat="1" ht="12.75">
      <c r="A8" s="467"/>
      <c r="B8" s="466"/>
      <c r="C8" s="469"/>
      <c r="D8" s="465"/>
    </row>
    <row r="9" spans="1:5" s="469" customFormat="1" ht="12.75">
      <c r="A9" s="467"/>
      <c r="B9" s="365" t="s">
        <v>562</v>
      </c>
      <c r="D9" s="465"/>
    </row>
    <row r="10" spans="1:5" s="469" customFormat="1" ht="12.75">
      <c r="A10" s="467"/>
      <c r="B10" s="365"/>
      <c r="D10" s="465"/>
    </row>
    <row r="11" spans="1:5" s="469" customFormat="1" ht="63.75">
      <c r="A11" s="467"/>
      <c r="B11" s="538" t="s">
        <v>1455</v>
      </c>
      <c r="D11" s="465"/>
    </row>
    <row r="12" spans="1:5" s="469" customFormat="1" ht="12.75">
      <c r="A12" s="467"/>
      <c r="B12" s="538"/>
      <c r="D12" s="465"/>
    </row>
    <row r="13" spans="1:5" s="469" customFormat="1" ht="76.5">
      <c r="A13" s="467"/>
      <c r="B13" s="538" t="s">
        <v>564</v>
      </c>
      <c r="D13" s="465"/>
    </row>
    <row r="15" spans="1:5" s="972" customFormat="1">
      <c r="A15" s="486"/>
      <c r="B15" s="484" t="s">
        <v>2244</v>
      </c>
      <c r="C15" s="971"/>
    </row>
    <row r="16" spans="1:5" s="972" customFormat="1">
      <c r="A16" s="485"/>
      <c r="B16" s="484"/>
      <c r="C16" s="971"/>
    </row>
    <row r="17" spans="1:2" s="973" customFormat="1" ht="48">
      <c r="A17" s="617"/>
      <c r="B17" s="483" t="s">
        <v>566</v>
      </c>
    </row>
    <row r="18" spans="1:2" s="621" customFormat="1">
      <c r="A18" s="617"/>
      <c r="B18" s="616"/>
    </row>
    <row r="19" spans="1:2" s="621" customFormat="1" ht="96">
      <c r="A19" s="617" t="s">
        <v>1263</v>
      </c>
      <c r="B19" s="618" t="s">
        <v>567</v>
      </c>
    </row>
    <row r="20" spans="1:2" s="621" customFormat="1">
      <c r="A20" s="617"/>
      <c r="B20" s="616"/>
    </row>
    <row r="21" spans="1:2" s="621" customFormat="1" ht="60">
      <c r="A21" s="617" t="s">
        <v>1262</v>
      </c>
      <c r="B21" s="616" t="s">
        <v>568</v>
      </c>
    </row>
    <row r="22" spans="1:2" s="621" customFormat="1">
      <c r="A22" s="617"/>
      <c r="B22" s="616"/>
    </row>
    <row r="23" spans="1:2" s="621" customFormat="1" ht="108">
      <c r="A23" s="617" t="s">
        <v>1261</v>
      </c>
      <c r="B23" s="616" t="s">
        <v>1459</v>
      </c>
    </row>
    <row r="24" spans="1:2" s="621" customFormat="1">
      <c r="A24" s="617"/>
      <c r="B24" s="616"/>
    </row>
    <row r="25" spans="1:2" s="621" customFormat="1" ht="48">
      <c r="A25" s="617" t="s">
        <v>1260</v>
      </c>
      <c r="B25" s="616" t="s">
        <v>570</v>
      </c>
    </row>
    <row r="26" spans="1:2" s="621" customFormat="1">
      <c r="A26" s="617"/>
      <c r="B26" s="616"/>
    </row>
    <row r="27" spans="1:2" s="621" customFormat="1" ht="72">
      <c r="A27" s="617" t="s">
        <v>1259</v>
      </c>
      <c r="B27" s="616" t="s">
        <v>571</v>
      </c>
    </row>
    <row r="28" spans="1:2" s="621" customFormat="1">
      <c r="A28" s="617"/>
      <c r="B28" s="616"/>
    </row>
    <row r="29" spans="1:2" s="621" customFormat="1" ht="84">
      <c r="A29" s="617" t="s">
        <v>1258</v>
      </c>
      <c r="B29" s="616" t="s">
        <v>572</v>
      </c>
    </row>
    <row r="30" spans="1:2" s="621" customFormat="1">
      <c r="A30" s="617"/>
      <c r="B30" s="616"/>
    </row>
    <row r="31" spans="1:2" s="621" customFormat="1" ht="120">
      <c r="A31" s="617" t="s">
        <v>1257</v>
      </c>
      <c r="B31" s="616" t="s">
        <v>1458</v>
      </c>
    </row>
    <row r="32" spans="1:2" s="621" customFormat="1">
      <c r="A32" s="617"/>
      <c r="B32" s="616"/>
    </row>
    <row r="33" spans="1:7" s="621" customFormat="1" ht="36">
      <c r="A33" s="617" t="s">
        <v>1256</v>
      </c>
      <c r="B33" s="616" t="s">
        <v>577</v>
      </c>
    </row>
    <row r="34" spans="1:7" s="621" customFormat="1">
      <c r="A34" s="617"/>
      <c r="B34" s="616"/>
    </row>
    <row r="35" spans="1:7" s="621" customFormat="1" ht="24">
      <c r="A35" s="617" t="s">
        <v>1254</v>
      </c>
      <c r="B35" s="616" t="s">
        <v>580</v>
      </c>
    </row>
    <row r="36" spans="1:7" s="621" customFormat="1">
      <c r="A36" s="617"/>
      <c r="B36" s="616"/>
    </row>
    <row r="37" spans="1:7" s="621" customFormat="1">
      <c r="A37" s="617" t="s">
        <v>1252</v>
      </c>
      <c r="B37" s="974" t="s">
        <v>583</v>
      </c>
    </row>
    <row r="38" spans="1:7" s="621" customFormat="1">
      <c r="A38" s="617"/>
      <c r="B38" s="616"/>
    </row>
    <row r="39" spans="1:7" s="621" customFormat="1" ht="60">
      <c r="A39" s="617" t="s">
        <v>1251</v>
      </c>
      <c r="B39" s="616" t="s">
        <v>584</v>
      </c>
    </row>
    <row r="40" spans="1:7" s="621" customFormat="1">
      <c r="A40" s="617"/>
      <c r="B40" s="616"/>
    </row>
    <row r="41" spans="1:7" s="621" customFormat="1">
      <c r="A41" s="617" t="s">
        <v>1249</v>
      </c>
      <c r="B41" s="974" t="s">
        <v>1457</v>
      </c>
    </row>
    <row r="43" spans="1:7" ht="15">
      <c r="A43" s="518" t="s">
        <v>555</v>
      </c>
      <c r="B43" s="517" t="s">
        <v>109</v>
      </c>
      <c r="C43" s="975"/>
      <c r="D43" s="976"/>
      <c r="E43" s="989"/>
      <c r="F43" s="990">
        <f>SUM(F47:F56)</f>
        <v>0</v>
      </c>
      <c r="G43" s="991"/>
    </row>
    <row r="44" spans="1:7" ht="15">
      <c r="A44" s="980"/>
      <c r="B44" s="981"/>
      <c r="C44" s="510"/>
      <c r="D44" s="509"/>
      <c r="E44" s="508"/>
      <c r="F44" s="508"/>
      <c r="G44" s="982"/>
    </row>
    <row r="45" spans="1:7" ht="15">
      <c r="A45" s="504"/>
      <c r="B45" s="516" t="s">
        <v>1463</v>
      </c>
      <c r="C45" s="515" t="s">
        <v>586</v>
      </c>
      <c r="D45" s="514" t="s">
        <v>587</v>
      </c>
      <c r="E45" s="513" t="s">
        <v>588</v>
      </c>
      <c r="F45" s="513" t="s">
        <v>554</v>
      </c>
      <c r="G45" s="512"/>
    </row>
    <row r="46" spans="1:7" ht="15">
      <c r="A46" s="504"/>
      <c r="B46" s="511"/>
      <c r="C46" s="510"/>
      <c r="D46" s="509"/>
      <c r="E46" s="508"/>
      <c r="F46" s="508"/>
      <c r="G46" s="500"/>
    </row>
    <row r="47" spans="1:7" s="614" customFormat="1" ht="28.5">
      <c r="A47" s="502">
        <f>MAX($A$44:$A46)+1</f>
        <v>1</v>
      </c>
      <c r="B47" s="507" t="s">
        <v>1462</v>
      </c>
      <c r="C47" s="506" t="s">
        <v>142</v>
      </c>
      <c r="D47" s="505">
        <v>1</v>
      </c>
      <c r="E47" s="503"/>
      <c r="F47" s="488">
        <f>+D47*E47</f>
        <v>0</v>
      </c>
      <c r="G47" s="499"/>
    </row>
    <row r="48" spans="1:7" s="614" customFormat="1" ht="15">
      <c r="A48" s="504"/>
      <c r="B48" s="497"/>
      <c r="C48" s="496"/>
      <c r="D48" s="495"/>
      <c r="E48" s="489"/>
      <c r="F48" s="488"/>
      <c r="G48" s="500"/>
    </row>
    <row r="49" spans="1:7" s="614" customFormat="1" ht="57">
      <c r="A49" s="502">
        <f>MAX($A$44:$A48)+1</f>
        <v>2</v>
      </c>
      <c r="B49" s="497" t="s">
        <v>1461</v>
      </c>
      <c r="C49" s="496" t="s">
        <v>78</v>
      </c>
      <c r="D49" s="495">
        <v>2</v>
      </c>
      <c r="E49" s="503"/>
      <c r="F49" s="491">
        <f>+D49*E49</f>
        <v>0</v>
      </c>
      <c r="G49" s="499"/>
    </row>
    <row r="50" spans="1:7" s="614" customFormat="1">
      <c r="A50" s="502"/>
      <c r="B50" s="497"/>
      <c r="C50" s="496"/>
      <c r="D50" s="495"/>
      <c r="E50" s="489"/>
      <c r="F50" s="491"/>
      <c r="G50" s="499"/>
    </row>
    <row r="51" spans="1:7" s="115" customFormat="1" ht="42.75">
      <c r="A51" s="502">
        <f>MAX($A$44:$A50)+1</f>
        <v>3</v>
      </c>
      <c r="B51" s="497" t="s">
        <v>1267</v>
      </c>
      <c r="C51" s="117" t="s">
        <v>142</v>
      </c>
      <c r="D51" s="615">
        <v>1</v>
      </c>
      <c r="E51" s="503"/>
      <c r="F51" s="368">
        <f>+E51*D51</f>
        <v>0</v>
      </c>
      <c r="G51" s="613"/>
    </row>
    <row r="52" spans="1:7" s="614" customFormat="1">
      <c r="A52" s="502"/>
      <c r="B52" s="497"/>
      <c r="C52" s="496"/>
      <c r="D52" s="495"/>
      <c r="E52" s="489"/>
      <c r="F52" s="491"/>
      <c r="G52" s="499"/>
    </row>
    <row r="53" spans="1:7" s="614" customFormat="1" ht="99.75">
      <c r="A53" s="502">
        <f>MAX($A$44:$A52)+1</f>
        <v>4</v>
      </c>
      <c r="B53" s="497" t="s">
        <v>1460</v>
      </c>
      <c r="C53" s="496" t="s">
        <v>714</v>
      </c>
      <c r="D53" s="495">
        <v>15</v>
      </c>
      <c r="E53" s="503"/>
      <c r="F53" s="491">
        <f>+D53*E53</f>
        <v>0</v>
      </c>
      <c r="G53" s="499"/>
    </row>
    <row r="54" spans="1:7" s="614" customFormat="1">
      <c r="A54" s="502"/>
      <c r="B54" s="497"/>
      <c r="C54" s="496"/>
      <c r="D54" s="495"/>
      <c r="E54" s="489"/>
      <c r="F54" s="491"/>
      <c r="G54" s="499"/>
    </row>
    <row r="55" spans="1:7" s="614" customFormat="1">
      <c r="A55" s="502">
        <f>MAX($A$44:$A54)+1</f>
        <v>5</v>
      </c>
      <c r="B55" s="497" t="s">
        <v>1266</v>
      </c>
      <c r="C55" s="496" t="s">
        <v>1264</v>
      </c>
      <c r="D55" s="495">
        <v>5</v>
      </c>
      <c r="E55" s="489"/>
      <c r="F55" s="491">
        <f>SUM(F47:F53)*D55%</f>
        <v>0</v>
      </c>
      <c r="G55" s="499"/>
    </row>
    <row r="56" spans="1:7" ht="15">
      <c r="A56" s="493"/>
      <c r="B56" s="497"/>
      <c r="C56" s="496"/>
      <c r="D56" s="495"/>
      <c r="E56" s="489"/>
      <c r="F56" s="488"/>
      <c r="G56" s="500"/>
    </row>
    <row r="57" spans="1:7">
      <c r="A57" s="494"/>
      <c r="B57" s="497"/>
      <c r="C57" s="496"/>
      <c r="D57" s="495"/>
      <c r="E57" s="489"/>
      <c r="F57" s="491"/>
      <c r="G57" s="499"/>
    </row>
    <row r="58" spans="1:7" s="619" customFormat="1" ht="15">
      <c r="A58" s="534" t="s">
        <v>556</v>
      </c>
      <c r="B58" s="517" t="s">
        <v>2239</v>
      </c>
      <c r="C58" s="983"/>
      <c r="D58" s="984"/>
      <c r="E58" s="979"/>
      <c r="F58" s="985">
        <f>SUM(F62:F88)</f>
        <v>0</v>
      </c>
      <c r="G58" s="979"/>
    </row>
    <row r="59" spans="1:7" s="619" customFormat="1" ht="15">
      <c r="A59" s="986"/>
      <c r="B59" s="981"/>
      <c r="C59" s="533"/>
      <c r="D59" s="532"/>
      <c r="E59" s="982"/>
      <c r="F59" s="982"/>
      <c r="G59" s="982"/>
    </row>
    <row r="60" spans="1:7" s="619" customFormat="1" ht="15">
      <c r="A60" s="523"/>
      <c r="B60" s="516" t="s">
        <v>1463</v>
      </c>
      <c r="C60" s="515" t="s">
        <v>586</v>
      </c>
      <c r="D60" s="514" t="s">
        <v>587</v>
      </c>
      <c r="E60" s="513" t="s">
        <v>588</v>
      </c>
      <c r="F60" s="513" t="s">
        <v>554</v>
      </c>
      <c r="G60" s="512"/>
    </row>
    <row r="61" spans="1:7" s="619" customFormat="1" ht="15">
      <c r="A61" s="523"/>
      <c r="B61" s="511"/>
      <c r="C61" s="533"/>
      <c r="D61" s="532"/>
      <c r="E61" s="500"/>
      <c r="F61" s="500"/>
      <c r="G61" s="500"/>
    </row>
    <row r="62" spans="1:7" s="620" customFormat="1" ht="28.5">
      <c r="A62" s="599">
        <f>MAX($A$2:$A61)+1</f>
        <v>6</v>
      </c>
      <c r="B62" s="598" t="s">
        <v>1473</v>
      </c>
      <c r="C62" s="601" t="s">
        <v>714</v>
      </c>
      <c r="D62" s="600">
        <v>30</v>
      </c>
      <c r="E62" s="527"/>
      <c r="F62" s="522">
        <f>+D62*E62</f>
        <v>0</v>
      </c>
    </row>
    <row r="63" spans="1:7" s="115" customFormat="1" ht="12.75">
      <c r="A63" s="373"/>
      <c r="B63" s="613"/>
      <c r="C63" s="117"/>
      <c r="D63" s="117"/>
      <c r="E63" s="117"/>
      <c r="F63" s="375"/>
    </row>
    <row r="64" spans="1:7" s="620" customFormat="1" ht="42.75">
      <c r="A64" s="599">
        <f>MAX($A$2:$A63)+1</f>
        <v>7</v>
      </c>
      <c r="B64" s="602" t="s">
        <v>1472</v>
      </c>
      <c r="C64" s="601" t="s">
        <v>142</v>
      </c>
      <c r="D64" s="600">
        <v>1</v>
      </c>
      <c r="E64" s="527"/>
      <c r="F64" s="522">
        <f>+D64*E64</f>
        <v>0</v>
      </c>
    </row>
    <row r="65" spans="1:6" s="987" customFormat="1" ht="15">
      <c r="A65" s="599"/>
      <c r="B65" s="612"/>
      <c r="C65" s="601"/>
      <c r="D65" s="611"/>
      <c r="E65" s="531"/>
      <c r="F65" s="530"/>
    </row>
    <row r="66" spans="1:6" s="620" customFormat="1" ht="57">
      <c r="A66" s="599">
        <f>MAX($A$2:$A65)+1</f>
        <v>8</v>
      </c>
      <c r="B66" s="602" t="s">
        <v>1471</v>
      </c>
      <c r="C66" s="601" t="s">
        <v>142</v>
      </c>
      <c r="D66" s="600">
        <v>1</v>
      </c>
      <c r="E66" s="527"/>
      <c r="F66" s="522">
        <f>+D66*E66</f>
        <v>0</v>
      </c>
    </row>
    <row r="67" spans="1:6" s="620" customFormat="1" ht="15">
      <c r="A67" s="599"/>
      <c r="B67" s="602"/>
      <c r="C67" s="601"/>
      <c r="D67" s="600"/>
      <c r="E67" s="528"/>
      <c r="F67" s="522"/>
    </row>
    <row r="68" spans="1:6" s="620" customFormat="1" ht="15">
      <c r="A68" s="599">
        <f>MAX($A$2:$A67)+1</f>
        <v>9</v>
      </c>
      <c r="B68" s="602" t="s">
        <v>1470</v>
      </c>
      <c r="C68" s="601" t="s">
        <v>714</v>
      </c>
      <c r="D68" s="600">
        <v>15</v>
      </c>
      <c r="E68" s="527"/>
      <c r="F68" s="522">
        <f>+D68*E68</f>
        <v>0</v>
      </c>
    </row>
    <row r="69" spans="1:6" s="620" customFormat="1" ht="15">
      <c r="A69" s="523"/>
      <c r="B69" s="610"/>
      <c r="C69" s="609"/>
      <c r="D69" s="608"/>
      <c r="E69" s="607"/>
      <c r="F69" s="606"/>
    </row>
    <row r="70" spans="1:6" s="620" customFormat="1" ht="28.5">
      <c r="A70" s="599">
        <f>MAX($A$2:$A69)+1</f>
        <v>10</v>
      </c>
      <c r="B70" s="598" t="s">
        <v>1469</v>
      </c>
      <c r="C70" s="601" t="s">
        <v>714</v>
      </c>
      <c r="D70" s="600">
        <v>15</v>
      </c>
      <c r="E70" s="527"/>
      <c r="F70" s="522">
        <f>+D70*E70</f>
        <v>0</v>
      </c>
    </row>
    <row r="71" spans="1:6" s="620" customFormat="1" ht="15">
      <c r="A71" s="523"/>
      <c r="B71" s="610"/>
      <c r="C71" s="609"/>
      <c r="D71" s="608"/>
      <c r="E71" s="607"/>
      <c r="F71" s="606"/>
    </row>
    <row r="72" spans="1:6" s="620" customFormat="1" ht="28.5">
      <c r="A72" s="599">
        <f>MAX($A$2:$A71)+1</f>
        <v>11</v>
      </c>
      <c r="B72" s="602" t="s">
        <v>1468</v>
      </c>
      <c r="C72" s="601" t="s">
        <v>714</v>
      </c>
      <c r="D72" s="600">
        <v>15</v>
      </c>
      <c r="E72" s="527"/>
      <c r="F72" s="522">
        <f>+D72*E72</f>
        <v>0</v>
      </c>
    </row>
    <row r="73" spans="1:6" s="620" customFormat="1" ht="15">
      <c r="A73" s="599"/>
      <c r="B73" s="602"/>
      <c r="C73" s="601"/>
      <c r="D73" s="600"/>
      <c r="E73" s="528"/>
      <c r="F73" s="522"/>
    </row>
    <row r="74" spans="1:6" s="620" customFormat="1" ht="15">
      <c r="A74" s="599">
        <f>MAX($A$2:$A73)+1</f>
        <v>12</v>
      </c>
      <c r="B74" s="602" t="s">
        <v>1467</v>
      </c>
      <c r="C74" s="601" t="s">
        <v>714</v>
      </c>
      <c r="D74" s="600">
        <v>15</v>
      </c>
      <c r="E74" s="527"/>
      <c r="F74" s="522">
        <f>+D74*E74</f>
        <v>0</v>
      </c>
    </row>
    <row r="75" spans="1:6" s="620" customFormat="1" ht="15">
      <c r="A75" s="523"/>
      <c r="B75" s="602"/>
      <c r="C75" s="601"/>
      <c r="D75" s="600"/>
      <c r="E75" s="528"/>
      <c r="F75" s="522"/>
    </row>
    <row r="76" spans="1:6" s="620" customFormat="1" ht="42.75">
      <c r="A76" s="599">
        <f>MAX($A$2:$A75)+1</f>
        <v>13</v>
      </c>
      <c r="B76" s="602" t="s">
        <v>1466</v>
      </c>
      <c r="C76" s="601" t="s">
        <v>142</v>
      </c>
      <c r="D76" s="600">
        <v>1</v>
      </c>
      <c r="E76" s="527"/>
      <c r="F76" s="522">
        <f>+D76*E76</f>
        <v>0</v>
      </c>
    </row>
    <row r="77" spans="1:6" s="620" customFormat="1" ht="15">
      <c r="A77" s="523"/>
      <c r="B77" s="602"/>
      <c r="C77" s="601"/>
      <c r="D77" s="600"/>
      <c r="E77" s="528"/>
      <c r="F77" s="522"/>
    </row>
    <row r="78" spans="1:6" s="620" customFormat="1" ht="28.5">
      <c r="A78" s="599">
        <f>MAX($A$2:$A77)+1</f>
        <v>14</v>
      </c>
      <c r="B78" s="602" t="s">
        <v>1465</v>
      </c>
      <c r="C78" s="601" t="s">
        <v>714</v>
      </c>
      <c r="D78" s="600">
        <v>5</v>
      </c>
      <c r="E78" s="527"/>
      <c r="F78" s="522">
        <f>+D78*E78</f>
        <v>0</v>
      </c>
    </row>
    <row r="79" spans="1:6" s="988" customFormat="1">
      <c r="A79" s="529"/>
      <c r="B79" s="526"/>
      <c r="C79" s="501"/>
      <c r="D79" s="525"/>
      <c r="E79" s="536"/>
      <c r="F79" s="536"/>
    </row>
    <row r="80" spans="1:6" s="620" customFormat="1" ht="99.75">
      <c r="A80" s="599">
        <f>MAX($A$2:$A79)+1</f>
        <v>15</v>
      </c>
      <c r="B80" s="602" t="s">
        <v>1464</v>
      </c>
      <c r="C80" s="601" t="s">
        <v>78</v>
      </c>
      <c r="D80" s="600">
        <v>1</v>
      </c>
      <c r="E80" s="527"/>
      <c r="F80" s="522">
        <f>+D80*E80</f>
        <v>0</v>
      </c>
    </row>
    <row r="81" spans="1:7" s="620" customFormat="1" ht="15">
      <c r="A81" s="599"/>
      <c r="B81" s="602"/>
      <c r="C81" s="601"/>
      <c r="D81" s="600"/>
      <c r="E81" s="528"/>
      <c r="F81" s="522"/>
    </row>
    <row r="82" spans="1:7" s="620" customFormat="1" ht="28.5">
      <c r="A82" s="599">
        <f>MAX($A$2:$A81)+1</f>
        <v>16</v>
      </c>
      <c r="B82" s="602" t="s">
        <v>1273</v>
      </c>
      <c r="C82" s="601" t="s">
        <v>78</v>
      </c>
      <c r="D82" s="600">
        <v>1</v>
      </c>
      <c r="E82" s="527"/>
      <c r="F82" s="522">
        <f>+D82*E82</f>
        <v>0</v>
      </c>
    </row>
    <row r="83" spans="1:7" s="988" customFormat="1" ht="15">
      <c r="A83" s="523"/>
      <c r="B83" s="605"/>
      <c r="C83" s="604"/>
      <c r="D83" s="603"/>
      <c r="E83" s="524"/>
      <c r="F83" s="524"/>
    </row>
    <row r="84" spans="1:7" s="620" customFormat="1" ht="15">
      <c r="A84" s="599">
        <f>MAX($A$2:$A83)+1</f>
        <v>17</v>
      </c>
      <c r="B84" s="602" t="s">
        <v>1272</v>
      </c>
      <c r="C84" s="601" t="s">
        <v>142</v>
      </c>
      <c r="D84" s="600">
        <v>1</v>
      </c>
      <c r="E84" s="527"/>
      <c r="F84" s="522">
        <f>+D84*E84</f>
        <v>0</v>
      </c>
    </row>
    <row r="85" spans="1:7" s="988" customFormat="1" ht="15">
      <c r="A85" s="523"/>
      <c r="B85" s="526"/>
      <c r="C85" s="501"/>
      <c r="D85" s="525"/>
      <c r="E85" s="536"/>
      <c r="F85" s="536"/>
    </row>
    <row r="86" spans="1:7" s="620" customFormat="1" ht="15">
      <c r="A86" s="599">
        <f>MAX($A$2:$A85)+1</f>
        <v>18</v>
      </c>
      <c r="B86" s="602" t="s">
        <v>1265</v>
      </c>
      <c r="C86" s="601" t="s">
        <v>1264</v>
      </c>
      <c r="D86" s="600">
        <v>5</v>
      </c>
      <c r="E86" s="524"/>
      <c r="F86" s="522">
        <f>SUM(F62:F84)*D86%</f>
        <v>0</v>
      </c>
    </row>
    <row r="87" spans="1:7" s="621" customFormat="1" ht="15">
      <c r="A87" s="523"/>
      <c r="B87" s="492"/>
      <c r="C87" s="521"/>
      <c r="D87" s="520"/>
      <c r="E87" s="519"/>
      <c r="F87" s="498"/>
    </row>
    <row r="88" spans="1:7" s="620" customFormat="1" ht="15">
      <c r="A88" s="599">
        <f>MAX($A$2:$A87)+1</f>
        <v>19</v>
      </c>
      <c r="B88" s="602" t="s">
        <v>1266</v>
      </c>
      <c r="C88" s="601" t="s">
        <v>1264</v>
      </c>
      <c r="D88" s="600">
        <v>5</v>
      </c>
      <c r="E88" s="519"/>
      <c r="F88" s="522">
        <f>SUM(F62:F87)*D88%</f>
        <v>0</v>
      </c>
    </row>
    <row r="89" spans="1:7">
      <c r="A89" s="494"/>
      <c r="B89" s="492"/>
      <c r="C89" s="992"/>
      <c r="D89" s="993"/>
      <c r="E89" s="491"/>
      <c r="F89" s="491"/>
      <c r="G89" s="487"/>
    </row>
    <row r="90" spans="1:7" ht="15">
      <c r="A90" s="518" t="s">
        <v>557</v>
      </c>
      <c r="B90" s="517" t="s">
        <v>2243</v>
      </c>
      <c r="C90" s="975"/>
      <c r="D90" s="976"/>
      <c r="E90" s="989"/>
      <c r="F90" s="990">
        <f>SUM(F94:F104)</f>
        <v>0</v>
      </c>
      <c r="G90" s="991"/>
    </row>
    <row r="91" spans="1:7" ht="15">
      <c r="A91" s="980"/>
      <c r="B91" s="981"/>
      <c r="C91" s="510"/>
      <c r="D91" s="509"/>
      <c r="E91" s="508"/>
      <c r="F91" s="508"/>
      <c r="G91" s="982"/>
    </row>
    <row r="92" spans="1:7" ht="15">
      <c r="A92" s="504"/>
      <c r="B92" s="516" t="s">
        <v>1463</v>
      </c>
      <c r="C92" s="515" t="s">
        <v>586</v>
      </c>
      <c r="D92" s="514" t="s">
        <v>587</v>
      </c>
      <c r="E92" s="513" t="s">
        <v>588</v>
      </c>
      <c r="F92" s="513" t="s">
        <v>554</v>
      </c>
      <c r="G92" s="512"/>
    </row>
    <row r="93" spans="1:7" ht="15">
      <c r="A93" s="504"/>
      <c r="B93" s="511"/>
      <c r="C93" s="510"/>
      <c r="D93" s="509"/>
      <c r="E93" s="508"/>
      <c r="F93" s="508"/>
      <c r="G93" s="500"/>
    </row>
    <row r="94" spans="1:7" s="614" customFormat="1" ht="42.75">
      <c r="A94" s="596">
        <f>MAX($A$2:$A93)+1</f>
        <v>20</v>
      </c>
      <c r="B94" s="597" t="s">
        <v>1474</v>
      </c>
      <c r="C94" s="595" t="s">
        <v>142</v>
      </c>
      <c r="D94" s="594">
        <v>1</v>
      </c>
      <c r="E94" s="503"/>
      <c r="F94" s="535">
        <f>E94*D94</f>
        <v>0</v>
      </c>
    </row>
    <row r="95" spans="1:7" s="614" customFormat="1" ht="15">
      <c r="A95" s="504"/>
      <c r="B95" s="598"/>
      <c r="C95" s="595"/>
      <c r="D95" s="594"/>
      <c r="E95" s="593"/>
      <c r="F95" s="508"/>
    </row>
    <row r="96" spans="1:7" s="614" customFormat="1" ht="42.75">
      <c r="A96" s="596">
        <f>MAX($A$2:$A95)+1</f>
        <v>21</v>
      </c>
      <c r="B96" s="597" t="s">
        <v>2662</v>
      </c>
      <c r="C96" s="595" t="s">
        <v>142</v>
      </c>
      <c r="D96" s="594">
        <v>1</v>
      </c>
      <c r="E96" s="503"/>
      <c r="F96" s="535">
        <f>E96*D96</f>
        <v>0</v>
      </c>
    </row>
    <row r="97" spans="1:7" s="614" customFormat="1" ht="15">
      <c r="A97" s="504"/>
      <c r="B97" s="597"/>
      <c r="C97" s="595"/>
      <c r="D97" s="594"/>
      <c r="E97" s="593"/>
      <c r="F97" s="508"/>
    </row>
    <row r="98" spans="1:7" s="614" customFormat="1" ht="42.75">
      <c r="A98" s="596">
        <f>MAX($A$2:$A97)+1</f>
        <v>22</v>
      </c>
      <c r="B98" s="597" t="s">
        <v>2665</v>
      </c>
      <c r="C98" s="595" t="s">
        <v>142</v>
      </c>
      <c r="D98" s="594">
        <v>1</v>
      </c>
      <c r="E98" s="503"/>
      <c r="F98" s="535">
        <f>E98*D98</f>
        <v>0</v>
      </c>
    </row>
    <row r="99" spans="1:7" s="614" customFormat="1" ht="15">
      <c r="A99" s="504"/>
      <c r="B99" s="597"/>
      <c r="C99" s="595"/>
      <c r="D99" s="594"/>
      <c r="E99" s="593"/>
      <c r="F99" s="508"/>
    </row>
    <row r="100" spans="1:7" s="614" customFormat="1" ht="42.75">
      <c r="A100" s="596">
        <f>MAX($A$3:$A98)+1</f>
        <v>23</v>
      </c>
      <c r="B100" s="597" t="s">
        <v>2664</v>
      </c>
      <c r="C100" s="595" t="s">
        <v>142</v>
      </c>
      <c r="D100" s="594">
        <v>1</v>
      </c>
      <c r="E100" s="503"/>
      <c r="F100" s="535">
        <f>+E100*D100</f>
        <v>0</v>
      </c>
    </row>
    <row r="101" spans="1:7">
      <c r="A101" s="490"/>
      <c r="B101" s="589"/>
      <c r="C101" s="590"/>
      <c r="D101" s="592"/>
      <c r="E101" s="591"/>
      <c r="F101" s="588"/>
      <c r="G101" s="587"/>
    </row>
    <row r="102" spans="1:7">
      <c r="A102" s="585" t="s">
        <v>2572</v>
      </c>
      <c r="B102" s="1000" t="s">
        <v>2668</v>
      </c>
      <c r="C102" s="999" t="s">
        <v>142</v>
      </c>
      <c r="D102" s="998">
        <v>1</v>
      </c>
      <c r="E102" s="376"/>
      <c r="F102" s="375">
        <f>+E102*D102</f>
        <v>0</v>
      </c>
      <c r="G102" s="587"/>
    </row>
    <row r="103" spans="1:7">
      <c r="B103" s="1003"/>
      <c r="C103" s="1002"/>
      <c r="D103" s="998"/>
      <c r="E103" s="401"/>
      <c r="F103" s="375"/>
      <c r="G103" s="587"/>
    </row>
    <row r="104" spans="1:7">
      <c r="A104" s="585" t="s">
        <v>2571</v>
      </c>
      <c r="B104" s="1000" t="s">
        <v>2667</v>
      </c>
      <c r="C104" s="999" t="s">
        <v>142</v>
      </c>
      <c r="D104" s="998">
        <v>5</v>
      </c>
      <c r="E104" s="376"/>
      <c r="F104" s="375">
        <f>+E104*D104</f>
        <v>0</v>
      </c>
      <c r="G104" s="587"/>
    </row>
    <row r="105" spans="1:7">
      <c r="B105" s="589"/>
      <c r="C105" s="590"/>
      <c r="D105" s="592"/>
      <c r="E105" s="591"/>
      <c r="F105" s="588"/>
      <c r="G105" s="587"/>
    </row>
    <row r="106" spans="1:7">
      <c r="G106" s="587"/>
    </row>
    <row r="107" spans="1:7">
      <c r="G107" s="587"/>
    </row>
    <row r="108" spans="1:7">
      <c r="G108" s="487"/>
    </row>
    <row r="109" spans="1:7">
      <c r="G109" s="587"/>
    </row>
  </sheetData>
  <sheetProtection algorithmName="SHA-512" hashValue="egbiDhCdmYm7LGycnGbmP/nLk2c7VRK7OeNUbnTmHwwOPZxHJ/APgAPvu/xX8GZbyhODohiNntK9ljVpJkk24A==" saltValue="EPjzpaWMCcAb0nGqqtxleQ==" spinCount="100000" sheet="1" objects="1" scenarios="1"/>
  <pageMargins left="0.70866141732283472" right="0.70866141732283472" top="0.74803149606299213" bottom="0.74803149606299213" header="0.31496062992125984" footer="0.31496062992125984"/>
  <pageSetup paperSize="9" scale="85" orientation="portrait" r:id="rId1"/>
  <headerFooter>
    <oddFooter>&amp;L&amp;F&amp;R&amp;P/&amp;N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7"/>
  <sheetViews>
    <sheetView zoomScaleNormal="100" zoomScaleSheetLayoutView="100" workbookViewId="0">
      <selection activeCell="H3" sqref="H3"/>
    </sheetView>
  </sheetViews>
  <sheetFormatPr defaultRowHeight="14.25"/>
  <cols>
    <col min="1" max="1" width="5.7109375" style="585" customWidth="1"/>
    <col min="2" max="2" width="37.28515625" style="586" customWidth="1"/>
    <col min="3" max="3" width="8.7109375" style="585" customWidth="1"/>
    <col min="4" max="4" width="8.7109375" style="584" customWidth="1"/>
    <col min="5" max="6" width="12.7109375" style="583" customWidth="1"/>
    <col min="7" max="7" width="14.5703125" style="582" customWidth="1"/>
    <col min="8" max="16384" width="9.140625" style="619"/>
  </cols>
  <sheetData>
    <row r="1" spans="1:11" s="968" customFormat="1" ht="12.75">
      <c r="A1" s="2" t="s">
        <v>1483</v>
      </c>
      <c r="B1" s="482"/>
      <c r="C1" s="5"/>
      <c r="D1" s="482"/>
      <c r="E1" s="482"/>
      <c r="F1" s="6" t="s">
        <v>554</v>
      </c>
    </row>
    <row r="2" spans="1:11" s="968" customFormat="1" ht="12.75">
      <c r="A2" s="473"/>
      <c r="B2" s="481"/>
      <c r="C2" s="480"/>
      <c r="F2" s="479"/>
    </row>
    <row r="3" spans="1:11" s="468" customFormat="1" ht="12.75">
      <c r="A3" s="478" t="s">
        <v>555</v>
      </c>
      <c r="B3" s="477" t="s">
        <v>109</v>
      </c>
      <c r="C3" s="476"/>
      <c r="F3" s="475">
        <f>F43</f>
        <v>0</v>
      </c>
    </row>
    <row r="4" spans="1:11" s="468" customFormat="1" ht="12.75">
      <c r="A4" s="478" t="s">
        <v>556</v>
      </c>
      <c r="B4" s="477" t="s">
        <v>2242</v>
      </c>
      <c r="C4" s="476"/>
      <c r="F4" s="475">
        <f>F58</f>
        <v>0</v>
      </c>
    </row>
    <row r="5" spans="1:11" s="468" customFormat="1" ht="12.75">
      <c r="A5" s="478" t="s">
        <v>557</v>
      </c>
      <c r="B5" s="477" t="s">
        <v>2243</v>
      </c>
      <c r="C5" s="476"/>
      <c r="F5" s="475">
        <f>F88</f>
        <v>0</v>
      </c>
    </row>
    <row r="6" spans="1:11" s="468" customFormat="1" ht="13.5" thickBot="1">
      <c r="A6" s="8"/>
      <c r="B6" s="474"/>
      <c r="C6" s="473"/>
      <c r="D6" s="969"/>
      <c r="E6" s="969"/>
      <c r="F6" s="472"/>
    </row>
    <row r="7" spans="1:11" s="468" customFormat="1" ht="16.5" thickTop="1">
      <c r="A7" s="471"/>
      <c r="B7" s="403" t="s">
        <v>561</v>
      </c>
      <c r="C7" s="21"/>
      <c r="F7" s="470">
        <f>SUM(F3:F6)</f>
        <v>0</v>
      </c>
    </row>
    <row r="8" spans="1:11" s="468" customFormat="1" ht="12.75">
      <c r="A8" s="467"/>
      <c r="B8" s="466"/>
      <c r="C8" s="469"/>
      <c r="D8" s="465"/>
    </row>
    <row r="9" spans="1:11" s="469" customFormat="1" ht="12.75">
      <c r="A9" s="467"/>
      <c r="B9" s="365" t="s">
        <v>562</v>
      </c>
      <c r="D9" s="465"/>
    </row>
    <row r="10" spans="1:11" s="469" customFormat="1" ht="12.75">
      <c r="A10" s="467"/>
      <c r="B10" s="365"/>
      <c r="D10" s="465"/>
    </row>
    <row r="11" spans="1:11" s="469" customFormat="1" ht="63.75">
      <c r="A11" s="467"/>
      <c r="B11" s="538" t="s">
        <v>1455</v>
      </c>
      <c r="D11" s="465"/>
      <c r="K11" s="970"/>
    </row>
    <row r="12" spans="1:11" s="469" customFormat="1" ht="12.75">
      <c r="A12" s="467"/>
      <c r="B12" s="538"/>
      <c r="D12" s="465"/>
    </row>
    <row r="13" spans="1:11" s="469" customFormat="1" ht="76.5">
      <c r="A13" s="467"/>
      <c r="B13" s="538" t="s">
        <v>564</v>
      </c>
      <c r="D13" s="465"/>
    </row>
    <row r="15" spans="1:11" s="972" customFormat="1">
      <c r="A15" s="486"/>
      <c r="B15" s="484" t="s">
        <v>2244</v>
      </c>
      <c r="C15" s="971"/>
    </row>
    <row r="16" spans="1:11" s="972" customFormat="1">
      <c r="A16" s="485"/>
      <c r="B16" s="484"/>
      <c r="C16" s="971"/>
    </row>
    <row r="17" spans="1:2" s="973" customFormat="1" ht="48">
      <c r="A17" s="617"/>
      <c r="B17" s="483" t="s">
        <v>566</v>
      </c>
    </row>
    <row r="18" spans="1:2" s="621" customFormat="1">
      <c r="A18" s="617"/>
      <c r="B18" s="616"/>
    </row>
    <row r="19" spans="1:2" s="621" customFormat="1" ht="96">
      <c r="A19" s="617" t="s">
        <v>1263</v>
      </c>
      <c r="B19" s="618" t="s">
        <v>567</v>
      </c>
    </row>
    <row r="20" spans="1:2" s="621" customFormat="1">
      <c r="A20" s="617"/>
      <c r="B20" s="616"/>
    </row>
    <row r="21" spans="1:2" s="621" customFormat="1" ht="60">
      <c r="A21" s="617" t="s">
        <v>1262</v>
      </c>
      <c r="B21" s="616" t="s">
        <v>568</v>
      </c>
    </row>
    <row r="22" spans="1:2" s="621" customFormat="1">
      <c r="A22" s="617"/>
      <c r="B22" s="616"/>
    </row>
    <row r="23" spans="1:2" s="621" customFormat="1" ht="108">
      <c r="A23" s="617" t="s">
        <v>1261</v>
      </c>
      <c r="B23" s="616" t="s">
        <v>1459</v>
      </c>
    </row>
    <row r="24" spans="1:2" s="621" customFormat="1">
      <c r="A24" s="617"/>
      <c r="B24" s="616"/>
    </row>
    <row r="25" spans="1:2" s="621" customFormat="1" ht="48">
      <c r="A25" s="617" t="s">
        <v>1260</v>
      </c>
      <c r="B25" s="616" t="s">
        <v>570</v>
      </c>
    </row>
    <row r="26" spans="1:2" s="621" customFormat="1">
      <c r="A26" s="617"/>
      <c r="B26" s="616"/>
    </row>
    <row r="27" spans="1:2" s="621" customFormat="1" ht="72">
      <c r="A27" s="617" t="s">
        <v>1259</v>
      </c>
      <c r="B27" s="616" t="s">
        <v>571</v>
      </c>
    </row>
    <row r="28" spans="1:2" s="621" customFormat="1">
      <c r="A28" s="617"/>
      <c r="B28" s="616"/>
    </row>
    <row r="29" spans="1:2" s="621" customFormat="1" ht="84">
      <c r="A29" s="617" t="s">
        <v>1258</v>
      </c>
      <c r="B29" s="616" t="s">
        <v>572</v>
      </c>
    </row>
    <row r="30" spans="1:2" s="621" customFormat="1">
      <c r="A30" s="617"/>
      <c r="B30" s="616"/>
    </row>
    <row r="31" spans="1:2" s="621" customFormat="1" ht="120">
      <c r="A31" s="617" t="s">
        <v>1257</v>
      </c>
      <c r="B31" s="616" t="s">
        <v>1458</v>
      </c>
    </row>
    <row r="32" spans="1:2" s="621" customFormat="1">
      <c r="A32" s="617"/>
      <c r="B32" s="616"/>
    </row>
    <row r="33" spans="1:7" s="621" customFormat="1" ht="36">
      <c r="A33" s="617" t="s">
        <v>1256</v>
      </c>
      <c r="B33" s="616" t="s">
        <v>577</v>
      </c>
    </row>
    <row r="34" spans="1:7" s="621" customFormat="1">
      <c r="A34" s="617"/>
      <c r="B34" s="616"/>
    </row>
    <row r="35" spans="1:7" s="621" customFormat="1">
      <c r="A35" s="617" t="s">
        <v>1254</v>
      </c>
      <c r="B35" s="974" t="s">
        <v>580</v>
      </c>
    </row>
    <row r="36" spans="1:7" s="621" customFormat="1">
      <c r="A36" s="617"/>
      <c r="B36" s="616"/>
    </row>
    <row r="37" spans="1:7" s="621" customFormat="1">
      <c r="A37" s="617" t="s">
        <v>1252</v>
      </c>
      <c r="B37" s="974" t="s">
        <v>583</v>
      </c>
    </row>
    <row r="38" spans="1:7" s="621" customFormat="1">
      <c r="A38" s="617"/>
      <c r="B38" s="616"/>
    </row>
    <row r="39" spans="1:7" s="621" customFormat="1" ht="60">
      <c r="A39" s="617" t="s">
        <v>1251</v>
      </c>
      <c r="B39" s="616" t="s">
        <v>584</v>
      </c>
    </row>
    <row r="40" spans="1:7" s="621" customFormat="1">
      <c r="A40" s="617"/>
      <c r="B40" s="616"/>
    </row>
    <row r="41" spans="1:7" s="621" customFormat="1">
      <c r="A41" s="617" t="s">
        <v>1249</v>
      </c>
      <c r="B41" s="974" t="s">
        <v>1457</v>
      </c>
    </row>
    <row r="43" spans="1:7" ht="15">
      <c r="A43" s="518" t="s">
        <v>555</v>
      </c>
      <c r="B43" s="517" t="s">
        <v>109</v>
      </c>
      <c r="C43" s="975"/>
      <c r="D43" s="976"/>
      <c r="E43" s="977"/>
      <c r="F43" s="978">
        <f>SUM(F47:F56)</f>
        <v>0</v>
      </c>
      <c r="G43" s="979"/>
    </row>
    <row r="44" spans="1:7" ht="15">
      <c r="A44" s="980"/>
      <c r="B44" s="981"/>
      <c r="C44" s="510"/>
      <c r="D44" s="509"/>
      <c r="E44" s="508"/>
      <c r="F44" s="508"/>
      <c r="G44" s="982"/>
    </row>
    <row r="45" spans="1:7" ht="15">
      <c r="A45" s="504"/>
      <c r="B45" s="516" t="s">
        <v>1463</v>
      </c>
      <c r="C45" s="515" t="s">
        <v>586</v>
      </c>
      <c r="D45" s="514" t="s">
        <v>587</v>
      </c>
      <c r="E45" s="513" t="s">
        <v>588</v>
      </c>
      <c r="F45" s="513" t="s">
        <v>554</v>
      </c>
      <c r="G45" s="512"/>
    </row>
    <row r="46" spans="1:7" ht="15">
      <c r="A46" s="504"/>
      <c r="B46" s="511"/>
      <c r="C46" s="510"/>
      <c r="D46" s="509"/>
      <c r="E46" s="508"/>
      <c r="F46" s="508"/>
      <c r="G46" s="500"/>
    </row>
    <row r="47" spans="1:7" s="620" customFormat="1" ht="28.5">
      <c r="A47" s="502">
        <f>MAX($A$44:$A46)+1</f>
        <v>1</v>
      </c>
      <c r="B47" s="507" t="s">
        <v>1476</v>
      </c>
      <c r="C47" s="506" t="s">
        <v>142</v>
      </c>
      <c r="D47" s="505">
        <v>1</v>
      </c>
      <c r="E47" s="503"/>
      <c r="F47" s="488">
        <f>+D47*E47</f>
        <v>0</v>
      </c>
      <c r="G47" s="499"/>
    </row>
    <row r="48" spans="1:7" s="620" customFormat="1" ht="15">
      <c r="A48" s="504"/>
      <c r="B48" s="497"/>
      <c r="C48" s="496"/>
      <c r="D48" s="495"/>
      <c r="E48" s="489"/>
      <c r="F48" s="488"/>
      <c r="G48" s="500"/>
    </row>
    <row r="49" spans="1:7" s="620" customFormat="1" ht="57">
      <c r="A49" s="502">
        <f>MAX($A$44:$A48)+1</f>
        <v>2</v>
      </c>
      <c r="B49" s="497" t="s">
        <v>1475</v>
      </c>
      <c r="C49" s="496" t="s">
        <v>78</v>
      </c>
      <c r="D49" s="495">
        <v>2</v>
      </c>
      <c r="E49" s="503"/>
      <c r="F49" s="491">
        <f>+D49*E49</f>
        <v>0</v>
      </c>
      <c r="G49" s="499"/>
    </row>
    <row r="50" spans="1:7" s="620" customFormat="1" ht="15">
      <c r="A50" s="502"/>
      <c r="B50" s="497"/>
      <c r="C50" s="496"/>
      <c r="D50" s="495"/>
      <c r="E50" s="489"/>
      <c r="F50" s="491"/>
      <c r="G50" s="499"/>
    </row>
    <row r="51" spans="1:7" s="621" customFormat="1" ht="42.75">
      <c r="A51" s="502">
        <f>MAX($A$44:$A50)+1</f>
        <v>3</v>
      </c>
      <c r="B51" s="586" t="s">
        <v>1267</v>
      </c>
      <c r="C51" s="585" t="s">
        <v>142</v>
      </c>
      <c r="D51" s="584">
        <v>1</v>
      </c>
      <c r="E51" s="503"/>
      <c r="F51" s="536">
        <f>+E51*D51</f>
        <v>0</v>
      </c>
      <c r="G51" s="586"/>
    </row>
    <row r="52" spans="1:7" s="620" customFormat="1" ht="15">
      <c r="A52" s="502"/>
      <c r="B52" s="497"/>
      <c r="C52" s="496"/>
      <c r="D52" s="495"/>
      <c r="E52" s="489"/>
      <c r="F52" s="491"/>
      <c r="G52" s="499"/>
    </row>
    <row r="53" spans="1:7" s="620" customFormat="1" ht="99.75">
      <c r="A53" s="502">
        <f>MAX($A$44:$A52)+1</f>
        <v>4</v>
      </c>
      <c r="B53" s="497" t="s">
        <v>1460</v>
      </c>
      <c r="C53" s="496" t="s">
        <v>714</v>
      </c>
      <c r="D53" s="495">
        <v>15</v>
      </c>
      <c r="E53" s="503"/>
      <c r="F53" s="491">
        <f>+D53*E53</f>
        <v>0</v>
      </c>
      <c r="G53" s="499"/>
    </row>
    <row r="54" spans="1:7" s="620" customFormat="1" ht="15">
      <c r="A54" s="502"/>
      <c r="B54" s="497"/>
      <c r="C54" s="496"/>
      <c r="D54" s="495"/>
      <c r="E54" s="489"/>
      <c r="F54" s="491"/>
      <c r="G54" s="499"/>
    </row>
    <row r="55" spans="1:7" s="620" customFormat="1" ht="15">
      <c r="A55" s="502">
        <f>MAX($A$44:$A54)+1</f>
        <v>5</v>
      </c>
      <c r="B55" s="497" t="s">
        <v>1266</v>
      </c>
      <c r="C55" s="496" t="s">
        <v>1264</v>
      </c>
      <c r="D55" s="495">
        <v>5</v>
      </c>
      <c r="E55" s="489"/>
      <c r="F55" s="491">
        <f>SUM(F47:F53)*D55%</f>
        <v>0</v>
      </c>
      <c r="G55" s="499"/>
    </row>
    <row r="56" spans="1:7" ht="15">
      <c r="A56" s="493"/>
      <c r="B56" s="497"/>
      <c r="C56" s="496"/>
      <c r="D56" s="495"/>
      <c r="E56" s="489"/>
      <c r="F56" s="488"/>
      <c r="G56" s="500"/>
    </row>
    <row r="57" spans="1:7">
      <c r="A57" s="494"/>
      <c r="B57" s="497"/>
      <c r="C57" s="496"/>
      <c r="D57" s="495"/>
      <c r="E57" s="489"/>
      <c r="F57" s="491"/>
      <c r="G57" s="499"/>
    </row>
    <row r="58" spans="1:7" ht="15">
      <c r="A58" s="534" t="s">
        <v>556</v>
      </c>
      <c r="B58" s="517" t="s">
        <v>2239</v>
      </c>
      <c r="C58" s="983"/>
      <c r="D58" s="984"/>
      <c r="E58" s="979"/>
      <c r="F58" s="985">
        <f>SUM(F61:F86)</f>
        <v>0</v>
      </c>
      <c r="G58" s="979"/>
    </row>
    <row r="59" spans="1:7" ht="15">
      <c r="A59" s="986"/>
      <c r="B59" s="981"/>
      <c r="C59" s="533"/>
      <c r="D59" s="532"/>
      <c r="E59" s="982"/>
      <c r="F59" s="982"/>
      <c r="G59" s="982"/>
    </row>
    <row r="60" spans="1:7" ht="15">
      <c r="A60" s="523"/>
      <c r="B60" s="516" t="s">
        <v>1463</v>
      </c>
      <c r="C60" s="515" t="s">
        <v>586</v>
      </c>
      <c r="D60" s="514" t="s">
        <v>587</v>
      </c>
      <c r="E60" s="513" t="s">
        <v>588</v>
      </c>
      <c r="F60" s="513" t="s">
        <v>554</v>
      </c>
      <c r="G60" s="512"/>
    </row>
    <row r="61" spans="1:7" ht="15">
      <c r="A61" s="523"/>
      <c r="B61" s="511"/>
      <c r="C61" s="533"/>
      <c r="D61" s="532"/>
      <c r="E61" s="500"/>
      <c r="F61" s="500"/>
      <c r="G61" s="500"/>
    </row>
    <row r="62" spans="1:7" s="620" customFormat="1" ht="28.5">
      <c r="A62" s="599">
        <f>MAX($A$2:$A61)+1</f>
        <v>6</v>
      </c>
      <c r="B62" s="598" t="s">
        <v>1481</v>
      </c>
      <c r="C62" s="601" t="s">
        <v>714</v>
      </c>
      <c r="D62" s="600">
        <v>30</v>
      </c>
      <c r="E62" s="527"/>
      <c r="F62" s="522">
        <f>+D62*E62</f>
        <v>0</v>
      </c>
    </row>
    <row r="63" spans="1:7" s="115" customFormat="1" ht="12.75">
      <c r="A63" s="373"/>
      <c r="B63" s="613"/>
      <c r="C63" s="117"/>
      <c r="D63" s="117"/>
      <c r="E63" s="117"/>
      <c r="F63" s="375"/>
    </row>
    <row r="64" spans="1:7" s="620" customFormat="1" ht="42.75">
      <c r="A64" s="599">
        <f>MAX($A$2:$A63)+1</f>
        <v>7</v>
      </c>
      <c r="B64" s="602" t="s">
        <v>1480</v>
      </c>
      <c r="C64" s="601" t="s">
        <v>142</v>
      </c>
      <c r="D64" s="600">
        <v>1</v>
      </c>
      <c r="E64" s="527"/>
      <c r="F64" s="522">
        <f>+D64*E64</f>
        <v>0</v>
      </c>
    </row>
    <row r="65" spans="1:6" s="987" customFormat="1" ht="15">
      <c r="A65" s="599"/>
      <c r="B65" s="612"/>
      <c r="C65" s="601"/>
      <c r="D65" s="611"/>
      <c r="E65" s="531"/>
      <c r="F65" s="530"/>
    </row>
    <row r="66" spans="1:6" s="620" customFormat="1" ht="57">
      <c r="A66" s="599">
        <f>MAX($A$2:$A65)+1</f>
        <v>8</v>
      </c>
      <c r="B66" s="602" t="s">
        <v>1479</v>
      </c>
      <c r="C66" s="601" t="s">
        <v>142</v>
      </c>
      <c r="D66" s="600">
        <v>1</v>
      </c>
      <c r="E66" s="527"/>
      <c r="F66" s="522">
        <f>+D66*E66</f>
        <v>0</v>
      </c>
    </row>
    <row r="67" spans="1:6" s="620" customFormat="1" ht="15">
      <c r="A67" s="599"/>
      <c r="B67" s="602"/>
      <c r="C67" s="601"/>
      <c r="D67" s="600"/>
      <c r="E67" s="528"/>
      <c r="F67" s="522"/>
    </row>
    <row r="68" spans="1:6" s="620" customFormat="1" ht="28.5">
      <c r="A68" s="599">
        <f>MAX($A$2:$A67)+1</f>
        <v>9</v>
      </c>
      <c r="B68" s="598" t="s">
        <v>1469</v>
      </c>
      <c r="C68" s="601" t="s">
        <v>714</v>
      </c>
      <c r="D68" s="600">
        <v>15</v>
      </c>
      <c r="E68" s="527"/>
      <c r="F68" s="522">
        <f>+D68*E68</f>
        <v>0</v>
      </c>
    </row>
    <row r="69" spans="1:6" s="620" customFormat="1" ht="15">
      <c r="A69" s="523"/>
      <c r="B69" s="610"/>
      <c r="C69" s="609"/>
      <c r="D69" s="608"/>
      <c r="E69" s="607"/>
      <c r="F69" s="606"/>
    </row>
    <row r="70" spans="1:6" s="620" customFormat="1" ht="28.5">
      <c r="A70" s="599">
        <f>MAX($A$2:$A69)+1</f>
        <v>10</v>
      </c>
      <c r="B70" s="602" t="s">
        <v>1468</v>
      </c>
      <c r="C70" s="601" t="s">
        <v>714</v>
      </c>
      <c r="D70" s="600">
        <v>15</v>
      </c>
      <c r="E70" s="527"/>
      <c r="F70" s="522">
        <f>+D70*E70</f>
        <v>0</v>
      </c>
    </row>
    <row r="71" spans="1:6" s="620" customFormat="1" ht="15">
      <c r="A71" s="599"/>
      <c r="B71" s="602"/>
      <c r="C71" s="601"/>
      <c r="D71" s="600"/>
      <c r="E71" s="528"/>
      <c r="F71" s="522"/>
    </row>
    <row r="72" spans="1:6" s="620" customFormat="1" ht="15">
      <c r="A72" s="599">
        <f>MAX($A$2:$A71)+1</f>
        <v>11</v>
      </c>
      <c r="B72" s="602" t="s">
        <v>1478</v>
      </c>
      <c r="C72" s="601" t="s">
        <v>714</v>
      </c>
      <c r="D72" s="600">
        <v>15</v>
      </c>
      <c r="E72" s="527"/>
      <c r="F72" s="522">
        <f>+D72*E72</f>
        <v>0</v>
      </c>
    </row>
    <row r="73" spans="1:6" s="620" customFormat="1" ht="15">
      <c r="A73" s="523"/>
      <c r="B73" s="602"/>
      <c r="C73" s="601"/>
      <c r="D73" s="600"/>
      <c r="E73" s="528"/>
      <c r="F73" s="522"/>
    </row>
    <row r="74" spans="1:6" s="620" customFormat="1" ht="42.75">
      <c r="A74" s="599">
        <f>MAX($A$2:$A73)+1</f>
        <v>12</v>
      </c>
      <c r="B74" s="602" t="s">
        <v>1466</v>
      </c>
      <c r="C74" s="601" t="s">
        <v>142</v>
      </c>
      <c r="D74" s="600">
        <v>1</v>
      </c>
      <c r="E74" s="527"/>
      <c r="F74" s="522">
        <f>+D74*E74</f>
        <v>0</v>
      </c>
    </row>
    <row r="75" spans="1:6" s="620" customFormat="1" ht="15">
      <c r="A75" s="523"/>
      <c r="B75" s="602"/>
      <c r="C75" s="601"/>
      <c r="D75" s="600"/>
      <c r="E75" s="528"/>
      <c r="F75" s="522"/>
    </row>
    <row r="76" spans="1:6" s="620" customFormat="1" ht="28.5">
      <c r="A76" s="599">
        <f>MAX($A$2:$A75)+1</f>
        <v>13</v>
      </c>
      <c r="B76" s="602" t="s">
        <v>1465</v>
      </c>
      <c r="C76" s="601" t="s">
        <v>714</v>
      </c>
      <c r="D76" s="600">
        <v>5</v>
      </c>
      <c r="E76" s="527"/>
      <c r="F76" s="522">
        <f>+D76*E76</f>
        <v>0</v>
      </c>
    </row>
    <row r="77" spans="1:6" s="988" customFormat="1">
      <c r="A77" s="529"/>
      <c r="B77" s="526"/>
      <c r="C77" s="501"/>
      <c r="D77" s="525"/>
      <c r="E77" s="536"/>
      <c r="F77" s="536"/>
    </row>
    <row r="78" spans="1:6" s="620" customFormat="1" ht="85.5">
      <c r="A78" s="599">
        <f>MAX($A$2:$A77)+1</f>
        <v>14</v>
      </c>
      <c r="B78" s="602" t="s">
        <v>1477</v>
      </c>
      <c r="C78" s="601" t="s">
        <v>78</v>
      </c>
      <c r="D78" s="600">
        <v>1</v>
      </c>
      <c r="E78" s="527"/>
      <c r="F78" s="522">
        <f>+D78*E78</f>
        <v>0</v>
      </c>
    </row>
    <row r="79" spans="1:6" s="620" customFormat="1" ht="15">
      <c r="A79" s="599"/>
      <c r="B79" s="602"/>
      <c r="C79" s="601"/>
      <c r="D79" s="600"/>
      <c r="E79" s="528"/>
      <c r="F79" s="522"/>
    </row>
    <row r="80" spans="1:6" s="620" customFormat="1" ht="28.5">
      <c r="A80" s="599">
        <f>MAX($A$2:$A79)+1</f>
        <v>15</v>
      </c>
      <c r="B80" s="602" t="s">
        <v>1273</v>
      </c>
      <c r="C80" s="601" t="s">
        <v>78</v>
      </c>
      <c r="D80" s="600">
        <v>1</v>
      </c>
      <c r="E80" s="527"/>
      <c r="F80" s="522">
        <f>+D80*E80</f>
        <v>0</v>
      </c>
    </row>
    <row r="81" spans="1:7" s="988" customFormat="1" ht="15">
      <c r="A81" s="523"/>
      <c r="B81" s="605"/>
      <c r="C81" s="604"/>
      <c r="D81" s="603"/>
      <c r="E81" s="524"/>
      <c r="F81" s="524"/>
    </row>
    <row r="82" spans="1:7" s="620" customFormat="1" ht="15">
      <c r="A82" s="599">
        <f>MAX($A$2:$A81)+1</f>
        <v>16</v>
      </c>
      <c r="B82" s="602" t="s">
        <v>1272</v>
      </c>
      <c r="C82" s="601" t="s">
        <v>142</v>
      </c>
      <c r="D82" s="600">
        <v>1</v>
      </c>
      <c r="E82" s="527"/>
      <c r="F82" s="522">
        <f>+D82*E82</f>
        <v>0</v>
      </c>
    </row>
    <row r="83" spans="1:7" s="988" customFormat="1" ht="15">
      <c r="A83" s="523"/>
      <c r="B83" s="526"/>
      <c r="C83" s="501"/>
      <c r="D83" s="525"/>
      <c r="E83" s="536"/>
      <c r="F83" s="536"/>
    </row>
    <row r="84" spans="1:7" s="620" customFormat="1" ht="15">
      <c r="A84" s="599">
        <f>MAX($A$2:$A83)+1</f>
        <v>17</v>
      </c>
      <c r="B84" s="602" t="s">
        <v>1265</v>
      </c>
      <c r="C84" s="601" t="s">
        <v>1264</v>
      </c>
      <c r="D84" s="600">
        <v>5</v>
      </c>
      <c r="E84" s="527"/>
      <c r="F84" s="522">
        <f>SUM(F62:F82)*D84%</f>
        <v>0</v>
      </c>
    </row>
    <row r="85" spans="1:7" s="621" customFormat="1" ht="15">
      <c r="A85" s="523"/>
      <c r="B85" s="492"/>
      <c r="C85" s="521"/>
      <c r="D85" s="520"/>
      <c r="E85" s="519"/>
      <c r="F85" s="498"/>
    </row>
    <row r="86" spans="1:7" s="620" customFormat="1" ht="15">
      <c r="A86" s="599">
        <f>MAX($A$2:$A85)+1</f>
        <v>18</v>
      </c>
      <c r="B86" s="602" t="s">
        <v>1266</v>
      </c>
      <c r="C86" s="601" t="s">
        <v>1264</v>
      </c>
      <c r="D86" s="600">
        <v>5</v>
      </c>
      <c r="E86" s="527"/>
      <c r="F86" s="522">
        <f>SUM(F62:F85)*D86%</f>
        <v>0</v>
      </c>
    </row>
    <row r="87" spans="1:7">
      <c r="A87" s="494"/>
      <c r="B87" s="497"/>
      <c r="C87" s="496"/>
      <c r="D87" s="495"/>
      <c r="E87" s="491"/>
      <c r="F87" s="491"/>
      <c r="G87" s="587"/>
    </row>
    <row r="88" spans="1:7" s="537" customFormat="1" ht="15">
      <c r="A88" s="518" t="s">
        <v>557</v>
      </c>
      <c r="B88" s="517" t="s">
        <v>2243</v>
      </c>
      <c r="C88" s="975"/>
      <c r="D88" s="976"/>
      <c r="E88" s="989"/>
      <c r="F88" s="990">
        <f>SUM(F92:F102)</f>
        <v>0</v>
      </c>
      <c r="G88" s="991"/>
    </row>
    <row r="89" spans="1:7" s="537" customFormat="1" ht="15">
      <c r="A89" s="980"/>
      <c r="B89" s="981"/>
      <c r="C89" s="510"/>
      <c r="D89" s="509"/>
      <c r="E89" s="508"/>
      <c r="F89" s="508"/>
      <c r="G89" s="982"/>
    </row>
    <row r="90" spans="1:7" s="537" customFormat="1" ht="15">
      <c r="A90" s="504"/>
      <c r="B90" s="516" t="s">
        <v>1463</v>
      </c>
      <c r="C90" s="515" t="s">
        <v>586</v>
      </c>
      <c r="D90" s="514" t="s">
        <v>587</v>
      </c>
      <c r="E90" s="513" t="s">
        <v>588</v>
      </c>
      <c r="F90" s="513" t="s">
        <v>554</v>
      </c>
      <c r="G90" s="512"/>
    </row>
    <row r="91" spans="1:7" s="537" customFormat="1" ht="15">
      <c r="A91" s="504"/>
      <c r="B91" s="511"/>
      <c r="C91" s="510"/>
      <c r="D91" s="509"/>
      <c r="E91" s="508"/>
      <c r="F91" s="508"/>
      <c r="G91" s="500"/>
    </row>
    <row r="92" spans="1:7" s="614" customFormat="1" ht="42.75">
      <c r="A92" s="596">
        <f>MAX($A$2:$A91)+1</f>
        <v>19</v>
      </c>
      <c r="B92" s="597" t="s">
        <v>1482</v>
      </c>
      <c r="C92" s="595" t="s">
        <v>142</v>
      </c>
      <c r="D92" s="594">
        <v>1</v>
      </c>
      <c r="E92" s="503"/>
      <c r="F92" s="535">
        <f>E92*D92</f>
        <v>0</v>
      </c>
    </row>
    <row r="93" spans="1:7" s="614" customFormat="1" ht="15">
      <c r="A93" s="504"/>
      <c r="B93" s="598"/>
      <c r="C93" s="595"/>
      <c r="D93" s="594"/>
      <c r="E93" s="593"/>
      <c r="F93" s="508"/>
    </row>
    <row r="94" spans="1:7" s="614" customFormat="1" ht="42.75">
      <c r="A94" s="596">
        <f>MAX($A$2:$A93)+1</f>
        <v>20</v>
      </c>
      <c r="B94" s="597" t="s">
        <v>2662</v>
      </c>
      <c r="C94" s="595" t="s">
        <v>142</v>
      </c>
      <c r="D94" s="594">
        <v>1</v>
      </c>
      <c r="E94" s="503"/>
      <c r="F94" s="535">
        <f>E94*D94</f>
        <v>0</v>
      </c>
    </row>
    <row r="95" spans="1:7" s="614" customFormat="1" ht="15">
      <c r="A95" s="504"/>
      <c r="B95" s="597"/>
      <c r="C95" s="595"/>
      <c r="D95" s="594"/>
      <c r="E95" s="593"/>
      <c r="F95" s="508"/>
    </row>
    <row r="96" spans="1:7" s="614" customFormat="1" ht="28.5">
      <c r="A96" s="596">
        <f>MAX($A$2:$A95)+1</f>
        <v>21</v>
      </c>
      <c r="B96" s="597" t="s">
        <v>2663</v>
      </c>
      <c r="C96" s="595" t="s">
        <v>142</v>
      </c>
      <c r="D96" s="594">
        <v>1</v>
      </c>
      <c r="E96" s="503"/>
      <c r="F96" s="535">
        <f>E96*D96</f>
        <v>0</v>
      </c>
    </row>
    <row r="97" spans="1:7" s="614" customFormat="1" ht="15">
      <c r="A97" s="504"/>
      <c r="B97" s="597"/>
      <c r="C97" s="595"/>
      <c r="D97" s="594"/>
      <c r="E97" s="593"/>
      <c r="F97" s="508"/>
    </row>
    <row r="98" spans="1:7" s="614" customFormat="1" ht="42.75">
      <c r="A98" s="596">
        <f>MAX($A$3:$A96)+1</f>
        <v>22</v>
      </c>
      <c r="B98" s="597" t="s">
        <v>2664</v>
      </c>
      <c r="C98" s="595" t="s">
        <v>142</v>
      </c>
      <c r="D98" s="594">
        <v>1</v>
      </c>
      <c r="E98" s="503"/>
      <c r="F98" s="535">
        <f>+E98*D98</f>
        <v>0</v>
      </c>
    </row>
    <row r="99" spans="1:7">
      <c r="B99" s="589"/>
      <c r="C99" s="590"/>
      <c r="D99" s="592"/>
      <c r="E99" s="591"/>
      <c r="F99" s="588"/>
      <c r="G99" s="587"/>
    </row>
    <row r="100" spans="1:7">
      <c r="A100" s="585" t="s">
        <v>2573</v>
      </c>
      <c r="B100" s="1000" t="s">
        <v>2668</v>
      </c>
      <c r="C100" s="999" t="s">
        <v>142</v>
      </c>
      <c r="D100" s="998">
        <v>1</v>
      </c>
      <c r="E100" s="376"/>
      <c r="F100" s="375">
        <f>+E100*D100</f>
        <v>0</v>
      </c>
      <c r="G100" s="587"/>
    </row>
    <row r="101" spans="1:7">
      <c r="A101" s="490"/>
      <c r="B101" s="1003"/>
      <c r="C101" s="1002"/>
      <c r="D101" s="998"/>
      <c r="E101" s="401"/>
      <c r="F101" s="375"/>
      <c r="G101" s="587"/>
    </row>
    <row r="102" spans="1:7">
      <c r="A102" s="585" t="s">
        <v>2572</v>
      </c>
      <c r="B102" s="1000" t="s">
        <v>2667</v>
      </c>
      <c r="C102" s="999" t="s">
        <v>142</v>
      </c>
      <c r="D102" s="998">
        <v>5</v>
      </c>
      <c r="E102" s="376"/>
      <c r="F102" s="375">
        <f>+E102*D102</f>
        <v>0</v>
      </c>
      <c r="G102" s="587"/>
    </row>
    <row r="103" spans="1:7">
      <c r="B103" s="589"/>
      <c r="C103" s="590"/>
      <c r="D103" s="592"/>
      <c r="E103" s="591"/>
      <c r="F103" s="588"/>
      <c r="G103" s="587"/>
    </row>
    <row r="104" spans="1:7">
      <c r="G104" s="587"/>
    </row>
    <row r="105" spans="1:7">
      <c r="G105" s="587"/>
    </row>
    <row r="106" spans="1:7">
      <c r="G106" s="487"/>
    </row>
    <row r="107" spans="1:7">
      <c r="G107" s="587"/>
    </row>
  </sheetData>
  <sheetProtection algorithmName="SHA-512" hashValue="0JAZM+9j6O2DYGoohzZl/9aRs4wAF52Iqq41HNhPYCcwyMbcAeLC2hGj5Mo9f95v4AwyA1a1MkJSUvPmQopLNQ==" saltValue="ZttrA8ciEuk0wTCGwL/yQQ==" spinCount="100000" sheet="1" objects="1" scenarios="1"/>
  <pageMargins left="0.70866141732283472" right="0.70866141732283472" top="0.74803149606299213" bottom="0.74803149606299213"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74"/>
  <sheetViews>
    <sheetView zoomScaleNormal="100" zoomScaleSheetLayoutView="85" workbookViewId="0">
      <selection activeCell="H1" sqref="H1"/>
    </sheetView>
  </sheetViews>
  <sheetFormatPr defaultColWidth="9" defaultRowHeight="12.75"/>
  <cols>
    <col min="1" max="1" width="9" style="44"/>
    <col min="2" max="2" width="48" style="301" customWidth="1"/>
    <col min="3" max="3" width="9" style="38"/>
    <col min="4" max="4" width="9.5703125" style="38" bestFit="1" customWidth="1"/>
    <col min="5" max="5" width="13.140625" style="47" customWidth="1"/>
    <col min="6" max="6" width="14.85546875" style="47" customWidth="1"/>
    <col min="7" max="7" width="9" style="7"/>
    <col min="8" max="8" width="9" style="7" customWidth="1"/>
    <col min="9" max="9" width="9" style="7"/>
    <col min="10" max="10" width="9" style="7" customWidth="1"/>
    <col min="11" max="16384" width="9" style="7"/>
  </cols>
  <sheetData>
    <row r="1" spans="1:6">
      <c r="A1" s="40"/>
      <c r="B1" s="41" t="s">
        <v>585</v>
      </c>
      <c r="C1" s="42" t="s">
        <v>586</v>
      </c>
      <c r="D1" s="42" t="s">
        <v>587</v>
      </c>
      <c r="E1" s="43" t="s">
        <v>588</v>
      </c>
      <c r="F1" s="43" t="s">
        <v>554</v>
      </c>
    </row>
    <row r="3" spans="1:6">
      <c r="A3" s="622" t="s">
        <v>2247</v>
      </c>
      <c r="B3" s="623" t="s">
        <v>2248</v>
      </c>
    </row>
    <row r="6" spans="1:6">
      <c r="A6" s="2" t="s">
        <v>553</v>
      </c>
      <c r="B6" s="3"/>
      <c r="C6" s="4"/>
      <c r="D6" s="4"/>
      <c r="E6" s="5"/>
      <c r="F6" s="6" t="s">
        <v>554</v>
      </c>
    </row>
    <row r="7" spans="1:6">
      <c r="A7" s="8"/>
      <c r="B7" s="9"/>
      <c r="C7" s="10"/>
      <c r="D7" s="10"/>
      <c r="E7" s="11"/>
      <c r="F7" s="12"/>
    </row>
    <row r="8" spans="1:6">
      <c r="A8" s="13" t="s">
        <v>555</v>
      </c>
      <c r="B8" s="14" t="str">
        <f>B63</f>
        <v xml:space="preserve">OGREVANJE </v>
      </c>
      <c r="C8" s="15"/>
      <c r="D8" s="15"/>
      <c r="E8" s="16"/>
      <c r="F8" s="17">
        <f>F63</f>
        <v>0</v>
      </c>
    </row>
    <row r="9" spans="1:6">
      <c r="A9" s="13" t="s">
        <v>556</v>
      </c>
      <c r="B9" s="14" t="str">
        <f>B452</f>
        <v>HLAJENJE</v>
      </c>
      <c r="C9" s="15"/>
      <c r="D9" s="15"/>
      <c r="E9" s="16"/>
      <c r="F9" s="17">
        <f>F452</f>
        <v>0</v>
      </c>
    </row>
    <row r="10" spans="1:6">
      <c r="A10" s="13" t="s">
        <v>557</v>
      </c>
      <c r="B10" s="14" t="str">
        <f>B479</f>
        <v>VODOVOD IN VERTIKALNA KANALIZACIJA</v>
      </c>
      <c r="C10" s="15"/>
      <c r="D10" s="15"/>
      <c r="E10" s="16"/>
      <c r="F10" s="17">
        <f>F479</f>
        <v>0</v>
      </c>
    </row>
    <row r="11" spans="1:6">
      <c r="A11" s="13" t="s">
        <v>558</v>
      </c>
      <c r="B11" s="14" t="str">
        <f>B867</f>
        <v>PLINOVOD</v>
      </c>
      <c r="C11" s="15"/>
      <c r="D11" s="15"/>
      <c r="E11" s="16"/>
      <c r="F11" s="17">
        <f>F867</f>
        <v>0</v>
      </c>
    </row>
    <row r="12" spans="1:6">
      <c r="A12" s="13" t="s">
        <v>559</v>
      </c>
      <c r="B12" s="14" t="str">
        <f>B979</f>
        <v>PREZRAČEVANJE</v>
      </c>
      <c r="C12" s="15"/>
      <c r="D12" s="15"/>
      <c r="E12" s="16"/>
      <c r="F12" s="17">
        <f>F979</f>
        <v>0</v>
      </c>
    </row>
    <row r="13" spans="1:6" ht="13.5" thickBot="1">
      <c r="A13" s="13" t="s">
        <v>560</v>
      </c>
      <c r="B13" s="7" t="str">
        <f>B1068</f>
        <v>ENERG. IZKAZNICA</v>
      </c>
      <c r="C13" s="15"/>
      <c r="D13" s="15"/>
      <c r="E13" s="16"/>
      <c r="F13" s="17">
        <f>F1068</f>
        <v>0</v>
      </c>
    </row>
    <row r="14" spans="1:6" ht="13.5" thickTop="1">
      <c r="A14" s="18"/>
      <c r="B14" s="19" t="s">
        <v>561</v>
      </c>
      <c r="C14" s="20"/>
      <c r="D14" s="20"/>
      <c r="E14" s="21"/>
      <c r="F14" s="22">
        <f>SUM(F8:F12)</f>
        <v>0</v>
      </c>
    </row>
    <row r="15" spans="1:6">
      <c r="A15" s="8"/>
      <c r="B15" s="23"/>
      <c r="C15" s="24"/>
      <c r="D15" s="24"/>
      <c r="E15" s="25"/>
      <c r="F15" s="25"/>
    </row>
    <row r="16" spans="1:6">
      <c r="A16" s="8"/>
      <c r="B16" s="23"/>
      <c r="C16" s="24"/>
      <c r="D16" s="24"/>
      <c r="E16" s="25"/>
      <c r="F16" s="25"/>
    </row>
    <row r="17" spans="1:6">
      <c r="A17" s="8"/>
      <c r="B17" s="26" t="s">
        <v>562</v>
      </c>
      <c r="C17" s="24"/>
      <c r="D17" s="24"/>
      <c r="E17" s="25"/>
      <c r="F17" s="25"/>
    </row>
    <row r="18" spans="1:6">
      <c r="A18" s="8"/>
      <c r="B18" s="23"/>
      <c r="C18" s="24"/>
      <c r="D18" s="24"/>
      <c r="E18" s="25"/>
      <c r="F18" s="25"/>
    </row>
    <row r="19" spans="1:6" ht="63.75">
      <c r="A19" s="8"/>
      <c r="B19" s="27" t="s">
        <v>563</v>
      </c>
      <c r="C19" s="24"/>
      <c r="D19" s="24"/>
      <c r="E19" s="25"/>
      <c r="F19" s="25"/>
    </row>
    <row r="20" spans="1:6">
      <c r="A20" s="8"/>
      <c r="B20" s="28"/>
      <c r="C20" s="24"/>
      <c r="D20" s="24"/>
      <c r="E20" s="25"/>
      <c r="F20" s="25"/>
    </row>
    <row r="21" spans="1:6" ht="63.75">
      <c r="A21" s="8"/>
      <c r="B21" s="27" t="s">
        <v>564</v>
      </c>
      <c r="C21" s="24"/>
      <c r="D21" s="24"/>
      <c r="E21" s="25"/>
      <c r="F21" s="25"/>
    </row>
    <row r="22" spans="1:6" s="33" customFormat="1">
      <c r="A22" s="29"/>
      <c r="B22" s="30" t="s">
        <v>565</v>
      </c>
      <c r="C22" s="31"/>
      <c r="D22" s="31"/>
      <c r="E22" s="32"/>
    </row>
    <row r="23" spans="1:6">
      <c r="A23" s="29"/>
      <c r="B23" s="30"/>
      <c r="C23" s="34"/>
      <c r="D23" s="34"/>
      <c r="E23" s="35"/>
      <c r="F23" s="7"/>
    </row>
    <row r="24" spans="1:6" ht="31.5" customHeight="1">
      <c r="A24" s="36"/>
      <c r="B24" s="1347" t="s">
        <v>566</v>
      </c>
      <c r="C24" s="1348"/>
      <c r="D24" s="1348"/>
      <c r="E24" s="7"/>
      <c r="F24" s="7"/>
    </row>
    <row r="25" spans="1:6">
      <c r="A25" s="29"/>
      <c r="B25" s="30"/>
      <c r="C25" s="34"/>
      <c r="D25" s="34"/>
      <c r="E25" s="35"/>
      <c r="F25" s="7"/>
    </row>
    <row r="26" spans="1:6" ht="69.75" customHeight="1">
      <c r="A26" s="36"/>
      <c r="B26" s="1345" t="s">
        <v>567</v>
      </c>
      <c r="C26" s="1346"/>
      <c r="D26" s="1346"/>
      <c r="E26" s="7"/>
      <c r="F26" s="7"/>
    </row>
    <row r="27" spans="1:6" ht="7.5" customHeight="1">
      <c r="A27" s="36"/>
      <c r="B27" s="37"/>
      <c r="D27" s="7"/>
      <c r="E27" s="7"/>
      <c r="F27" s="7"/>
    </row>
    <row r="28" spans="1:6" ht="41.25" customHeight="1">
      <c r="A28" s="36"/>
      <c r="B28" s="1345" t="s">
        <v>568</v>
      </c>
      <c r="C28" s="1346"/>
      <c r="D28" s="1346"/>
      <c r="E28" s="7"/>
      <c r="F28" s="7"/>
    </row>
    <row r="29" spans="1:6" ht="7.5" customHeight="1">
      <c r="A29" s="36"/>
      <c r="B29" s="37"/>
      <c r="D29" s="7"/>
      <c r="E29" s="7"/>
      <c r="F29" s="7"/>
    </row>
    <row r="30" spans="1:6" ht="51" customHeight="1">
      <c r="A30" s="36"/>
      <c r="B30" s="1345" t="s">
        <v>569</v>
      </c>
      <c r="C30" s="1346"/>
      <c r="D30" s="1346"/>
      <c r="E30" s="7"/>
      <c r="F30" s="7"/>
    </row>
    <row r="31" spans="1:6" ht="7.5" customHeight="1">
      <c r="A31" s="36"/>
      <c r="B31" s="37"/>
      <c r="D31" s="7"/>
      <c r="E31" s="7"/>
      <c r="F31" s="7"/>
    </row>
    <row r="32" spans="1:6" ht="33" customHeight="1">
      <c r="A32" s="36"/>
      <c r="B32" s="1345" t="s">
        <v>570</v>
      </c>
      <c r="C32" s="1346"/>
      <c r="D32" s="1346"/>
      <c r="E32" s="7"/>
      <c r="F32" s="7"/>
    </row>
    <row r="33" spans="1:6" ht="7.5" customHeight="1">
      <c r="A33" s="36"/>
      <c r="B33" s="37"/>
      <c r="D33" s="7"/>
      <c r="E33" s="7"/>
      <c r="F33" s="7"/>
    </row>
    <row r="34" spans="1:6" ht="45" customHeight="1">
      <c r="A34" s="36"/>
      <c r="B34" s="1345" t="s">
        <v>571</v>
      </c>
      <c r="C34" s="1346"/>
      <c r="D34" s="1346"/>
      <c r="E34" s="7"/>
      <c r="F34" s="7"/>
    </row>
    <row r="35" spans="1:6" ht="7.5" customHeight="1">
      <c r="A35" s="36"/>
      <c r="B35" s="37"/>
      <c r="D35" s="7"/>
      <c r="E35" s="7"/>
      <c r="F35" s="7"/>
    </row>
    <row r="36" spans="1:6" ht="60" customHeight="1">
      <c r="A36" s="36"/>
      <c r="B36" s="1345" t="s">
        <v>572</v>
      </c>
      <c r="C36" s="1346"/>
      <c r="D36" s="1346"/>
      <c r="E36" s="7"/>
      <c r="F36" s="7"/>
    </row>
    <row r="37" spans="1:6" ht="7.5" customHeight="1">
      <c r="A37" s="36"/>
      <c r="B37" s="37"/>
      <c r="D37" s="7"/>
      <c r="E37" s="7"/>
      <c r="F37" s="7"/>
    </row>
    <row r="38" spans="1:6" ht="15">
      <c r="A38" s="36"/>
      <c r="B38" s="1345" t="s">
        <v>573</v>
      </c>
      <c r="C38" s="1346"/>
      <c r="D38" s="1346"/>
      <c r="E38" s="7"/>
      <c r="F38" s="7"/>
    </row>
    <row r="39" spans="1:6" ht="7.5" customHeight="1">
      <c r="A39" s="36"/>
      <c r="B39" s="37"/>
      <c r="D39" s="7"/>
      <c r="E39" s="7"/>
      <c r="F39" s="7"/>
    </row>
    <row r="40" spans="1:6" ht="76.5" customHeight="1">
      <c r="A40" s="36"/>
      <c r="B40" s="1345" t="s">
        <v>574</v>
      </c>
      <c r="C40" s="1346"/>
      <c r="D40" s="1346"/>
      <c r="E40" s="7"/>
      <c r="F40" s="7"/>
    </row>
    <row r="41" spans="1:6" ht="7.5" customHeight="1">
      <c r="A41" s="36"/>
      <c r="B41" s="37"/>
      <c r="D41" s="7"/>
      <c r="E41" s="7"/>
      <c r="F41" s="7"/>
    </row>
    <row r="42" spans="1:6" ht="60" customHeight="1">
      <c r="A42" s="36"/>
      <c r="B42" s="1345" t="s">
        <v>575</v>
      </c>
      <c r="C42" s="1346"/>
      <c r="D42" s="1346"/>
      <c r="E42" s="7"/>
      <c r="F42" s="7"/>
    </row>
    <row r="43" spans="1:6" ht="7.5" customHeight="1">
      <c r="A43" s="36"/>
      <c r="B43" s="37"/>
      <c r="D43" s="7"/>
      <c r="E43" s="7"/>
      <c r="F43" s="7"/>
    </row>
    <row r="44" spans="1:6" ht="45" customHeight="1">
      <c r="A44" s="36"/>
      <c r="B44" s="1345" t="s">
        <v>576</v>
      </c>
      <c r="C44" s="1346"/>
      <c r="D44" s="1346"/>
      <c r="E44" s="7"/>
      <c r="F44" s="7"/>
    </row>
    <row r="45" spans="1:6" ht="7.5" customHeight="1">
      <c r="A45" s="36"/>
      <c r="B45" s="37"/>
      <c r="D45" s="7"/>
      <c r="E45" s="7"/>
      <c r="F45" s="7"/>
    </row>
    <row r="46" spans="1:6" ht="31.5" customHeight="1">
      <c r="A46" s="36"/>
      <c r="B46" s="1345" t="s">
        <v>577</v>
      </c>
      <c r="C46" s="1346"/>
      <c r="D46" s="1346"/>
      <c r="E46" s="7"/>
      <c r="F46" s="7"/>
    </row>
    <row r="47" spans="1:6" ht="7.5" customHeight="1">
      <c r="A47" s="36"/>
      <c r="B47" s="37"/>
      <c r="D47" s="7"/>
      <c r="E47" s="7"/>
      <c r="F47" s="7"/>
    </row>
    <row r="48" spans="1:6" ht="55.5" customHeight="1">
      <c r="A48" s="36"/>
      <c r="B48" s="1345" t="s">
        <v>578</v>
      </c>
      <c r="C48" s="1346"/>
      <c r="D48" s="1346"/>
      <c r="E48" s="7"/>
      <c r="F48" s="7"/>
    </row>
    <row r="49" spans="1:6" ht="7.5" customHeight="1">
      <c r="A49" s="36"/>
      <c r="B49" s="37"/>
      <c r="D49" s="7"/>
      <c r="E49" s="7"/>
      <c r="F49" s="7"/>
    </row>
    <row r="50" spans="1:6" ht="35.25" customHeight="1">
      <c r="A50" s="36"/>
      <c r="B50" s="1345" t="s">
        <v>579</v>
      </c>
      <c r="C50" s="1346"/>
      <c r="D50" s="1346"/>
      <c r="E50" s="7"/>
      <c r="F50" s="7"/>
    </row>
    <row r="51" spans="1:6" ht="7.5" customHeight="1">
      <c r="A51" s="36"/>
      <c r="B51" s="37"/>
      <c r="D51" s="7"/>
      <c r="E51" s="7"/>
      <c r="F51" s="7"/>
    </row>
    <row r="52" spans="1:6" ht="24.75" customHeight="1">
      <c r="A52" s="36"/>
      <c r="B52" s="1345" t="s">
        <v>580</v>
      </c>
      <c r="C52" s="1346"/>
      <c r="D52" s="1346"/>
      <c r="E52" s="7"/>
      <c r="F52" s="7"/>
    </row>
    <row r="53" spans="1:6" ht="6.75" customHeight="1">
      <c r="A53" s="36"/>
      <c r="B53" s="37"/>
      <c r="D53" s="7"/>
      <c r="E53" s="7"/>
      <c r="F53" s="7"/>
    </row>
    <row r="54" spans="1:6" ht="12.75" customHeight="1">
      <c r="A54" s="36"/>
      <c r="B54" s="1345" t="s">
        <v>581</v>
      </c>
      <c r="C54" s="1346"/>
      <c r="D54" s="1346"/>
      <c r="E54" s="7"/>
      <c r="F54" s="7"/>
    </row>
    <row r="55" spans="1:6" ht="7.5" customHeight="1">
      <c r="A55" s="36"/>
      <c r="B55" s="37"/>
      <c r="D55" s="7"/>
      <c r="E55" s="7"/>
      <c r="F55" s="7"/>
    </row>
    <row r="56" spans="1:6" ht="29.25" customHeight="1">
      <c r="A56" s="36"/>
      <c r="B56" s="1345" t="s">
        <v>582</v>
      </c>
      <c r="C56" s="1346"/>
      <c r="D56" s="1346"/>
      <c r="E56" s="7"/>
      <c r="F56" s="7"/>
    </row>
    <row r="57" spans="1:6" ht="6.75" customHeight="1">
      <c r="A57" s="36"/>
      <c r="B57" s="37"/>
      <c r="D57" s="7"/>
      <c r="E57" s="7"/>
      <c r="F57" s="7"/>
    </row>
    <row r="58" spans="1:6" ht="15">
      <c r="A58" s="36"/>
      <c r="B58" s="1345" t="s">
        <v>583</v>
      </c>
      <c r="C58" s="1346"/>
      <c r="D58" s="1346"/>
      <c r="E58" s="7"/>
      <c r="F58" s="7"/>
    </row>
    <row r="59" spans="1:6" ht="7.5" customHeight="1">
      <c r="A59" s="36"/>
      <c r="B59" s="37"/>
      <c r="D59" s="7"/>
      <c r="E59" s="7"/>
      <c r="F59" s="7"/>
    </row>
    <row r="60" spans="1:6" ht="45" customHeight="1">
      <c r="A60" s="36"/>
      <c r="B60" s="1345" t="s">
        <v>584</v>
      </c>
      <c r="C60" s="1346"/>
      <c r="D60" s="1346"/>
      <c r="E60" s="7"/>
      <c r="F60" s="7"/>
    </row>
    <row r="61" spans="1:6">
      <c r="A61" s="29"/>
      <c r="B61" s="39"/>
      <c r="E61" s="7"/>
      <c r="F61" s="7"/>
    </row>
    <row r="62" spans="1:6">
      <c r="B62" s="45"/>
      <c r="C62" s="46"/>
      <c r="D62" s="46"/>
    </row>
    <row r="63" spans="1:6">
      <c r="A63" s="48" t="s">
        <v>555</v>
      </c>
      <c r="B63" s="49" t="s">
        <v>589</v>
      </c>
      <c r="C63" s="50"/>
      <c r="D63" s="51"/>
      <c r="E63" s="52"/>
      <c r="F63" s="53">
        <f>SUBTOTAL(9,F66:F450)</f>
        <v>0</v>
      </c>
    </row>
    <row r="64" spans="1:6">
      <c r="A64" s="54"/>
      <c r="B64" s="55" t="s">
        <v>590</v>
      </c>
      <c r="C64" s="56"/>
      <c r="D64" s="57"/>
      <c r="E64" s="58"/>
      <c r="F64" s="59"/>
    </row>
    <row r="65" spans="1:6">
      <c r="A65" s="54"/>
      <c r="B65" s="60"/>
      <c r="C65" s="56"/>
      <c r="D65" s="57"/>
      <c r="E65" s="58"/>
      <c r="F65" s="59"/>
    </row>
    <row r="66" spans="1:6" ht="114.75">
      <c r="A66" s="61">
        <v>1</v>
      </c>
      <c r="B66" s="62" t="s">
        <v>591</v>
      </c>
      <c r="C66" s="56"/>
      <c r="D66" s="57"/>
      <c r="E66" s="58"/>
      <c r="F66" s="59"/>
    </row>
    <row r="67" spans="1:6" ht="58.5" customHeight="1">
      <c r="A67" s="54"/>
      <c r="B67" s="62" t="s">
        <v>592</v>
      </c>
      <c r="C67" s="56"/>
      <c r="D67" s="57"/>
      <c r="E67" s="58"/>
      <c r="F67" s="59"/>
    </row>
    <row r="68" spans="1:6" ht="89.25">
      <c r="A68" s="54"/>
      <c r="B68" s="62" t="s">
        <v>593</v>
      </c>
      <c r="C68" s="56"/>
      <c r="D68" s="57"/>
      <c r="E68" s="58"/>
      <c r="F68" s="59"/>
    </row>
    <row r="69" spans="1:6">
      <c r="A69" s="54"/>
      <c r="B69" s="62" t="s">
        <v>594</v>
      </c>
      <c r="C69" s="56"/>
      <c r="D69" s="57"/>
      <c r="E69" s="58"/>
      <c r="F69" s="59"/>
    </row>
    <row r="70" spans="1:6" ht="25.5">
      <c r="A70" s="54"/>
      <c r="B70" s="63" t="s">
        <v>595</v>
      </c>
      <c r="C70" s="56"/>
      <c r="D70" s="57"/>
      <c r="E70" s="58"/>
      <c r="F70" s="59"/>
    </row>
    <row r="71" spans="1:6">
      <c r="A71" s="61"/>
      <c r="B71" s="63" t="s">
        <v>596</v>
      </c>
      <c r="C71" s="64"/>
      <c r="D71" s="65"/>
    </row>
    <row r="72" spans="1:6">
      <c r="A72" s="61"/>
      <c r="B72" s="62" t="s">
        <v>597</v>
      </c>
      <c r="C72" s="64"/>
      <c r="D72" s="65"/>
    </row>
    <row r="73" spans="1:6">
      <c r="A73" s="61"/>
      <c r="B73" s="63" t="s">
        <v>598</v>
      </c>
      <c r="C73" s="56"/>
      <c r="D73" s="57"/>
      <c r="E73" s="58"/>
      <c r="F73" s="59"/>
    </row>
    <row r="74" spans="1:6" ht="12.75" customHeight="1">
      <c r="A74" s="61"/>
      <c r="B74" s="63" t="s">
        <v>599</v>
      </c>
      <c r="D74" s="66"/>
      <c r="E74" s="7"/>
      <c r="F74" s="7"/>
    </row>
    <row r="75" spans="1:6" ht="25.5">
      <c r="A75" s="61"/>
      <c r="B75" s="67" t="s">
        <v>600</v>
      </c>
      <c r="C75" s="56"/>
      <c r="D75" s="57"/>
      <c r="E75" s="56"/>
      <c r="F75" s="56"/>
    </row>
    <row r="76" spans="1:6" ht="25.5">
      <c r="A76" s="54"/>
      <c r="B76" s="67" t="s">
        <v>601</v>
      </c>
      <c r="C76" s="56"/>
      <c r="D76" s="57"/>
      <c r="E76" s="58"/>
      <c r="F76" s="59"/>
    </row>
    <row r="77" spans="1:6" ht="38.25">
      <c r="A77" s="54"/>
      <c r="B77" s="62" t="s">
        <v>602</v>
      </c>
      <c r="C77" s="56"/>
      <c r="D77" s="57"/>
      <c r="E77" s="58"/>
      <c r="F77" s="59"/>
    </row>
    <row r="78" spans="1:6">
      <c r="A78" s="54"/>
      <c r="B78" s="68" t="s">
        <v>603</v>
      </c>
      <c r="D78" s="66"/>
      <c r="E78" s="7"/>
      <c r="F78" s="7"/>
    </row>
    <row r="79" spans="1:6">
      <c r="A79" s="54"/>
      <c r="B79" s="68" t="s">
        <v>604</v>
      </c>
      <c r="C79" s="56"/>
      <c r="D79" s="57"/>
      <c r="E79" s="58"/>
      <c r="F79" s="59"/>
    </row>
    <row r="80" spans="1:6">
      <c r="A80" s="61"/>
      <c r="B80" s="69" t="s">
        <v>605</v>
      </c>
      <c r="C80" s="70"/>
      <c r="D80" s="71"/>
      <c r="E80" s="72"/>
      <c r="F80" s="73"/>
    </row>
    <row r="81" spans="1:6">
      <c r="A81" s="61"/>
      <c r="B81" s="69" t="s">
        <v>606</v>
      </c>
      <c r="C81" s="70"/>
      <c r="D81" s="71"/>
      <c r="E81" s="72"/>
      <c r="F81" s="73"/>
    </row>
    <row r="82" spans="1:6">
      <c r="A82" s="54"/>
      <c r="B82" s="68" t="s">
        <v>607</v>
      </c>
      <c r="C82" s="56"/>
      <c r="D82" s="57"/>
      <c r="E82" s="58"/>
      <c r="F82" s="59"/>
    </row>
    <row r="83" spans="1:6">
      <c r="A83" s="54"/>
      <c r="B83" s="68" t="s">
        <v>608</v>
      </c>
      <c r="C83" s="56"/>
      <c r="D83" s="57"/>
      <c r="E83" s="58"/>
      <c r="F83" s="59"/>
    </row>
    <row r="84" spans="1:6">
      <c r="A84" s="54"/>
      <c r="B84" s="68" t="s">
        <v>609</v>
      </c>
      <c r="C84" s="56" t="s">
        <v>142</v>
      </c>
      <c r="D84" s="57">
        <v>1</v>
      </c>
      <c r="E84" s="74"/>
      <c r="F84" s="75">
        <f>D84*E84</f>
        <v>0</v>
      </c>
    </row>
    <row r="85" spans="1:6">
      <c r="A85" s="54"/>
      <c r="B85" s="62" t="s">
        <v>610</v>
      </c>
      <c r="C85" s="56"/>
      <c r="D85" s="57"/>
      <c r="E85" s="58"/>
      <c r="F85" s="54"/>
    </row>
    <row r="86" spans="1:6">
      <c r="A86" s="54"/>
      <c r="B86" s="62" t="s">
        <v>611</v>
      </c>
      <c r="C86" s="56"/>
      <c r="D86" s="57"/>
      <c r="E86" s="58"/>
      <c r="F86" s="54"/>
    </row>
    <row r="87" spans="1:6">
      <c r="B87" s="62" t="s">
        <v>612</v>
      </c>
      <c r="C87" s="64"/>
      <c r="D87" s="65"/>
    </row>
    <row r="88" spans="1:6">
      <c r="A88" s="76"/>
      <c r="B88" s="69"/>
      <c r="C88" s="70"/>
      <c r="D88" s="71"/>
      <c r="E88" s="72"/>
      <c r="F88" s="73"/>
    </row>
    <row r="89" spans="1:6" ht="25.5" customHeight="1">
      <c r="A89" s="61">
        <f>MAX($A$63:A88)+1</f>
        <v>2</v>
      </c>
      <c r="B89" s="69" t="s">
        <v>613</v>
      </c>
      <c r="C89" s="70"/>
      <c r="D89" s="71"/>
      <c r="E89" s="72"/>
      <c r="F89" s="73"/>
    </row>
    <row r="90" spans="1:6" ht="76.5">
      <c r="A90" s="61"/>
      <c r="B90" s="69" t="s">
        <v>614</v>
      </c>
      <c r="C90" s="70"/>
      <c r="D90" s="71"/>
      <c r="E90" s="72"/>
      <c r="F90" s="73"/>
    </row>
    <row r="91" spans="1:6" ht="67.5" customHeight="1">
      <c r="A91" s="61"/>
      <c r="B91" s="69" t="s">
        <v>615</v>
      </c>
      <c r="C91" s="70"/>
      <c r="D91" s="71"/>
      <c r="E91" s="72"/>
      <c r="F91" s="73"/>
    </row>
    <row r="92" spans="1:6" ht="58.5" customHeight="1">
      <c r="A92" s="61"/>
      <c r="B92" s="69" t="s">
        <v>616</v>
      </c>
      <c r="C92" s="70"/>
      <c r="D92" s="71"/>
      <c r="E92" s="72"/>
      <c r="F92" s="73"/>
    </row>
    <row r="93" spans="1:6" ht="38.25">
      <c r="A93" s="61"/>
      <c r="B93" s="69" t="s">
        <v>617</v>
      </c>
      <c r="C93" s="70"/>
      <c r="D93" s="71"/>
      <c r="E93" s="72"/>
      <c r="F93" s="73"/>
    </row>
    <row r="94" spans="1:6">
      <c r="A94" s="61"/>
      <c r="B94" s="69" t="s">
        <v>618</v>
      </c>
      <c r="C94" s="70"/>
      <c r="D94" s="71"/>
      <c r="E94" s="72"/>
      <c r="F94" s="73"/>
    </row>
    <row r="95" spans="1:6">
      <c r="A95" s="61"/>
      <c r="B95" s="69" t="s">
        <v>619</v>
      </c>
      <c r="C95" s="70"/>
      <c r="D95" s="71"/>
      <c r="E95" s="72"/>
      <c r="F95" s="73"/>
    </row>
    <row r="96" spans="1:6">
      <c r="A96" s="61"/>
      <c r="B96" s="69" t="s">
        <v>620</v>
      </c>
      <c r="C96" s="70"/>
      <c r="D96" s="71"/>
      <c r="E96" s="72"/>
      <c r="F96" s="73"/>
    </row>
    <row r="97" spans="1:6">
      <c r="A97" s="61"/>
      <c r="B97" s="69" t="s">
        <v>621</v>
      </c>
      <c r="C97" s="70"/>
      <c r="D97" s="71"/>
      <c r="E97" s="72"/>
      <c r="F97" s="73"/>
    </row>
    <row r="98" spans="1:6">
      <c r="A98" s="61"/>
      <c r="B98" s="69" t="s">
        <v>622</v>
      </c>
      <c r="C98" s="70"/>
      <c r="D98" s="71"/>
      <c r="E98" s="72"/>
      <c r="F98" s="73"/>
    </row>
    <row r="99" spans="1:6">
      <c r="A99" s="61"/>
      <c r="B99" s="69" t="s">
        <v>623</v>
      </c>
      <c r="C99" s="70"/>
      <c r="D99" s="71"/>
      <c r="E99" s="72"/>
      <c r="F99" s="73"/>
    </row>
    <row r="100" spans="1:6">
      <c r="A100" s="61"/>
      <c r="B100" s="69" t="s">
        <v>624</v>
      </c>
      <c r="C100" s="70"/>
      <c r="D100" s="71"/>
      <c r="E100" s="72"/>
      <c r="F100" s="73"/>
    </row>
    <row r="101" spans="1:6" ht="38.25">
      <c r="A101" s="76"/>
      <c r="B101" s="69" t="s">
        <v>625</v>
      </c>
      <c r="C101" s="77" t="s">
        <v>142</v>
      </c>
      <c r="D101" s="78">
        <v>1</v>
      </c>
      <c r="E101" s="74"/>
      <c r="F101" s="79">
        <f>D101*E101</f>
        <v>0</v>
      </c>
    </row>
    <row r="102" spans="1:6">
      <c r="A102" s="76"/>
      <c r="B102" s="69" t="s">
        <v>626</v>
      </c>
      <c r="C102" s="70"/>
      <c r="D102" s="71"/>
      <c r="E102" s="73"/>
      <c r="F102" s="73"/>
    </row>
    <row r="103" spans="1:6">
      <c r="A103" s="76"/>
      <c r="B103" s="69" t="s">
        <v>612</v>
      </c>
      <c r="C103" s="70"/>
      <c r="D103" s="71"/>
      <c r="E103" s="73"/>
      <c r="F103" s="73"/>
    </row>
    <row r="104" spans="1:6">
      <c r="A104" s="76"/>
      <c r="B104" s="69"/>
      <c r="C104" s="70"/>
      <c r="D104" s="71"/>
      <c r="E104" s="73"/>
      <c r="F104" s="73"/>
    </row>
    <row r="105" spans="1:6" ht="42" customHeight="1">
      <c r="A105" s="61">
        <f>MAX($A$63:A104)+1</f>
        <v>3</v>
      </c>
      <c r="B105" s="69" t="s">
        <v>627</v>
      </c>
      <c r="C105" s="70"/>
      <c r="D105" s="71"/>
      <c r="E105" s="73"/>
      <c r="F105" s="73"/>
    </row>
    <row r="106" spans="1:6" ht="51">
      <c r="A106" s="76"/>
      <c r="B106" s="69" t="s">
        <v>628</v>
      </c>
      <c r="C106" s="70"/>
      <c r="D106" s="71"/>
      <c r="E106" s="73"/>
      <c r="F106" s="73"/>
    </row>
    <row r="107" spans="1:6" ht="38.25">
      <c r="A107" s="76"/>
      <c r="B107" s="69" t="s">
        <v>625</v>
      </c>
      <c r="C107" s="77" t="s">
        <v>142</v>
      </c>
      <c r="D107" s="78">
        <v>2</v>
      </c>
      <c r="E107" s="74"/>
      <c r="F107" s="79">
        <f>D107*E107</f>
        <v>0</v>
      </c>
    </row>
    <row r="108" spans="1:6">
      <c r="A108" s="76"/>
      <c r="B108" s="69" t="s">
        <v>629</v>
      </c>
      <c r="C108" s="70"/>
      <c r="D108" s="71"/>
      <c r="E108" s="73"/>
      <c r="F108" s="73"/>
    </row>
    <row r="109" spans="1:6">
      <c r="A109" s="76"/>
      <c r="B109" s="69" t="s">
        <v>612</v>
      </c>
      <c r="C109" s="70"/>
      <c r="D109" s="71"/>
      <c r="E109" s="73"/>
      <c r="F109" s="73"/>
    </row>
    <row r="110" spans="1:6">
      <c r="A110" s="76"/>
      <c r="B110" s="69"/>
      <c r="C110" s="70"/>
      <c r="D110" s="71"/>
      <c r="E110" s="73"/>
      <c r="F110" s="73"/>
    </row>
    <row r="111" spans="1:6" ht="25.5">
      <c r="A111" s="61">
        <f>MAX($A$63:A110)+1</f>
        <v>4</v>
      </c>
      <c r="B111" s="69" t="s">
        <v>630</v>
      </c>
      <c r="C111" s="77" t="s">
        <v>142</v>
      </c>
      <c r="D111" s="78">
        <v>1</v>
      </c>
      <c r="E111" s="74"/>
      <c r="F111" s="79">
        <f>D111*E111</f>
        <v>0</v>
      </c>
    </row>
    <row r="112" spans="1:6">
      <c r="A112" s="76"/>
      <c r="B112" s="69" t="s">
        <v>631</v>
      </c>
      <c r="C112" s="70"/>
      <c r="D112" s="71"/>
      <c r="E112" s="73"/>
      <c r="F112" s="73"/>
    </row>
    <row r="113" spans="1:6">
      <c r="A113" s="76"/>
      <c r="B113" s="69"/>
      <c r="C113" s="70"/>
      <c r="D113" s="71"/>
      <c r="E113" s="73"/>
      <c r="F113" s="73"/>
    </row>
    <row r="114" spans="1:6" ht="38.25">
      <c r="A114" s="61">
        <f>MAX($A$63:A113)+1</f>
        <v>5</v>
      </c>
      <c r="B114" s="69" t="s">
        <v>632</v>
      </c>
      <c r="C114" s="56"/>
      <c r="D114" s="57"/>
      <c r="E114" s="73"/>
      <c r="F114" s="56"/>
    </row>
    <row r="115" spans="1:6">
      <c r="A115" s="61"/>
      <c r="B115" s="80" t="s">
        <v>633</v>
      </c>
      <c r="C115" s="56"/>
      <c r="D115" s="57"/>
      <c r="E115" s="73"/>
      <c r="F115" s="56"/>
    </row>
    <row r="116" spans="1:6">
      <c r="A116" s="61"/>
      <c r="B116" s="63" t="s">
        <v>634</v>
      </c>
      <c r="C116" s="56"/>
      <c r="D116" s="57"/>
      <c r="E116" s="73"/>
      <c r="F116" s="56"/>
    </row>
    <row r="117" spans="1:6">
      <c r="A117" s="61"/>
      <c r="B117" s="63" t="s">
        <v>635</v>
      </c>
      <c r="C117" s="56"/>
      <c r="D117" s="57"/>
      <c r="E117" s="73"/>
      <c r="F117" s="56"/>
    </row>
    <row r="118" spans="1:6">
      <c r="A118" s="61"/>
      <c r="B118" s="63" t="s">
        <v>636</v>
      </c>
      <c r="C118" s="56"/>
      <c r="D118" s="57"/>
      <c r="E118" s="73"/>
      <c r="F118" s="56"/>
    </row>
    <row r="119" spans="1:6">
      <c r="A119" s="61"/>
      <c r="B119" s="63" t="s">
        <v>637</v>
      </c>
      <c r="C119" s="56"/>
      <c r="D119" s="57"/>
      <c r="E119" s="73"/>
      <c r="F119" s="56"/>
    </row>
    <row r="120" spans="1:6">
      <c r="A120" s="61"/>
      <c r="B120" s="63" t="s">
        <v>638</v>
      </c>
      <c r="C120" s="56"/>
      <c r="D120" s="57"/>
      <c r="E120" s="73"/>
      <c r="F120" s="56"/>
    </row>
    <row r="121" spans="1:6" ht="25.5">
      <c r="A121" s="61"/>
      <c r="B121" s="63" t="s">
        <v>639</v>
      </c>
      <c r="C121" s="56"/>
      <c r="D121" s="57"/>
      <c r="E121" s="73"/>
      <c r="F121" s="56"/>
    </row>
    <row r="122" spans="1:6" ht="25.5">
      <c r="A122" s="61"/>
      <c r="B122" s="63" t="s">
        <v>640</v>
      </c>
      <c r="C122" s="56"/>
      <c r="D122" s="57"/>
      <c r="E122" s="73"/>
      <c r="F122" s="56"/>
    </row>
    <row r="123" spans="1:6" ht="25.5">
      <c r="A123" s="61"/>
      <c r="B123" s="67" t="s">
        <v>641</v>
      </c>
      <c r="C123" s="56"/>
      <c r="D123" s="57"/>
      <c r="E123" s="73"/>
      <c r="F123" s="56"/>
    </row>
    <row r="124" spans="1:6">
      <c r="A124" s="61"/>
      <c r="B124" s="62" t="s">
        <v>642</v>
      </c>
      <c r="C124" s="56"/>
      <c r="D124" s="57"/>
      <c r="E124" s="73"/>
      <c r="F124" s="56"/>
    </row>
    <row r="125" spans="1:6" ht="51">
      <c r="A125" s="61"/>
      <c r="B125" s="62" t="s">
        <v>643</v>
      </c>
      <c r="C125" s="56"/>
      <c r="D125" s="57"/>
      <c r="E125" s="73"/>
      <c r="F125" s="56"/>
    </row>
    <row r="126" spans="1:6">
      <c r="A126" s="54"/>
      <c r="B126" s="62" t="s">
        <v>610</v>
      </c>
      <c r="C126" s="56" t="s">
        <v>142</v>
      </c>
      <c r="D126" s="57">
        <v>1</v>
      </c>
      <c r="E126" s="74"/>
      <c r="F126" s="75">
        <f>D126*E126</f>
        <v>0</v>
      </c>
    </row>
    <row r="127" spans="1:6">
      <c r="A127" s="76"/>
      <c r="B127" s="69" t="s">
        <v>612</v>
      </c>
      <c r="C127" s="70"/>
      <c r="D127" s="71"/>
      <c r="E127" s="73"/>
      <c r="F127" s="73"/>
    </row>
    <row r="128" spans="1:6">
      <c r="A128" s="76"/>
      <c r="B128" s="69"/>
      <c r="C128" s="70"/>
      <c r="D128" s="71"/>
      <c r="E128" s="73"/>
      <c r="F128" s="73"/>
    </row>
    <row r="129" spans="1:6" ht="153">
      <c r="A129" s="61">
        <f>MAX($A$63:A128)+1</f>
        <v>6</v>
      </c>
      <c r="B129" s="81" t="s">
        <v>644</v>
      </c>
      <c r="C129" s="82"/>
      <c r="D129" s="82"/>
      <c r="E129" s="73"/>
      <c r="F129" s="73"/>
    </row>
    <row r="130" spans="1:6" ht="63.75">
      <c r="A130" s="76"/>
      <c r="B130" s="81" t="s">
        <v>645</v>
      </c>
      <c r="C130" s="56" t="s">
        <v>42</v>
      </c>
      <c r="D130" s="57">
        <v>8</v>
      </c>
      <c r="E130" s="74"/>
      <c r="F130" s="75">
        <f>D130*E130</f>
        <v>0</v>
      </c>
    </row>
    <row r="131" spans="1:6">
      <c r="A131" s="76"/>
      <c r="B131" s="69"/>
      <c r="C131" s="70"/>
      <c r="D131" s="71"/>
      <c r="E131" s="73"/>
      <c r="F131" s="73"/>
    </row>
    <row r="132" spans="1:6" ht="25.5">
      <c r="A132" s="61">
        <f>MAX($A$63:A131)+1</f>
        <v>7</v>
      </c>
      <c r="B132" s="83" t="s">
        <v>646</v>
      </c>
      <c r="C132" s="77" t="s">
        <v>142</v>
      </c>
      <c r="D132" s="57">
        <v>1</v>
      </c>
      <c r="E132" s="74"/>
      <c r="F132" s="79">
        <f>D132*E132</f>
        <v>0</v>
      </c>
    </row>
    <row r="133" spans="1:6">
      <c r="A133" s="54"/>
      <c r="B133" s="62"/>
      <c r="C133" s="56"/>
      <c r="D133" s="57"/>
      <c r="E133" s="73"/>
      <c r="F133" s="59"/>
    </row>
    <row r="134" spans="1:6" ht="89.25">
      <c r="A134" s="61">
        <f>MAX($A$63:A133)+1</f>
        <v>8</v>
      </c>
      <c r="B134" s="84" t="s">
        <v>647</v>
      </c>
      <c r="D134" s="66"/>
      <c r="E134" s="73"/>
      <c r="F134" s="85"/>
    </row>
    <row r="135" spans="1:6">
      <c r="A135" s="86"/>
      <c r="B135" s="84" t="s">
        <v>648</v>
      </c>
      <c r="C135" s="87" t="s">
        <v>78</v>
      </c>
      <c r="D135" s="88">
        <v>1</v>
      </c>
      <c r="E135" s="74"/>
      <c r="F135" s="75">
        <f>D135*E135</f>
        <v>0</v>
      </c>
    </row>
    <row r="136" spans="1:6">
      <c r="A136" s="54"/>
      <c r="B136" s="89" t="s">
        <v>649</v>
      </c>
      <c r="C136" s="46"/>
      <c r="D136" s="90"/>
      <c r="E136" s="73"/>
      <c r="F136" s="59"/>
    </row>
    <row r="137" spans="1:6">
      <c r="A137" s="54"/>
      <c r="B137" s="91" t="s">
        <v>612</v>
      </c>
      <c r="C137" s="56"/>
      <c r="D137" s="57"/>
      <c r="E137" s="73"/>
      <c r="F137" s="92"/>
    </row>
    <row r="138" spans="1:6">
      <c r="A138" s="54"/>
      <c r="B138" s="93"/>
      <c r="C138" s="56"/>
      <c r="D138" s="57"/>
      <c r="E138" s="73"/>
      <c r="F138" s="59"/>
    </row>
    <row r="139" spans="1:6" ht="38.25">
      <c r="A139" s="61">
        <f>MAX($A$63:A138)+1</f>
        <v>9</v>
      </c>
      <c r="B139" s="94" t="s">
        <v>650</v>
      </c>
      <c r="C139" s="56"/>
      <c r="D139" s="57"/>
      <c r="E139" s="73"/>
      <c r="F139" s="59"/>
    </row>
    <row r="140" spans="1:6">
      <c r="A140" s="54"/>
      <c r="B140" s="62" t="s">
        <v>651</v>
      </c>
      <c r="C140" s="56"/>
      <c r="D140" s="57"/>
      <c r="E140" s="73"/>
      <c r="F140" s="59"/>
    </row>
    <row r="141" spans="1:6">
      <c r="A141" s="54"/>
      <c r="B141" s="62" t="s">
        <v>652</v>
      </c>
      <c r="C141" s="56" t="s">
        <v>78</v>
      </c>
      <c r="D141" s="57">
        <v>1</v>
      </c>
      <c r="E141" s="74"/>
      <c r="F141" s="75">
        <f>D141*E141</f>
        <v>0</v>
      </c>
    </row>
    <row r="142" spans="1:6">
      <c r="A142" s="54"/>
      <c r="B142" s="62" t="s">
        <v>653</v>
      </c>
      <c r="C142" s="56"/>
      <c r="D142" s="57"/>
      <c r="E142" s="73"/>
      <c r="F142" s="59"/>
    </row>
    <row r="143" spans="1:6">
      <c r="A143" s="54"/>
      <c r="B143" s="91" t="s">
        <v>612</v>
      </c>
      <c r="C143" s="56"/>
      <c r="D143" s="57"/>
      <c r="E143" s="73"/>
      <c r="F143" s="92"/>
    </row>
    <row r="144" spans="1:6">
      <c r="A144" s="54"/>
      <c r="B144" s="91"/>
      <c r="C144" s="56"/>
      <c r="D144" s="57"/>
      <c r="E144" s="73"/>
      <c r="F144" s="92"/>
    </row>
    <row r="145" spans="1:6">
      <c r="A145" s="54"/>
      <c r="B145" s="62" t="s">
        <v>654</v>
      </c>
      <c r="C145" s="56"/>
      <c r="D145" s="57"/>
      <c r="E145" s="73"/>
      <c r="F145" s="59"/>
    </row>
    <row r="146" spans="1:6">
      <c r="A146" s="54"/>
      <c r="B146" s="62" t="s">
        <v>655</v>
      </c>
      <c r="C146" s="56"/>
      <c r="D146" s="57"/>
      <c r="E146" s="73"/>
      <c r="F146" s="59"/>
    </row>
    <row r="147" spans="1:6">
      <c r="A147" s="54"/>
      <c r="B147" s="62" t="s">
        <v>652</v>
      </c>
      <c r="C147" s="56" t="s">
        <v>78</v>
      </c>
      <c r="D147" s="57">
        <v>1</v>
      </c>
      <c r="E147" s="74"/>
      <c r="F147" s="75">
        <f>D147*E147</f>
        <v>0</v>
      </c>
    </row>
    <row r="148" spans="1:6">
      <c r="A148" s="54"/>
      <c r="B148" s="62" t="s">
        <v>656</v>
      </c>
      <c r="C148" s="56"/>
      <c r="D148" s="57"/>
      <c r="E148" s="73"/>
      <c r="F148" s="59"/>
    </row>
    <row r="149" spans="1:6">
      <c r="A149" s="54"/>
      <c r="B149" s="91" t="s">
        <v>612</v>
      </c>
      <c r="C149" s="56"/>
      <c r="D149" s="57"/>
      <c r="E149" s="73"/>
      <c r="F149" s="92"/>
    </row>
    <row r="150" spans="1:6">
      <c r="A150" s="73"/>
      <c r="B150" s="95"/>
      <c r="C150" s="96"/>
      <c r="D150" s="97"/>
      <c r="E150" s="73"/>
      <c r="F150" s="98"/>
    </row>
    <row r="151" spans="1:6" ht="38.25">
      <c r="A151" s="61">
        <f>MAX($A$63:A150)+1</f>
        <v>10</v>
      </c>
      <c r="B151" s="99" t="s">
        <v>657</v>
      </c>
      <c r="C151" s="100"/>
      <c r="D151" s="101"/>
      <c r="E151" s="73"/>
      <c r="F151" s="59"/>
    </row>
    <row r="152" spans="1:6">
      <c r="A152" s="54"/>
      <c r="B152" s="99" t="s">
        <v>658</v>
      </c>
      <c r="C152" s="100" t="s">
        <v>78</v>
      </c>
      <c r="D152" s="101">
        <v>2</v>
      </c>
      <c r="E152" s="74"/>
      <c r="F152" s="75">
        <f>D152*E152</f>
        <v>0</v>
      </c>
    </row>
    <row r="153" spans="1:6">
      <c r="A153" s="54"/>
      <c r="B153" s="91"/>
      <c r="C153" s="56"/>
      <c r="D153" s="57"/>
      <c r="E153" s="73"/>
      <c r="F153" s="92"/>
    </row>
    <row r="154" spans="1:6" ht="38.25">
      <c r="A154" s="61">
        <f>MAX($A$63:A153)+1</f>
        <v>11</v>
      </c>
      <c r="B154" s="102" t="s">
        <v>659</v>
      </c>
      <c r="C154" s="56"/>
      <c r="D154" s="57"/>
      <c r="E154" s="73"/>
      <c r="F154" s="92"/>
    </row>
    <row r="155" spans="1:6">
      <c r="B155" s="103" t="s">
        <v>660</v>
      </c>
      <c r="C155" s="56"/>
      <c r="D155" s="57"/>
      <c r="E155" s="73"/>
      <c r="F155" s="92"/>
    </row>
    <row r="156" spans="1:6">
      <c r="B156" s="103" t="s">
        <v>661</v>
      </c>
      <c r="C156" s="56"/>
      <c r="D156" s="57"/>
      <c r="E156" s="73"/>
      <c r="F156" s="92"/>
    </row>
    <row r="157" spans="1:6">
      <c r="B157" s="103" t="s">
        <v>662</v>
      </c>
      <c r="C157" s="56"/>
      <c r="D157" s="57"/>
      <c r="E157" s="73"/>
      <c r="F157" s="92"/>
    </row>
    <row r="158" spans="1:6">
      <c r="B158" s="104" t="s">
        <v>663</v>
      </c>
      <c r="C158" s="56"/>
      <c r="D158" s="57"/>
      <c r="E158" s="73"/>
      <c r="F158" s="92"/>
    </row>
    <row r="159" spans="1:6" ht="51">
      <c r="B159" s="104" t="s">
        <v>664</v>
      </c>
      <c r="C159" s="105"/>
      <c r="D159" s="106"/>
      <c r="E159" s="73"/>
      <c r="F159" s="92"/>
    </row>
    <row r="160" spans="1:6">
      <c r="B160" s="107" t="s">
        <v>665</v>
      </c>
      <c r="C160" s="105"/>
      <c r="D160" s="106"/>
      <c r="E160" s="73"/>
      <c r="F160" s="92"/>
    </row>
    <row r="161" spans="1:6">
      <c r="A161" s="54"/>
      <c r="B161" s="99" t="s">
        <v>666</v>
      </c>
      <c r="C161" s="100"/>
      <c r="D161" s="101"/>
      <c r="E161" s="73"/>
      <c r="F161" s="59"/>
    </row>
    <row r="162" spans="1:6">
      <c r="B162" s="107" t="s">
        <v>667</v>
      </c>
      <c r="C162" s="108" t="s">
        <v>142</v>
      </c>
      <c r="D162" s="109">
        <v>2</v>
      </c>
      <c r="E162" s="74"/>
      <c r="F162" s="75">
        <f>D162*E162</f>
        <v>0</v>
      </c>
    </row>
    <row r="163" spans="1:6">
      <c r="A163" s="54"/>
      <c r="B163" s="93"/>
      <c r="C163" s="100"/>
      <c r="D163" s="101"/>
      <c r="E163" s="73"/>
      <c r="F163" s="75"/>
    </row>
    <row r="164" spans="1:6" ht="120" customHeight="1">
      <c r="A164" s="61">
        <f>MAX($A$63:A163)+1</f>
        <v>12</v>
      </c>
      <c r="B164" s="99" t="s">
        <v>668</v>
      </c>
      <c r="C164" s="100"/>
      <c r="D164" s="101"/>
      <c r="E164" s="73"/>
      <c r="F164" s="59"/>
    </row>
    <row r="165" spans="1:6">
      <c r="A165" s="54"/>
      <c r="B165" s="99" t="s">
        <v>669</v>
      </c>
      <c r="C165" s="100"/>
      <c r="D165" s="101"/>
      <c r="E165" s="73"/>
      <c r="F165" s="59"/>
    </row>
    <row r="166" spans="1:6">
      <c r="A166" s="54"/>
      <c r="B166" s="99" t="s">
        <v>670</v>
      </c>
      <c r="C166" s="100"/>
      <c r="D166" s="101"/>
      <c r="E166" s="73"/>
      <c r="F166" s="59"/>
    </row>
    <row r="167" spans="1:6">
      <c r="A167" s="54"/>
      <c r="B167" s="99" t="s">
        <v>671</v>
      </c>
      <c r="C167" s="100"/>
      <c r="D167" s="101"/>
      <c r="E167" s="73"/>
      <c r="F167" s="59"/>
    </row>
    <row r="168" spans="1:6">
      <c r="A168" s="54"/>
      <c r="B168" s="99" t="s">
        <v>672</v>
      </c>
      <c r="C168" s="100" t="s">
        <v>78</v>
      </c>
      <c r="D168" s="101">
        <v>1</v>
      </c>
      <c r="E168" s="74"/>
      <c r="F168" s="75">
        <f>D168*E168</f>
        <v>0</v>
      </c>
    </row>
    <row r="169" spans="1:6">
      <c r="A169" s="54"/>
      <c r="B169" s="99" t="s">
        <v>673</v>
      </c>
      <c r="C169" s="100"/>
      <c r="D169" s="101"/>
      <c r="E169" s="73"/>
      <c r="F169" s="59"/>
    </row>
    <row r="170" spans="1:6">
      <c r="A170" s="54"/>
      <c r="B170" s="91" t="s">
        <v>612</v>
      </c>
      <c r="C170" s="56"/>
      <c r="D170" s="57"/>
      <c r="E170" s="73"/>
      <c r="F170" s="92"/>
    </row>
    <row r="171" spans="1:6">
      <c r="A171" s="54"/>
      <c r="B171" s="99"/>
      <c r="C171" s="100"/>
      <c r="D171" s="101"/>
      <c r="E171" s="73"/>
      <c r="F171" s="59"/>
    </row>
    <row r="172" spans="1:6">
      <c r="A172" s="54"/>
      <c r="B172" s="99" t="s">
        <v>674</v>
      </c>
      <c r="C172" s="100"/>
      <c r="D172" s="101"/>
      <c r="E172" s="73"/>
      <c r="F172" s="59"/>
    </row>
    <row r="173" spans="1:6">
      <c r="A173" s="54"/>
      <c r="B173" s="99" t="s">
        <v>675</v>
      </c>
      <c r="C173" s="100"/>
      <c r="D173" s="101"/>
      <c r="E173" s="73"/>
      <c r="F173" s="59"/>
    </row>
    <row r="174" spans="1:6">
      <c r="A174" s="54"/>
      <c r="B174" s="99" t="s">
        <v>676</v>
      </c>
      <c r="C174" s="100"/>
      <c r="D174" s="101"/>
      <c r="E174" s="73"/>
      <c r="F174" s="59"/>
    </row>
    <row r="175" spans="1:6">
      <c r="A175" s="54"/>
      <c r="B175" s="99" t="s">
        <v>672</v>
      </c>
      <c r="C175" s="100" t="s">
        <v>78</v>
      </c>
      <c r="D175" s="101">
        <v>1</v>
      </c>
      <c r="E175" s="74"/>
      <c r="F175" s="75">
        <f>D175*E175</f>
        <v>0</v>
      </c>
    </row>
    <row r="176" spans="1:6">
      <c r="A176" s="54"/>
      <c r="B176" s="99" t="s">
        <v>677</v>
      </c>
      <c r="C176" s="100"/>
      <c r="D176" s="101"/>
      <c r="E176" s="73"/>
      <c r="F176" s="59"/>
    </row>
    <row r="177" spans="1:6">
      <c r="A177" s="54"/>
      <c r="B177" s="91" t="s">
        <v>612</v>
      </c>
      <c r="C177" s="100"/>
      <c r="D177" s="101"/>
      <c r="E177" s="73"/>
      <c r="F177" s="59"/>
    </row>
    <row r="178" spans="1:6">
      <c r="A178" s="54"/>
      <c r="B178" s="99"/>
      <c r="C178" s="100"/>
      <c r="D178" s="101"/>
      <c r="E178" s="73"/>
      <c r="F178" s="59"/>
    </row>
    <row r="179" spans="1:6" ht="38.25">
      <c r="A179" s="61">
        <f>MAX($A$63:A178)+1</f>
        <v>13</v>
      </c>
      <c r="B179" s="99" t="s">
        <v>678</v>
      </c>
      <c r="C179" s="100"/>
      <c r="D179" s="101"/>
      <c r="E179" s="73"/>
      <c r="F179" s="59"/>
    </row>
    <row r="180" spans="1:6" s="115" customFormat="1">
      <c r="A180" s="110"/>
      <c r="B180" s="111" t="s">
        <v>679</v>
      </c>
      <c r="C180" s="112"/>
      <c r="D180" s="113"/>
      <c r="E180" s="73"/>
      <c r="F180" s="114"/>
    </row>
    <row r="181" spans="1:6" s="115" customFormat="1">
      <c r="A181" s="110"/>
      <c r="B181" s="111" t="s">
        <v>680</v>
      </c>
      <c r="C181" s="112" t="s">
        <v>142</v>
      </c>
      <c r="D181" s="101">
        <v>1</v>
      </c>
      <c r="E181" s="74"/>
      <c r="F181" s="116">
        <f>D181*E181</f>
        <v>0</v>
      </c>
    </row>
    <row r="182" spans="1:6" s="115" customFormat="1">
      <c r="A182" s="110"/>
      <c r="B182" s="111" t="s">
        <v>681</v>
      </c>
      <c r="C182" s="112"/>
      <c r="D182" s="113"/>
      <c r="E182" s="73"/>
      <c r="F182" s="114"/>
    </row>
    <row r="183" spans="1:6" s="115" customFormat="1">
      <c r="A183" s="110"/>
      <c r="B183" s="111" t="s">
        <v>682</v>
      </c>
      <c r="C183" s="117"/>
      <c r="D183" s="118"/>
      <c r="E183" s="73"/>
      <c r="F183" s="114"/>
    </row>
    <row r="184" spans="1:6" s="115" customFormat="1">
      <c r="A184" s="110"/>
      <c r="B184" s="111" t="s">
        <v>612</v>
      </c>
      <c r="C184" s="112"/>
      <c r="D184" s="113"/>
      <c r="E184" s="73"/>
      <c r="F184" s="114"/>
    </row>
    <row r="185" spans="1:6">
      <c r="B185" s="119"/>
      <c r="C185" s="82"/>
      <c r="D185" s="120"/>
      <c r="E185" s="73"/>
    </row>
    <row r="186" spans="1:6" ht="25.5">
      <c r="A186" s="61">
        <f>MAX($A$63:A185)+1</f>
        <v>14</v>
      </c>
      <c r="B186" s="121" t="s">
        <v>683</v>
      </c>
      <c r="C186" s="82"/>
      <c r="D186" s="120"/>
      <c r="E186" s="73"/>
    </row>
    <row r="187" spans="1:6">
      <c r="B187" s="121" t="s">
        <v>684</v>
      </c>
      <c r="C187" s="82"/>
      <c r="D187" s="120"/>
      <c r="E187" s="73"/>
    </row>
    <row r="188" spans="1:6">
      <c r="B188" s="121" t="s">
        <v>685</v>
      </c>
      <c r="C188" s="82"/>
      <c r="D188" s="120"/>
      <c r="E188" s="73"/>
    </row>
    <row r="189" spans="1:6">
      <c r="B189" s="121" t="s">
        <v>686</v>
      </c>
      <c r="C189" s="82"/>
      <c r="D189" s="120"/>
      <c r="E189" s="73"/>
    </row>
    <row r="190" spans="1:6">
      <c r="B190" s="121" t="s">
        <v>687</v>
      </c>
      <c r="C190" s="82"/>
      <c r="D190" s="120"/>
      <c r="E190" s="73"/>
    </row>
    <row r="191" spans="1:6">
      <c r="B191" s="121" t="s">
        <v>688</v>
      </c>
      <c r="C191" s="82"/>
      <c r="D191" s="120"/>
      <c r="E191" s="73"/>
    </row>
    <row r="192" spans="1:6">
      <c r="B192" s="121" t="s">
        <v>689</v>
      </c>
      <c r="C192" s="82"/>
      <c r="D192" s="120"/>
      <c r="E192" s="73"/>
    </row>
    <row r="193" spans="1:6">
      <c r="B193" s="121" t="s">
        <v>690</v>
      </c>
      <c r="C193" s="82"/>
      <c r="D193" s="120"/>
      <c r="E193" s="73"/>
    </row>
    <row r="194" spans="1:6">
      <c r="B194" s="121" t="s">
        <v>691</v>
      </c>
      <c r="C194" s="82"/>
      <c r="D194" s="120"/>
      <c r="E194" s="73"/>
    </row>
    <row r="195" spans="1:6">
      <c r="B195" s="121" t="s">
        <v>692</v>
      </c>
      <c r="C195" s="82"/>
      <c r="D195" s="120"/>
      <c r="E195" s="73"/>
    </row>
    <row r="196" spans="1:6">
      <c r="B196" s="121" t="s">
        <v>693</v>
      </c>
      <c r="C196" s="82"/>
      <c r="D196" s="120"/>
      <c r="E196" s="73"/>
    </row>
    <row r="197" spans="1:6">
      <c r="B197" s="121" t="s">
        <v>694</v>
      </c>
      <c r="C197" s="82"/>
      <c r="D197" s="120"/>
      <c r="E197" s="73"/>
    </row>
    <row r="198" spans="1:6" ht="25.5">
      <c r="B198" s="121" t="s">
        <v>695</v>
      </c>
      <c r="C198" s="82"/>
      <c r="D198" s="120"/>
      <c r="E198" s="73"/>
    </row>
    <row r="199" spans="1:6" ht="25.5">
      <c r="B199" s="121" t="s">
        <v>696</v>
      </c>
      <c r="C199" s="82"/>
      <c r="D199" s="120"/>
      <c r="E199" s="73"/>
    </row>
    <row r="200" spans="1:6">
      <c r="B200" s="121" t="s">
        <v>697</v>
      </c>
      <c r="C200" s="122" t="s">
        <v>78</v>
      </c>
      <c r="D200" s="101">
        <v>1</v>
      </c>
      <c r="E200" s="74"/>
      <c r="F200" s="116">
        <f>D200*E200</f>
        <v>0</v>
      </c>
    </row>
    <row r="201" spans="1:6">
      <c r="B201" s="121" t="s">
        <v>698</v>
      </c>
      <c r="C201" s="122" t="s">
        <v>78</v>
      </c>
      <c r="D201" s="101">
        <v>1</v>
      </c>
      <c r="E201" s="74"/>
      <c r="F201" s="116">
        <f>D201*E201</f>
        <v>0</v>
      </c>
    </row>
    <row r="202" spans="1:6">
      <c r="B202" s="121" t="s">
        <v>699</v>
      </c>
      <c r="C202" s="82"/>
      <c r="D202" s="120"/>
      <c r="E202" s="73"/>
    </row>
    <row r="203" spans="1:6">
      <c r="B203" s="121" t="s">
        <v>612</v>
      </c>
      <c r="C203" s="82"/>
      <c r="D203" s="120"/>
      <c r="E203" s="73"/>
    </row>
    <row r="204" spans="1:6">
      <c r="A204" s="54"/>
      <c r="B204" s="99"/>
      <c r="C204" s="100"/>
      <c r="D204" s="101"/>
      <c r="E204" s="73"/>
      <c r="F204" s="59"/>
    </row>
    <row r="205" spans="1:6" ht="38.25">
      <c r="A205" s="61">
        <f>MAX($A$63:A204)+1</f>
        <v>15</v>
      </c>
      <c r="B205" s="123" t="s">
        <v>700</v>
      </c>
      <c r="C205" s="100"/>
      <c r="D205" s="101"/>
      <c r="E205" s="73"/>
      <c r="F205" s="59"/>
    </row>
    <row r="206" spans="1:6">
      <c r="A206" s="61"/>
      <c r="B206" s="121" t="s">
        <v>697</v>
      </c>
      <c r="C206" s="122" t="s">
        <v>78</v>
      </c>
      <c r="D206" s="101">
        <v>5</v>
      </c>
      <c r="E206" s="74"/>
      <c r="F206" s="116">
        <f>D206*E206</f>
        <v>0</v>
      </c>
    </row>
    <row r="207" spans="1:6">
      <c r="A207" s="54"/>
      <c r="B207" s="99" t="s">
        <v>701</v>
      </c>
      <c r="C207" s="100" t="s">
        <v>78</v>
      </c>
      <c r="D207" s="101">
        <v>3</v>
      </c>
      <c r="E207" s="74"/>
      <c r="F207" s="75">
        <f>D207*E207</f>
        <v>0</v>
      </c>
    </row>
    <row r="208" spans="1:6">
      <c r="A208" s="54"/>
      <c r="B208" s="99" t="s">
        <v>702</v>
      </c>
      <c r="C208" s="100" t="s">
        <v>78</v>
      </c>
      <c r="D208" s="101">
        <v>2</v>
      </c>
      <c r="E208" s="74"/>
      <c r="F208" s="75">
        <f>D208*E208</f>
        <v>0</v>
      </c>
    </row>
    <row r="209" spans="1:6">
      <c r="A209" s="54"/>
      <c r="B209" s="99"/>
      <c r="C209" s="100"/>
      <c r="D209" s="101"/>
      <c r="E209" s="73"/>
      <c r="F209" s="59"/>
    </row>
    <row r="210" spans="1:6" ht="38.25">
      <c r="A210" s="61">
        <f>MAX($A$63:A209)+1</f>
        <v>16</v>
      </c>
      <c r="B210" s="99" t="s">
        <v>703</v>
      </c>
      <c r="C210" s="100"/>
      <c r="D210" s="101"/>
      <c r="E210" s="73"/>
      <c r="F210" s="59"/>
    </row>
    <row r="211" spans="1:6">
      <c r="A211" s="54"/>
      <c r="B211" s="99" t="s">
        <v>704</v>
      </c>
      <c r="C211" s="100" t="s">
        <v>78</v>
      </c>
      <c r="D211" s="101">
        <v>7</v>
      </c>
      <c r="E211" s="74"/>
      <c r="F211" s="75">
        <f>D211*E211</f>
        <v>0</v>
      </c>
    </row>
    <row r="212" spans="1:6">
      <c r="A212" s="54"/>
      <c r="B212" s="93"/>
      <c r="C212" s="100"/>
      <c r="D212" s="101"/>
      <c r="E212" s="73"/>
      <c r="F212" s="59"/>
    </row>
    <row r="213" spans="1:6" ht="25.5">
      <c r="A213" s="61">
        <f>MAX($A$63:A212)+1</f>
        <v>17</v>
      </c>
      <c r="B213" s="99" t="s">
        <v>705</v>
      </c>
      <c r="C213" s="100"/>
      <c r="D213" s="101"/>
      <c r="E213" s="73"/>
      <c r="F213" s="59"/>
    </row>
    <row r="214" spans="1:6">
      <c r="A214" s="54"/>
      <c r="B214" s="121" t="s">
        <v>697</v>
      </c>
      <c r="C214" s="100" t="s">
        <v>78</v>
      </c>
      <c r="D214" s="101">
        <v>1</v>
      </c>
      <c r="E214" s="74"/>
      <c r="F214" s="75">
        <f>D214*E214</f>
        <v>0</v>
      </c>
    </row>
    <row r="215" spans="1:6">
      <c r="A215" s="54"/>
      <c r="B215" s="99" t="s">
        <v>698</v>
      </c>
      <c r="C215" s="100" t="s">
        <v>78</v>
      </c>
      <c r="D215" s="101">
        <v>1</v>
      </c>
      <c r="E215" s="74"/>
      <c r="F215" s="75">
        <f>D215*E215</f>
        <v>0</v>
      </c>
    </row>
    <row r="216" spans="1:6">
      <c r="A216" s="54"/>
      <c r="B216" s="99"/>
      <c r="C216" s="100"/>
      <c r="D216" s="101"/>
      <c r="E216" s="73"/>
      <c r="F216" s="59"/>
    </row>
    <row r="217" spans="1:6" ht="38.25">
      <c r="A217" s="61">
        <f>MAX($A$63:A216)+1</f>
        <v>18</v>
      </c>
      <c r="B217" s="99" t="s">
        <v>706</v>
      </c>
      <c r="C217" s="100"/>
      <c r="D217" s="101"/>
      <c r="E217" s="73"/>
      <c r="F217" s="59"/>
    </row>
    <row r="218" spans="1:6">
      <c r="A218" s="54"/>
      <c r="B218" s="121" t="s">
        <v>697</v>
      </c>
      <c r="C218" s="100" t="s">
        <v>78</v>
      </c>
      <c r="D218" s="101">
        <v>1</v>
      </c>
      <c r="E218" s="74"/>
      <c r="F218" s="75">
        <f>D218*E218</f>
        <v>0</v>
      </c>
    </row>
    <row r="219" spans="1:6">
      <c r="A219" s="54"/>
      <c r="B219" s="99" t="s">
        <v>698</v>
      </c>
      <c r="C219" s="100" t="s">
        <v>78</v>
      </c>
      <c r="D219" s="101">
        <v>1</v>
      </c>
      <c r="E219" s="74"/>
      <c r="F219" s="75">
        <f>D219*E219</f>
        <v>0</v>
      </c>
    </row>
    <row r="220" spans="1:6">
      <c r="A220" s="54"/>
      <c r="B220" s="99"/>
      <c r="C220" s="100"/>
      <c r="D220" s="101"/>
      <c r="E220" s="73"/>
      <c r="F220" s="59"/>
    </row>
    <row r="221" spans="1:6" ht="51">
      <c r="A221" s="61">
        <f>MAX($A$63:A220)+1</f>
        <v>19</v>
      </c>
      <c r="B221" s="124" t="s">
        <v>707</v>
      </c>
      <c r="C221" s="100" t="s">
        <v>78</v>
      </c>
      <c r="D221" s="101">
        <v>2</v>
      </c>
      <c r="E221" s="74"/>
      <c r="F221" s="75">
        <f>D221*E221</f>
        <v>0</v>
      </c>
    </row>
    <row r="222" spans="1:6">
      <c r="A222" s="54"/>
      <c r="B222" s="124"/>
      <c r="C222" s="100"/>
      <c r="D222" s="101"/>
      <c r="E222" s="73"/>
      <c r="F222" s="125"/>
    </row>
    <row r="223" spans="1:6" ht="38.25">
      <c r="A223" s="61">
        <f>MAX($A$63:A222)+1</f>
        <v>20</v>
      </c>
      <c r="B223" s="124" t="s">
        <v>708</v>
      </c>
      <c r="C223" s="100"/>
      <c r="D223" s="101"/>
      <c r="E223" s="73"/>
      <c r="F223" s="125"/>
    </row>
    <row r="224" spans="1:6">
      <c r="A224" s="54"/>
      <c r="B224" s="124" t="s">
        <v>709</v>
      </c>
      <c r="C224" s="100" t="s">
        <v>78</v>
      </c>
      <c r="D224" s="101">
        <v>6</v>
      </c>
      <c r="E224" s="74"/>
      <c r="F224" s="75">
        <f>D224*E224</f>
        <v>0</v>
      </c>
    </row>
    <row r="225" spans="1:6">
      <c r="A225" s="126"/>
      <c r="B225" s="127"/>
      <c r="C225" s="128"/>
      <c r="D225" s="129"/>
      <c r="E225" s="73"/>
      <c r="F225" s="130"/>
    </row>
    <row r="226" spans="1:6" ht="51">
      <c r="A226" s="61">
        <f>MAX($A$63:A225)+1</f>
        <v>21</v>
      </c>
      <c r="B226" s="127" t="s">
        <v>710</v>
      </c>
      <c r="C226" s="128"/>
      <c r="D226" s="129"/>
      <c r="E226" s="73"/>
      <c r="F226" s="131"/>
    </row>
    <row r="227" spans="1:6" ht="102">
      <c r="A227" s="132"/>
      <c r="B227" s="127" t="s">
        <v>711</v>
      </c>
      <c r="C227" s="128"/>
      <c r="D227" s="129"/>
      <c r="E227" s="73"/>
      <c r="F227" s="131"/>
    </row>
    <row r="228" spans="1:6" ht="25.5">
      <c r="A228" s="132"/>
      <c r="B228" s="127" t="s">
        <v>712</v>
      </c>
      <c r="C228" s="128"/>
      <c r="D228" s="129"/>
      <c r="E228" s="73"/>
      <c r="F228" s="131"/>
    </row>
    <row r="229" spans="1:6">
      <c r="B229" s="133" t="s">
        <v>713</v>
      </c>
      <c r="C229" s="38" t="s">
        <v>714</v>
      </c>
      <c r="D229" s="66">
        <v>3</v>
      </c>
      <c r="E229" s="74"/>
      <c r="F229" s="75">
        <f>D229*E229</f>
        <v>0</v>
      </c>
    </row>
    <row r="230" spans="1:6">
      <c r="B230" s="133" t="s">
        <v>715</v>
      </c>
      <c r="C230" s="38" t="s">
        <v>714</v>
      </c>
      <c r="D230" s="66">
        <v>18</v>
      </c>
      <c r="E230" s="74"/>
      <c r="F230" s="75">
        <f>D230*E230</f>
        <v>0</v>
      </c>
    </row>
    <row r="231" spans="1:6">
      <c r="B231" s="133" t="s">
        <v>716</v>
      </c>
      <c r="C231" s="38" t="s">
        <v>714</v>
      </c>
      <c r="D231" s="66">
        <v>12</v>
      </c>
      <c r="E231" s="74"/>
      <c r="F231" s="75">
        <f>D231*E231</f>
        <v>0</v>
      </c>
    </row>
    <row r="232" spans="1:6">
      <c r="B232" s="133" t="s">
        <v>717</v>
      </c>
      <c r="C232" s="38" t="s">
        <v>714</v>
      </c>
      <c r="D232" s="66">
        <v>9</v>
      </c>
      <c r="E232" s="74"/>
      <c r="F232" s="75">
        <f>D232*E232</f>
        <v>0</v>
      </c>
    </row>
    <row r="233" spans="1:6">
      <c r="A233" s="126"/>
      <c r="B233" s="134" t="s">
        <v>718</v>
      </c>
      <c r="C233" s="135"/>
      <c r="D233" s="136"/>
      <c r="E233" s="73"/>
      <c r="F233" s="137"/>
    </row>
    <row r="234" spans="1:6">
      <c r="B234" s="138" t="s">
        <v>612</v>
      </c>
      <c r="D234" s="66"/>
      <c r="E234" s="73"/>
      <c r="F234" s="7"/>
    </row>
    <row r="235" spans="1:6">
      <c r="B235" s="139"/>
      <c r="C235" s="46"/>
      <c r="D235" s="90"/>
      <c r="E235" s="73"/>
      <c r="F235" s="7"/>
    </row>
    <row r="236" spans="1:6" ht="114.75">
      <c r="A236" s="140">
        <f>MAX($A$10:$A235)+1</f>
        <v>22</v>
      </c>
      <c r="B236" s="141" t="s">
        <v>719</v>
      </c>
      <c r="C236" s="46"/>
      <c r="D236" s="46"/>
      <c r="E236" s="7"/>
      <c r="F236" s="7"/>
    </row>
    <row r="237" spans="1:6" ht="63.75">
      <c r="A237" s="61"/>
      <c r="B237" s="141" t="s">
        <v>720</v>
      </c>
      <c r="C237" s="46"/>
      <c r="D237" s="46"/>
      <c r="E237" s="7"/>
      <c r="F237" s="7"/>
    </row>
    <row r="238" spans="1:6">
      <c r="A238" s="61"/>
      <c r="B238" s="142" t="s">
        <v>721</v>
      </c>
      <c r="C238" s="46"/>
      <c r="D238" s="46"/>
      <c r="E238" s="7"/>
      <c r="F238" s="7"/>
    </row>
    <row r="239" spans="1:6">
      <c r="B239" s="138" t="s">
        <v>722</v>
      </c>
      <c r="D239" s="66"/>
      <c r="E239" s="73"/>
      <c r="F239" s="7"/>
    </row>
    <row r="240" spans="1:6">
      <c r="B240" s="133" t="s">
        <v>713</v>
      </c>
      <c r="C240" s="38" t="s">
        <v>714</v>
      </c>
      <c r="D240" s="66">
        <v>3</v>
      </c>
      <c r="E240" s="74"/>
      <c r="F240" s="75">
        <f>D240*E240</f>
        <v>0</v>
      </c>
    </row>
    <row r="241" spans="1:6">
      <c r="B241" s="138" t="s">
        <v>723</v>
      </c>
      <c r="D241" s="66"/>
      <c r="E241" s="73"/>
      <c r="F241" s="7"/>
    </row>
    <row r="242" spans="1:6">
      <c r="B242" s="133" t="s">
        <v>715</v>
      </c>
      <c r="C242" s="38" t="s">
        <v>714</v>
      </c>
      <c r="D242" s="66">
        <v>18</v>
      </c>
      <c r="E242" s="74"/>
      <c r="F242" s="75">
        <f>D242*E242</f>
        <v>0</v>
      </c>
    </row>
    <row r="243" spans="1:6">
      <c r="B243" s="138" t="s">
        <v>724</v>
      </c>
      <c r="D243" s="66"/>
      <c r="E243" s="73"/>
      <c r="F243" s="7"/>
    </row>
    <row r="244" spans="1:6">
      <c r="B244" s="133" t="s">
        <v>716</v>
      </c>
      <c r="C244" s="38" t="s">
        <v>714</v>
      </c>
      <c r="D244" s="66">
        <v>12</v>
      </c>
      <c r="E244" s="74"/>
      <c r="F244" s="75">
        <f>D244*E244</f>
        <v>0</v>
      </c>
    </row>
    <row r="245" spans="1:6">
      <c r="B245" s="138" t="s">
        <v>725</v>
      </c>
      <c r="D245" s="66"/>
      <c r="E245" s="73"/>
      <c r="F245" s="7"/>
    </row>
    <row r="246" spans="1:6">
      <c r="B246" s="133" t="s">
        <v>717</v>
      </c>
      <c r="C246" s="38" t="s">
        <v>714</v>
      </c>
      <c r="D246" s="66">
        <v>9</v>
      </c>
      <c r="E246" s="74"/>
      <c r="F246" s="75">
        <f>D246*E246</f>
        <v>0</v>
      </c>
    </row>
    <row r="247" spans="1:6">
      <c r="A247" s="54"/>
      <c r="B247" s="93"/>
      <c r="C247" s="100"/>
      <c r="D247" s="101"/>
      <c r="E247" s="73"/>
      <c r="F247" s="59"/>
    </row>
    <row r="248" spans="1:6" ht="38.25">
      <c r="A248" s="61">
        <f>MAX($A$63:A247)+1</f>
        <v>23</v>
      </c>
      <c r="B248" s="123" t="s">
        <v>726</v>
      </c>
      <c r="C248" s="100" t="s">
        <v>42</v>
      </c>
      <c r="D248" s="101">
        <v>13</v>
      </c>
      <c r="E248" s="74"/>
      <c r="F248" s="75">
        <f>D248*E248</f>
        <v>0</v>
      </c>
    </row>
    <row r="249" spans="1:6">
      <c r="A249" s="54"/>
      <c r="B249" s="123"/>
      <c r="C249" s="100"/>
      <c r="D249" s="101"/>
      <c r="E249" s="73"/>
      <c r="F249" s="59"/>
    </row>
    <row r="250" spans="1:6" ht="38.25">
      <c r="A250" s="61">
        <f>MAX($A$63:A249)+1</f>
        <v>24</v>
      </c>
      <c r="B250" s="143" t="s">
        <v>727</v>
      </c>
      <c r="C250" s="100"/>
      <c r="D250" s="101"/>
      <c r="E250" s="73"/>
      <c r="F250" s="125"/>
    </row>
    <row r="251" spans="1:6">
      <c r="A251" s="54"/>
      <c r="B251" s="143" t="s">
        <v>728</v>
      </c>
      <c r="C251" s="100" t="s">
        <v>729</v>
      </c>
      <c r="D251" s="101">
        <v>4</v>
      </c>
      <c r="E251" s="74"/>
      <c r="F251" s="75">
        <f>D251*E251</f>
        <v>0</v>
      </c>
    </row>
    <row r="252" spans="1:6">
      <c r="A252" s="54"/>
      <c r="B252" s="123"/>
      <c r="C252" s="100"/>
      <c r="D252" s="101"/>
      <c r="E252" s="73"/>
      <c r="F252" s="59"/>
    </row>
    <row r="253" spans="1:6" ht="25.5">
      <c r="A253" s="61">
        <f>MAX($A$63:A252)+1</f>
        <v>25</v>
      </c>
      <c r="B253" s="123" t="s">
        <v>730</v>
      </c>
      <c r="C253" s="100" t="s">
        <v>78</v>
      </c>
      <c r="D253" s="101">
        <v>1</v>
      </c>
      <c r="E253" s="74"/>
      <c r="F253" s="75">
        <f>D253*E253</f>
        <v>0</v>
      </c>
    </row>
    <row r="254" spans="1:6">
      <c r="A254" s="61"/>
      <c r="B254" s="123"/>
      <c r="C254" s="100"/>
      <c r="D254" s="101"/>
      <c r="E254" s="73"/>
      <c r="F254" s="75"/>
    </row>
    <row r="255" spans="1:6" ht="38.25">
      <c r="A255" s="61">
        <f>MAX($A$63:A254)+1</f>
        <v>26</v>
      </c>
      <c r="B255" s="123" t="s">
        <v>731</v>
      </c>
      <c r="C255" s="100" t="s">
        <v>78</v>
      </c>
      <c r="D255" s="101">
        <v>4</v>
      </c>
      <c r="E255" s="74"/>
      <c r="F255" s="75">
        <f>D255*E255</f>
        <v>0</v>
      </c>
    </row>
    <row r="256" spans="1:6">
      <c r="A256" s="54"/>
      <c r="B256" s="123" t="s">
        <v>732</v>
      </c>
      <c r="C256" s="100"/>
      <c r="D256" s="101"/>
      <c r="E256" s="73"/>
      <c r="F256" s="59"/>
    </row>
    <row r="257" spans="1:6">
      <c r="A257" s="54"/>
      <c r="B257" s="144" t="s">
        <v>612</v>
      </c>
      <c r="C257" s="100"/>
      <c r="D257" s="101"/>
      <c r="E257" s="73"/>
      <c r="F257" s="59"/>
    </row>
    <row r="258" spans="1:6">
      <c r="A258" s="54"/>
      <c r="B258" s="123"/>
      <c r="C258" s="100"/>
      <c r="D258" s="101"/>
      <c r="E258" s="73"/>
      <c r="F258" s="59"/>
    </row>
    <row r="259" spans="1:6" ht="25.5">
      <c r="A259" s="61">
        <f>MAX($A$63:A258)+1</f>
        <v>27</v>
      </c>
      <c r="B259" s="123" t="s">
        <v>733</v>
      </c>
      <c r="C259" s="100" t="s">
        <v>142</v>
      </c>
      <c r="D259" s="101">
        <v>2</v>
      </c>
      <c r="E259" s="74"/>
      <c r="F259" s="75">
        <f>D259*E259</f>
        <v>0</v>
      </c>
    </row>
    <row r="260" spans="1:6">
      <c r="A260" s="54"/>
      <c r="B260" s="123"/>
      <c r="C260" s="100"/>
      <c r="D260" s="101"/>
      <c r="E260" s="73"/>
      <c r="F260" s="59"/>
    </row>
    <row r="261" spans="1:6" ht="51">
      <c r="A261" s="61">
        <f>MAX($A$63:A260)+1</f>
        <v>28</v>
      </c>
      <c r="B261" s="145" t="s">
        <v>734</v>
      </c>
      <c r="C261" s="100"/>
      <c r="D261" s="101"/>
      <c r="E261" s="73"/>
      <c r="F261" s="59"/>
    </row>
    <row r="262" spans="1:6">
      <c r="A262" s="54"/>
      <c r="B262" s="145" t="s">
        <v>735</v>
      </c>
      <c r="C262" s="100" t="s">
        <v>78</v>
      </c>
      <c r="D262" s="101">
        <v>1</v>
      </c>
      <c r="E262" s="74"/>
      <c r="F262" s="75">
        <f>D262*E262</f>
        <v>0</v>
      </c>
    </row>
    <row r="263" spans="1:6">
      <c r="A263" s="54"/>
      <c r="B263" s="123"/>
      <c r="C263" s="100"/>
      <c r="D263" s="101"/>
      <c r="E263" s="73"/>
      <c r="F263" s="59"/>
    </row>
    <row r="264" spans="1:6" ht="105.75" customHeight="1">
      <c r="A264" s="61">
        <f>MAX($A$63:A263)+1</f>
        <v>29</v>
      </c>
      <c r="B264" s="123" t="s">
        <v>736</v>
      </c>
      <c r="C264" s="100"/>
      <c r="D264" s="101"/>
      <c r="E264" s="73"/>
      <c r="F264" s="59"/>
    </row>
    <row r="265" spans="1:6">
      <c r="A265" s="61"/>
      <c r="B265" s="123" t="s">
        <v>737</v>
      </c>
      <c r="C265" s="100" t="s">
        <v>142</v>
      </c>
      <c r="D265" s="101">
        <v>1</v>
      </c>
      <c r="E265" s="74"/>
      <c r="F265" s="75">
        <f>D265*E265</f>
        <v>0</v>
      </c>
    </row>
    <row r="266" spans="1:6">
      <c r="A266" s="146"/>
      <c r="B266" s="147"/>
      <c r="C266" s="148"/>
      <c r="D266" s="149"/>
      <c r="E266" s="73"/>
      <c r="F266" s="150"/>
    </row>
    <row r="267" spans="1:6">
      <c r="A267" s="54"/>
      <c r="B267" s="55" t="s">
        <v>738</v>
      </c>
      <c r="C267" s="56"/>
      <c r="D267" s="57"/>
      <c r="E267" s="73"/>
      <c r="F267" s="59"/>
    </row>
    <row r="268" spans="1:6">
      <c r="A268" s="54"/>
      <c r="B268" s="60"/>
      <c r="C268" s="56"/>
      <c r="D268" s="57"/>
      <c r="E268" s="73"/>
      <c r="F268" s="59"/>
    </row>
    <row r="269" spans="1:6" ht="114.75">
      <c r="A269" s="61">
        <f>MAX($A$63:A268)+1</f>
        <v>30</v>
      </c>
      <c r="B269" s="62" t="s">
        <v>739</v>
      </c>
      <c r="C269" s="56"/>
      <c r="D269" s="57"/>
      <c r="E269" s="73"/>
      <c r="F269" s="59"/>
    </row>
    <row r="270" spans="1:6">
      <c r="A270" s="151"/>
      <c r="B270" s="152" t="s">
        <v>740</v>
      </c>
      <c r="C270" s="153"/>
      <c r="D270" s="154"/>
      <c r="E270" s="73"/>
      <c r="F270" s="155"/>
    </row>
    <row r="271" spans="1:6">
      <c r="A271" s="61"/>
      <c r="B271" s="62" t="s">
        <v>741</v>
      </c>
      <c r="C271" s="56" t="s">
        <v>78</v>
      </c>
      <c r="D271" s="57">
        <v>4</v>
      </c>
      <c r="E271" s="74"/>
      <c r="F271" s="75">
        <f t="shared" ref="F271:F279" si="0">D271*E271</f>
        <v>0</v>
      </c>
    </row>
    <row r="272" spans="1:6">
      <c r="A272" s="61"/>
      <c r="B272" s="62" t="s">
        <v>742</v>
      </c>
      <c r="C272" s="56" t="s">
        <v>78</v>
      </c>
      <c r="D272" s="57">
        <v>2</v>
      </c>
      <c r="E272" s="74"/>
      <c r="F272" s="75">
        <f t="shared" si="0"/>
        <v>0</v>
      </c>
    </row>
    <row r="273" spans="1:6">
      <c r="A273" s="61"/>
      <c r="B273" s="62" t="s">
        <v>743</v>
      </c>
      <c r="C273" s="56" t="s">
        <v>78</v>
      </c>
      <c r="D273" s="57">
        <v>4</v>
      </c>
      <c r="E273" s="74"/>
      <c r="F273" s="75">
        <f t="shared" si="0"/>
        <v>0</v>
      </c>
    </row>
    <row r="274" spans="1:6">
      <c r="A274" s="61"/>
      <c r="B274" s="62" t="s">
        <v>744</v>
      </c>
      <c r="C274" s="56" t="s">
        <v>78</v>
      </c>
      <c r="D274" s="57">
        <v>2</v>
      </c>
      <c r="E274" s="74"/>
      <c r="F274" s="75">
        <f t="shared" si="0"/>
        <v>0</v>
      </c>
    </row>
    <row r="275" spans="1:6">
      <c r="A275" s="61"/>
      <c r="B275" s="62" t="s">
        <v>745</v>
      </c>
      <c r="C275" s="56" t="s">
        <v>78</v>
      </c>
      <c r="D275" s="57">
        <v>4</v>
      </c>
      <c r="E275" s="74"/>
      <c r="F275" s="75">
        <f t="shared" si="0"/>
        <v>0</v>
      </c>
    </row>
    <row r="276" spans="1:6">
      <c r="A276" s="54"/>
      <c r="B276" s="62" t="s">
        <v>746</v>
      </c>
      <c r="C276" s="56" t="s">
        <v>78</v>
      </c>
      <c r="D276" s="57">
        <v>1</v>
      </c>
      <c r="E276" s="74"/>
      <c r="F276" s="75">
        <f t="shared" si="0"/>
        <v>0</v>
      </c>
    </row>
    <row r="277" spans="1:6">
      <c r="A277" s="54"/>
      <c r="B277" s="62" t="s">
        <v>747</v>
      </c>
      <c r="C277" s="56" t="s">
        <v>78</v>
      </c>
      <c r="D277" s="57">
        <v>2</v>
      </c>
      <c r="E277" s="74"/>
      <c r="F277" s="75">
        <f>D277*E277</f>
        <v>0</v>
      </c>
    </row>
    <row r="278" spans="1:6">
      <c r="A278" s="54"/>
      <c r="B278" s="62" t="s">
        <v>748</v>
      </c>
      <c r="C278" s="56" t="s">
        <v>78</v>
      </c>
      <c r="D278" s="57">
        <v>1</v>
      </c>
      <c r="E278" s="74"/>
      <c r="F278" s="75">
        <f t="shared" ref="F278" si="1">D278*E278</f>
        <v>0</v>
      </c>
    </row>
    <row r="279" spans="1:6">
      <c r="A279" s="54"/>
      <c r="B279" s="62" t="s">
        <v>749</v>
      </c>
      <c r="C279" s="56" t="s">
        <v>78</v>
      </c>
      <c r="D279" s="57">
        <v>1</v>
      </c>
      <c r="E279" s="74"/>
      <c r="F279" s="75">
        <f t="shared" si="0"/>
        <v>0</v>
      </c>
    </row>
    <row r="280" spans="1:6">
      <c r="A280" s="54"/>
      <c r="B280" s="94" t="s">
        <v>750</v>
      </c>
      <c r="C280" s="105"/>
      <c r="D280" s="106"/>
      <c r="E280" s="73"/>
      <c r="F280" s="75"/>
    </row>
    <row r="281" spans="1:6">
      <c r="A281" s="54"/>
      <c r="B281" s="91" t="s">
        <v>612</v>
      </c>
      <c r="C281" s="56"/>
      <c r="D281" s="57"/>
      <c r="E281" s="73"/>
      <c r="F281" s="75"/>
    </row>
    <row r="282" spans="1:6">
      <c r="A282" s="54"/>
      <c r="B282" s="60"/>
      <c r="C282" s="56"/>
      <c r="D282" s="57"/>
      <c r="E282" s="73"/>
      <c r="F282" s="59"/>
    </row>
    <row r="283" spans="1:6" ht="76.5">
      <c r="A283" s="61">
        <f>MAX($A$63:A282)+1</f>
        <v>31</v>
      </c>
      <c r="B283" s="62" t="s">
        <v>751</v>
      </c>
      <c r="C283" s="56"/>
      <c r="D283" s="156"/>
      <c r="E283" s="73"/>
      <c r="F283" s="59"/>
    </row>
    <row r="284" spans="1:6">
      <c r="A284" s="151"/>
      <c r="B284" s="152" t="s">
        <v>740</v>
      </c>
      <c r="C284" s="153"/>
      <c r="D284" s="156"/>
      <c r="E284" s="73"/>
      <c r="F284" s="155"/>
    </row>
    <row r="285" spans="1:6">
      <c r="A285" s="54"/>
      <c r="B285" s="62" t="s">
        <v>752</v>
      </c>
      <c r="C285" s="56" t="s">
        <v>78</v>
      </c>
      <c r="D285" s="156">
        <v>1</v>
      </c>
      <c r="E285" s="74"/>
      <c r="F285" s="75">
        <f t="shared" ref="F285" si="2">D285*E285</f>
        <v>0</v>
      </c>
    </row>
    <row r="286" spans="1:6">
      <c r="A286" s="54"/>
      <c r="B286" s="94" t="s">
        <v>753</v>
      </c>
      <c r="C286" s="56"/>
      <c r="D286" s="156"/>
      <c r="E286" s="73"/>
      <c r="F286" s="75"/>
    </row>
    <row r="287" spans="1:6">
      <c r="A287" s="54"/>
      <c r="B287" s="91" t="s">
        <v>612</v>
      </c>
      <c r="C287" s="56"/>
      <c r="D287" s="156"/>
      <c r="E287" s="73"/>
      <c r="F287" s="75"/>
    </row>
    <row r="288" spans="1:6">
      <c r="A288" s="54"/>
      <c r="B288" s="62"/>
      <c r="C288" s="56"/>
      <c r="D288" s="156"/>
      <c r="E288" s="73"/>
      <c r="F288" s="59"/>
    </row>
    <row r="289" spans="1:6" ht="76.5">
      <c r="A289" s="61">
        <f>MAX($A$63:A288)+1</f>
        <v>32</v>
      </c>
      <c r="B289" s="157" t="s">
        <v>754</v>
      </c>
      <c r="C289" s="158" t="s">
        <v>78</v>
      </c>
      <c r="D289" s="156">
        <v>22</v>
      </c>
      <c r="E289" s="74"/>
      <c r="F289" s="75">
        <f>D289*E289</f>
        <v>0</v>
      </c>
    </row>
    <row r="290" spans="1:6">
      <c r="A290" s="54"/>
      <c r="B290" s="159" t="s">
        <v>755</v>
      </c>
      <c r="C290" s="158"/>
      <c r="D290" s="156"/>
      <c r="E290" s="73"/>
      <c r="F290" s="59"/>
    </row>
    <row r="291" spans="1:6">
      <c r="A291" s="54"/>
      <c r="B291" s="91" t="s">
        <v>612</v>
      </c>
      <c r="C291" s="158"/>
      <c r="D291" s="156"/>
      <c r="E291" s="73"/>
      <c r="F291" s="59"/>
    </row>
    <row r="292" spans="1:6" s="161" customFormat="1">
      <c r="A292" s="44"/>
      <c r="B292" s="160"/>
      <c r="C292" s="82"/>
      <c r="D292" s="82"/>
      <c r="E292" s="73"/>
      <c r="F292" s="7"/>
    </row>
    <row r="293" spans="1:6" s="161" customFormat="1" ht="63.75">
      <c r="A293" s="162">
        <f>MAX($A$11:A292)+1</f>
        <v>33</v>
      </c>
      <c r="B293" s="160" t="s">
        <v>756</v>
      </c>
      <c r="C293" s="82"/>
      <c r="D293" s="82"/>
      <c r="E293" s="73"/>
      <c r="F293" s="7"/>
    </row>
    <row r="294" spans="1:6" s="161" customFormat="1">
      <c r="A294" s="44"/>
      <c r="B294" s="160" t="s">
        <v>757</v>
      </c>
      <c r="C294" s="82" t="s">
        <v>78</v>
      </c>
      <c r="D294" s="163">
        <v>1</v>
      </c>
      <c r="E294" s="74"/>
      <c r="F294" s="79">
        <f t="shared" ref="F294:F295" si="3">D294*E294</f>
        <v>0</v>
      </c>
    </row>
    <row r="295" spans="1:6" s="161" customFormat="1">
      <c r="A295" s="44"/>
      <c r="B295" s="160" t="s">
        <v>758</v>
      </c>
      <c r="C295" s="82" t="s">
        <v>78</v>
      </c>
      <c r="D295" s="163">
        <v>1</v>
      </c>
      <c r="E295" s="74"/>
      <c r="F295" s="79">
        <f t="shared" si="3"/>
        <v>0</v>
      </c>
    </row>
    <row r="296" spans="1:6" s="161" customFormat="1">
      <c r="A296" s="44"/>
      <c r="B296" s="94" t="s">
        <v>759</v>
      </c>
      <c r="C296" s="82"/>
      <c r="D296" s="82"/>
      <c r="E296" s="73"/>
      <c r="F296" s="7"/>
    </row>
    <row r="297" spans="1:6" s="161" customFormat="1">
      <c r="A297" s="44"/>
      <c r="B297" s="160" t="s">
        <v>612</v>
      </c>
      <c r="C297" s="82"/>
      <c r="D297" s="82"/>
      <c r="E297" s="73"/>
      <c r="F297" s="7"/>
    </row>
    <row r="298" spans="1:6" s="161" customFormat="1">
      <c r="A298" s="44"/>
      <c r="B298" s="160"/>
      <c r="C298" s="82"/>
      <c r="D298" s="163"/>
      <c r="E298" s="73"/>
      <c r="F298" s="164"/>
    </row>
    <row r="299" spans="1:6" s="169" customFormat="1" ht="63.75">
      <c r="A299" s="162">
        <f>MAX($A$11:A298)+1</f>
        <v>34</v>
      </c>
      <c r="B299" s="165" t="s">
        <v>760</v>
      </c>
      <c r="C299" s="166"/>
      <c r="D299" s="166"/>
      <c r="E299" s="167"/>
      <c r="F299" s="168"/>
    </row>
    <row r="300" spans="1:6" s="169" customFormat="1">
      <c r="A300" s="155"/>
      <c r="B300" s="165" t="s">
        <v>761</v>
      </c>
      <c r="C300" s="166" t="s">
        <v>78</v>
      </c>
      <c r="D300" s="170">
        <v>1</v>
      </c>
      <c r="E300" s="74"/>
      <c r="F300" s="79">
        <f t="shared" ref="F300" si="4">D300*E300</f>
        <v>0</v>
      </c>
    </row>
    <row r="301" spans="1:6" s="169" customFormat="1">
      <c r="A301" s="155"/>
      <c r="B301" s="145" t="s">
        <v>762</v>
      </c>
      <c r="C301" s="166"/>
      <c r="D301" s="166"/>
      <c r="E301" s="167"/>
      <c r="F301" s="168"/>
    </row>
    <row r="302" spans="1:6" s="169" customFormat="1">
      <c r="A302" s="155"/>
      <c r="B302" s="165" t="s">
        <v>612</v>
      </c>
      <c r="C302" s="166"/>
      <c r="D302" s="166"/>
      <c r="E302" s="167"/>
      <c r="F302" s="168"/>
    </row>
    <row r="303" spans="1:6" s="169" customFormat="1">
      <c r="A303" s="155"/>
      <c r="B303" s="165"/>
      <c r="C303" s="166"/>
      <c r="D303" s="170"/>
      <c r="E303" s="167"/>
      <c r="F303" s="164"/>
    </row>
    <row r="304" spans="1:6" s="161" customFormat="1" ht="51">
      <c r="A304" s="162">
        <f>MAX($A$11:A303)+1</f>
        <v>35</v>
      </c>
      <c r="B304" s="28" t="s">
        <v>763</v>
      </c>
      <c r="C304" s="82"/>
      <c r="D304" s="163"/>
      <c r="E304" s="73"/>
      <c r="F304" s="164"/>
    </row>
    <row r="305" spans="1:13" s="161" customFormat="1">
      <c r="A305" s="44"/>
      <c r="B305" s="160" t="s">
        <v>764</v>
      </c>
      <c r="C305" s="82" t="s">
        <v>78</v>
      </c>
      <c r="D305" s="82">
        <v>2</v>
      </c>
      <c r="E305" s="74"/>
      <c r="F305" s="79">
        <f>D305*E305</f>
        <v>0</v>
      </c>
    </row>
    <row r="306" spans="1:13" s="161" customFormat="1">
      <c r="A306" s="44"/>
      <c r="B306" s="160" t="s">
        <v>765</v>
      </c>
      <c r="C306" s="82"/>
      <c r="D306" s="163"/>
      <c r="E306" s="73"/>
      <c r="F306" s="164"/>
    </row>
    <row r="307" spans="1:13" s="161" customFormat="1">
      <c r="A307" s="44"/>
      <c r="B307" s="160" t="s">
        <v>612</v>
      </c>
      <c r="C307" s="82"/>
      <c r="D307" s="163"/>
      <c r="E307" s="73"/>
      <c r="F307" s="164"/>
    </row>
    <row r="308" spans="1:13" s="161" customFormat="1">
      <c r="A308" s="151"/>
      <c r="B308" s="160"/>
      <c r="C308" s="82"/>
      <c r="D308" s="163"/>
      <c r="E308" s="73"/>
      <c r="F308" s="164"/>
    </row>
    <row r="309" spans="1:13" s="161" customFormat="1" ht="51">
      <c r="A309" s="162">
        <f>MAX($A$11:A308)+1</f>
        <v>36</v>
      </c>
      <c r="B309" s="160" t="s">
        <v>766</v>
      </c>
      <c r="C309" s="82"/>
      <c r="D309" s="163"/>
      <c r="E309" s="73"/>
      <c r="F309" s="164"/>
    </row>
    <row r="310" spans="1:13" s="161" customFormat="1">
      <c r="A310" s="151"/>
      <c r="B310" s="160" t="s">
        <v>764</v>
      </c>
      <c r="C310" s="82" t="s">
        <v>78</v>
      </c>
      <c r="D310" s="82">
        <v>2</v>
      </c>
      <c r="E310" s="74"/>
      <c r="F310" s="79">
        <f>D310*E310</f>
        <v>0</v>
      </c>
    </row>
    <row r="311" spans="1:13" s="161" customFormat="1">
      <c r="A311" s="44"/>
      <c r="B311" s="160" t="s">
        <v>767</v>
      </c>
      <c r="C311" s="82"/>
      <c r="D311" s="163"/>
      <c r="E311" s="73"/>
      <c r="F311" s="164"/>
    </row>
    <row r="312" spans="1:13" s="161" customFormat="1">
      <c r="A312" s="44"/>
      <c r="B312" s="160" t="s">
        <v>612</v>
      </c>
      <c r="C312" s="82"/>
      <c r="D312" s="163"/>
      <c r="E312" s="73"/>
      <c r="F312" s="164"/>
    </row>
    <row r="313" spans="1:13">
      <c r="A313" s="151"/>
      <c r="B313" s="152"/>
      <c r="C313" s="82"/>
      <c r="D313" s="163"/>
      <c r="E313" s="73"/>
      <c r="F313" s="171"/>
    </row>
    <row r="314" spans="1:13" ht="69.75" customHeight="1">
      <c r="A314" s="162">
        <f>MAX($A$11:A313)+1</f>
        <v>37</v>
      </c>
      <c r="B314" s="152" t="s">
        <v>768</v>
      </c>
      <c r="C314" s="82" t="s">
        <v>78</v>
      </c>
      <c r="D314" s="82">
        <v>3</v>
      </c>
      <c r="E314" s="74"/>
      <c r="F314" s="171">
        <f>D314*E314</f>
        <v>0</v>
      </c>
      <c r="M314" s="74"/>
    </row>
    <row r="315" spans="1:13">
      <c r="B315" s="152" t="s">
        <v>769</v>
      </c>
      <c r="C315" s="82"/>
      <c r="D315" s="82"/>
      <c r="E315" s="73"/>
      <c r="F315" s="171"/>
    </row>
    <row r="316" spans="1:13">
      <c r="B316" s="160" t="s">
        <v>612</v>
      </c>
      <c r="C316" s="82"/>
      <c r="D316" s="163"/>
      <c r="E316" s="73"/>
      <c r="F316" s="171"/>
    </row>
    <row r="317" spans="1:13">
      <c r="A317" s="54"/>
      <c r="B317" s="94"/>
      <c r="C317" s="56"/>
      <c r="D317" s="156"/>
      <c r="E317" s="73"/>
      <c r="F317" s="59"/>
      <c r="G317" s="172"/>
      <c r="H317" s="172"/>
      <c r="I317" s="172"/>
      <c r="J317" s="172"/>
      <c r="K317" s="172"/>
      <c r="L317" s="172"/>
      <c r="M317" s="172"/>
    </row>
    <row r="318" spans="1:13" ht="63.75">
      <c r="A318" s="61">
        <f>MAX($A$63:A317)+1</f>
        <v>38</v>
      </c>
      <c r="B318" s="94" t="s">
        <v>770</v>
      </c>
      <c r="C318" s="56" t="s">
        <v>78</v>
      </c>
      <c r="D318" s="156">
        <v>25</v>
      </c>
      <c r="E318" s="74"/>
      <c r="F318" s="75">
        <f>D318*E318</f>
        <v>0</v>
      </c>
      <c r="G318" s="172"/>
      <c r="H318" s="172"/>
      <c r="I318" s="172"/>
      <c r="J318" s="172"/>
      <c r="K318" s="172"/>
      <c r="L318" s="172"/>
      <c r="M318" s="172"/>
    </row>
    <row r="319" spans="1:13">
      <c r="A319" s="54"/>
      <c r="B319" s="94" t="s">
        <v>771</v>
      </c>
      <c r="C319" s="56"/>
      <c r="D319" s="156"/>
      <c r="E319" s="73"/>
      <c r="F319" s="75"/>
    </row>
    <row r="320" spans="1:13">
      <c r="A320" s="54"/>
      <c r="B320" s="91" t="s">
        <v>612</v>
      </c>
      <c r="C320" s="56"/>
      <c r="D320" s="57"/>
      <c r="E320" s="73"/>
      <c r="F320" s="75"/>
    </row>
    <row r="321" spans="1:13" s="155" customFormat="1">
      <c r="A321" s="151"/>
      <c r="B321" s="173"/>
      <c r="C321" s="82"/>
      <c r="D321" s="120"/>
      <c r="E321" s="73"/>
    </row>
    <row r="322" spans="1:13" s="155" customFormat="1" ht="76.5">
      <c r="A322" s="61">
        <f>MAX($A$63:A321)+1</f>
        <v>39</v>
      </c>
      <c r="B322" s="173" t="s">
        <v>772</v>
      </c>
      <c r="C322" s="82"/>
      <c r="D322" s="120"/>
      <c r="E322" s="73"/>
    </row>
    <row r="323" spans="1:13">
      <c r="A323" s="151"/>
      <c r="B323" s="152" t="s">
        <v>740</v>
      </c>
      <c r="C323" s="153"/>
      <c r="D323" s="154"/>
      <c r="E323" s="73"/>
      <c r="F323" s="155"/>
    </row>
    <row r="324" spans="1:13" s="155" customFormat="1">
      <c r="A324" s="151"/>
      <c r="B324" s="173" t="s">
        <v>773</v>
      </c>
      <c r="C324" s="82" t="s">
        <v>78</v>
      </c>
      <c r="D324" s="120">
        <v>2</v>
      </c>
      <c r="E324" s="74"/>
      <c r="F324" s="171">
        <f>+E324*D324</f>
        <v>0</v>
      </c>
    </row>
    <row r="325" spans="1:13" s="155" customFormat="1">
      <c r="A325" s="151"/>
      <c r="B325" s="173" t="s">
        <v>774</v>
      </c>
      <c r="C325" s="82" t="s">
        <v>78</v>
      </c>
      <c r="D325" s="120">
        <v>4</v>
      </c>
      <c r="E325" s="74"/>
      <c r="F325" s="171">
        <f>+E325*D325</f>
        <v>0</v>
      </c>
    </row>
    <row r="326" spans="1:13" s="168" customFormat="1">
      <c r="A326" s="155"/>
      <c r="B326" s="173" t="s">
        <v>775</v>
      </c>
      <c r="C326" s="82"/>
      <c r="D326" s="120"/>
      <c r="E326" s="73"/>
      <c r="F326" s="171"/>
    </row>
    <row r="327" spans="1:13" s="168" customFormat="1">
      <c r="B327" s="173" t="s">
        <v>612</v>
      </c>
      <c r="C327" s="82"/>
      <c r="D327" s="120"/>
      <c r="E327" s="73"/>
    </row>
    <row r="328" spans="1:13" s="168" customFormat="1" ht="25.5">
      <c r="B328" s="173" t="s">
        <v>776</v>
      </c>
      <c r="C328" s="82"/>
      <c r="D328" s="120"/>
      <c r="E328" s="73"/>
    </row>
    <row r="329" spans="1:13">
      <c r="A329" s="174"/>
      <c r="B329" s="94"/>
      <c r="C329" s="100"/>
      <c r="D329" s="101"/>
      <c r="E329" s="73"/>
      <c r="F329" s="175"/>
    </row>
    <row r="330" spans="1:13" ht="76.5">
      <c r="A330" s="61">
        <f>MAX($A$63:A329)+1</f>
        <v>40</v>
      </c>
      <c r="B330" s="99" t="s">
        <v>777</v>
      </c>
      <c r="C330" s="100"/>
      <c r="D330" s="101"/>
      <c r="E330" s="73"/>
      <c r="F330" s="59"/>
    </row>
    <row r="331" spans="1:13">
      <c r="A331" s="54"/>
      <c r="B331" s="99" t="s">
        <v>778</v>
      </c>
      <c r="C331" s="100" t="s">
        <v>78</v>
      </c>
      <c r="D331" s="176">
        <v>6</v>
      </c>
      <c r="E331" s="74"/>
      <c r="F331" s="75">
        <f>D331*E331</f>
        <v>0</v>
      </c>
    </row>
    <row r="332" spans="1:13">
      <c r="A332" s="54"/>
      <c r="B332" s="99" t="s">
        <v>779</v>
      </c>
      <c r="C332" s="100"/>
      <c r="D332" s="176"/>
      <c r="E332" s="73"/>
      <c r="F332" s="59"/>
    </row>
    <row r="333" spans="1:13">
      <c r="A333" s="177"/>
      <c r="B333" s="91" t="s">
        <v>612</v>
      </c>
      <c r="C333" s="100"/>
      <c r="D333" s="176"/>
      <c r="E333" s="73"/>
      <c r="F333" s="178"/>
    </row>
    <row r="334" spans="1:13">
      <c r="A334" s="54"/>
      <c r="B334" s="94"/>
      <c r="C334" s="56"/>
      <c r="D334" s="176"/>
      <c r="E334" s="73"/>
      <c r="F334" s="178"/>
      <c r="G334" s="172"/>
      <c r="H334" s="172"/>
      <c r="I334" s="172"/>
      <c r="J334" s="172"/>
      <c r="K334" s="172"/>
      <c r="L334" s="172"/>
      <c r="M334" s="172"/>
    </row>
    <row r="335" spans="1:13" ht="51">
      <c r="A335" s="61">
        <f>MAX($A$63:A334)+1</f>
        <v>41</v>
      </c>
      <c r="B335" s="94" t="s">
        <v>780</v>
      </c>
      <c r="C335" s="56" t="s">
        <v>78</v>
      </c>
      <c r="D335" s="56">
        <v>6</v>
      </c>
      <c r="E335" s="74"/>
      <c r="F335" s="75">
        <f>D335*E335</f>
        <v>0</v>
      </c>
      <c r="G335" s="172"/>
      <c r="H335" s="172"/>
      <c r="I335" s="172"/>
      <c r="J335" s="172"/>
      <c r="K335" s="172"/>
      <c r="L335" s="172"/>
      <c r="M335" s="172"/>
    </row>
    <row r="336" spans="1:13">
      <c r="A336" s="54"/>
      <c r="B336" s="94" t="s">
        <v>753</v>
      </c>
      <c r="C336" s="56"/>
      <c r="D336" s="57"/>
      <c r="E336" s="73"/>
      <c r="F336" s="75"/>
    </row>
    <row r="337" spans="1:9">
      <c r="A337" s="54"/>
      <c r="B337" s="91" t="s">
        <v>612</v>
      </c>
      <c r="C337" s="56"/>
      <c r="D337" s="57"/>
      <c r="E337" s="73"/>
      <c r="F337" s="75"/>
    </row>
    <row r="338" spans="1:9">
      <c r="A338" s="54"/>
      <c r="B338" s="99"/>
      <c r="C338" s="158"/>
      <c r="D338" s="179"/>
      <c r="E338" s="73"/>
      <c r="F338" s="59"/>
    </row>
    <row r="339" spans="1:9" ht="54" customHeight="1">
      <c r="A339" s="61">
        <f>MAX($A$63:A338)+1</f>
        <v>42</v>
      </c>
      <c r="B339" s="123" t="s">
        <v>781</v>
      </c>
      <c r="C339" s="158"/>
      <c r="D339" s="179"/>
      <c r="E339" s="73"/>
      <c r="F339" s="59"/>
    </row>
    <row r="340" spans="1:9" ht="12.75" customHeight="1">
      <c r="A340" s="54"/>
      <c r="B340" s="180" t="s">
        <v>782</v>
      </c>
      <c r="C340" s="158"/>
      <c r="D340" s="179"/>
      <c r="E340" s="73"/>
      <c r="F340" s="59"/>
    </row>
    <row r="341" spans="1:9">
      <c r="A341" s="61"/>
      <c r="B341" s="123" t="s">
        <v>783</v>
      </c>
      <c r="C341" s="158"/>
      <c r="D341" s="179"/>
      <c r="E341" s="73"/>
      <c r="F341" s="59"/>
    </row>
    <row r="342" spans="1:9" ht="51">
      <c r="A342" s="54"/>
      <c r="B342" s="180" t="s">
        <v>784</v>
      </c>
      <c r="C342" s="158"/>
      <c r="D342" s="179"/>
      <c r="E342" s="73"/>
      <c r="F342" s="59"/>
    </row>
    <row r="343" spans="1:9">
      <c r="A343" s="54"/>
      <c r="B343" s="180" t="s">
        <v>785</v>
      </c>
      <c r="C343" s="158"/>
      <c r="D343" s="179"/>
      <c r="E343" s="73"/>
      <c r="F343" s="59"/>
    </row>
    <row r="344" spans="1:9" ht="25.5">
      <c r="A344" s="54"/>
      <c r="B344" s="180" t="s">
        <v>786</v>
      </c>
      <c r="C344" s="158"/>
      <c r="D344" s="179"/>
      <c r="E344" s="73"/>
      <c r="F344" s="59"/>
    </row>
    <row r="345" spans="1:9" ht="25.5">
      <c r="A345" s="54"/>
      <c r="B345" s="180" t="s">
        <v>787</v>
      </c>
      <c r="C345" s="158"/>
      <c r="D345" s="179"/>
      <c r="E345" s="73"/>
      <c r="F345" s="59"/>
    </row>
    <row r="346" spans="1:9">
      <c r="A346" s="54"/>
      <c r="B346" s="180" t="s">
        <v>788</v>
      </c>
      <c r="C346" s="158" t="s">
        <v>142</v>
      </c>
      <c r="D346" s="176">
        <v>6</v>
      </c>
      <c r="E346" s="74"/>
      <c r="F346" s="75">
        <f>D346*E346</f>
        <v>0</v>
      </c>
    </row>
    <row r="347" spans="1:9">
      <c r="A347" s="177"/>
      <c r="B347" s="145" t="s">
        <v>789</v>
      </c>
      <c r="C347" s="158"/>
      <c r="D347" s="176"/>
      <c r="E347" s="73"/>
      <c r="F347" s="178"/>
    </row>
    <row r="348" spans="1:9">
      <c r="A348" s="177"/>
      <c r="B348" s="144" t="s">
        <v>612</v>
      </c>
      <c r="C348" s="158"/>
      <c r="D348" s="176"/>
      <c r="E348" s="73"/>
      <c r="F348" s="178"/>
    </row>
    <row r="349" spans="1:9">
      <c r="A349" s="177"/>
      <c r="B349" s="123"/>
      <c r="C349" s="158"/>
      <c r="D349" s="176"/>
      <c r="E349" s="73"/>
      <c r="F349" s="131"/>
      <c r="I349" s="181"/>
    </row>
    <row r="350" spans="1:9" ht="38.25">
      <c r="A350" s="61">
        <f>MAX($A$63:A349)+1</f>
        <v>43</v>
      </c>
      <c r="B350" s="145" t="s">
        <v>790</v>
      </c>
      <c r="C350" s="158"/>
      <c r="D350" s="176"/>
      <c r="E350" s="73"/>
      <c r="F350" s="178"/>
      <c r="I350" s="181"/>
    </row>
    <row r="351" spans="1:9" ht="25.5">
      <c r="A351" s="174"/>
      <c r="B351" s="145" t="s">
        <v>791</v>
      </c>
      <c r="C351" s="158"/>
      <c r="D351" s="176"/>
      <c r="E351" s="73"/>
      <c r="F351" s="131"/>
    </row>
    <row r="352" spans="1:9" ht="25.5">
      <c r="A352" s="174"/>
      <c r="B352" s="145" t="s">
        <v>792</v>
      </c>
      <c r="C352" s="158"/>
      <c r="D352" s="176"/>
      <c r="E352" s="73"/>
      <c r="F352" s="178"/>
    </row>
    <row r="353" spans="1:6" ht="25.5">
      <c r="A353" s="174"/>
      <c r="B353" s="145" t="s">
        <v>793</v>
      </c>
      <c r="C353" s="158"/>
      <c r="D353" s="176"/>
      <c r="E353" s="73"/>
      <c r="F353" s="131"/>
    </row>
    <row r="354" spans="1:6" ht="38.25">
      <c r="A354" s="174"/>
      <c r="B354" s="145" t="s">
        <v>794</v>
      </c>
      <c r="C354" s="158"/>
      <c r="D354" s="176"/>
      <c r="E354" s="73"/>
      <c r="F354" s="131"/>
    </row>
    <row r="355" spans="1:6">
      <c r="A355" s="174"/>
      <c r="B355" s="145" t="s">
        <v>795</v>
      </c>
      <c r="C355" s="158"/>
      <c r="D355" s="176"/>
      <c r="E355" s="73"/>
      <c r="F355" s="178"/>
    </row>
    <row r="356" spans="1:6">
      <c r="A356" s="174"/>
      <c r="B356" s="182" t="s">
        <v>796</v>
      </c>
      <c r="C356" s="158"/>
      <c r="D356" s="176"/>
      <c r="E356" s="73"/>
      <c r="F356" s="178"/>
    </row>
    <row r="357" spans="1:6" ht="38.25">
      <c r="A357" s="174"/>
      <c r="B357" s="145" t="s">
        <v>797</v>
      </c>
      <c r="C357" s="158"/>
      <c r="D357" s="176"/>
      <c r="E357" s="73"/>
      <c r="F357" s="178"/>
    </row>
    <row r="358" spans="1:6" ht="38.25">
      <c r="A358" s="177"/>
      <c r="B358" s="145" t="s">
        <v>798</v>
      </c>
      <c r="C358" s="158"/>
      <c r="D358" s="176"/>
      <c r="E358" s="73"/>
      <c r="F358" s="178"/>
    </row>
    <row r="359" spans="1:6">
      <c r="A359" s="177"/>
      <c r="B359" s="145" t="s">
        <v>799</v>
      </c>
      <c r="C359" s="158"/>
      <c r="D359" s="176"/>
      <c r="E359" s="73"/>
      <c r="F359" s="178"/>
    </row>
    <row r="360" spans="1:6">
      <c r="A360" s="61"/>
      <c r="B360" s="145" t="s">
        <v>800</v>
      </c>
      <c r="C360" s="158" t="s">
        <v>78</v>
      </c>
      <c r="D360" s="176">
        <v>6</v>
      </c>
      <c r="E360" s="74"/>
      <c r="F360" s="75">
        <f>D360*E360</f>
        <v>0</v>
      </c>
    </row>
    <row r="361" spans="1:6">
      <c r="A361" s="183"/>
      <c r="B361" s="145" t="s">
        <v>801</v>
      </c>
      <c r="C361" s="158"/>
      <c r="D361" s="176"/>
      <c r="E361" s="73"/>
      <c r="F361" s="131"/>
    </row>
    <row r="362" spans="1:6">
      <c r="A362" s="177"/>
      <c r="B362" s="145" t="s">
        <v>802</v>
      </c>
      <c r="C362" s="158"/>
      <c r="D362" s="176"/>
      <c r="E362" s="73"/>
      <c r="F362" s="178"/>
    </row>
    <row r="363" spans="1:6">
      <c r="A363" s="177"/>
      <c r="B363" s="144" t="s">
        <v>612</v>
      </c>
      <c r="C363" s="158"/>
      <c r="D363" s="176"/>
      <c r="E363" s="73"/>
      <c r="F363" s="178"/>
    </row>
    <row r="364" spans="1:6">
      <c r="A364" s="54"/>
      <c r="B364" s="99"/>
      <c r="C364" s="158"/>
      <c r="D364" s="176"/>
      <c r="E364" s="73"/>
      <c r="F364" s="59"/>
    </row>
    <row r="365" spans="1:6" ht="38.25">
      <c r="A365" s="61">
        <f>MAX($A$63:A364)+1</f>
        <v>44</v>
      </c>
      <c r="B365" s="123" t="s">
        <v>803</v>
      </c>
      <c r="C365" s="158"/>
      <c r="D365" s="176"/>
      <c r="E365" s="73"/>
      <c r="F365" s="59"/>
    </row>
    <row r="366" spans="1:6">
      <c r="A366" s="54"/>
      <c r="B366" s="121" t="s">
        <v>764</v>
      </c>
      <c r="C366" s="158" t="s">
        <v>78</v>
      </c>
      <c r="D366" s="176">
        <v>15</v>
      </c>
      <c r="E366" s="74"/>
      <c r="F366" s="75">
        <f>D366*E366</f>
        <v>0</v>
      </c>
    </row>
    <row r="367" spans="1:6">
      <c r="A367" s="54"/>
      <c r="B367" s="121" t="s">
        <v>804</v>
      </c>
      <c r="C367" s="158" t="s">
        <v>78</v>
      </c>
      <c r="D367" s="176">
        <v>3</v>
      </c>
      <c r="E367" s="74"/>
      <c r="F367" s="75">
        <f>D367*E367</f>
        <v>0</v>
      </c>
    </row>
    <row r="368" spans="1:6">
      <c r="A368" s="54"/>
      <c r="B368" s="99"/>
      <c r="C368" s="100"/>
      <c r="D368" s="101"/>
      <c r="E368" s="73"/>
      <c r="F368" s="59"/>
    </row>
    <row r="369" spans="1:8" ht="51">
      <c r="A369" s="61">
        <f>MAX($A$63:A368)+1</f>
        <v>45</v>
      </c>
      <c r="B369" s="124" t="s">
        <v>707</v>
      </c>
      <c r="C369" s="100" t="s">
        <v>78</v>
      </c>
      <c r="D369" s="101">
        <v>6</v>
      </c>
      <c r="E369" s="74"/>
      <c r="F369" s="75">
        <f>D369*E369</f>
        <v>0</v>
      </c>
    </row>
    <row r="370" spans="1:8">
      <c r="A370" s="54"/>
      <c r="B370" s="124"/>
      <c r="C370" s="100"/>
      <c r="D370" s="101"/>
      <c r="E370" s="73"/>
      <c r="F370" s="125"/>
    </row>
    <row r="371" spans="1:8" ht="38.25">
      <c r="A371" s="61">
        <f>MAX($A$63:A370)+1</f>
        <v>46</v>
      </c>
      <c r="B371" s="124" t="s">
        <v>708</v>
      </c>
      <c r="C371" s="100"/>
      <c r="D371" s="101"/>
      <c r="E371" s="74"/>
      <c r="F371" s="125"/>
    </row>
    <row r="372" spans="1:8">
      <c r="A372" s="54"/>
      <c r="B372" s="124" t="s">
        <v>709</v>
      </c>
      <c r="C372" s="100" t="s">
        <v>78</v>
      </c>
      <c r="D372" s="101">
        <v>12</v>
      </c>
      <c r="E372" s="74"/>
      <c r="F372" s="75">
        <f>D372*E372</f>
        <v>0</v>
      </c>
    </row>
    <row r="373" spans="1:8">
      <c r="B373" s="184"/>
      <c r="C373" s="82"/>
      <c r="D373" s="82"/>
      <c r="E373" s="73"/>
      <c r="F373" s="7"/>
      <c r="H373" s="185"/>
    </row>
    <row r="374" spans="1:8" ht="79.5" customHeight="1">
      <c r="A374" s="61">
        <f>MAX($A$63:A373)+1</f>
        <v>47</v>
      </c>
      <c r="B374" s="184" t="s">
        <v>805</v>
      </c>
      <c r="C374" s="82"/>
      <c r="D374" s="82"/>
      <c r="E374" s="73"/>
      <c r="F374" s="7"/>
      <c r="H374" s="185"/>
    </row>
    <row r="375" spans="1:8">
      <c r="B375" s="184" t="s">
        <v>806</v>
      </c>
      <c r="C375" s="82"/>
      <c r="D375" s="82"/>
      <c r="E375" s="73"/>
      <c r="F375" s="7"/>
      <c r="H375" s="185"/>
    </row>
    <row r="376" spans="1:8">
      <c r="B376" s="184" t="s">
        <v>807</v>
      </c>
      <c r="C376" s="82"/>
      <c r="D376" s="82"/>
      <c r="E376" s="73"/>
      <c r="F376" s="7"/>
      <c r="H376" s="185"/>
    </row>
    <row r="377" spans="1:8">
      <c r="B377" s="184" t="s">
        <v>808</v>
      </c>
      <c r="C377" s="82"/>
      <c r="D377" s="82"/>
      <c r="E377" s="73"/>
      <c r="F377" s="7"/>
      <c r="H377" s="185"/>
    </row>
    <row r="378" spans="1:8">
      <c r="B378" s="184" t="s">
        <v>658</v>
      </c>
      <c r="C378" s="82" t="s">
        <v>78</v>
      </c>
      <c r="D378" s="163">
        <v>3</v>
      </c>
      <c r="E378" s="74"/>
      <c r="F378" s="116">
        <f>+E378*D378</f>
        <v>0</v>
      </c>
      <c r="H378" s="185"/>
    </row>
    <row r="379" spans="1:8">
      <c r="B379" s="184" t="s">
        <v>809</v>
      </c>
      <c r="C379" s="82"/>
      <c r="D379" s="82"/>
      <c r="E379" s="73"/>
      <c r="F379" s="7"/>
      <c r="H379" s="185"/>
    </row>
    <row r="380" spans="1:8">
      <c r="B380" s="184" t="s">
        <v>612</v>
      </c>
      <c r="C380" s="82"/>
      <c r="D380" s="82"/>
      <c r="E380" s="73"/>
      <c r="F380" s="7"/>
      <c r="H380" s="185"/>
    </row>
    <row r="381" spans="1:8">
      <c r="B381" s="184"/>
      <c r="C381" s="82"/>
      <c r="D381" s="82"/>
      <c r="E381" s="73"/>
      <c r="F381" s="7"/>
      <c r="H381" s="185"/>
    </row>
    <row r="382" spans="1:8" ht="38.25">
      <c r="A382" s="186">
        <f>MAX($A$9:A381)+1</f>
        <v>48</v>
      </c>
      <c r="B382" s="184" t="s">
        <v>810</v>
      </c>
      <c r="C382" s="82"/>
      <c r="D382" s="82"/>
      <c r="E382" s="73"/>
      <c r="F382" s="7"/>
      <c r="H382" s="185"/>
    </row>
    <row r="383" spans="1:8" ht="63.75">
      <c r="A383" s="186"/>
      <c r="B383" s="184" t="s">
        <v>811</v>
      </c>
      <c r="C383" s="82"/>
      <c r="D383" s="82"/>
      <c r="E383" s="73"/>
      <c r="F383" s="7"/>
      <c r="H383" s="185"/>
    </row>
    <row r="384" spans="1:8">
      <c r="A384" s="186"/>
      <c r="B384" s="184" t="s">
        <v>812</v>
      </c>
      <c r="C384" s="82"/>
      <c r="D384" s="82"/>
      <c r="E384" s="73"/>
      <c r="F384" s="7"/>
      <c r="H384" s="185"/>
    </row>
    <row r="385" spans="1:8">
      <c r="B385" s="184" t="s">
        <v>806</v>
      </c>
      <c r="C385" s="82"/>
      <c r="D385" s="82"/>
      <c r="E385" s="73"/>
      <c r="F385" s="7"/>
      <c r="H385" s="185"/>
    </row>
    <row r="386" spans="1:8">
      <c r="B386" s="184" t="s">
        <v>807</v>
      </c>
      <c r="C386" s="82"/>
      <c r="D386" s="82"/>
      <c r="E386" s="73"/>
      <c r="F386" s="7"/>
      <c r="H386" s="185"/>
    </row>
    <row r="387" spans="1:8">
      <c r="B387" s="184" t="s">
        <v>813</v>
      </c>
      <c r="C387" s="82"/>
      <c r="D387" s="82"/>
      <c r="E387" s="73"/>
      <c r="F387" s="7"/>
      <c r="H387" s="185"/>
    </row>
    <row r="388" spans="1:8">
      <c r="B388" s="184" t="s">
        <v>658</v>
      </c>
      <c r="C388" s="82" t="s">
        <v>78</v>
      </c>
      <c r="D388" s="163">
        <v>3</v>
      </c>
      <c r="E388" s="74"/>
      <c r="F388" s="116">
        <f>+E388*D388</f>
        <v>0</v>
      </c>
      <c r="H388" s="185"/>
    </row>
    <row r="389" spans="1:8">
      <c r="B389" s="184" t="s">
        <v>814</v>
      </c>
      <c r="C389" s="82"/>
      <c r="D389" s="82"/>
      <c r="E389" s="73"/>
      <c r="F389" s="7"/>
      <c r="H389" s="185"/>
    </row>
    <row r="390" spans="1:8">
      <c r="B390" s="184" t="s">
        <v>612</v>
      </c>
      <c r="C390" s="82"/>
      <c r="D390" s="82"/>
      <c r="E390" s="73"/>
      <c r="F390" s="7"/>
      <c r="H390" s="185"/>
    </row>
    <row r="391" spans="1:8" ht="63.75">
      <c r="B391" s="184" t="s">
        <v>815</v>
      </c>
      <c r="C391" s="82"/>
      <c r="D391" s="82"/>
      <c r="E391" s="73"/>
      <c r="F391" s="7"/>
      <c r="H391" s="185"/>
    </row>
    <row r="392" spans="1:8" s="161" customFormat="1">
      <c r="A392" s="44"/>
      <c r="B392" s="160"/>
      <c r="C392" s="82"/>
      <c r="D392" s="163"/>
      <c r="E392" s="73"/>
      <c r="F392" s="164"/>
    </row>
    <row r="393" spans="1:8" s="161" customFormat="1" ht="63.75">
      <c r="A393" s="61">
        <f>MAX($A$63:A392)+1</f>
        <v>49</v>
      </c>
      <c r="B393" s="187" t="s">
        <v>816</v>
      </c>
      <c r="C393" s="82"/>
      <c r="D393" s="163"/>
      <c r="E393" s="73"/>
      <c r="F393" s="164"/>
    </row>
    <row r="394" spans="1:8" s="161" customFormat="1">
      <c r="A394" s="44"/>
      <c r="B394" s="119" t="s">
        <v>817</v>
      </c>
      <c r="C394" s="82" t="s">
        <v>78</v>
      </c>
      <c r="D394" s="82">
        <v>3</v>
      </c>
      <c r="E394" s="74"/>
      <c r="F394" s="79">
        <f>D394*E394</f>
        <v>0</v>
      </c>
    </row>
    <row r="395" spans="1:8" s="161" customFormat="1">
      <c r="A395" s="44"/>
      <c r="B395" s="119" t="s">
        <v>818</v>
      </c>
      <c r="C395" s="82"/>
      <c r="D395" s="163"/>
      <c r="E395" s="73"/>
      <c r="F395" s="164"/>
    </row>
    <row r="396" spans="1:8" s="161" customFormat="1">
      <c r="A396" s="44"/>
      <c r="B396" s="119" t="s">
        <v>612</v>
      </c>
      <c r="C396" s="82"/>
      <c r="D396" s="163"/>
      <c r="E396" s="73"/>
      <c r="F396" s="164"/>
    </row>
    <row r="397" spans="1:8" s="161" customFormat="1">
      <c r="A397" s="151"/>
      <c r="B397" s="119"/>
      <c r="C397" s="82"/>
      <c r="D397" s="163"/>
      <c r="E397" s="73"/>
      <c r="F397" s="164"/>
    </row>
    <row r="398" spans="1:8" s="161" customFormat="1" ht="51">
      <c r="A398" s="61">
        <f>MAX($A$63:A397)+1</f>
        <v>50</v>
      </c>
      <c r="B398" s="119" t="s">
        <v>766</v>
      </c>
      <c r="C398" s="82"/>
      <c r="D398" s="163"/>
      <c r="E398" s="73"/>
      <c r="F398" s="164"/>
    </row>
    <row r="399" spans="1:8" s="161" customFormat="1">
      <c r="A399" s="44"/>
      <c r="B399" s="119" t="s">
        <v>819</v>
      </c>
      <c r="C399" s="82" t="s">
        <v>78</v>
      </c>
      <c r="D399" s="82">
        <v>3</v>
      </c>
      <c r="E399" s="74"/>
      <c r="F399" s="79">
        <f>D399*E399</f>
        <v>0</v>
      </c>
    </row>
    <row r="400" spans="1:8" s="161" customFormat="1">
      <c r="A400" s="44"/>
      <c r="B400" s="119" t="s">
        <v>767</v>
      </c>
      <c r="C400" s="82"/>
      <c r="D400" s="163"/>
      <c r="E400" s="73"/>
      <c r="F400" s="164"/>
    </row>
    <row r="401" spans="1:13" s="161" customFormat="1">
      <c r="A401" s="44"/>
      <c r="B401" s="119" t="s">
        <v>612</v>
      </c>
      <c r="C401" s="82"/>
      <c r="D401" s="163"/>
      <c r="E401" s="73"/>
      <c r="F401" s="164"/>
    </row>
    <row r="402" spans="1:13">
      <c r="A402" s="151"/>
      <c r="B402" s="188"/>
      <c r="C402" s="82"/>
      <c r="D402" s="163"/>
      <c r="E402" s="73"/>
      <c r="F402" s="171"/>
    </row>
    <row r="403" spans="1:13" ht="76.5">
      <c r="A403" s="61">
        <f>MAX($A$63:A402)+1</f>
        <v>51</v>
      </c>
      <c r="B403" s="188" t="s">
        <v>768</v>
      </c>
      <c r="C403" s="82" t="s">
        <v>78</v>
      </c>
      <c r="D403" s="82">
        <v>3</v>
      </c>
      <c r="E403" s="74"/>
      <c r="F403" s="171">
        <f>D403*E403</f>
        <v>0</v>
      </c>
    </row>
    <row r="404" spans="1:13">
      <c r="B404" s="188" t="s">
        <v>769</v>
      </c>
      <c r="C404" s="82"/>
      <c r="D404" s="163"/>
      <c r="E404" s="73"/>
      <c r="F404" s="171"/>
    </row>
    <row r="405" spans="1:13">
      <c r="B405" s="188" t="s">
        <v>820</v>
      </c>
      <c r="C405" s="82"/>
      <c r="D405" s="163"/>
      <c r="E405" s="73"/>
      <c r="F405" s="171"/>
    </row>
    <row r="406" spans="1:13">
      <c r="B406" s="189"/>
      <c r="C406" s="87"/>
      <c r="D406" s="176"/>
      <c r="E406" s="73"/>
      <c r="F406" s="7"/>
    </row>
    <row r="407" spans="1:13" ht="89.25">
      <c r="A407" s="61">
        <f>MAX($A$63:A406)+1</f>
        <v>52</v>
      </c>
      <c r="B407" s="127" t="s">
        <v>821</v>
      </c>
      <c r="C407" s="87"/>
      <c r="D407" s="88"/>
      <c r="E407" s="73"/>
      <c r="F407" s="7"/>
      <c r="G407" s="172"/>
      <c r="H407" s="172"/>
      <c r="I407" s="172"/>
      <c r="J407" s="172"/>
      <c r="K407" s="172"/>
      <c r="L407" s="172"/>
      <c r="M407" s="172"/>
    </row>
    <row r="408" spans="1:13" ht="63.75">
      <c r="A408" s="61"/>
      <c r="B408" s="127" t="s">
        <v>822</v>
      </c>
      <c r="C408" s="87"/>
      <c r="D408" s="88"/>
      <c r="E408" s="73"/>
      <c r="F408" s="7"/>
      <c r="G408" s="172"/>
      <c r="H408" s="172"/>
      <c r="I408" s="172"/>
      <c r="J408" s="172"/>
      <c r="K408" s="172"/>
      <c r="L408" s="172"/>
      <c r="M408" s="172"/>
    </row>
    <row r="409" spans="1:13" ht="89.25">
      <c r="A409" s="186"/>
      <c r="B409" s="127" t="s">
        <v>823</v>
      </c>
      <c r="C409" s="87"/>
      <c r="D409" s="88"/>
      <c r="E409" s="73"/>
      <c r="F409" s="7"/>
      <c r="G409" s="172"/>
      <c r="H409" s="172"/>
      <c r="I409" s="172"/>
      <c r="J409" s="172"/>
      <c r="K409" s="172"/>
      <c r="L409" s="172"/>
      <c r="M409" s="172"/>
    </row>
    <row r="410" spans="1:13" ht="95.25" customHeight="1">
      <c r="A410" s="186"/>
      <c r="B410" s="127" t="s">
        <v>824</v>
      </c>
      <c r="C410" s="87"/>
      <c r="D410" s="88"/>
      <c r="E410" s="73"/>
      <c r="F410" s="7"/>
      <c r="G410" s="172"/>
      <c r="H410" s="172"/>
      <c r="I410" s="172"/>
      <c r="J410" s="172"/>
      <c r="K410" s="172"/>
      <c r="L410" s="172"/>
      <c r="M410" s="172"/>
    </row>
    <row r="411" spans="1:13">
      <c r="B411" s="187" t="s">
        <v>825</v>
      </c>
      <c r="C411" s="46"/>
      <c r="D411" s="46"/>
      <c r="E411" s="73"/>
    </row>
    <row r="412" spans="1:13">
      <c r="B412" s="189" t="s">
        <v>826</v>
      </c>
      <c r="C412" s="87" t="s">
        <v>714</v>
      </c>
      <c r="D412" s="176">
        <v>235</v>
      </c>
      <c r="E412" s="74"/>
      <c r="F412" s="171">
        <f>+E412*D412</f>
        <v>0</v>
      </c>
      <c r="G412" s="172"/>
      <c r="H412" s="172"/>
      <c r="I412" s="172"/>
      <c r="J412" s="172"/>
      <c r="K412" s="172"/>
      <c r="L412" s="172"/>
      <c r="M412" s="172"/>
    </row>
    <row r="413" spans="1:13">
      <c r="B413" s="189" t="s">
        <v>827</v>
      </c>
      <c r="C413" s="87" t="s">
        <v>714</v>
      </c>
      <c r="D413" s="176">
        <v>140</v>
      </c>
      <c r="E413" s="190"/>
      <c r="F413" s="171">
        <f>+E413*D413</f>
        <v>0</v>
      </c>
      <c r="G413" s="172"/>
      <c r="H413" s="172"/>
      <c r="I413" s="172"/>
      <c r="J413" s="172"/>
      <c r="K413" s="172"/>
      <c r="L413" s="172"/>
      <c r="M413" s="172"/>
    </row>
    <row r="414" spans="1:13">
      <c r="B414" s="187" t="s">
        <v>828</v>
      </c>
      <c r="C414" s="46"/>
      <c r="D414" s="46"/>
      <c r="E414" s="73"/>
    </row>
    <row r="415" spans="1:13">
      <c r="B415" s="189" t="s">
        <v>829</v>
      </c>
      <c r="C415" s="87" t="s">
        <v>714</v>
      </c>
      <c r="D415" s="176">
        <v>19</v>
      </c>
      <c r="E415" s="190"/>
      <c r="F415" s="171">
        <f>+E415*D415</f>
        <v>0</v>
      </c>
      <c r="G415" s="172"/>
      <c r="H415" s="172"/>
      <c r="I415" s="172"/>
      <c r="J415" s="172"/>
      <c r="K415" s="172"/>
      <c r="L415" s="172"/>
      <c r="M415" s="172"/>
    </row>
    <row r="416" spans="1:13">
      <c r="B416" s="189" t="s">
        <v>830</v>
      </c>
      <c r="C416" s="87"/>
      <c r="D416" s="88"/>
      <c r="E416" s="73"/>
      <c r="F416" s="7"/>
      <c r="G416" s="172"/>
      <c r="H416" s="172"/>
      <c r="I416" s="172"/>
      <c r="J416" s="172"/>
      <c r="K416" s="172"/>
      <c r="L416" s="172"/>
      <c r="M416" s="172"/>
    </row>
    <row r="417" spans="1:6" s="196" customFormat="1">
      <c r="A417" s="191"/>
      <c r="B417" s="192" t="s">
        <v>612</v>
      </c>
      <c r="C417" s="193"/>
      <c r="D417" s="194"/>
      <c r="E417" s="73"/>
      <c r="F417" s="195"/>
    </row>
    <row r="418" spans="1:6">
      <c r="A418" s="126"/>
      <c r="B418" s="127"/>
      <c r="C418" s="128"/>
      <c r="D418" s="129"/>
      <c r="E418" s="73"/>
      <c r="F418" s="130"/>
    </row>
    <row r="419" spans="1:6" ht="51">
      <c r="A419" s="61">
        <f>MAX($A$63:A418)+1</f>
        <v>53</v>
      </c>
      <c r="B419" s="127" t="s">
        <v>710</v>
      </c>
      <c r="C419" s="128"/>
      <c r="D419" s="129"/>
      <c r="E419" s="73"/>
      <c r="F419" s="131"/>
    </row>
    <row r="420" spans="1:6" ht="102">
      <c r="A420" s="132"/>
      <c r="B420" s="127" t="s">
        <v>711</v>
      </c>
      <c r="C420" s="128"/>
      <c r="D420" s="129"/>
      <c r="E420" s="73"/>
      <c r="F420" s="131"/>
    </row>
    <row r="421" spans="1:6" ht="25.5">
      <c r="A421" s="132"/>
      <c r="B421" s="127" t="s">
        <v>712</v>
      </c>
      <c r="C421" s="128"/>
      <c r="D421" s="129"/>
      <c r="E421" s="73"/>
      <c r="F421" s="131"/>
    </row>
    <row r="422" spans="1:6">
      <c r="B422" s="127" t="s">
        <v>831</v>
      </c>
      <c r="C422" s="46" t="s">
        <v>714</v>
      </c>
      <c r="D422" s="90">
        <v>36</v>
      </c>
      <c r="E422" s="74"/>
      <c r="F422" s="75">
        <f t="shared" ref="F422:F426" si="5">D422*E422</f>
        <v>0</v>
      </c>
    </row>
    <row r="423" spans="1:6">
      <c r="B423" s="127" t="s">
        <v>832</v>
      </c>
      <c r="C423" s="46" t="s">
        <v>714</v>
      </c>
      <c r="D423" s="90">
        <v>32</v>
      </c>
      <c r="E423" s="74"/>
      <c r="F423" s="75">
        <f t="shared" si="5"/>
        <v>0</v>
      </c>
    </row>
    <row r="424" spans="1:6">
      <c r="B424" s="127" t="s">
        <v>833</v>
      </c>
      <c r="C424" s="46" t="s">
        <v>714</v>
      </c>
      <c r="D424" s="90">
        <v>72</v>
      </c>
      <c r="E424" s="74"/>
      <c r="F424" s="75">
        <f t="shared" si="5"/>
        <v>0</v>
      </c>
    </row>
    <row r="425" spans="1:6">
      <c r="B425" s="127" t="s">
        <v>834</v>
      </c>
      <c r="C425" s="46" t="s">
        <v>714</v>
      </c>
      <c r="D425" s="90">
        <v>5</v>
      </c>
      <c r="E425" s="74"/>
      <c r="F425" s="75">
        <f t="shared" si="5"/>
        <v>0</v>
      </c>
    </row>
    <row r="426" spans="1:6">
      <c r="B426" s="127" t="s">
        <v>716</v>
      </c>
      <c r="C426" s="46" t="s">
        <v>714</v>
      </c>
      <c r="D426" s="90">
        <v>14</v>
      </c>
      <c r="E426" s="74"/>
      <c r="F426" s="75">
        <f t="shared" si="5"/>
        <v>0</v>
      </c>
    </row>
    <row r="427" spans="1:6">
      <c r="A427" s="126"/>
      <c r="B427" s="127" t="s">
        <v>718</v>
      </c>
      <c r="C427" s="128"/>
      <c r="D427" s="90"/>
      <c r="E427" s="73"/>
      <c r="F427" s="130"/>
    </row>
    <row r="428" spans="1:6">
      <c r="A428" s="126"/>
      <c r="B428" s="187" t="s">
        <v>612</v>
      </c>
      <c r="C428" s="128"/>
      <c r="D428" s="90"/>
      <c r="E428" s="73"/>
      <c r="F428" s="130"/>
    </row>
    <row r="429" spans="1:6">
      <c r="B429" s="187"/>
      <c r="C429" s="46"/>
      <c r="D429" s="46"/>
      <c r="E429" s="73"/>
    </row>
    <row r="430" spans="1:6" ht="114.75">
      <c r="A430" s="186">
        <f>MAX($A$10:A429)+1</f>
        <v>54</v>
      </c>
      <c r="B430" s="187" t="s">
        <v>835</v>
      </c>
      <c r="C430" s="46"/>
      <c r="D430" s="46"/>
      <c r="E430" s="73"/>
    </row>
    <row r="431" spans="1:6" ht="63.75">
      <c r="A431" s="186"/>
      <c r="B431" s="187" t="s">
        <v>720</v>
      </c>
      <c r="C431" s="46"/>
      <c r="D431" s="46"/>
      <c r="E431" s="73"/>
    </row>
    <row r="432" spans="1:6">
      <c r="B432" s="187" t="s">
        <v>836</v>
      </c>
      <c r="C432" s="46"/>
      <c r="D432" s="46"/>
      <c r="E432" s="73"/>
    </row>
    <row r="433" spans="1:6">
      <c r="B433" s="127" t="s">
        <v>831</v>
      </c>
      <c r="C433" s="46" t="s">
        <v>714</v>
      </c>
      <c r="D433" s="90">
        <v>26</v>
      </c>
      <c r="E433" s="74"/>
      <c r="F433" s="75">
        <f t="shared" ref="F433:F437" si="6">D433*E433</f>
        <v>0</v>
      </c>
    </row>
    <row r="434" spans="1:6">
      <c r="B434" s="127" t="s">
        <v>832</v>
      </c>
      <c r="C434" s="46" t="s">
        <v>714</v>
      </c>
      <c r="D434" s="90">
        <v>32</v>
      </c>
      <c r="E434" s="74"/>
      <c r="F434" s="75">
        <f t="shared" si="6"/>
        <v>0</v>
      </c>
    </row>
    <row r="435" spans="1:6">
      <c r="B435" s="127" t="s">
        <v>833</v>
      </c>
      <c r="C435" s="46" t="s">
        <v>714</v>
      </c>
      <c r="D435" s="46">
        <v>72</v>
      </c>
      <c r="E435" s="74"/>
      <c r="F435" s="75">
        <f t="shared" si="6"/>
        <v>0</v>
      </c>
    </row>
    <row r="436" spans="1:6">
      <c r="B436" s="187" t="s">
        <v>722</v>
      </c>
      <c r="C436" s="46"/>
      <c r="D436" s="46"/>
      <c r="E436" s="73"/>
    </row>
    <row r="437" spans="1:6">
      <c r="B437" s="127" t="s">
        <v>715</v>
      </c>
      <c r="C437" s="46" t="s">
        <v>714</v>
      </c>
      <c r="D437" s="46">
        <v>5</v>
      </c>
      <c r="E437" s="74"/>
      <c r="F437" s="75">
        <f t="shared" si="6"/>
        <v>0</v>
      </c>
    </row>
    <row r="438" spans="1:6">
      <c r="B438" s="187" t="s">
        <v>723</v>
      </c>
      <c r="C438" s="46"/>
      <c r="D438" s="46"/>
      <c r="E438" s="73"/>
    </row>
    <row r="439" spans="1:6">
      <c r="B439" s="127" t="s">
        <v>716</v>
      </c>
      <c r="C439" s="46" t="s">
        <v>714</v>
      </c>
      <c r="D439" s="46">
        <v>14</v>
      </c>
      <c r="E439" s="74"/>
      <c r="F439" s="75">
        <f t="shared" ref="F439" si="7">D439*E439</f>
        <v>0</v>
      </c>
    </row>
    <row r="440" spans="1:6">
      <c r="B440" s="187" t="s">
        <v>837</v>
      </c>
      <c r="C440" s="46"/>
      <c r="D440" s="46"/>
      <c r="E440" s="73"/>
    </row>
    <row r="441" spans="1:6">
      <c r="B441" s="187" t="s">
        <v>612</v>
      </c>
      <c r="C441" s="46"/>
      <c r="D441" s="46"/>
      <c r="E441" s="73"/>
    </row>
    <row r="442" spans="1:6">
      <c r="A442" s="54"/>
      <c r="B442" s="123"/>
      <c r="C442" s="100"/>
      <c r="D442" s="101"/>
      <c r="E442" s="73"/>
      <c r="F442" s="59"/>
    </row>
    <row r="443" spans="1:6" ht="38.25">
      <c r="A443" s="61">
        <f>MAX($A$63:A442)+1</f>
        <v>55</v>
      </c>
      <c r="B443" s="143" t="s">
        <v>727</v>
      </c>
      <c r="C443" s="100"/>
      <c r="D443" s="101"/>
      <c r="E443" s="73"/>
      <c r="F443" s="125"/>
    </row>
    <row r="444" spans="1:6">
      <c r="A444" s="54"/>
      <c r="B444" s="143" t="s">
        <v>838</v>
      </c>
      <c r="C444" s="100" t="s">
        <v>729</v>
      </c>
      <c r="D444" s="176">
        <v>6</v>
      </c>
      <c r="E444" s="74"/>
      <c r="F444" s="75">
        <f>D444*E444</f>
        <v>0</v>
      </c>
    </row>
    <row r="445" spans="1:6">
      <c r="A445" s="61"/>
      <c r="B445" s="123"/>
      <c r="C445" s="100"/>
      <c r="D445" s="176"/>
      <c r="E445" s="73"/>
      <c r="F445" s="75"/>
    </row>
    <row r="446" spans="1:6" ht="38.25">
      <c r="A446" s="61">
        <f>MAX($A$63:A445)+1</f>
        <v>56</v>
      </c>
      <c r="B446" s="123" t="s">
        <v>731</v>
      </c>
      <c r="C446" s="100" t="s">
        <v>78</v>
      </c>
      <c r="D446" s="176">
        <v>6</v>
      </c>
      <c r="E446" s="74"/>
      <c r="F446" s="75">
        <f>D446*E446</f>
        <v>0</v>
      </c>
    </row>
    <row r="447" spans="1:6">
      <c r="A447" s="54"/>
      <c r="B447" s="123" t="s">
        <v>732</v>
      </c>
      <c r="C447" s="100"/>
      <c r="D447" s="101"/>
      <c r="E447" s="73"/>
      <c r="F447" s="59"/>
    </row>
    <row r="448" spans="1:6">
      <c r="A448" s="54"/>
      <c r="B448" s="144" t="s">
        <v>612</v>
      </c>
      <c r="C448" s="100"/>
      <c r="D448" s="101"/>
      <c r="E448" s="73"/>
      <c r="F448" s="59"/>
    </row>
    <row r="449" spans="1:13">
      <c r="A449" s="151"/>
      <c r="B449" s="144"/>
      <c r="C449" s="197"/>
      <c r="D449" s="198"/>
      <c r="E449" s="73"/>
      <c r="F449" s="155"/>
    </row>
    <row r="450" spans="1:13" ht="25.5">
      <c r="A450" s="61">
        <f>MAX($A$63:A449)+1</f>
        <v>57</v>
      </c>
      <c r="B450" s="123" t="s">
        <v>839</v>
      </c>
      <c r="C450" s="197" t="s">
        <v>840</v>
      </c>
      <c r="D450" s="198">
        <v>26</v>
      </c>
      <c r="E450" s="74"/>
      <c r="F450" s="75">
        <f>D450*E450</f>
        <v>0</v>
      </c>
    </row>
    <row r="451" spans="1:13" s="203" customFormat="1">
      <c r="A451" s="54"/>
      <c r="B451" s="199"/>
      <c r="C451" s="200"/>
      <c r="D451" s="201"/>
      <c r="E451" s="73"/>
      <c r="F451" s="202"/>
    </row>
    <row r="452" spans="1:13">
      <c r="A452" s="48" t="s">
        <v>556</v>
      </c>
      <c r="B452" s="49" t="s">
        <v>841</v>
      </c>
      <c r="C452" s="50"/>
      <c r="D452" s="51"/>
      <c r="E452" s="73"/>
      <c r="F452" s="53">
        <f>SUBTOTAL(9,F455:F477)</f>
        <v>0</v>
      </c>
    </row>
    <row r="453" spans="1:13">
      <c r="A453" s="54"/>
      <c r="B453" s="55"/>
      <c r="C453" s="56"/>
      <c r="D453" s="57"/>
      <c r="E453" s="73"/>
      <c r="F453" s="59"/>
    </row>
    <row r="454" spans="1:13" s="203" customFormat="1">
      <c r="A454" s="54"/>
      <c r="B454" s="204" t="s">
        <v>842</v>
      </c>
      <c r="C454" s="200"/>
      <c r="D454" s="201"/>
      <c r="E454" s="73"/>
      <c r="F454" s="202"/>
    </row>
    <row r="455" spans="1:13" s="203" customFormat="1">
      <c r="A455" s="54"/>
      <c r="B455" s="205"/>
      <c r="C455" s="200"/>
      <c r="D455" s="201"/>
      <c r="E455" s="73"/>
      <c r="F455" s="202"/>
    </row>
    <row r="456" spans="1:13" s="203" customFormat="1" ht="51">
      <c r="A456" s="61">
        <f>MAX($A$63:A455)+1</f>
        <v>58</v>
      </c>
      <c r="B456" s="206" t="s">
        <v>843</v>
      </c>
      <c r="C456" s="200"/>
      <c r="D456" s="201"/>
      <c r="E456" s="73"/>
      <c r="F456" s="202"/>
    </row>
    <row r="457" spans="1:13" s="203" customFormat="1">
      <c r="A457" s="54"/>
      <c r="B457" s="206" t="s">
        <v>844</v>
      </c>
      <c r="C457" s="200" t="s">
        <v>78</v>
      </c>
      <c r="D457" s="201">
        <v>6</v>
      </c>
      <c r="E457" s="74"/>
      <c r="F457" s="75">
        <f>D457*E457</f>
        <v>0</v>
      </c>
    </row>
    <row r="458" spans="1:13" s="203" customFormat="1">
      <c r="A458" s="54"/>
      <c r="B458" s="207" t="s">
        <v>845</v>
      </c>
      <c r="C458" s="208"/>
      <c r="D458" s="209"/>
      <c r="E458" s="73"/>
      <c r="F458" s="202"/>
    </row>
    <row r="459" spans="1:13">
      <c r="B459" s="138" t="s">
        <v>612</v>
      </c>
      <c r="C459" s="46"/>
      <c r="D459" s="90"/>
      <c r="E459" s="73"/>
      <c r="F459" s="7"/>
      <c r="G459" s="172"/>
      <c r="H459" s="172"/>
      <c r="I459" s="172"/>
      <c r="J459" s="172"/>
      <c r="K459" s="172"/>
      <c r="L459" s="172"/>
      <c r="M459" s="172"/>
    </row>
    <row r="460" spans="1:13" s="203" customFormat="1">
      <c r="A460" s="174"/>
      <c r="B460" s="184"/>
      <c r="C460" s="210"/>
      <c r="D460" s="211"/>
      <c r="E460" s="73"/>
      <c r="F460" s="212"/>
    </row>
    <row r="461" spans="1:13" s="203" customFormat="1" ht="127.5">
      <c r="A461" s="61">
        <f>MAX($A$63:A460)+1</f>
        <v>59</v>
      </c>
      <c r="B461" s="213" t="s">
        <v>846</v>
      </c>
      <c r="C461" s="210"/>
      <c r="D461" s="211"/>
      <c r="E461" s="73"/>
      <c r="F461" s="212"/>
    </row>
    <row r="462" spans="1:13" s="203" customFormat="1">
      <c r="A462" s="174"/>
      <c r="B462" s="213" t="s">
        <v>847</v>
      </c>
      <c r="C462" s="210" t="s">
        <v>714</v>
      </c>
      <c r="D462" s="211">
        <v>86</v>
      </c>
      <c r="E462" s="74"/>
      <c r="F462" s="75">
        <f>D462*E462</f>
        <v>0</v>
      </c>
    </row>
    <row r="463" spans="1:13" s="203" customFormat="1">
      <c r="A463" s="174"/>
      <c r="B463" s="213" t="s">
        <v>848</v>
      </c>
      <c r="C463" s="210" t="s">
        <v>714</v>
      </c>
      <c r="D463" s="211">
        <v>86</v>
      </c>
      <c r="E463" s="74"/>
      <c r="F463" s="75">
        <f>D463*E463</f>
        <v>0</v>
      </c>
    </row>
    <row r="464" spans="1:13" s="203" customFormat="1">
      <c r="A464" s="174"/>
      <c r="B464" s="213" t="s">
        <v>849</v>
      </c>
      <c r="C464" s="210"/>
      <c r="D464" s="211"/>
      <c r="E464" s="73"/>
      <c r="F464" s="212"/>
    </row>
    <row r="465" spans="1:13">
      <c r="B465" s="138" t="s">
        <v>612</v>
      </c>
      <c r="C465" s="46"/>
      <c r="D465" s="90"/>
      <c r="E465" s="73"/>
      <c r="F465" s="7"/>
      <c r="G465" s="172"/>
      <c r="H465" s="172"/>
      <c r="I465" s="172"/>
      <c r="J465" s="172"/>
      <c r="K465" s="172"/>
      <c r="L465" s="172"/>
      <c r="M465" s="172"/>
    </row>
    <row r="466" spans="1:13" s="203" customFormat="1">
      <c r="A466" s="174"/>
      <c r="B466" s="214"/>
      <c r="C466" s="215"/>
      <c r="D466" s="216"/>
      <c r="E466" s="73"/>
      <c r="F466" s="212"/>
    </row>
    <row r="467" spans="1:13" s="203" customFormat="1" ht="25.5" customHeight="1">
      <c r="A467" s="61">
        <f>MAX($A$63:A466)+1</f>
        <v>60</v>
      </c>
      <c r="B467" s="123" t="s">
        <v>850</v>
      </c>
      <c r="C467" s="215" t="s">
        <v>142</v>
      </c>
      <c r="D467" s="217">
        <v>6</v>
      </c>
      <c r="E467" s="74"/>
      <c r="F467" s="75">
        <f>D467*E467</f>
        <v>0</v>
      </c>
    </row>
    <row r="468" spans="1:13" s="203" customFormat="1">
      <c r="A468" s="174"/>
      <c r="B468" s="206"/>
      <c r="C468" s="215"/>
      <c r="D468" s="217"/>
      <c r="E468" s="73"/>
      <c r="F468" s="202"/>
    </row>
    <row r="469" spans="1:13" s="203" customFormat="1" ht="38.25">
      <c r="A469" s="61">
        <f>MAX($A$63:A468)+1</f>
        <v>61</v>
      </c>
      <c r="B469" s="218" t="s">
        <v>851</v>
      </c>
      <c r="C469" s="219"/>
      <c r="D469" s="220"/>
      <c r="E469" s="220"/>
      <c r="F469" s="202"/>
    </row>
    <row r="470" spans="1:13" s="203" customFormat="1">
      <c r="A470" s="174"/>
      <c r="B470" s="221" t="s">
        <v>852</v>
      </c>
      <c r="C470" s="215" t="s">
        <v>714</v>
      </c>
      <c r="D470" s="222">
        <v>46</v>
      </c>
      <c r="E470" s="74"/>
      <c r="F470" s="75">
        <f>D470*E470</f>
        <v>0</v>
      </c>
    </row>
    <row r="471" spans="1:13" s="203" customFormat="1">
      <c r="A471" s="61"/>
      <c r="B471" s="223"/>
      <c r="C471" s="224"/>
      <c r="D471" s="225"/>
      <c r="E471" s="73"/>
      <c r="F471" s="226"/>
    </row>
    <row r="472" spans="1:13" s="203" customFormat="1" ht="38.25">
      <c r="A472" s="61">
        <f>MAX($A$63:A471)+1</f>
        <v>62</v>
      </c>
      <c r="B472" s="207" t="s">
        <v>853</v>
      </c>
      <c r="C472" s="208"/>
      <c r="D472" s="209"/>
      <c r="E472" s="73"/>
      <c r="F472" s="226"/>
    </row>
    <row r="473" spans="1:13" s="203" customFormat="1">
      <c r="A473" s="61"/>
      <c r="B473" s="207" t="s">
        <v>854</v>
      </c>
      <c r="C473" s="208"/>
      <c r="D473" s="209"/>
      <c r="E473" s="73"/>
      <c r="F473" s="226"/>
    </row>
    <row r="474" spans="1:13" s="203" customFormat="1">
      <c r="A474" s="61"/>
      <c r="B474" s="207" t="s">
        <v>855</v>
      </c>
      <c r="C474" s="208" t="s">
        <v>142</v>
      </c>
      <c r="D474" s="227">
        <v>2</v>
      </c>
      <c r="E474" s="74"/>
      <c r="F474" s="75">
        <f>D474*E474</f>
        <v>0</v>
      </c>
    </row>
    <row r="475" spans="1:13" s="203" customFormat="1">
      <c r="A475" s="61"/>
      <c r="B475" s="207" t="s">
        <v>856</v>
      </c>
      <c r="C475" s="210"/>
      <c r="D475" s="211"/>
      <c r="E475" s="73"/>
      <c r="F475" s="212"/>
    </row>
    <row r="476" spans="1:13">
      <c r="A476" s="151"/>
      <c r="B476" s="144"/>
      <c r="C476" s="197"/>
      <c r="D476" s="198"/>
      <c r="E476" s="73"/>
      <c r="F476" s="155"/>
    </row>
    <row r="477" spans="1:13" ht="25.5">
      <c r="A477" s="61">
        <f>MAX($A$63:A476)+1</f>
        <v>63</v>
      </c>
      <c r="B477" s="123" t="s">
        <v>857</v>
      </c>
      <c r="C477" s="197" t="s">
        <v>840</v>
      </c>
      <c r="D477" s="198">
        <v>14</v>
      </c>
      <c r="E477" s="74"/>
      <c r="F477" s="75">
        <f>D477*E477</f>
        <v>0</v>
      </c>
    </row>
    <row r="478" spans="1:13">
      <c r="A478" s="54"/>
      <c r="B478" s="99"/>
      <c r="C478" s="100"/>
      <c r="D478" s="101"/>
      <c r="E478" s="73"/>
      <c r="F478" s="202"/>
      <c r="G478" s="172"/>
      <c r="H478" s="172"/>
      <c r="I478" s="172"/>
      <c r="J478" s="172"/>
      <c r="K478" s="172"/>
      <c r="L478" s="172"/>
      <c r="M478" s="172"/>
    </row>
    <row r="479" spans="1:13">
      <c r="A479" s="48" t="s">
        <v>557</v>
      </c>
      <c r="B479" s="228" t="s">
        <v>858</v>
      </c>
      <c r="C479" s="50"/>
      <c r="D479" s="229"/>
      <c r="E479" s="73"/>
      <c r="F479" s="230">
        <f>SUBTOTAL(9,F486:F865)</f>
        <v>0</v>
      </c>
      <c r="G479" s="172"/>
      <c r="H479" s="172"/>
      <c r="I479" s="172"/>
      <c r="J479" s="172"/>
      <c r="K479" s="172"/>
      <c r="L479" s="172"/>
      <c r="M479" s="172"/>
    </row>
    <row r="480" spans="1:13">
      <c r="A480" s="48"/>
      <c r="B480" s="228"/>
      <c r="C480" s="50"/>
      <c r="D480" s="229"/>
      <c r="E480" s="73"/>
      <c r="F480" s="231"/>
      <c r="G480" s="172"/>
      <c r="H480" s="172"/>
      <c r="I480" s="172"/>
      <c r="J480" s="172"/>
      <c r="K480" s="172"/>
      <c r="L480" s="172"/>
      <c r="M480" s="172"/>
    </row>
    <row r="481" spans="1:13">
      <c r="B481" s="232" t="s">
        <v>859</v>
      </c>
      <c r="C481" s="233"/>
      <c r="D481" s="234"/>
      <c r="E481" s="73"/>
      <c r="F481" s="7"/>
      <c r="G481" s="172"/>
      <c r="H481" s="172"/>
      <c r="I481" s="172"/>
      <c r="J481" s="172"/>
      <c r="K481" s="172"/>
      <c r="L481" s="172"/>
      <c r="M481" s="172"/>
    </row>
    <row r="482" spans="1:13">
      <c r="B482" s="232"/>
      <c r="C482" s="233"/>
      <c r="D482" s="234"/>
      <c r="E482" s="73"/>
      <c r="F482" s="7"/>
      <c r="G482" s="172"/>
      <c r="H482" s="172"/>
      <c r="I482" s="172"/>
      <c r="J482" s="172"/>
      <c r="K482" s="172"/>
      <c r="L482" s="172"/>
      <c r="M482" s="172"/>
    </row>
    <row r="483" spans="1:13">
      <c r="B483" s="235" t="s">
        <v>109</v>
      </c>
      <c r="C483" s="233"/>
      <c r="D483" s="234"/>
      <c r="E483" s="73"/>
      <c r="F483" s="7"/>
      <c r="G483" s="172"/>
      <c r="H483" s="172"/>
      <c r="I483" s="172"/>
      <c r="J483" s="172"/>
      <c r="K483" s="172"/>
      <c r="L483" s="172"/>
      <c r="M483" s="172"/>
    </row>
    <row r="484" spans="1:13">
      <c r="B484" s="232"/>
      <c r="C484" s="233"/>
      <c r="D484" s="234"/>
      <c r="E484" s="73"/>
      <c r="F484" s="7"/>
      <c r="G484" s="172"/>
      <c r="H484" s="172"/>
      <c r="I484" s="172"/>
      <c r="J484" s="172"/>
      <c r="K484" s="172"/>
      <c r="L484" s="172"/>
      <c r="M484" s="172"/>
    </row>
    <row r="485" spans="1:13" ht="63.75">
      <c r="A485" s="61">
        <f>MAX($A$63:A484)+1</f>
        <v>64</v>
      </c>
      <c r="B485" s="157" t="s">
        <v>860</v>
      </c>
      <c r="C485" s="233"/>
      <c r="D485" s="234"/>
      <c r="E485" s="73"/>
      <c r="F485" s="7"/>
      <c r="G485" s="172"/>
      <c r="H485" s="172"/>
      <c r="I485" s="172"/>
      <c r="J485" s="172"/>
      <c r="K485" s="172"/>
      <c r="L485" s="172"/>
      <c r="M485" s="172"/>
    </row>
    <row r="486" spans="1:13">
      <c r="A486" s="236"/>
      <c r="B486" s="89"/>
      <c r="C486" s="233" t="s">
        <v>714</v>
      </c>
      <c r="D486" s="237">
        <v>26</v>
      </c>
      <c r="E486" s="74"/>
      <c r="F486" s="171">
        <f>+E486*D486</f>
        <v>0</v>
      </c>
      <c r="G486" s="172"/>
      <c r="H486" s="172"/>
      <c r="I486" s="172"/>
      <c r="J486" s="172"/>
      <c r="K486" s="172"/>
      <c r="L486" s="172"/>
      <c r="M486" s="172"/>
    </row>
    <row r="487" spans="1:13">
      <c r="A487" s="238"/>
      <c r="B487" s="89"/>
      <c r="C487" s="233"/>
      <c r="D487" s="234"/>
      <c r="E487" s="73"/>
      <c r="F487" s="7"/>
      <c r="G487" s="172"/>
      <c r="H487" s="169"/>
      <c r="I487" s="169"/>
      <c r="K487" s="169"/>
    </row>
    <row r="488" spans="1:13" ht="38.25">
      <c r="A488" s="61">
        <f>MAX($A$63:A487)+1</f>
        <v>65</v>
      </c>
      <c r="B488" s="157" t="s">
        <v>861</v>
      </c>
      <c r="C488" s="233"/>
      <c r="D488" s="234"/>
      <c r="E488" s="73"/>
      <c r="F488" s="7"/>
      <c r="G488" s="172"/>
      <c r="H488" s="169"/>
      <c r="I488" s="169"/>
      <c r="K488" s="169"/>
    </row>
    <row r="489" spans="1:13">
      <c r="A489" s="238"/>
      <c r="B489" s="89"/>
      <c r="C489" s="233" t="s">
        <v>714</v>
      </c>
      <c r="D489" s="237">
        <v>26</v>
      </c>
      <c r="E489" s="74"/>
      <c r="F489" s="171">
        <f>+E489*D489</f>
        <v>0</v>
      </c>
      <c r="G489" s="172"/>
      <c r="H489" s="169"/>
      <c r="I489" s="169"/>
      <c r="K489" s="169"/>
    </row>
    <row r="490" spans="1:13">
      <c r="A490" s="238"/>
      <c r="B490" s="89"/>
      <c r="C490" s="233"/>
      <c r="D490" s="234"/>
      <c r="E490" s="73"/>
      <c r="F490" s="7"/>
      <c r="G490" s="172"/>
      <c r="H490" s="172"/>
      <c r="I490" s="172"/>
      <c r="J490" s="172"/>
      <c r="K490" s="172"/>
      <c r="L490" s="172"/>
      <c r="M490" s="172"/>
    </row>
    <row r="491" spans="1:13" ht="38.25">
      <c r="A491" s="61">
        <f>MAX($A$63:A490)+1</f>
        <v>66</v>
      </c>
      <c r="B491" s="157" t="s">
        <v>862</v>
      </c>
      <c r="C491" s="233"/>
      <c r="D491" s="234"/>
      <c r="E491" s="73"/>
      <c r="F491" s="7"/>
      <c r="G491" s="172"/>
      <c r="H491" s="172"/>
      <c r="I491" s="172"/>
      <c r="J491" s="172"/>
      <c r="K491" s="172"/>
      <c r="L491" s="172"/>
      <c r="M491" s="172"/>
    </row>
    <row r="492" spans="1:13">
      <c r="A492" s="238"/>
      <c r="B492" s="157" t="s">
        <v>863</v>
      </c>
      <c r="C492" s="233" t="s">
        <v>714</v>
      </c>
      <c r="D492" s="237">
        <v>26</v>
      </c>
      <c r="E492" s="74"/>
      <c r="F492" s="171">
        <f>+E492*D492</f>
        <v>0</v>
      </c>
      <c r="G492" s="172"/>
      <c r="H492" s="172"/>
      <c r="I492" s="172"/>
      <c r="J492" s="172"/>
      <c r="K492" s="172"/>
      <c r="L492" s="172"/>
      <c r="M492" s="172"/>
    </row>
    <row r="493" spans="1:13">
      <c r="A493" s="238"/>
      <c r="B493" s="89"/>
      <c r="C493" s="233"/>
      <c r="D493" s="234"/>
      <c r="E493" s="73"/>
      <c r="F493" s="7"/>
      <c r="G493" s="172"/>
      <c r="H493" s="172"/>
      <c r="I493" s="172"/>
      <c r="J493" s="172"/>
      <c r="K493" s="172"/>
      <c r="L493" s="172"/>
      <c r="M493" s="172"/>
    </row>
    <row r="494" spans="1:13" ht="38.25">
      <c r="A494" s="61">
        <f>MAX($A$63:A493)+1</f>
        <v>67</v>
      </c>
      <c r="B494" s="157" t="s">
        <v>864</v>
      </c>
      <c r="C494" s="233"/>
      <c r="D494" s="234"/>
      <c r="E494" s="73"/>
      <c r="F494" s="7"/>
      <c r="G494" s="172"/>
      <c r="H494" s="172"/>
      <c r="I494" s="172"/>
      <c r="J494" s="172"/>
      <c r="K494" s="172"/>
      <c r="L494" s="172"/>
      <c r="M494" s="172"/>
    </row>
    <row r="495" spans="1:13">
      <c r="A495" s="238"/>
      <c r="B495" s="89"/>
      <c r="C495" s="233" t="s">
        <v>840</v>
      </c>
      <c r="D495" s="237">
        <v>4</v>
      </c>
      <c r="E495" s="74"/>
      <c r="F495" s="171">
        <f>+E495*D495</f>
        <v>0</v>
      </c>
      <c r="G495" s="172"/>
      <c r="H495" s="172"/>
      <c r="I495" s="172"/>
      <c r="J495" s="172"/>
      <c r="K495" s="172"/>
      <c r="L495" s="172"/>
      <c r="M495" s="172"/>
    </row>
    <row r="496" spans="1:13">
      <c r="A496" s="238"/>
      <c r="B496" s="89"/>
      <c r="C496" s="233"/>
      <c r="D496" s="234"/>
      <c r="E496" s="73"/>
      <c r="F496" s="7"/>
      <c r="G496" s="172"/>
      <c r="H496" s="172"/>
      <c r="I496" s="172"/>
      <c r="J496" s="172"/>
      <c r="K496" s="172"/>
      <c r="L496" s="172"/>
      <c r="M496" s="172"/>
    </row>
    <row r="497" spans="1:13" ht="25.5">
      <c r="A497" s="61">
        <f>MAX($A$63:A496)+1</f>
        <v>68</v>
      </c>
      <c r="B497" s="157" t="s">
        <v>865</v>
      </c>
      <c r="C497" s="233"/>
      <c r="D497" s="234"/>
      <c r="E497" s="73"/>
      <c r="F497" s="7"/>
      <c r="G497" s="172"/>
      <c r="H497" s="172"/>
      <c r="I497" s="172"/>
      <c r="J497" s="172"/>
      <c r="K497" s="172"/>
      <c r="L497" s="172"/>
      <c r="M497" s="172"/>
    </row>
    <row r="498" spans="1:13">
      <c r="A498" s="238"/>
      <c r="B498" s="157" t="s">
        <v>866</v>
      </c>
      <c r="C498" s="233" t="s">
        <v>78</v>
      </c>
      <c r="D498" s="237">
        <v>1</v>
      </c>
      <c r="E498" s="74"/>
      <c r="F498" s="171">
        <f>+E498*D498</f>
        <v>0</v>
      </c>
    </row>
    <row r="499" spans="1:13" s="239" customFormat="1">
      <c r="A499" s="238"/>
      <c r="B499" s="89"/>
      <c r="C499" s="233"/>
      <c r="D499" s="234"/>
      <c r="E499" s="73"/>
      <c r="F499" s="7"/>
    </row>
    <row r="500" spans="1:13" s="239" customFormat="1" ht="38.25">
      <c r="A500" s="61">
        <f>MAX($A$63:A499)+1</f>
        <v>69</v>
      </c>
      <c r="B500" s="157" t="s">
        <v>867</v>
      </c>
      <c r="C500" s="233"/>
      <c r="D500" s="234"/>
      <c r="E500" s="73"/>
      <c r="F500" s="7"/>
    </row>
    <row r="501" spans="1:13" s="239" customFormat="1">
      <c r="A501" s="238"/>
      <c r="B501" s="89"/>
      <c r="C501" s="233" t="s">
        <v>142</v>
      </c>
      <c r="D501" s="237">
        <v>1</v>
      </c>
      <c r="E501" s="74"/>
      <c r="F501" s="171">
        <f>+E501*D501</f>
        <v>0</v>
      </c>
    </row>
    <row r="502" spans="1:13" s="239" customFormat="1">
      <c r="A502" s="238"/>
      <c r="B502" s="89"/>
      <c r="C502" s="233"/>
      <c r="D502" s="234"/>
      <c r="E502" s="73"/>
      <c r="F502" s="7"/>
    </row>
    <row r="503" spans="1:13" s="239" customFormat="1" ht="38.25">
      <c r="A503" s="61">
        <f>MAX($A$63:A502)+1</f>
        <v>70</v>
      </c>
      <c r="B503" s="89" t="s">
        <v>868</v>
      </c>
      <c r="C503" s="87"/>
      <c r="D503" s="234"/>
      <c r="E503" s="73"/>
      <c r="F503" s="87"/>
    </row>
    <row r="504" spans="1:13" s="240" customFormat="1">
      <c r="A504" s="186"/>
      <c r="B504" s="89"/>
      <c r="C504" s="87" t="s">
        <v>42</v>
      </c>
      <c r="D504" s="234">
        <v>10</v>
      </c>
      <c r="E504" s="74"/>
      <c r="F504" s="171">
        <f>D504*E504</f>
        <v>0</v>
      </c>
    </row>
    <row r="505" spans="1:13" s="240" customFormat="1">
      <c r="A505" s="241"/>
      <c r="B505" s="89"/>
      <c r="C505" s="87"/>
      <c r="D505" s="234"/>
      <c r="E505" s="73"/>
      <c r="F505" s="242"/>
      <c r="G505" s="171"/>
    </row>
    <row r="506" spans="1:13" s="240" customFormat="1" ht="51">
      <c r="A506" s="61">
        <f>MAX($A$63:A505)+1</f>
        <v>71</v>
      </c>
      <c r="B506" s="157" t="s">
        <v>869</v>
      </c>
      <c r="C506" s="233"/>
      <c r="D506" s="234"/>
      <c r="E506" s="73"/>
      <c r="F506" s="7"/>
    </row>
    <row r="507" spans="1:13">
      <c r="A507" s="238"/>
      <c r="B507" s="157" t="s">
        <v>870</v>
      </c>
      <c r="C507" s="233"/>
      <c r="D507" s="234"/>
      <c r="E507" s="73"/>
      <c r="F507" s="7"/>
      <c r="G507" s="172"/>
      <c r="H507" s="172"/>
      <c r="I507" s="172"/>
      <c r="J507" s="172"/>
      <c r="K507" s="172"/>
      <c r="L507" s="172"/>
      <c r="M507" s="172"/>
    </row>
    <row r="508" spans="1:13">
      <c r="A508" s="238"/>
      <c r="B508" s="157" t="s">
        <v>871</v>
      </c>
      <c r="C508" s="233" t="s">
        <v>46</v>
      </c>
      <c r="D508" s="237">
        <v>32</v>
      </c>
      <c r="E508" s="74"/>
      <c r="F508" s="171">
        <f>+E508*D508</f>
        <v>0</v>
      </c>
      <c r="G508" s="172"/>
      <c r="H508" s="172"/>
      <c r="I508" s="172"/>
      <c r="J508" s="172"/>
      <c r="K508" s="172"/>
      <c r="L508" s="172"/>
      <c r="M508" s="172"/>
    </row>
    <row r="509" spans="1:13">
      <c r="A509" s="238"/>
      <c r="B509" s="89"/>
      <c r="C509" s="233"/>
      <c r="D509" s="234"/>
      <c r="E509" s="73"/>
      <c r="F509" s="7"/>
      <c r="G509" s="172"/>
      <c r="H509" s="172"/>
      <c r="I509" s="172"/>
      <c r="J509" s="172"/>
      <c r="K509" s="172"/>
      <c r="L509" s="172"/>
      <c r="M509" s="172"/>
    </row>
    <row r="510" spans="1:13" ht="38.25">
      <c r="A510" s="61">
        <f>MAX($A$63:A509)+1</f>
        <v>72</v>
      </c>
      <c r="B510" s="157" t="s">
        <v>872</v>
      </c>
      <c r="C510" s="233"/>
      <c r="D510" s="234"/>
      <c r="E510" s="73"/>
      <c r="F510" s="7"/>
      <c r="G510" s="172"/>
      <c r="H510" s="172"/>
      <c r="I510" s="172"/>
      <c r="J510" s="172"/>
      <c r="K510" s="172"/>
      <c r="L510" s="172"/>
      <c r="M510" s="172"/>
    </row>
    <row r="511" spans="1:13">
      <c r="B511" s="157" t="s">
        <v>873</v>
      </c>
      <c r="C511" s="233"/>
      <c r="D511" s="234"/>
      <c r="E511" s="73"/>
      <c r="F511" s="7"/>
      <c r="G511" s="172"/>
      <c r="H511" s="172"/>
      <c r="I511" s="172"/>
      <c r="J511" s="172"/>
      <c r="K511" s="172"/>
      <c r="L511" s="172"/>
      <c r="M511" s="172"/>
    </row>
    <row r="512" spans="1:13">
      <c r="B512" s="157" t="s">
        <v>871</v>
      </c>
      <c r="C512" s="233" t="s">
        <v>46</v>
      </c>
      <c r="D512" s="237">
        <v>4</v>
      </c>
      <c r="E512" s="74"/>
      <c r="F512" s="171">
        <f>+E512*D512</f>
        <v>0</v>
      </c>
      <c r="G512" s="172"/>
      <c r="H512" s="172"/>
      <c r="I512" s="172"/>
      <c r="J512" s="172"/>
      <c r="K512" s="172"/>
      <c r="L512" s="172"/>
      <c r="M512" s="172"/>
    </row>
    <row r="513" spans="1:13">
      <c r="B513" s="89"/>
      <c r="C513" s="233"/>
      <c r="D513" s="234"/>
      <c r="E513" s="73"/>
      <c r="F513" s="7"/>
      <c r="G513" s="172"/>
      <c r="H513" s="172"/>
      <c r="I513" s="172"/>
      <c r="J513" s="172"/>
      <c r="K513" s="172"/>
      <c r="L513" s="172"/>
      <c r="M513" s="172"/>
    </row>
    <row r="514" spans="1:13" ht="25.5">
      <c r="A514" s="61">
        <f>MAX($A$63:A513)+1</f>
        <v>73</v>
      </c>
      <c r="B514" s="89" t="s">
        <v>874</v>
      </c>
      <c r="C514" s="46"/>
      <c r="D514" s="243"/>
      <c r="E514" s="73"/>
      <c r="F514" s="46"/>
      <c r="G514" s="172"/>
      <c r="H514" s="172"/>
      <c r="I514" s="172"/>
      <c r="J514" s="172"/>
      <c r="K514" s="172"/>
      <c r="L514" s="172"/>
      <c r="M514" s="172"/>
    </row>
    <row r="515" spans="1:13" ht="30" customHeight="1">
      <c r="A515" s="244"/>
      <c r="B515" s="139" t="s">
        <v>875</v>
      </c>
      <c r="C515" s="87"/>
      <c r="D515" s="234"/>
      <c r="E515" s="73"/>
      <c r="F515" s="245"/>
      <c r="G515" s="172"/>
      <c r="H515" s="172"/>
      <c r="I515" s="172"/>
      <c r="J515" s="172"/>
      <c r="K515" s="172"/>
      <c r="L515" s="172"/>
      <c r="M515" s="172"/>
    </row>
    <row r="516" spans="1:13" ht="58.5" customHeight="1">
      <c r="A516" s="244"/>
      <c r="B516" s="139" t="s">
        <v>876</v>
      </c>
      <c r="C516" s="87"/>
      <c r="D516" s="234"/>
      <c r="E516" s="73"/>
      <c r="F516" s="245"/>
      <c r="G516" s="172"/>
      <c r="H516" s="172"/>
      <c r="I516" s="172"/>
      <c r="J516" s="172"/>
      <c r="K516" s="172"/>
      <c r="L516" s="172"/>
      <c r="M516" s="172"/>
    </row>
    <row r="517" spans="1:13" ht="59.25" customHeight="1">
      <c r="A517" s="244"/>
      <c r="B517" s="139" t="s">
        <v>877</v>
      </c>
      <c r="C517" s="87"/>
      <c r="D517" s="234"/>
      <c r="E517" s="73"/>
      <c r="F517" s="245"/>
      <c r="G517" s="172"/>
      <c r="H517" s="172"/>
      <c r="I517" s="172"/>
      <c r="J517" s="172"/>
      <c r="K517" s="172"/>
      <c r="L517" s="172"/>
      <c r="M517" s="172"/>
    </row>
    <row r="518" spans="1:13" ht="51">
      <c r="A518" s="244"/>
      <c r="B518" s="139" t="s">
        <v>878</v>
      </c>
      <c r="C518" s="87"/>
      <c r="D518" s="234"/>
      <c r="E518" s="73"/>
      <c r="F518" s="245"/>
      <c r="G518" s="172"/>
      <c r="H518" s="172"/>
      <c r="I518" s="172"/>
      <c r="J518" s="172"/>
      <c r="K518" s="172"/>
      <c r="L518" s="172"/>
      <c r="M518" s="172"/>
    </row>
    <row r="519" spans="1:13" ht="51">
      <c r="A519" s="244"/>
      <c r="B519" s="139" t="s">
        <v>879</v>
      </c>
      <c r="C519" s="233"/>
      <c r="D519" s="237"/>
      <c r="E519" s="73"/>
      <c r="F519" s="245"/>
      <c r="G519" s="172"/>
      <c r="H519" s="172"/>
      <c r="I519" s="172"/>
      <c r="J519" s="172"/>
      <c r="K519" s="172"/>
      <c r="L519" s="172"/>
      <c r="M519" s="172"/>
    </row>
    <row r="520" spans="1:13" ht="38.25">
      <c r="A520" s="86"/>
      <c r="B520" s="139" t="s">
        <v>880</v>
      </c>
      <c r="C520" s="233"/>
      <c r="D520" s="237"/>
      <c r="E520" s="73"/>
      <c r="F520" s="240"/>
      <c r="G520" s="172"/>
      <c r="H520" s="172"/>
      <c r="I520" s="172"/>
      <c r="J520" s="172"/>
      <c r="K520" s="172"/>
      <c r="L520" s="172"/>
      <c r="M520" s="172"/>
    </row>
    <row r="521" spans="1:13">
      <c r="A521" s="240"/>
      <c r="B521" s="89"/>
      <c r="C521" s="233" t="s">
        <v>142</v>
      </c>
      <c r="D521" s="237">
        <v>1</v>
      </c>
      <c r="E521" s="74"/>
      <c r="F521" s="171">
        <f>+E521*D521</f>
        <v>0</v>
      </c>
      <c r="G521" s="172"/>
      <c r="H521" s="172"/>
      <c r="I521" s="172"/>
      <c r="J521" s="172"/>
      <c r="K521" s="172"/>
      <c r="L521" s="172"/>
      <c r="M521" s="172"/>
    </row>
    <row r="522" spans="1:13">
      <c r="A522" s="240"/>
      <c r="B522" s="89"/>
      <c r="C522" s="233"/>
      <c r="D522" s="237"/>
      <c r="E522" s="73"/>
      <c r="F522" s="240"/>
    </row>
    <row r="523" spans="1:13" ht="25.5">
      <c r="A523" s="61">
        <f>MAX($A$63:A522)+1</f>
        <v>74</v>
      </c>
      <c r="B523" s="157" t="s">
        <v>881</v>
      </c>
      <c r="C523" s="233"/>
      <c r="D523" s="237"/>
      <c r="E523" s="73"/>
      <c r="F523" s="7"/>
    </row>
    <row r="524" spans="1:13">
      <c r="B524" s="157" t="s">
        <v>882</v>
      </c>
      <c r="C524" s="233" t="s">
        <v>42</v>
      </c>
      <c r="D524" s="237">
        <v>1</v>
      </c>
      <c r="E524" s="74"/>
      <c r="F524" s="171">
        <f>+E524*D524</f>
        <v>0</v>
      </c>
    </row>
    <row r="525" spans="1:13">
      <c r="B525" s="89"/>
      <c r="C525" s="233"/>
      <c r="D525" s="234"/>
      <c r="E525" s="73"/>
      <c r="F525" s="7"/>
    </row>
    <row r="526" spans="1:13" ht="25.5">
      <c r="A526" s="61">
        <f>MAX($A$63:A525)+1</f>
        <v>75</v>
      </c>
      <c r="B526" s="157" t="s">
        <v>883</v>
      </c>
      <c r="C526" s="233"/>
      <c r="D526" s="234"/>
      <c r="E526" s="73"/>
      <c r="F526" s="7"/>
    </row>
    <row r="527" spans="1:13">
      <c r="B527" s="89"/>
      <c r="C527" s="233" t="s">
        <v>42</v>
      </c>
      <c r="D527" s="237">
        <v>15</v>
      </c>
      <c r="E527" s="74"/>
      <c r="F527" s="171">
        <f>+E527*D527</f>
        <v>0</v>
      </c>
    </row>
    <row r="528" spans="1:13">
      <c r="B528" s="89"/>
      <c r="C528" s="233"/>
      <c r="D528" s="234"/>
      <c r="E528" s="73"/>
      <c r="F528" s="7"/>
    </row>
    <row r="529" spans="1:256" ht="25.5">
      <c r="A529" s="61">
        <f>MAX($A$63:A528)+1</f>
        <v>76</v>
      </c>
      <c r="B529" s="157" t="s">
        <v>884</v>
      </c>
      <c r="C529" s="233"/>
      <c r="D529" s="234"/>
      <c r="E529" s="73"/>
      <c r="F529" s="7"/>
    </row>
    <row r="530" spans="1:256">
      <c r="B530" s="89"/>
      <c r="C530" s="233" t="s">
        <v>46</v>
      </c>
      <c r="D530" s="237">
        <v>9</v>
      </c>
      <c r="E530" s="74"/>
      <c r="F530" s="171">
        <f>+E530*D530</f>
        <v>0</v>
      </c>
    </row>
    <row r="531" spans="1:256">
      <c r="B531" s="89"/>
      <c r="C531" s="233"/>
      <c r="D531" s="234"/>
      <c r="E531" s="73"/>
      <c r="F531" s="7"/>
      <c r="G531" s="172"/>
      <c r="H531" s="172"/>
      <c r="I531" s="172"/>
      <c r="J531" s="172"/>
      <c r="K531" s="172"/>
      <c r="L531" s="172"/>
      <c r="M531" s="172"/>
    </row>
    <row r="532" spans="1:256" ht="63.75">
      <c r="A532" s="61">
        <f>MAX($A$63:A531)+1</f>
        <v>77</v>
      </c>
      <c r="B532" s="157" t="s">
        <v>885</v>
      </c>
      <c r="C532" s="233"/>
      <c r="D532" s="234"/>
      <c r="E532" s="73"/>
      <c r="F532" s="7"/>
      <c r="G532" s="172"/>
      <c r="H532" s="172"/>
      <c r="I532" s="172"/>
      <c r="J532" s="172"/>
      <c r="K532" s="172"/>
      <c r="L532" s="172"/>
      <c r="M532" s="172"/>
    </row>
    <row r="533" spans="1:256">
      <c r="B533" s="89"/>
      <c r="C533" s="233" t="s">
        <v>46</v>
      </c>
      <c r="D533" s="237">
        <v>28</v>
      </c>
      <c r="E533" s="74"/>
      <c r="F533" s="171">
        <f>+E533*D533</f>
        <v>0</v>
      </c>
      <c r="G533" s="172"/>
      <c r="H533" s="172"/>
      <c r="I533" s="172"/>
      <c r="J533" s="172"/>
      <c r="K533" s="172"/>
      <c r="L533" s="172"/>
      <c r="M533" s="172"/>
    </row>
    <row r="534" spans="1:256" s="253" customFormat="1">
      <c r="A534" s="246"/>
      <c r="B534" s="247"/>
      <c r="C534" s="248"/>
      <c r="D534" s="249"/>
      <c r="E534" s="250"/>
      <c r="F534" s="251"/>
      <c r="G534" s="252"/>
      <c r="H534" s="252"/>
      <c r="I534" s="252"/>
      <c r="J534" s="252"/>
      <c r="K534" s="252"/>
      <c r="L534" s="252"/>
      <c r="M534" s="252"/>
      <c r="N534" s="252"/>
      <c r="O534" s="252"/>
      <c r="P534" s="252"/>
      <c r="Q534" s="252"/>
      <c r="R534" s="252"/>
      <c r="S534" s="252"/>
      <c r="T534" s="252"/>
      <c r="U534" s="252"/>
      <c r="V534" s="252"/>
      <c r="W534" s="252"/>
      <c r="X534" s="252"/>
      <c r="Y534" s="252"/>
      <c r="Z534" s="252"/>
      <c r="AA534" s="252"/>
      <c r="AB534" s="252"/>
      <c r="AC534" s="252"/>
      <c r="AD534" s="252"/>
      <c r="AE534" s="252"/>
      <c r="AF534" s="252"/>
      <c r="AG534" s="252"/>
      <c r="AH534" s="252"/>
      <c r="AI534" s="252"/>
      <c r="AJ534" s="252"/>
      <c r="AK534" s="252"/>
      <c r="AL534" s="252"/>
      <c r="AM534" s="252"/>
      <c r="AN534" s="252"/>
      <c r="AO534" s="252"/>
      <c r="AP534" s="252"/>
      <c r="AQ534" s="252"/>
      <c r="AR534" s="252"/>
      <c r="AS534" s="252"/>
      <c r="AT534" s="252"/>
      <c r="AU534" s="252"/>
      <c r="AV534" s="252"/>
      <c r="AW534" s="252"/>
      <c r="AX534" s="252"/>
      <c r="AY534" s="252"/>
      <c r="AZ534" s="252"/>
      <c r="BA534" s="252"/>
      <c r="BB534" s="252"/>
      <c r="BC534" s="252"/>
      <c r="BD534" s="252"/>
      <c r="BE534" s="252"/>
      <c r="BF534" s="252"/>
      <c r="BG534" s="252"/>
      <c r="BH534" s="252"/>
      <c r="BI534" s="252"/>
      <c r="BJ534" s="252"/>
      <c r="BK534" s="252"/>
      <c r="BL534" s="252"/>
      <c r="BM534" s="252"/>
      <c r="BN534" s="252"/>
      <c r="BO534" s="252"/>
      <c r="BP534" s="252"/>
      <c r="BQ534" s="252"/>
      <c r="BR534" s="252"/>
      <c r="BS534" s="252"/>
      <c r="BT534" s="252"/>
      <c r="BU534" s="252"/>
      <c r="BV534" s="252"/>
      <c r="BW534" s="252"/>
      <c r="BX534" s="252"/>
      <c r="BY534" s="252"/>
      <c r="BZ534" s="252"/>
      <c r="CA534" s="252"/>
      <c r="CB534" s="252"/>
      <c r="CC534" s="252"/>
      <c r="CD534" s="252"/>
      <c r="CE534" s="252"/>
      <c r="CF534" s="252"/>
      <c r="CG534" s="252"/>
      <c r="CH534" s="252"/>
      <c r="CI534" s="252"/>
      <c r="CJ534" s="252"/>
      <c r="CK534" s="252"/>
      <c r="CL534" s="252"/>
      <c r="CM534" s="252"/>
      <c r="CN534" s="252"/>
      <c r="CO534" s="252"/>
      <c r="CP534" s="252"/>
      <c r="CQ534" s="252"/>
      <c r="CR534" s="252"/>
      <c r="CS534" s="252"/>
      <c r="CT534" s="252"/>
      <c r="CU534" s="252"/>
      <c r="CV534" s="252"/>
      <c r="CW534" s="252"/>
      <c r="CX534" s="252"/>
      <c r="CY534" s="252"/>
      <c r="CZ534" s="252"/>
      <c r="DA534" s="252"/>
      <c r="DB534" s="252"/>
      <c r="DC534" s="252"/>
      <c r="DD534" s="252"/>
      <c r="DE534" s="252"/>
      <c r="DF534" s="252"/>
      <c r="DG534" s="252"/>
      <c r="DH534" s="252"/>
      <c r="DI534" s="252"/>
      <c r="DJ534" s="252"/>
      <c r="DK534" s="252"/>
      <c r="DL534" s="252"/>
      <c r="DM534" s="252"/>
      <c r="DN534" s="252"/>
      <c r="DO534" s="252"/>
      <c r="DP534" s="252"/>
      <c r="DQ534" s="252"/>
      <c r="DR534" s="252"/>
      <c r="DS534" s="252"/>
      <c r="DT534" s="252"/>
      <c r="DU534" s="252"/>
      <c r="DV534" s="252"/>
      <c r="DW534" s="252"/>
      <c r="DX534" s="252"/>
      <c r="DY534" s="252"/>
      <c r="DZ534" s="252"/>
      <c r="EA534" s="252"/>
      <c r="EB534" s="252"/>
      <c r="EC534" s="252"/>
      <c r="ED534" s="252"/>
      <c r="EE534" s="252"/>
      <c r="EF534" s="252"/>
      <c r="EG534" s="252"/>
      <c r="EH534" s="252"/>
      <c r="EI534" s="252"/>
      <c r="EJ534" s="252"/>
      <c r="EK534" s="252"/>
      <c r="EL534" s="252"/>
      <c r="EM534" s="252"/>
      <c r="EN534" s="252"/>
      <c r="EO534" s="252"/>
      <c r="EP534" s="252"/>
      <c r="EQ534" s="252"/>
      <c r="ER534" s="252"/>
      <c r="ES534" s="252"/>
      <c r="ET534" s="252"/>
      <c r="EU534" s="252"/>
      <c r="EV534" s="252"/>
      <c r="EW534" s="252"/>
      <c r="EX534" s="252"/>
      <c r="EY534" s="252"/>
      <c r="EZ534" s="252"/>
      <c r="FA534" s="252"/>
      <c r="FB534" s="252"/>
      <c r="FC534" s="252"/>
      <c r="FD534" s="252"/>
      <c r="FE534" s="252"/>
      <c r="FF534" s="252"/>
      <c r="FG534" s="252"/>
      <c r="FH534" s="252"/>
      <c r="FI534" s="252"/>
      <c r="FJ534" s="252"/>
      <c r="FK534" s="252"/>
      <c r="FL534" s="252"/>
      <c r="FM534" s="252"/>
      <c r="FN534" s="252"/>
      <c r="FO534" s="252"/>
      <c r="FP534" s="252"/>
      <c r="FQ534" s="252"/>
      <c r="FR534" s="252"/>
      <c r="FS534" s="252"/>
      <c r="FT534" s="252"/>
      <c r="FU534" s="252"/>
      <c r="FV534" s="252"/>
      <c r="FW534" s="252"/>
      <c r="FX534" s="252"/>
      <c r="FY534" s="252"/>
      <c r="FZ534" s="252"/>
      <c r="GA534" s="252"/>
      <c r="GB534" s="252"/>
      <c r="GC534" s="252"/>
      <c r="GD534" s="252"/>
      <c r="GE534" s="252"/>
      <c r="GF534" s="252"/>
      <c r="GG534" s="252"/>
      <c r="GH534" s="252"/>
      <c r="GI534" s="252"/>
      <c r="GJ534" s="252"/>
      <c r="GK534" s="252"/>
      <c r="GL534" s="252"/>
      <c r="GM534" s="252"/>
      <c r="GN534" s="252"/>
      <c r="GO534" s="252"/>
      <c r="GP534" s="252"/>
      <c r="GQ534" s="252"/>
      <c r="GR534" s="252"/>
      <c r="GS534" s="252"/>
      <c r="GT534" s="252"/>
      <c r="GU534" s="252"/>
      <c r="GV534" s="252"/>
      <c r="GW534" s="252"/>
      <c r="GX534" s="252"/>
      <c r="GY534" s="252"/>
      <c r="GZ534" s="252"/>
      <c r="HA534" s="252"/>
      <c r="HB534" s="252"/>
      <c r="HC534" s="252"/>
      <c r="HD534" s="252"/>
      <c r="HE534" s="252"/>
      <c r="HF534" s="252"/>
      <c r="HG534" s="252"/>
      <c r="HH534" s="252"/>
      <c r="HI534" s="252"/>
      <c r="HJ534" s="252"/>
      <c r="HK534" s="252"/>
      <c r="HL534" s="252"/>
      <c r="HM534" s="252"/>
      <c r="HN534" s="252"/>
      <c r="HO534" s="252"/>
      <c r="HP534" s="252"/>
      <c r="HQ534" s="252"/>
      <c r="HR534" s="252"/>
      <c r="HS534" s="252"/>
      <c r="HT534" s="252"/>
      <c r="HU534" s="252"/>
      <c r="HV534" s="252"/>
      <c r="HW534" s="252"/>
      <c r="HX534" s="252"/>
      <c r="HY534" s="252"/>
      <c r="HZ534" s="252"/>
      <c r="IA534" s="252"/>
      <c r="IB534" s="252"/>
      <c r="IC534" s="252"/>
      <c r="ID534" s="252"/>
      <c r="IE534" s="252"/>
      <c r="IF534" s="252"/>
      <c r="IG534" s="252"/>
      <c r="IH534" s="252"/>
      <c r="II534" s="252"/>
      <c r="IJ534" s="252"/>
      <c r="IK534" s="252"/>
      <c r="IL534" s="252"/>
      <c r="IM534" s="252"/>
      <c r="IN534" s="252"/>
      <c r="IO534" s="252"/>
      <c r="IP534" s="252"/>
      <c r="IQ534" s="252"/>
      <c r="IR534" s="252"/>
      <c r="IS534" s="252"/>
      <c r="IT534" s="252"/>
      <c r="IU534" s="252"/>
      <c r="IV534" s="252"/>
    </row>
    <row r="535" spans="1:256" ht="102">
      <c r="A535" s="186">
        <f>MAX($A$15:A534)+1</f>
        <v>78</v>
      </c>
      <c r="B535" s="247" t="s">
        <v>886</v>
      </c>
      <c r="C535" s="153"/>
      <c r="D535" s="254"/>
      <c r="E535" s="255"/>
      <c r="F535" s="7"/>
    </row>
    <row r="536" spans="1:256">
      <c r="A536" s="7"/>
      <c r="B536" s="173"/>
      <c r="C536" s="82" t="s">
        <v>142</v>
      </c>
      <c r="D536" s="82">
        <v>1</v>
      </c>
      <c r="E536" s="74"/>
      <c r="F536" s="116">
        <f>D536*E536</f>
        <v>0</v>
      </c>
    </row>
    <row r="537" spans="1:256">
      <c r="B537" s="89"/>
      <c r="C537" s="233"/>
      <c r="D537" s="234"/>
      <c r="E537" s="73"/>
      <c r="F537" s="7"/>
      <c r="G537" s="172"/>
      <c r="H537" s="172"/>
      <c r="I537" s="172"/>
      <c r="J537" s="172"/>
      <c r="K537" s="172"/>
      <c r="L537" s="172"/>
      <c r="M537" s="172"/>
    </row>
    <row r="538" spans="1:256" ht="25.5">
      <c r="A538" s="186">
        <f>MAX($A$78:A537)+1</f>
        <v>79</v>
      </c>
      <c r="B538" s="157" t="s">
        <v>887</v>
      </c>
      <c r="C538" s="233"/>
      <c r="D538" s="234"/>
      <c r="E538" s="73"/>
      <c r="F538" s="7"/>
      <c r="G538" s="172"/>
      <c r="H538" s="172"/>
      <c r="I538" s="172"/>
      <c r="J538" s="172"/>
      <c r="K538" s="172"/>
      <c r="L538" s="172"/>
      <c r="M538" s="172"/>
    </row>
    <row r="539" spans="1:256">
      <c r="B539" s="89"/>
      <c r="C539" s="233" t="s">
        <v>42</v>
      </c>
      <c r="D539" s="237">
        <v>60</v>
      </c>
      <c r="E539" s="74"/>
      <c r="F539" s="171">
        <f>+E539*D539</f>
        <v>0</v>
      </c>
      <c r="G539" s="172"/>
      <c r="H539" s="172"/>
      <c r="I539" s="172"/>
      <c r="J539" s="172"/>
      <c r="K539" s="172"/>
      <c r="L539" s="172"/>
      <c r="M539" s="172"/>
    </row>
    <row r="540" spans="1:256">
      <c r="B540" s="89"/>
      <c r="C540" s="233"/>
      <c r="D540" s="234"/>
      <c r="E540" s="73"/>
      <c r="F540" s="7"/>
      <c r="G540" s="172"/>
      <c r="H540" s="172"/>
      <c r="I540" s="172"/>
      <c r="J540" s="172"/>
      <c r="K540" s="172"/>
      <c r="L540" s="172"/>
      <c r="M540" s="172"/>
    </row>
    <row r="541" spans="1:256" ht="38.25">
      <c r="A541" s="186">
        <f>MAX($A$78:A540)+1</f>
        <v>80</v>
      </c>
      <c r="B541" s="89" t="s">
        <v>888</v>
      </c>
      <c r="C541" s="87"/>
      <c r="D541" s="234"/>
      <c r="E541" s="73"/>
      <c r="F541" s="7"/>
      <c r="G541" s="172"/>
      <c r="H541" s="172"/>
      <c r="I541" s="172"/>
      <c r="J541" s="172"/>
      <c r="K541" s="172"/>
      <c r="L541" s="172"/>
      <c r="M541" s="172"/>
    </row>
    <row r="542" spans="1:256" s="240" customFormat="1">
      <c r="A542" s="7"/>
      <c r="B542" s="89"/>
      <c r="C542" s="87" t="s">
        <v>46</v>
      </c>
      <c r="D542" s="234">
        <v>11</v>
      </c>
      <c r="E542" s="74"/>
      <c r="F542" s="171">
        <f>D542*E542</f>
        <v>0</v>
      </c>
    </row>
    <row r="543" spans="1:256">
      <c r="A543" s="7"/>
      <c r="B543" s="89"/>
      <c r="C543" s="87"/>
      <c r="D543" s="234"/>
      <c r="E543" s="73"/>
      <c r="F543" s="7"/>
      <c r="G543" s="172"/>
      <c r="H543" s="172"/>
      <c r="I543" s="172"/>
      <c r="J543" s="172"/>
      <c r="K543" s="172"/>
      <c r="L543" s="172"/>
      <c r="M543" s="172"/>
    </row>
    <row r="544" spans="1:256" ht="25.5">
      <c r="A544" s="186">
        <f>MAX($A$78:A543)+1</f>
        <v>81</v>
      </c>
      <c r="B544" s="89" t="s">
        <v>889</v>
      </c>
      <c r="C544" s="87"/>
      <c r="D544" s="234"/>
      <c r="E544" s="73"/>
      <c r="F544" s="7"/>
      <c r="G544" s="172"/>
      <c r="H544" s="172"/>
      <c r="I544" s="172"/>
      <c r="J544" s="172"/>
      <c r="K544" s="172"/>
      <c r="L544" s="172"/>
      <c r="M544" s="172"/>
    </row>
    <row r="545" spans="1:256">
      <c r="A545" s="7"/>
      <c r="B545" s="89" t="s">
        <v>890</v>
      </c>
      <c r="C545" s="87" t="s">
        <v>46</v>
      </c>
      <c r="D545" s="234">
        <v>1</v>
      </c>
      <c r="E545" s="74"/>
      <c r="F545" s="171">
        <f>D545*E545</f>
        <v>0</v>
      </c>
    </row>
    <row r="546" spans="1:256">
      <c r="A546" s="7"/>
      <c r="B546" s="89"/>
      <c r="C546" s="87"/>
      <c r="D546" s="234"/>
      <c r="E546" s="73"/>
      <c r="F546" s="7"/>
    </row>
    <row r="547" spans="1:256" ht="25.5">
      <c r="A547" s="186">
        <f>MAX($A$78:A546)+1</f>
        <v>82</v>
      </c>
      <c r="B547" s="89" t="s">
        <v>891</v>
      </c>
      <c r="C547" s="87"/>
      <c r="D547" s="234"/>
      <c r="E547" s="73"/>
      <c r="F547" s="7"/>
      <c r="G547" s="172"/>
      <c r="H547" s="172"/>
      <c r="I547" s="172"/>
      <c r="J547" s="172"/>
      <c r="K547" s="172"/>
      <c r="L547" s="172"/>
      <c r="M547" s="172"/>
    </row>
    <row r="548" spans="1:256">
      <c r="A548" s="7"/>
      <c r="B548" s="89"/>
      <c r="C548" s="87" t="s">
        <v>78</v>
      </c>
      <c r="D548" s="234">
        <v>1</v>
      </c>
      <c r="E548" s="74"/>
      <c r="F548" s="171">
        <f>D548*E548</f>
        <v>0</v>
      </c>
      <c r="G548" s="172"/>
      <c r="H548" s="172"/>
      <c r="I548" s="172"/>
      <c r="J548" s="172"/>
      <c r="K548" s="172"/>
      <c r="L548" s="172"/>
      <c r="M548" s="172"/>
    </row>
    <row r="549" spans="1:256">
      <c r="A549" s="7"/>
      <c r="B549" s="89"/>
      <c r="C549" s="87"/>
      <c r="D549" s="234"/>
      <c r="E549" s="73"/>
      <c r="F549" s="7"/>
      <c r="G549" s="172"/>
      <c r="H549" s="172"/>
      <c r="I549" s="172"/>
      <c r="J549" s="172"/>
      <c r="K549" s="172"/>
      <c r="L549" s="172"/>
      <c r="M549" s="172"/>
    </row>
    <row r="550" spans="1:256">
      <c r="B550" s="235" t="s">
        <v>892</v>
      </c>
      <c r="D550" s="256"/>
      <c r="E550" s="73"/>
      <c r="F550" s="7"/>
    </row>
    <row r="551" spans="1:256">
      <c r="B551" s="84"/>
      <c r="D551" s="256"/>
      <c r="E551" s="73"/>
      <c r="F551" s="7"/>
    </row>
    <row r="552" spans="1:256" s="240" customFormat="1" ht="25.5">
      <c r="A552" s="86">
        <f>MAX($A$14:A551)+1</f>
        <v>83</v>
      </c>
      <c r="B552" s="28" t="s">
        <v>893</v>
      </c>
      <c r="C552" s="87"/>
      <c r="D552" s="87"/>
      <c r="E552" s="257"/>
    </row>
    <row r="553" spans="1:256" s="240" customFormat="1">
      <c r="A553" s="258"/>
      <c r="B553" s="28" t="s">
        <v>894</v>
      </c>
      <c r="C553" s="87" t="s">
        <v>714</v>
      </c>
      <c r="D553" s="87">
        <v>26</v>
      </c>
      <c r="E553" s="190"/>
      <c r="F553" s="259">
        <f>+E553*D553</f>
        <v>0</v>
      </c>
    </row>
    <row r="554" spans="1:256">
      <c r="B554" s="84"/>
      <c r="E554" s="257"/>
      <c r="F554" s="7"/>
      <c r="G554" s="172"/>
      <c r="H554" s="172"/>
      <c r="I554" s="172"/>
      <c r="J554" s="172"/>
      <c r="K554" s="172"/>
      <c r="L554" s="172"/>
      <c r="M554" s="172"/>
      <c r="N554" s="172"/>
      <c r="O554" s="172"/>
    </row>
    <row r="555" spans="1:256" s="240" customFormat="1" ht="25.5">
      <c r="A555" s="86">
        <f>MAX($A$14:A554)+1</f>
        <v>84</v>
      </c>
      <c r="B555" s="28" t="s">
        <v>895</v>
      </c>
      <c r="C555" s="87"/>
      <c r="D555" s="87"/>
      <c r="E555" s="257"/>
    </row>
    <row r="556" spans="1:256" s="240" customFormat="1">
      <c r="A556" s="258"/>
      <c r="B556" s="28" t="s">
        <v>896</v>
      </c>
      <c r="C556" s="87" t="s">
        <v>714</v>
      </c>
      <c r="D556" s="87">
        <v>26</v>
      </c>
      <c r="E556" s="190"/>
      <c r="F556" s="259">
        <f>+E556*D556</f>
        <v>0</v>
      </c>
    </row>
    <row r="557" spans="1:256" s="240" customFormat="1">
      <c r="B557" s="28"/>
      <c r="C557" s="87"/>
      <c r="D557" s="87"/>
      <c r="E557" s="257"/>
    </row>
    <row r="558" spans="1:256" s="240" customFormat="1">
      <c r="A558" s="260">
        <f>MAX($A$13:A557)+1</f>
        <v>85</v>
      </c>
      <c r="B558" s="261" t="s">
        <v>897</v>
      </c>
      <c r="C558" s="135"/>
      <c r="D558" s="135"/>
      <c r="E558" s="257"/>
      <c r="F558" s="262"/>
      <c r="G558" s="263"/>
      <c r="H558" s="263"/>
      <c r="I558" s="263"/>
      <c r="J558" s="263"/>
      <c r="K558" s="263"/>
      <c r="L558" s="263"/>
      <c r="M558" s="263"/>
      <c r="N558" s="263"/>
      <c r="O558" s="263"/>
      <c r="P558" s="264"/>
      <c r="Q558" s="264"/>
      <c r="R558" s="264"/>
      <c r="S558" s="264"/>
      <c r="T558" s="264"/>
      <c r="U558" s="264"/>
      <c r="V558" s="264"/>
      <c r="W558" s="264"/>
      <c r="X558" s="264"/>
      <c r="Y558" s="264"/>
      <c r="Z558" s="264"/>
      <c r="AA558" s="264"/>
      <c r="AB558" s="264"/>
      <c r="AC558" s="264"/>
      <c r="AD558" s="264"/>
      <c r="AE558" s="264"/>
      <c r="AF558" s="264"/>
      <c r="AG558" s="264"/>
      <c r="AH558" s="264"/>
      <c r="AI558" s="264"/>
      <c r="AJ558" s="264"/>
      <c r="AK558" s="264"/>
      <c r="AL558" s="264"/>
      <c r="AM558" s="264"/>
      <c r="AN558" s="264"/>
      <c r="AO558" s="264"/>
      <c r="AP558" s="264"/>
      <c r="AQ558" s="264"/>
      <c r="AR558" s="264"/>
      <c r="AS558" s="264"/>
      <c r="AT558" s="264"/>
      <c r="AU558" s="264"/>
      <c r="AV558" s="264"/>
      <c r="AW558" s="264"/>
      <c r="AX558" s="264"/>
      <c r="AY558" s="264"/>
      <c r="AZ558" s="264"/>
      <c r="BA558" s="264"/>
      <c r="BB558" s="264"/>
      <c r="BC558" s="264"/>
      <c r="BD558" s="264"/>
      <c r="BE558" s="264"/>
      <c r="BF558" s="264"/>
      <c r="BG558" s="264"/>
      <c r="BH558" s="264"/>
      <c r="BI558" s="264"/>
      <c r="BJ558" s="264"/>
      <c r="BK558" s="264"/>
      <c r="BL558" s="264"/>
      <c r="BM558" s="264"/>
      <c r="BN558" s="264"/>
      <c r="BO558" s="264"/>
      <c r="BP558" s="264"/>
      <c r="BQ558" s="264"/>
      <c r="BR558" s="264"/>
      <c r="BS558" s="264"/>
      <c r="BT558" s="264"/>
      <c r="BU558" s="264"/>
      <c r="BV558" s="264"/>
      <c r="BW558" s="264"/>
      <c r="BX558" s="264"/>
      <c r="BY558" s="264"/>
      <c r="BZ558" s="264"/>
      <c r="CA558" s="264"/>
      <c r="CB558" s="264"/>
      <c r="CC558" s="264"/>
      <c r="CD558" s="264"/>
      <c r="CE558" s="264"/>
      <c r="CF558" s="264"/>
      <c r="CG558" s="264"/>
      <c r="CH558" s="264"/>
      <c r="CI558" s="264"/>
      <c r="CJ558" s="264"/>
      <c r="CK558" s="264"/>
      <c r="CL558" s="264"/>
      <c r="CM558" s="264"/>
      <c r="CN558" s="264"/>
      <c r="CO558" s="264"/>
      <c r="CP558" s="264"/>
      <c r="CQ558" s="264"/>
      <c r="CR558" s="264"/>
      <c r="CS558" s="264"/>
      <c r="CT558" s="264"/>
      <c r="CU558" s="264"/>
      <c r="CV558" s="264"/>
      <c r="CW558" s="264"/>
      <c r="CX558" s="264"/>
      <c r="CY558" s="264"/>
      <c r="CZ558" s="264"/>
      <c r="DA558" s="264"/>
      <c r="DB558" s="264"/>
      <c r="DC558" s="264"/>
      <c r="DD558" s="264"/>
      <c r="DE558" s="264"/>
      <c r="DF558" s="264"/>
      <c r="DG558" s="264"/>
      <c r="DH558" s="264"/>
      <c r="DI558" s="264"/>
      <c r="DJ558" s="264"/>
      <c r="DK558" s="264"/>
      <c r="DL558" s="264"/>
      <c r="DM558" s="264"/>
      <c r="DN558" s="264"/>
      <c r="DO558" s="264"/>
      <c r="DP558" s="264"/>
      <c r="DQ558" s="264"/>
      <c r="DR558" s="264"/>
      <c r="DS558" s="264"/>
      <c r="DT558" s="264"/>
      <c r="DU558" s="264"/>
      <c r="DV558" s="264"/>
      <c r="DW558" s="264"/>
      <c r="DX558" s="264"/>
      <c r="DY558" s="264"/>
      <c r="DZ558" s="264"/>
      <c r="EA558" s="264"/>
      <c r="EB558" s="264"/>
      <c r="EC558" s="264"/>
      <c r="ED558" s="264"/>
      <c r="EE558" s="264"/>
      <c r="EF558" s="264"/>
      <c r="EG558" s="264"/>
      <c r="EH558" s="264"/>
      <c r="EI558" s="264"/>
      <c r="EJ558" s="264"/>
      <c r="EK558" s="264"/>
      <c r="EL558" s="264"/>
      <c r="EM558" s="264"/>
      <c r="EN558" s="264"/>
      <c r="EO558" s="264"/>
      <c r="EP558" s="264"/>
      <c r="EQ558" s="264"/>
      <c r="ER558" s="264"/>
      <c r="ES558" s="264"/>
      <c r="ET558" s="264"/>
      <c r="EU558" s="264"/>
      <c r="EV558" s="264"/>
      <c r="EW558" s="264"/>
      <c r="EX558" s="264"/>
      <c r="EY558" s="264"/>
      <c r="EZ558" s="264"/>
      <c r="FA558" s="264"/>
      <c r="FB558" s="264"/>
      <c r="FC558" s="264"/>
      <c r="FD558" s="264"/>
      <c r="FE558" s="264"/>
      <c r="FF558" s="264"/>
      <c r="FG558" s="264"/>
      <c r="FH558" s="264"/>
      <c r="FI558" s="264"/>
      <c r="FJ558" s="264"/>
      <c r="FK558" s="264"/>
      <c r="FL558" s="264"/>
      <c r="FM558" s="264"/>
      <c r="FN558" s="264"/>
      <c r="FO558" s="264"/>
      <c r="FP558" s="264"/>
      <c r="FQ558" s="264"/>
      <c r="FR558" s="264"/>
      <c r="FS558" s="264"/>
      <c r="FT558" s="264"/>
      <c r="FU558" s="264"/>
      <c r="FV558" s="264"/>
      <c r="FW558" s="264"/>
      <c r="FX558" s="264"/>
      <c r="FY558" s="264"/>
      <c r="FZ558" s="264"/>
      <c r="GA558" s="264"/>
      <c r="GB558" s="264"/>
      <c r="GC558" s="264"/>
      <c r="GD558" s="264"/>
      <c r="GE558" s="264"/>
      <c r="GF558" s="264"/>
      <c r="GG558" s="264"/>
      <c r="GH558" s="264"/>
      <c r="GI558" s="264"/>
      <c r="GJ558" s="264"/>
      <c r="GK558" s="264"/>
      <c r="GL558" s="264"/>
      <c r="GM558" s="264"/>
      <c r="GN558" s="264"/>
      <c r="GO558" s="264"/>
      <c r="GP558" s="264"/>
      <c r="GQ558" s="264"/>
      <c r="GR558" s="264"/>
      <c r="GS558" s="264"/>
      <c r="GT558" s="264"/>
      <c r="GU558" s="264"/>
      <c r="GV558" s="264"/>
      <c r="GW558" s="264"/>
      <c r="GX558" s="264"/>
      <c r="GY558" s="264"/>
      <c r="GZ558" s="264"/>
      <c r="HA558" s="264"/>
      <c r="HB558" s="264"/>
      <c r="HC558" s="264"/>
      <c r="HD558" s="264"/>
      <c r="HE558" s="264"/>
      <c r="HF558" s="264"/>
      <c r="HG558" s="264"/>
      <c r="HH558" s="264"/>
      <c r="HI558" s="264"/>
      <c r="HJ558" s="264"/>
      <c r="HK558" s="264"/>
      <c r="HL558" s="264"/>
      <c r="HM558" s="264"/>
      <c r="HN558" s="264"/>
      <c r="HO558" s="264"/>
      <c r="HP558" s="264"/>
      <c r="HQ558" s="264"/>
      <c r="HR558" s="264"/>
      <c r="HS558" s="264"/>
      <c r="HT558" s="264"/>
      <c r="HU558" s="264"/>
      <c r="HV558" s="264"/>
      <c r="HW558" s="264"/>
      <c r="HX558" s="264"/>
      <c r="HY558" s="264"/>
      <c r="HZ558" s="264"/>
      <c r="IA558" s="264"/>
      <c r="IB558" s="264"/>
      <c r="IC558" s="264"/>
      <c r="ID558" s="264"/>
      <c r="IE558" s="264"/>
      <c r="IF558" s="264"/>
      <c r="IG558" s="264"/>
      <c r="IH558" s="264"/>
      <c r="II558" s="264"/>
      <c r="IJ558" s="264"/>
      <c r="IK558" s="264"/>
      <c r="IL558" s="264"/>
      <c r="IM558" s="264"/>
      <c r="IN558" s="264"/>
      <c r="IO558" s="264"/>
      <c r="IP558" s="264"/>
      <c r="IQ558" s="264"/>
      <c r="IR558" s="264"/>
      <c r="IS558" s="264"/>
      <c r="IT558" s="264"/>
      <c r="IU558" s="264"/>
      <c r="IV558" s="264"/>
    </row>
    <row r="559" spans="1:256" s="240" customFormat="1" ht="89.25">
      <c r="A559" s="265"/>
      <c r="B559" s="261" t="s">
        <v>898</v>
      </c>
      <c r="C559" s="135"/>
      <c r="D559" s="135"/>
      <c r="E559" s="257"/>
      <c r="F559" s="262"/>
      <c r="G559" s="263"/>
      <c r="H559" s="263"/>
      <c r="I559" s="263"/>
      <c r="J559" s="263"/>
      <c r="K559" s="263"/>
      <c r="L559" s="263"/>
      <c r="M559" s="263"/>
      <c r="N559" s="263"/>
      <c r="O559" s="263"/>
      <c r="P559" s="264"/>
      <c r="Q559" s="264"/>
      <c r="R559" s="264"/>
      <c r="S559" s="264"/>
      <c r="T559" s="264"/>
      <c r="U559" s="264"/>
      <c r="V559" s="264"/>
      <c r="W559" s="264"/>
      <c r="X559" s="264"/>
      <c r="Y559" s="264"/>
      <c r="Z559" s="264"/>
      <c r="AA559" s="264"/>
      <c r="AB559" s="264"/>
      <c r="AC559" s="264"/>
      <c r="AD559" s="264"/>
      <c r="AE559" s="264"/>
      <c r="AF559" s="264"/>
      <c r="AG559" s="264"/>
      <c r="AH559" s="264"/>
      <c r="AI559" s="264"/>
      <c r="AJ559" s="264"/>
      <c r="AK559" s="264"/>
      <c r="AL559" s="264"/>
      <c r="AM559" s="264"/>
      <c r="AN559" s="264"/>
      <c r="AO559" s="264"/>
      <c r="AP559" s="264"/>
      <c r="AQ559" s="264"/>
      <c r="AR559" s="264"/>
      <c r="AS559" s="264"/>
      <c r="AT559" s="264"/>
      <c r="AU559" s="264"/>
      <c r="AV559" s="264"/>
      <c r="AW559" s="264"/>
      <c r="AX559" s="264"/>
      <c r="AY559" s="264"/>
      <c r="AZ559" s="264"/>
      <c r="BA559" s="264"/>
      <c r="BB559" s="264"/>
      <c r="BC559" s="264"/>
      <c r="BD559" s="264"/>
      <c r="BE559" s="264"/>
      <c r="BF559" s="264"/>
      <c r="BG559" s="264"/>
      <c r="BH559" s="264"/>
      <c r="BI559" s="264"/>
      <c r="BJ559" s="264"/>
      <c r="BK559" s="264"/>
      <c r="BL559" s="264"/>
      <c r="BM559" s="264"/>
      <c r="BN559" s="264"/>
      <c r="BO559" s="264"/>
      <c r="BP559" s="264"/>
      <c r="BQ559" s="264"/>
      <c r="BR559" s="264"/>
      <c r="BS559" s="264"/>
      <c r="BT559" s="264"/>
      <c r="BU559" s="264"/>
      <c r="BV559" s="264"/>
      <c r="BW559" s="264"/>
      <c r="BX559" s="264"/>
      <c r="BY559" s="264"/>
      <c r="BZ559" s="264"/>
      <c r="CA559" s="264"/>
      <c r="CB559" s="264"/>
      <c r="CC559" s="264"/>
      <c r="CD559" s="264"/>
      <c r="CE559" s="264"/>
      <c r="CF559" s="264"/>
      <c r="CG559" s="264"/>
      <c r="CH559" s="264"/>
      <c r="CI559" s="264"/>
      <c r="CJ559" s="264"/>
      <c r="CK559" s="264"/>
      <c r="CL559" s="264"/>
      <c r="CM559" s="264"/>
      <c r="CN559" s="264"/>
      <c r="CO559" s="264"/>
      <c r="CP559" s="264"/>
      <c r="CQ559" s="264"/>
      <c r="CR559" s="264"/>
      <c r="CS559" s="264"/>
      <c r="CT559" s="264"/>
      <c r="CU559" s="264"/>
      <c r="CV559" s="264"/>
      <c r="CW559" s="264"/>
      <c r="CX559" s="264"/>
      <c r="CY559" s="264"/>
      <c r="CZ559" s="264"/>
      <c r="DA559" s="264"/>
      <c r="DB559" s="264"/>
      <c r="DC559" s="264"/>
      <c r="DD559" s="264"/>
      <c r="DE559" s="264"/>
      <c r="DF559" s="264"/>
      <c r="DG559" s="264"/>
      <c r="DH559" s="264"/>
      <c r="DI559" s="264"/>
      <c r="DJ559" s="264"/>
      <c r="DK559" s="264"/>
      <c r="DL559" s="264"/>
      <c r="DM559" s="264"/>
      <c r="DN559" s="264"/>
      <c r="DO559" s="264"/>
      <c r="DP559" s="264"/>
      <c r="DQ559" s="264"/>
      <c r="DR559" s="264"/>
      <c r="DS559" s="264"/>
      <c r="DT559" s="264"/>
      <c r="DU559" s="264"/>
      <c r="DV559" s="264"/>
      <c r="DW559" s="264"/>
      <c r="DX559" s="264"/>
      <c r="DY559" s="264"/>
      <c r="DZ559" s="264"/>
      <c r="EA559" s="264"/>
      <c r="EB559" s="264"/>
      <c r="EC559" s="264"/>
      <c r="ED559" s="264"/>
      <c r="EE559" s="264"/>
      <c r="EF559" s="264"/>
      <c r="EG559" s="264"/>
      <c r="EH559" s="264"/>
      <c r="EI559" s="264"/>
      <c r="EJ559" s="264"/>
      <c r="EK559" s="264"/>
      <c r="EL559" s="264"/>
      <c r="EM559" s="264"/>
      <c r="EN559" s="264"/>
      <c r="EO559" s="264"/>
      <c r="EP559" s="264"/>
      <c r="EQ559" s="264"/>
      <c r="ER559" s="264"/>
      <c r="ES559" s="264"/>
      <c r="ET559" s="264"/>
      <c r="EU559" s="264"/>
      <c r="EV559" s="264"/>
      <c r="EW559" s="264"/>
      <c r="EX559" s="264"/>
      <c r="EY559" s="264"/>
      <c r="EZ559" s="264"/>
      <c r="FA559" s="264"/>
      <c r="FB559" s="264"/>
      <c r="FC559" s="264"/>
      <c r="FD559" s="264"/>
      <c r="FE559" s="264"/>
      <c r="FF559" s="264"/>
      <c r="FG559" s="264"/>
      <c r="FH559" s="264"/>
      <c r="FI559" s="264"/>
      <c r="FJ559" s="264"/>
      <c r="FK559" s="264"/>
      <c r="FL559" s="264"/>
      <c r="FM559" s="264"/>
      <c r="FN559" s="264"/>
      <c r="FO559" s="264"/>
      <c r="FP559" s="264"/>
      <c r="FQ559" s="264"/>
      <c r="FR559" s="264"/>
      <c r="FS559" s="264"/>
      <c r="FT559" s="264"/>
      <c r="FU559" s="264"/>
      <c r="FV559" s="264"/>
      <c r="FW559" s="264"/>
      <c r="FX559" s="264"/>
      <c r="FY559" s="264"/>
      <c r="FZ559" s="264"/>
      <c r="GA559" s="264"/>
      <c r="GB559" s="264"/>
      <c r="GC559" s="264"/>
      <c r="GD559" s="264"/>
      <c r="GE559" s="264"/>
      <c r="GF559" s="264"/>
      <c r="GG559" s="264"/>
      <c r="GH559" s="264"/>
      <c r="GI559" s="264"/>
      <c r="GJ559" s="264"/>
      <c r="GK559" s="264"/>
      <c r="GL559" s="264"/>
      <c r="GM559" s="264"/>
      <c r="GN559" s="264"/>
      <c r="GO559" s="264"/>
      <c r="GP559" s="264"/>
      <c r="GQ559" s="264"/>
      <c r="GR559" s="264"/>
      <c r="GS559" s="264"/>
      <c r="GT559" s="264"/>
      <c r="GU559" s="264"/>
      <c r="GV559" s="264"/>
      <c r="GW559" s="264"/>
      <c r="GX559" s="264"/>
      <c r="GY559" s="264"/>
      <c r="GZ559" s="264"/>
      <c r="HA559" s="264"/>
      <c r="HB559" s="264"/>
      <c r="HC559" s="264"/>
      <c r="HD559" s="264"/>
      <c r="HE559" s="264"/>
      <c r="HF559" s="264"/>
      <c r="HG559" s="264"/>
      <c r="HH559" s="264"/>
      <c r="HI559" s="264"/>
      <c r="HJ559" s="264"/>
      <c r="HK559" s="264"/>
      <c r="HL559" s="264"/>
      <c r="HM559" s="264"/>
      <c r="HN559" s="264"/>
      <c r="HO559" s="264"/>
      <c r="HP559" s="264"/>
      <c r="HQ559" s="264"/>
      <c r="HR559" s="264"/>
      <c r="HS559" s="264"/>
      <c r="HT559" s="264"/>
      <c r="HU559" s="264"/>
      <c r="HV559" s="264"/>
      <c r="HW559" s="264"/>
      <c r="HX559" s="264"/>
      <c r="HY559" s="264"/>
      <c r="HZ559" s="264"/>
      <c r="IA559" s="264"/>
      <c r="IB559" s="264"/>
      <c r="IC559" s="264"/>
      <c r="ID559" s="264"/>
      <c r="IE559" s="264"/>
      <c r="IF559" s="264"/>
      <c r="IG559" s="264"/>
      <c r="IH559" s="264"/>
      <c r="II559" s="264"/>
      <c r="IJ559" s="264"/>
      <c r="IK559" s="264"/>
      <c r="IL559" s="264"/>
      <c r="IM559" s="264"/>
      <c r="IN559" s="264"/>
      <c r="IO559" s="264"/>
      <c r="IP559" s="264"/>
      <c r="IQ559" s="264"/>
      <c r="IR559" s="264"/>
      <c r="IS559" s="264"/>
      <c r="IT559" s="264"/>
      <c r="IU559" s="264"/>
      <c r="IV559" s="264"/>
    </row>
    <row r="560" spans="1:256" s="240" customFormat="1" ht="57" customHeight="1">
      <c r="A560" s="265"/>
      <c r="B560" s="261" t="s">
        <v>899</v>
      </c>
      <c r="C560" s="135"/>
      <c r="D560" s="135"/>
      <c r="E560" s="257"/>
      <c r="F560" s="262"/>
      <c r="G560" s="263"/>
      <c r="H560" s="263"/>
      <c r="I560" s="263"/>
      <c r="J560" s="263"/>
      <c r="K560" s="263"/>
      <c r="L560" s="263"/>
      <c r="M560" s="263"/>
      <c r="N560" s="263"/>
      <c r="O560" s="263"/>
      <c r="P560" s="264"/>
      <c r="Q560" s="264"/>
      <c r="R560" s="264"/>
      <c r="S560" s="264"/>
      <c r="T560" s="264"/>
      <c r="U560" s="264"/>
      <c r="V560" s="264"/>
      <c r="W560" s="264"/>
      <c r="X560" s="264"/>
      <c r="Y560" s="264"/>
      <c r="Z560" s="264"/>
      <c r="AA560" s="264"/>
      <c r="AB560" s="264"/>
      <c r="AC560" s="264"/>
      <c r="AD560" s="264"/>
      <c r="AE560" s="264"/>
      <c r="AF560" s="264"/>
      <c r="AG560" s="264"/>
      <c r="AH560" s="264"/>
      <c r="AI560" s="264"/>
      <c r="AJ560" s="264"/>
      <c r="AK560" s="264"/>
      <c r="AL560" s="264"/>
      <c r="AM560" s="264"/>
      <c r="AN560" s="264"/>
      <c r="AO560" s="264"/>
      <c r="AP560" s="264"/>
      <c r="AQ560" s="264"/>
      <c r="AR560" s="264"/>
      <c r="AS560" s="264"/>
      <c r="AT560" s="264"/>
      <c r="AU560" s="264"/>
      <c r="AV560" s="264"/>
      <c r="AW560" s="264"/>
      <c r="AX560" s="264"/>
      <c r="AY560" s="264"/>
      <c r="AZ560" s="264"/>
      <c r="BA560" s="264"/>
      <c r="BB560" s="264"/>
      <c r="BC560" s="264"/>
      <c r="BD560" s="264"/>
      <c r="BE560" s="264"/>
      <c r="BF560" s="264"/>
      <c r="BG560" s="264"/>
      <c r="BH560" s="264"/>
      <c r="BI560" s="264"/>
      <c r="BJ560" s="264"/>
      <c r="BK560" s="264"/>
      <c r="BL560" s="264"/>
      <c r="BM560" s="264"/>
      <c r="BN560" s="264"/>
      <c r="BO560" s="264"/>
      <c r="BP560" s="264"/>
      <c r="BQ560" s="264"/>
      <c r="BR560" s="264"/>
      <c r="BS560" s="264"/>
      <c r="BT560" s="264"/>
      <c r="BU560" s="264"/>
      <c r="BV560" s="264"/>
      <c r="BW560" s="264"/>
      <c r="BX560" s="264"/>
      <c r="BY560" s="264"/>
      <c r="BZ560" s="264"/>
      <c r="CA560" s="264"/>
      <c r="CB560" s="264"/>
      <c r="CC560" s="264"/>
      <c r="CD560" s="264"/>
      <c r="CE560" s="264"/>
      <c r="CF560" s="264"/>
      <c r="CG560" s="264"/>
      <c r="CH560" s="264"/>
      <c r="CI560" s="264"/>
      <c r="CJ560" s="264"/>
      <c r="CK560" s="264"/>
      <c r="CL560" s="264"/>
      <c r="CM560" s="264"/>
      <c r="CN560" s="264"/>
      <c r="CO560" s="264"/>
      <c r="CP560" s="264"/>
      <c r="CQ560" s="264"/>
      <c r="CR560" s="264"/>
      <c r="CS560" s="264"/>
      <c r="CT560" s="264"/>
      <c r="CU560" s="264"/>
      <c r="CV560" s="264"/>
      <c r="CW560" s="264"/>
      <c r="CX560" s="264"/>
      <c r="CY560" s="264"/>
      <c r="CZ560" s="264"/>
      <c r="DA560" s="264"/>
      <c r="DB560" s="264"/>
      <c r="DC560" s="264"/>
      <c r="DD560" s="264"/>
      <c r="DE560" s="264"/>
      <c r="DF560" s="264"/>
      <c r="DG560" s="264"/>
      <c r="DH560" s="264"/>
      <c r="DI560" s="264"/>
      <c r="DJ560" s="264"/>
      <c r="DK560" s="264"/>
      <c r="DL560" s="264"/>
      <c r="DM560" s="264"/>
      <c r="DN560" s="264"/>
      <c r="DO560" s="264"/>
      <c r="DP560" s="264"/>
      <c r="DQ560" s="264"/>
      <c r="DR560" s="264"/>
      <c r="DS560" s="264"/>
      <c r="DT560" s="264"/>
      <c r="DU560" s="264"/>
      <c r="DV560" s="264"/>
      <c r="DW560" s="264"/>
      <c r="DX560" s="264"/>
      <c r="DY560" s="264"/>
      <c r="DZ560" s="264"/>
      <c r="EA560" s="264"/>
      <c r="EB560" s="264"/>
      <c r="EC560" s="264"/>
      <c r="ED560" s="264"/>
      <c r="EE560" s="264"/>
      <c r="EF560" s="264"/>
      <c r="EG560" s="264"/>
      <c r="EH560" s="264"/>
      <c r="EI560" s="264"/>
      <c r="EJ560" s="264"/>
      <c r="EK560" s="264"/>
      <c r="EL560" s="264"/>
      <c r="EM560" s="264"/>
      <c r="EN560" s="264"/>
      <c r="EO560" s="264"/>
      <c r="EP560" s="264"/>
      <c r="EQ560" s="264"/>
      <c r="ER560" s="264"/>
      <c r="ES560" s="264"/>
      <c r="ET560" s="264"/>
      <c r="EU560" s="264"/>
      <c r="EV560" s="264"/>
      <c r="EW560" s="264"/>
      <c r="EX560" s="264"/>
      <c r="EY560" s="264"/>
      <c r="EZ560" s="264"/>
      <c r="FA560" s="264"/>
      <c r="FB560" s="264"/>
      <c r="FC560" s="264"/>
      <c r="FD560" s="264"/>
      <c r="FE560" s="264"/>
      <c r="FF560" s="264"/>
      <c r="FG560" s="264"/>
      <c r="FH560" s="264"/>
      <c r="FI560" s="264"/>
      <c r="FJ560" s="264"/>
      <c r="FK560" s="264"/>
      <c r="FL560" s="264"/>
      <c r="FM560" s="264"/>
      <c r="FN560" s="264"/>
      <c r="FO560" s="264"/>
      <c r="FP560" s="264"/>
      <c r="FQ560" s="264"/>
      <c r="FR560" s="264"/>
      <c r="FS560" s="264"/>
      <c r="FT560" s="264"/>
      <c r="FU560" s="264"/>
      <c r="FV560" s="264"/>
      <c r="FW560" s="264"/>
      <c r="FX560" s="264"/>
      <c r="FY560" s="264"/>
      <c r="FZ560" s="264"/>
      <c r="GA560" s="264"/>
      <c r="GB560" s="264"/>
      <c r="GC560" s="264"/>
      <c r="GD560" s="264"/>
      <c r="GE560" s="264"/>
      <c r="GF560" s="264"/>
      <c r="GG560" s="264"/>
      <c r="GH560" s="264"/>
      <c r="GI560" s="264"/>
      <c r="GJ560" s="264"/>
      <c r="GK560" s="264"/>
      <c r="GL560" s="264"/>
      <c r="GM560" s="264"/>
      <c r="GN560" s="264"/>
      <c r="GO560" s="264"/>
      <c r="GP560" s="264"/>
      <c r="GQ560" s="264"/>
      <c r="GR560" s="264"/>
      <c r="GS560" s="264"/>
      <c r="GT560" s="264"/>
      <c r="GU560" s="264"/>
      <c r="GV560" s="264"/>
      <c r="GW560" s="264"/>
      <c r="GX560" s="264"/>
      <c r="GY560" s="264"/>
      <c r="GZ560" s="264"/>
      <c r="HA560" s="264"/>
      <c r="HB560" s="264"/>
      <c r="HC560" s="264"/>
      <c r="HD560" s="264"/>
      <c r="HE560" s="264"/>
      <c r="HF560" s="264"/>
      <c r="HG560" s="264"/>
      <c r="HH560" s="264"/>
      <c r="HI560" s="264"/>
      <c r="HJ560" s="264"/>
      <c r="HK560" s="264"/>
      <c r="HL560" s="264"/>
      <c r="HM560" s="264"/>
      <c r="HN560" s="264"/>
      <c r="HO560" s="264"/>
      <c r="HP560" s="264"/>
      <c r="HQ560" s="264"/>
      <c r="HR560" s="264"/>
      <c r="HS560" s="264"/>
      <c r="HT560" s="264"/>
      <c r="HU560" s="264"/>
      <c r="HV560" s="264"/>
      <c r="HW560" s="264"/>
      <c r="HX560" s="264"/>
      <c r="HY560" s="264"/>
      <c r="HZ560" s="264"/>
      <c r="IA560" s="264"/>
      <c r="IB560" s="264"/>
      <c r="IC560" s="264"/>
      <c r="ID560" s="264"/>
      <c r="IE560" s="264"/>
      <c r="IF560" s="264"/>
      <c r="IG560" s="264"/>
      <c r="IH560" s="264"/>
      <c r="II560" s="264"/>
      <c r="IJ560" s="264"/>
      <c r="IK560" s="264"/>
      <c r="IL560" s="264"/>
      <c r="IM560" s="264"/>
      <c r="IN560" s="264"/>
      <c r="IO560" s="264"/>
      <c r="IP560" s="264"/>
      <c r="IQ560" s="264"/>
      <c r="IR560" s="264"/>
      <c r="IS560" s="264"/>
      <c r="IT560" s="264"/>
      <c r="IU560" s="264"/>
      <c r="IV560" s="264"/>
    </row>
    <row r="561" spans="1:256" s="240" customFormat="1" ht="51">
      <c r="A561" s="265"/>
      <c r="B561" s="261" t="s">
        <v>900</v>
      </c>
      <c r="C561" s="135"/>
      <c r="D561" s="135"/>
      <c r="E561" s="257"/>
      <c r="F561" s="262"/>
      <c r="G561" s="263"/>
      <c r="H561" s="263"/>
      <c r="I561" s="263"/>
      <c r="J561" s="263"/>
      <c r="K561" s="263"/>
      <c r="L561" s="263"/>
      <c r="M561" s="263"/>
      <c r="N561" s="263"/>
      <c r="O561" s="263"/>
      <c r="P561" s="264"/>
      <c r="Q561" s="264"/>
      <c r="R561" s="264"/>
      <c r="S561" s="264"/>
      <c r="T561" s="264"/>
      <c r="U561" s="264"/>
      <c r="V561" s="264"/>
      <c r="W561" s="264"/>
      <c r="X561" s="264"/>
      <c r="Y561" s="264"/>
      <c r="Z561" s="264"/>
      <c r="AA561" s="264"/>
      <c r="AB561" s="264"/>
      <c r="AC561" s="264"/>
      <c r="AD561" s="264"/>
      <c r="AE561" s="264"/>
      <c r="AF561" s="264"/>
      <c r="AG561" s="264"/>
      <c r="AH561" s="264"/>
      <c r="AI561" s="264"/>
      <c r="AJ561" s="264"/>
      <c r="AK561" s="264"/>
      <c r="AL561" s="264"/>
      <c r="AM561" s="264"/>
      <c r="AN561" s="264"/>
      <c r="AO561" s="264"/>
      <c r="AP561" s="264"/>
      <c r="AQ561" s="264"/>
      <c r="AR561" s="264"/>
      <c r="AS561" s="264"/>
      <c r="AT561" s="264"/>
      <c r="AU561" s="264"/>
      <c r="AV561" s="264"/>
      <c r="AW561" s="264"/>
      <c r="AX561" s="264"/>
      <c r="AY561" s="264"/>
      <c r="AZ561" s="264"/>
      <c r="BA561" s="264"/>
      <c r="BB561" s="264"/>
      <c r="BC561" s="264"/>
      <c r="BD561" s="264"/>
      <c r="BE561" s="264"/>
      <c r="BF561" s="264"/>
      <c r="BG561" s="264"/>
      <c r="BH561" s="264"/>
      <c r="BI561" s="264"/>
      <c r="BJ561" s="264"/>
      <c r="BK561" s="264"/>
      <c r="BL561" s="264"/>
      <c r="BM561" s="264"/>
      <c r="BN561" s="264"/>
      <c r="BO561" s="264"/>
      <c r="BP561" s="264"/>
      <c r="BQ561" s="264"/>
      <c r="BR561" s="264"/>
      <c r="BS561" s="264"/>
      <c r="BT561" s="264"/>
      <c r="BU561" s="264"/>
      <c r="BV561" s="264"/>
      <c r="BW561" s="264"/>
      <c r="BX561" s="264"/>
      <c r="BY561" s="264"/>
      <c r="BZ561" s="264"/>
      <c r="CA561" s="264"/>
      <c r="CB561" s="264"/>
      <c r="CC561" s="264"/>
      <c r="CD561" s="264"/>
      <c r="CE561" s="264"/>
      <c r="CF561" s="264"/>
      <c r="CG561" s="264"/>
      <c r="CH561" s="264"/>
      <c r="CI561" s="264"/>
      <c r="CJ561" s="264"/>
      <c r="CK561" s="264"/>
      <c r="CL561" s="264"/>
      <c r="CM561" s="264"/>
      <c r="CN561" s="264"/>
      <c r="CO561" s="264"/>
      <c r="CP561" s="264"/>
      <c r="CQ561" s="264"/>
      <c r="CR561" s="264"/>
      <c r="CS561" s="264"/>
      <c r="CT561" s="264"/>
      <c r="CU561" s="264"/>
      <c r="CV561" s="264"/>
      <c r="CW561" s="264"/>
      <c r="CX561" s="264"/>
      <c r="CY561" s="264"/>
      <c r="CZ561" s="264"/>
      <c r="DA561" s="264"/>
      <c r="DB561" s="264"/>
      <c r="DC561" s="264"/>
      <c r="DD561" s="264"/>
      <c r="DE561" s="264"/>
      <c r="DF561" s="264"/>
      <c r="DG561" s="264"/>
      <c r="DH561" s="264"/>
      <c r="DI561" s="264"/>
      <c r="DJ561" s="264"/>
      <c r="DK561" s="264"/>
      <c r="DL561" s="264"/>
      <c r="DM561" s="264"/>
      <c r="DN561" s="264"/>
      <c r="DO561" s="264"/>
      <c r="DP561" s="264"/>
      <c r="DQ561" s="264"/>
      <c r="DR561" s="264"/>
      <c r="DS561" s="264"/>
      <c r="DT561" s="264"/>
      <c r="DU561" s="264"/>
      <c r="DV561" s="264"/>
      <c r="DW561" s="264"/>
      <c r="DX561" s="264"/>
      <c r="DY561" s="264"/>
      <c r="DZ561" s="264"/>
      <c r="EA561" s="264"/>
      <c r="EB561" s="264"/>
      <c r="EC561" s="264"/>
      <c r="ED561" s="264"/>
      <c r="EE561" s="264"/>
      <c r="EF561" s="264"/>
      <c r="EG561" s="264"/>
      <c r="EH561" s="264"/>
      <c r="EI561" s="264"/>
      <c r="EJ561" s="264"/>
      <c r="EK561" s="264"/>
      <c r="EL561" s="264"/>
      <c r="EM561" s="264"/>
      <c r="EN561" s="264"/>
      <c r="EO561" s="264"/>
      <c r="EP561" s="264"/>
      <c r="EQ561" s="264"/>
      <c r="ER561" s="264"/>
      <c r="ES561" s="264"/>
      <c r="ET561" s="264"/>
      <c r="EU561" s="264"/>
      <c r="EV561" s="264"/>
      <c r="EW561" s="264"/>
      <c r="EX561" s="264"/>
      <c r="EY561" s="264"/>
      <c r="EZ561" s="264"/>
      <c r="FA561" s="264"/>
      <c r="FB561" s="264"/>
      <c r="FC561" s="264"/>
      <c r="FD561" s="264"/>
      <c r="FE561" s="264"/>
      <c r="FF561" s="264"/>
      <c r="FG561" s="264"/>
      <c r="FH561" s="264"/>
      <c r="FI561" s="264"/>
      <c r="FJ561" s="264"/>
      <c r="FK561" s="264"/>
      <c r="FL561" s="264"/>
      <c r="FM561" s="264"/>
      <c r="FN561" s="264"/>
      <c r="FO561" s="264"/>
      <c r="FP561" s="264"/>
      <c r="FQ561" s="264"/>
      <c r="FR561" s="264"/>
      <c r="FS561" s="264"/>
      <c r="FT561" s="264"/>
      <c r="FU561" s="264"/>
      <c r="FV561" s="264"/>
      <c r="FW561" s="264"/>
      <c r="FX561" s="264"/>
      <c r="FY561" s="264"/>
      <c r="FZ561" s="264"/>
      <c r="GA561" s="264"/>
      <c r="GB561" s="264"/>
      <c r="GC561" s="264"/>
      <c r="GD561" s="264"/>
      <c r="GE561" s="264"/>
      <c r="GF561" s="264"/>
      <c r="GG561" s="264"/>
      <c r="GH561" s="264"/>
      <c r="GI561" s="264"/>
      <c r="GJ561" s="264"/>
      <c r="GK561" s="264"/>
      <c r="GL561" s="264"/>
      <c r="GM561" s="264"/>
      <c r="GN561" s="264"/>
      <c r="GO561" s="264"/>
      <c r="GP561" s="264"/>
      <c r="GQ561" s="264"/>
      <c r="GR561" s="264"/>
      <c r="GS561" s="264"/>
      <c r="GT561" s="264"/>
      <c r="GU561" s="264"/>
      <c r="GV561" s="264"/>
      <c r="GW561" s="264"/>
      <c r="GX561" s="264"/>
      <c r="GY561" s="264"/>
      <c r="GZ561" s="264"/>
      <c r="HA561" s="264"/>
      <c r="HB561" s="264"/>
      <c r="HC561" s="264"/>
      <c r="HD561" s="264"/>
      <c r="HE561" s="264"/>
      <c r="HF561" s="264"/>
      <c r="HG561" s="264"/>
      <c r="HH561" s="264"/>
      <c r="HI561" s="264"/>
      <c r="HJ561" s="264"/>
      <c r="HK561" s="264"/>
      <c r="HL561" s="264"/>
      <c r="HM561" s="264"/>
      <c r="HN561" s="264"/>
      <c r="HO561" s="264"/>
      <c r="HP561" s="264"/>
      <c r="HQ561" s="264"/>
      <c r="HR561" s="264"/>
      <c r="HS561" s="264"/>
      <c r="HT561" s="264"/>
      <c r="HU561" s="264"/>
      <c r="HV561" s="264"/>
      <c r="HW561" s="264"/>
      <c r="HX561" s="264"/>
      <c r="HY561" s="264"/>
      <c r="HZ561" s="264"/>
      <c r="IA561" s="264"/>
      <c r="IB561" s="264"/>
      <c r="IC561" s="264"/>
      <c r="ID561" s="264"/>
      <c r="IE561" s="264"/>
      <c r="IF561" s="264"/>
      <c r="IG561" s="264"/>
      <c r="IH561" s="264"/>
      <c r="II561" s="264"/>
      <c r="IJ561" s="264"/>
      <c r="IK561" s="264"/>
      <c r="IL561" s="264"/>
      <c r="IM561" s="264"/>
      <c r="IN561" s="264"/>
      <c r="IO561" s="264"/>
      <c r="IP561" s="264"/>
      <c r="IQ561" s="264"/>
      <c r="IR561" s="264"/>
      <c r="IS561" s="264"/>
      <c r="IT561" s="264"/>
      <c r="IU561" s="264"/>
      <c r="IV561" s="264"/>
    </row>
    <row r="562" spans="1:256" s="240" customFormat="1" ht="76.5">
      <c r="A562" s="265"/>
      <c r="B562" s="261" t="s">
        <v>901</v>
      </c>
      <c r="C562" s="135"/>
      <c r="D562" s="135"/>
      <c r="E562" s="257"/>
      <c r="F562" s="262"/>
      <c r="G562" s="263"/>
      <c r="H562" s="263"/>
      <c r="I562" s="263"/>
      <c r="J562" s="263"/>
      <c r="K562" s="263"/>
      <c r="L562" s="263"/>
      <c r="M562" s="263"/>
      <c r="N562" s="263"/>
      <c r="O562" s="263"/>
      <c r="P562" s="264"/>
      <c r="Q562" s="264"/>
      <c r="R562" s="264"/>
      <c r="S562" s="264"/>
      <c r="T562" s="264"/>
      <c r="U562" s="264"/>
      <c r="V562" s="264"/>
      <c r="W562" s="264"/>
      <c r="X562" s="264"/>
      <c r="Y562" s="264"/>
      <c r="Z562" s="264"/>
      <c r="AA562" s="264"/>
      <c r="AB562" s="264"/>
      <c r="AC562" s="264"/>
      <c r="AD562" s="264"/>
      <c r="AE562" s="264"/>
      <c r="AF562" s="264"/>
      <c r="AG562" s="264"/>
      <c r="AH562" s="264"/>
      <c r="AI562" s="264"/>
      <c r="AJ562" s="264"/>
      <c r="AK562" s="264"/>
      <c r="AL562" s="264"/>
      <c r="AM562" s="264"/>
      <c r="AN562" s="264"/>
      <c r="AO562" s="264"/>
      <c r="AP562" s="264"/>
      <c r="AQ562" s="264"/>
      <c r="AR562" s="264"/>
      <c r="AS562" s="264"/>
      <c r="AT562" s="264"/>
      <c r="AU562" s="264"/>
      <c r="AV562" s="264"/>
      <c r="AW562" s="264"/>
      <c r="AX562" s="264"/>
      <c r="AY562" s="264"/>
      <c r="AZ562" s="264"/>
      <c r="BA562" s="264"/>
      <c r="BB562" s="264"/>
      <c r="BC562" s="264"/>
      <c r="BD562" s="264"/>
      <c r="BE562" s="264"/>
      <c r="BF562" s="264"/>
      <c r="BG562" s="264"/>
      <c r="BH562" s="264"/>
      <c r="BI562" s="264"/>
      <c r="BJ562" s="264"/>
      <c r="BK562" s="264"/>
      <c r="BL562" s="264"/>
      <c r="BM562" s="264"/>
      <c r="BN562" s="264"/>
      <c r="BO562" s="264"/>
      <c r="BP562" s="264"/>
      <c r="BQ562" s="264"/>
      <c r="BR562" s="264"/>
      <c r="BS562" s="264"/>
      <c r="BT562" s="264"/>
      <c r="BU562" s="264"/>
      <c r="BV562" s="264"/>
      <c r="BW562" s="264"/>
      <c r="BX562" s="264"/>
      <c r="BY562" s="264"/>
      <c r="BZ562" s="264"/>
      <c r="CA562" s="264"/>
      <c r="CB562" s="264"/>
      <c r="CC562" s="264"/>
      <c r="CD562" s="264"/>
      <c r="CE562" s="264"/>
      <c r="CF562" s="264"/>
      <c r="CG562" s="264"/>
      <c r="CH562" s="264"/>
      <c r="CI562" s="264"/>
      <c r="CJ562" s="264"/>
      <c r="CK562" s="264"/>
      <c r="CL562" s="264"/>
      <c r="CM562" s="264"/>
      <c r="CN562" s="264"/>
      <c r="CO562" s="264"/>
      <c r="CP562" s="264"/>
      <c r="CQ562" s="264"/>
      <c r="CR562" s="264"/>
      <c r="CS562" s="264"/>
      <c r="CT562" s="264"/>
      <c r="CU562" s="264"/>
      <c r="CV562" s="264"/>
      <c r="CW562" s="264"/>
      <c r="CX562" s="264"/>
      <c r="CY562" s="264"/>
      <c r="CZ562" s="264"/>
      <c r="DA562" s="264"/>
      <c r="DB562" s="264"/>
      <c r="DC562" s="264"/>
      <c r="DD562" s="264"/>
      <c r="DE562" s="264"/>
      <c r="DF562" s="264"/>
      <c r="DG562" s="264"/>
      <c r="DH562" s="264"/>
      <c r="DI562" s="264"/>
      <c r="DJ562" s="264"/>
      <c r="DK562" s="264"/>
      <c r="DL562" s="264"/>
      <c r="DM562" s="264"/>
      <c r="DN562" s="264"/>
      <c r="DO562" s="264"/>
      <c r="DP562" s="264"/>
      <c r="DQ562" s="264"/>
      <c r="DR562" s="264"/>
      <c r="DS562" s="264"/>
      <c r="DT562" s="264"/>
      <c r="DU562" s="264"/>
      <c r="DV562" s="264"/>
      <c r="DW562" s="264"/>
      <c r="DX562" s="264"/>
      <c r="DY562" s="264"/>
      <c r="DZ562" s="264"/>
      <c r="EA562" s="264"/>
      <c r="EB562" s="264"/>
      <c r="EC562" s="264"/>
      <c r="ED562" s="264"/>
      <c r="EE562" s="264"/>
      <c r="EF562" s="264"/>
      <c r="EG562" s="264"/>
      <c r="EH562" s="264"/>
      <c r="EI562" s="264"/>
      <c r="EJ562" s="264"/>
      <c r="EK562" s="264"/>
      <c r="EL562" s="264"/>
      <c r="EM562" s="264"/>
      <c r="EN562" s="264"/>
      <c r="EO562" s="264"/>
      <c r="EP562" s="264"/>
      <c r="EQ562" s="264"/>
      <c r="ER562" s="264"/>
      <c r="ES562" s="264"/>
      <c r="ET562" s="264"/>
      <c r="EU562" s="264"/>
      <c r="EV562" s="264"/>
      <c r="EW562" s="264"/>
      <c r="EX562" s="264"/>
      <c r="EY562" s="264"/>
      <c r="EZ562" s="264"/>
      <c r="FA562" s="264"/>
      <c r="FB562" s="264"/>
      <c r="FC562" s="264"/>
      <c r="FD562" s="264"/>
      <c r="FE562" s="264"/>
      <c r="FF562" s="264"/>
      <c r="FG562" s="264"/>
      <c r="FH562" s="264"/>
      <c r="FI562" s="264"/>
      <c r="FJ562" s="264"/>
      <c r="FK562" s="264"/>
      <c r="FL562" s="264"/>
      <c r="FM562" s="264"/>
      <c r="FN562" s="264"/>
      <c r="FO562" s="264"/>
      <c r="FP562" s="264"/>
      <c r="FQ562" s="264"/>
      <c r="FR562" s="264"/>
      <c r="FS562" s="264"/>
      <c r="FT562" s="264"/>
      <c r="FU562" s="264"/>
      <c r="FV562" s="264"/>
      <c r="FW562" s="264"/>
      <c r="FX562" s="264"/>
      <c r="FY562" s="264"/>
      <c r="FZ562" s="264"/>
      <c r="GA562" s="264"/>
      <c r="GB562" s="264"/>
      <c r="GC562" s="264"/>
      <c r="GD562" s="264"/>
      <c r="GE562" s="264"/>
      <c r="GF562" s="264"/>
      <c r="GG562" s="264"/>
      <c r="GH562" s="264"/>
      <c r="GI562" s="264"/>
      <c r="GJ562" s="264"/>
      <c r="GK562" s="264"/>
      <c r="GL562" s="264"/>
      <c r="GM562" s="264"/>
      <c r="GN562" s="264"/>
      <c r="GO562" s="264"/>
      <c r="GP562" s="264"/>
      <c r="GQ562" s="264"/>
      <c r="GR562" s="264"/>
      <c r="GS562" s="264"/>
      <c r="GT562" s="264"/>
      <c r="GU562" s="264"/>
      <c r="GV562" s="264"/>
      <c r="GW562" s="264"/>
      <c r="GX562" s="264"/>
      <c r="GY562" s="264"/>
      <c r="GZ562" s="264"/>
      <c r="HA562" s="264"/>
      <c r="HB562" s="264"/>
      <c r="HC562" s="264"/>
      <c r="HD562" s="264"/>
      <c r="HE562" s="264"/>
      <c r="HF562" s="264"/>
      <c r="HG562" s="264"/>
      <c r="HH562" s="264"/>
      <c r="HI562" s="264"/>
      <c r="HJ562" s="264"/>
      <c r="HK562" s="264"/>
      <c r="HL562" s="264"/>
      <c r="HM562" s="264"/>
      <c r="HN562" s="264"/>
      <c r="HO562" s="264"/>
      <c r="HP562" s="264"/>
      <c r="HQ562" s="264"/>
      <c r="HR562" s="264"/>
      <c r="HS562" s="264"/>
      <c r="HT562" s="264"/>
      <c r="HU562" s="264"/>
      <c r="HV562" s="264"/>
      <c r="HW562" s="264"/>
      <c r="HX562" s="264"/>
      <c r="HY562" s="264"/>
      <c r="HZ562" s="264"/>
      <c r="IA562" s="264"/>
      <c r="IB562" s="264"/>
      <c r="IC562" s="264"/>
      <c r="ID562" s="264"/>
      <c r="IE562" s="264"/>
      <c r="IF562" s="264"/>
      <c r="IG562" s="264"/>
      <c r="IH562" s="264"/>
      <c r="II562" s="264"/>
      <c r="IJ562" s="264"/>
      <c r="IK562" s="264"/>
      <c r="IL562" s="264"/>
      <c r="IM562" s="264"/>
      <c r="IN562" s="264"/>
      <c r="IO562" s="264"/>
      <c r="IP562" s="264"/>
      <c r="IQ562" s="264"/>
      <c r="IR562" s="264"/>
      <c r="IS562" s="264"/>
      <c r="IT562" s="264"/>
      <c r="IU562" s="264"/>
      <c r="IV562" s="264"/>
    </row>
    <row r="563" spans="1:256" s="240" customFormat="1" ht="38.25">
      <c r="A563" s="265"/>
      <c r="B563" s="261" t="s">
        <v>902</v>
      </c>
      <c r="C563" s="135"/>
      <c r="D563" s="135"/>
      <c r="E563" s="257"/>
      <c r="F563" s="262"/>
      <c r="G563" s="263"/>
      <c r="H563" s="263"/>
      <c r="I563" s="263"/>
      <c r="J563" s="263"/>
      <c r="K563" s="263"/>
      <c r="L563" s="263"/>
      <c r="M563" s="263"/>
      <c r="N563" s="263"/>
      <c r="O563" s="263"/>
      <c r="P563" s="264"/>
      <c r="Q563" s="264"/>
      <c r="R563" s="264"/>
      <c r="S563" s="264"/>
      <c r="T563" s="264"/>
      <c r="U563" s="264"/>
      <c r="V563" s="264"/>
      <c r="W563" s="264"/>
      <c r="X563" s="264"/>
      <c r="Y563" s="264"/>
      <c r="Z563" s="264"/>
      <c r="AA563" s="264"/>
      <c r="AB563" s="264"/>
      <c r="AC563" s="264"/>
      <c r="AD563" s="264"/>
      <c r="AE563" s="264"/>
      <c r="AF563" s="264"/>
      <c r="AG563" s="264"/>
      <c r="AH563" s="264"/>
      <c r="AI563" s="264"/>
      <c r="AJ563" s="264"/>
      <c r="AK563" s="264"/>
      <c r="AL563" s="264"/>
      <c r="AM563" s="264"/>
      <c r="AN563" s="264"/>
      <c r="AO563" s="264"/>
      <c r="AP563" s="264"/>
      <c r="AQ563" s="264"/>
      <c r="AR563" s="264"/>
      <c r="AS563" s="264"/>
      <c r="AT563" s="264"/>
      <c r="AU563" s="264"/>
      <c r="AV563" s="264"/>
      <c r="AW563" s="264"/>
      <c r="AX563" s="264"/>
      <c r="AY563" s="264"/>
      <c r="AZ563" s="264"/>
      <c r="BA563" s="264"/>
      <c r="BB563" s="264"/>
      <c r="BC563" s="264"/>
      <c r="BD563" s="264"/>
      <c r="BE563" s="264"/>
      <c r="BF563" s="264"/>
      <c r="BG563" s="264"/>
      <c r="BH563" s="264"/>
      <c r="BI563" s="264"/>
      <c r="BJ563" s="264"/>
      <c r="BK563" s="264"/>
      <c r="BL563" s="264"/>
      <c r="BM563" s="264"/>
      <c r="BN563" s="264"/>
      <c r="BO563" s="264"/>
      <c r="BP563" s="264"/>
      <c r="BQ563" s="264"/>
      <c r="BR563" s="264"/>
      <c r="BS563" s="264"/>
      <c r="BT563" s="264"/>
      <c r="BU563" s="264"/>
      <c r="BV563" s="264"/>
      <c r="BW563" s="264"/>
      <c r="BX563" s="264"/>
      <c r="BY563" s="264"/>
      <c r="BZ563" s="264"/>
      <c r="CA563" s="264"/>
      <c r="CB563" s="264"/>
      <c r="CC563" s="264"/>
      <c r="CD563" s="264"/>
      <c r="CE563" s="264"/>
      <c r="CF563" s="264"/>
      <c r="CG563" s="264"/>
      <c r="CH563" s="264"/>
      <c r="CI563" s="264"/>
      <c r="CJ563" s="264"/>
      <c r="CK563" s="264"/>
      <c r="CL563" s="264"/>
      <c r="CM563" s="264"/>
      <c r="CN563" s="264"/>
      <c r="CO563" s="264"/>
      <c r="CP563" s="264"/>
      <c r="CQ563" s="264"/>
      <c r="CR563" s="264"/>
      <c r="CS563" s="264"/>
      <c r="CT563" s="264"/>
      <c r="CU563" s="264"/>
      <c r="CV563" s="264"/>
      <c r="CW563" s="264"/>
      <c r="CX563" s="264"/>
      <c r="CY563" s="264"/>
      <c r="CZ563" s="264"/>
      <c r="DA563" s="264"/>
      <c r="DB563" s="264"/>
      <c r="DC563" s="264"/>
      <c r="DD563" s="264"/>
      <c r="DE563" s="264"/>
      <c r="DF563" s="264"/>
      <c r="DG563" s="264"/>
      <c r="DH563" s="264"/>
      <c r="DI563" s="264"/>
      <c r="DJ563" s="264"/>
      <c r="DK563" s="264"/>
      <c r="DL563" s="264"/>
      <c r="DM563" s="264"/>
      <c r="DN563" s="264"/>
      <c r="DO563" s="264"/>
      <c r="DP563" s="264"/>
      <c r="DQ563" s="264"/>
      <c r="DR563" s="264"/>
      <c r="DS563" s="264"/>
      <c r="DT563" s="264"/>
      <c r="DU563" s="264"/>
      <c r="DV563" s="264"/>
      <c r="DW563" s="264"/>
      <c r="DX563" s="264"/>
      <c r="DY563" s="264"/>
      <c r="DZ563" s="264"/>
      <c r="EA563" s="264"/>
      <c r="EB563" s="264"/>
      <c r="EC563" s="264"/>
      <c r="ED563" s="264"/>
      <c r="EE563" s="264"/>
      <c r="EF563" s="264"/>
      <c r="EG563" s="264"/>
      <c r="EH563" s="264"/>
      <c r="EI563" s="264"/>
      <c r="EJ563" s="264"/>
      <c r="EK563" s="264"/>
      <c r="EL563" s="264"/>
      <c r="EM563" s="264"/>
      <c r="EN563" s="264"/>
      <c r="EO563" s="264"/>
      <c r="EP563" s="264"/>
      <c r="EQ563" s="264"/>
      <c r="ER563" s="264"/>
      <c r="ES563" s="264"/>
      <c r="ET563" s="264"/>
      <c r="EU563" s="264"/>
      <c r="EV563" s="264"/>
      <c r="EW563" s="264"/>
      <c r="EX563" s="264"/>
      <c r="EY563" s="264"/>
      <c r="EZ563" s="264"/>
      <c r="FA563" s="264"/>
      <c r="FB563" s="264"/>
      <c r="FC563" s="264"/>
      <c r="FD563" s="264"/>
      <c r="FE563" s="264"/>
      <c r="FF563" s="264"/>
      <c r="FG563" s="264"/>
      <c r="FH563" s="264"/>
      <c r="FI563" s="264"/>
      <c r="FJ563" s="264"/>
      <c r="FK563" s="264"/>
      <c r="FL563" s="264"/>
      <c r="FM563" s="264"/>
      <c r="FN563" s="264"/>
      <c r="FO563" s="264"/>
      <c r="FP563" s="264"/>
      <c r="FQ563" s="264"/>
      <c r="FR563" s="264"/>
      <c r="FS563" s="264"/>
      <c r="FT563" s="264"/>
      <c r="FU563" s="264"/>
      <c r="FV563" s="264"/>
      <c r="FW563" s="264"/>
      <c r="FX563" s="264"/>
      <c r="FY563" s="264"/>
      <c r="FZ563" s="264"/>
      <c r="GA563" s="264"/>
      <c r="GB563" s="264"/>
      <c r="GC563" s="264"/>
      <c r="GD563" s="264"/>
      <c r="GE563" s="264"/>
      <c r="GF563" s="264"/>
      <c r="GG563" s="264"/>
      <c r="GH563" s="264"/>
      <c r="GI563" s="264"/>
      <c r="GJ563" s="264"/>
      <c r="GK563" s="264"/>
      <c r="GL563" s="264"/>
      <c r="GM563" s="264"/>
      <c r="GN563" s="264"/>
      <c r="GO563" s="264"/>
      <c r="GP563" s="264"/>
      <c r="GQ563" s="264"/>
      <c r="GR563" s="264"/>
      <c r="GS563" s="264"/>
      <c r="GT563" s="264"/>
      <c r="GU563" s="264"/>
      <c r="GV563" s="264"/>
      <c r="GW563" s="264"/>
      <c r="GX563" s="264"/>
      <c r="GY563" s="264"/>
      <c r="GZ563" s="264"/>
      <c r="HA563" s="264"/>
      <c r="HB563" s="264"/>
      <c r="HC563" s="264"/>
      <c r="HD563" s="264"/>
      <c r="HE563" s="264"/>
      <c r="HF563" s="264"/>
      <c r="HG563" s="264"/>
      <c r="HH563" s="264"/>
      <c r="HI563" s="264"/>
      <c r="HJ563" s="264"/>
      <c r="HK563" s="264"/>
      <c r="HL563" s="264"/>
      <c r="HM563" s="264"/>
      <c r="HN563" s="264"/>
      <c r="HO563" s="264"/>
      <c r="HP563" s="264"/>
      <c r="HQ563" s="264"/>
      <c r="HR563" s="264"/>
      <c r="HS563" s="264"/>
      <c r="HT563" s="264"/>
      <c r="HU563" s="264"/>
      <c r="HV563" s="264"/>
      <c r="HW563" s="264"/>
      <c r="HX563" s="264"/>
      <c r="HY563" s="264"/>
      <c r="HZ563" s="264"/>
      <c r="IA563" s="264"/>
      <c r="IB563" s="264"/>
      <c r="IC563" s="264"/>
      <c r="ID563" s="264"/>
      <c r="IE563" s="264"/>
      <c r="IF563" s="264"/>
      <c r="IG563" s="264"/>
      <c r="IH563" s="264"/>
      <c r="II563" s="264"/>
      <c r="IJ563" s="264"/>
      <c r="IK563" s="264"/>
      <c r="IL563" s="264"/>
      <c r="IM563" s="264"/>
      <c r="IN563" s="264"/>
      <c r="IO563" s="264"/>
      <c r="IP563" s="264"/>
      <c r="IQ563" s="264"/>
      <c r="IR563" s="264"/>
      <c r="IS563" s="264"/>
      <c r="IT563" s="264"/>
      <c r="IU563" s="264"/>
      <c r="IV563" s="264"/>
    </row>
    <row r="564" spans="1:256" s="240" customFormat="1">
      <c r="A564" s="260"/>
      <c r="B564" s="266" t="s">
        <v>903</v>
      </c>
      <c r="C564" s="267"/>
      <c r="D564" s="267"/>
      <c r="E564" s="257"/>
      <c r="F564" s="268"/>
      <c r="G564" s="269"/>
      <c r="H564" s="269"/>
      <c r="I564" s="269"/>
      <c r="J564" s="269"/>
      <c r="K564" s="269"/>
      <c r="L564" s="269"/>
      <c r="M564" s="269"/>
      <c r="N564" s="269"/>
      <c r="O564" s="269"/>
      <c r="P564" s="269"/>
      <c r="Q564" s="269"/>
      <c r="R564" s="269"/>
      <c r="S564" s="269"/>
      <c r="T564" s="269"/>
      <c r="U564" s="269"/>
      <c r="V564" s="269"/>
      <c r="W564" s="269"/>
      <c r="X564" s="269"/>
      <c r="Y564" s="269"/>
      <c r="Z564" s="269"/>
      <c r="AA564" s="269"/>
      <c r="AB564" s="269"/>
      <c r="AC564" s="269"/>
      <c r="AD564" s="269"/>
      <c r="AE564" s="269"/>
      <c r="AF564" s="269"/>
      <c r="AG564" s="269"/>
      <c r="AH564" s="269"/>
      <c r="AI564" s="269"/>
      <c r="AJ564" s="269"/>
      <c r="AK564" s="269"/>
      <c r="AL564" s="269"/>
      <c r="AM564" s="269"/>
      <c r="AN564" s="269"/>
      <c r="AO564" s="269"/>
      <c r="AP564" s="269"/>
      <c r="AQ564" s="269"/>
      <c r="AR564" s="269"/>
      <c r="AS564" s="269"/>
      <c r="AT564" s="269"/>
      <c r="AU564" s="269"/>
      <c r="AV564" s="269"/>
      <c r="AW564" s="269"/>
      <c r="AX564" s="269"/>
      <c r="AY564" s="269"/>
      <c r="AZ564" s="269"/>
      <c r="BA564" s="269"/>
      <c r="BB564" s="269"/>
      <c r="BC564" s="269"/>
      <c r="BD564" s="269"/>
      <c r="BE564" s="269"/>
      <c r="BF564" s="269"/>
      <c r="BG564" s="269"/>
      <c r="BH564" s="269"/>
      <c r="BI564" s="269"/>
      <c r="BJ564" s="269"/>
      <c r="BK564" s="269"/>
      <c r="BL564" s="269"/>
      <c r="BM564" s="269"/>
      <c r="BN564" s="269"/>
      <c r="BO564" s="269"/>
      <c r="BP564" s="269"/>
      <c r="BQ564" s="269"/>
      <c r="BR564" s="269"/>
      <c r="BS564" s="269"/>
      <c r="BT564" s="269"/>
      <c r="BU564" s="269"/>
      <c r="BV564" s="269"/>
      <c r="BW564" s="269"/>
      <c r="BX564" s="269"/>
      <c r="BY564" s="269"/>
      <c r="BZ564" s="269"/>
      <c r="CA564" s="269"/>
      <c r="CB564" s="269"/>
      <c r="CC564" s="269"/>
      <c r="CD564" s="269"/>
      <c r="CE564" s="269"/>
      <c r="CF564" s="269"/>
      <c r="CG564" s="269"/>
      <c r="CH564" s="269"/>
      <c r="CI564" s="269"/>
      <c r="CJ564" s="269"/>
      <c r="CK564" s="269"/>
      <c r="CL564" s="269"/>
      <c r="CM564" s="269"/>
      <c r="CN564" s="269"/>
      <c r="CO564" s="269"/>
      <c r="CP564" s="269"/>
      <c r="CQ564" s="269"/>
      <c r="CR564" s="269"/>
      <c r="CS564" s="269"/>
      <c r="CT564" s="269"/>
      <c r="CU564" s="269"/>
      <c r="CV564" s="269"/>
      <c r="CW564" s="269"/>
      <c r="CX564" s="269"/>
      <c r="CY564" s="269"/>
      <c r="CZ564" s="269"/>
      <c r="DA564" s="269"/>
      <c r="DB564" s="269"/>
      <c r="DC564" s="269"/>
      <c r="DD564" s="269"/>
      <c r="DE564" s="269"/>
      <c r="DF564" s="269"/>
      <c r="DG564" s="269"/>
      <c r="DH564" s="269"/>
      <c r="DI564" s="269"/>
      <c r="DJ564" s="269"/>
      <c r="DK564" s="269"/>
      <c r="DL564" s="269"/>
      <c r="DM564" s="269"/>
      <c r="DN564" s="269"/>
      <c r="DO564" s="269"/>
      <c r="DP564" s="269"/>
      <c r="DQ564" s="269"/>
      <c r="DR564" s="269"/>
      <c r="DS564" s="269"/>
      <c r="DT564" s="269"/>
      <c r="DU564" s="269"/>
      <c r="DV564" s="269"/>
      <c r="DW564" s="269"/>
      <c r="DX564" s="269"/>
      <c r="DY564" s="269"/>
      <c r="DZ564" s="269"/>
      <c r="EA564" s="269"/>
      <c r="EB564" s="269"/>
      <c r="EC564" s="269"/>
      <c r="ED564" s="269"/>
      <c r="EE564" s="269"/>
      <c r="EF564" s="269"/>
      <c r="EG564" s="269"/>
      <c r="EH564" s="269"/>
      <c r="EI564" s="269"/>
      <c r="EJ564" s="269"/>
      <c r="EK564" s="269"/>
      <c r="EL564" s="269"/>
      <c r="EM564" s="269"/>
      <c r="EN564" s="269"/>
      <c r="EO564" s="269"/>
      <c r="EP564" s="269"/>
      <c r="EQ564" s="269"/>
      <c r="ER564" s="269"/>
      <c r="ES564" s="269"/>
      <c r="ET564" s="269"/>
      <c r="EU564" s="269"/>
      <c r="EV564" s="269"/>
      <c r="EW564" s="269"/>
      <c r="EX564" s="269"/>
      <c r="EY564" s="269"/>
      <c r="EZ564" s="269"/>
      <c r="FA564" s="269"/>
      <c r="FB564" s="269"/>
      <c r="FC564" s="269"/>
      <c r="FD564" s="269"/>
      <c r="FE564" s="269"/>
      <c r="FF564" s="269"/>
      <c r="FG564" s="269"/>
      <c r="FH564" s="269"/>
      <c r="FI564" s="269"/>
      <c r="FJ564" s="269"/>
      <c r="FK564" s="269"/>
      <c r="FL564" s="269"/>
      <c r="FM564" s="269"/>
      <c r="FN564" s="269"/>
      <c r="FO564" s="269"/>
      <c r="FP564" s="269"/>
      <c r="FQ564" s="269"/>
      <c r="FR564" s="269"/>
      <c r="FS564" s="269"/>
      <c r="FT564" s="269"/>
      <c r="FU564" s="269"/>
      <c r="FV564" s="269"/>
      <c r="FW564" s="269"/>
      <c r="FX564" s="269"/>
      <c r="FY564" s="269"/>
      <c r="FZ564" s="269"/>
      <c r="GA564" s="269"/>
      <c r="GB564" s="269"/>
      <c r="GC564" s="269"/>
      <c r="GD564" s="269"/>
      <c r="GE564" s="269"/>
      <c r="GF564" s="269"/>
      <c r="GG564" s="269"/>
      <c r="GH564" s="269"/>
      <c r="GI564" s="269"/>
      <c r="GJ564" s="269"/>
      <c r="GK564" s="269"/>
      <c r="GL564" s="269"/>
      <c r="GM564" s="269"/>
      <c r="GN564" s="269"/>
      <c r="GO564" s="269"/>
      <c r="GP564" s="269"/>
      <c r="GQ564" s="269"/>
      <c r="GR564" s="269"/>
      <c r="GS564" s="269"/>
      <c r="GT564" s="269"/>
      <c r="GU564" s="269"/>
      <c r="GV564" s="269"/>
      <c r="GW564" s="269"/>
      <c r="GX564" s="269"/>
      <c r="GY564" s="269"/>
      <c r="GZ564" s="269"/>
      <c r="HA564" s="269"/>
      <c r="HB564" s="269"/>
      <c r="HC564" s="269"/>
      <c r="HD564" s="269"/>
      <c r="HE564" s="269"/>
      <c r="HF564" s="269"/>
      <c r="HG564" s="269"/>
      <c r="HH564" s="269"/>
      <c r="HI564" s="269"/>
      <c r="HJ564" s="269"/>
      <c r="HK564" s="269"/>
      <c r="HL564" s="269"/>
      <c r="HM564" s="269"/>
      <c r="HN564" s="269"/>
      <c r="HO564" s="269"/>
      <c r="HP564" s="269"/>
      <c r="HQ564" s="269"/>
      <c r="HR564" s="269"/>
      <c r="HS564" s="269"/>
      <c r="HT564" s="269"/>
      <c r="HU564" s="269"/>
      <c r="HV564" s="269"/>
      <c r="HW564" s="269"/>
      <c r="HX564" s="269"/>
      <c r="HY564" s="269"/>
      <c r="HZ564" s="269"/>
      <c r="IA564" s="269"/>
      <c r="IB564" s="269"/>
      <c r="IC564" s="269"/>
      <c r="ID564" s="269"/>
      <c r="IE564" s="269"/>
      <c r="IF564" s="269"/>
      <c r="IG564" s="269"/>
      <c r="IH564" s="269"/>
      <c r="II564" s="269"/>
      <c r="IJ564" s="269"/>
      <c r="IK564" s="269"/>
      <c r="IL564" s="269"/>
      <c r="IM564" s="269"/>
      <c r="IN564" s="269"/>
      <c r="IO564" s="269"/>
      <c r="IP564" s="269"/>
      <c r="IQ564" s="269"/>
      <c r="IR564" s="269"/>
      <c r="IS564" s="269"/>
      <c r="IT564" s="269"/>
      <c r="IU564" s="269"/>
      <c r="IV564" s="269"/>
    </row>
    <row r="565" spans="1:256" s="240" customFormat="1">
      <c r="A565" s="265"/>
      <c r="B565" s="270" t="s">
        <v>904</v>
      </c>
      <c r="C565" s="271" t="s">
        <v>142</v>
      </c>
      <c r="D565" s="271">
        <v>1</v>
      </c>
      <c r="E565" s="190"/>
      <c r="F565" s="272">
        <f>D565*E565</f>
        <v>0</v>
      </c>
      <c r="G565" s="263"/>
      <c r="H565" s="263"/>
      <c r="I565" s="263"/>
      <c r="J565" s="263"/>
      <c r="K565" s="263"/>
      <c r="L565" s="263"/>
      <c r="M565" s="263"/>
      <c r="N565" s="263"/>
      <c r="O565" s="263"/>
      <c r="P565" s="264"/>
      <c r="Q565" s="264"/>
      <c r="R565" s="264"/>
      <c r="S565" s="264"/>
      <c r="T565" s="264"/>
      <c r="U565" s="264"/>
      <c r="V565" s="264"/>
      <c r="W565" s="264"/>
      <c r="X565" s="264"/>
      <c r="Y565" s="264"/>
      <c r="Z565" s="264"/>
      <c r="AA565" s="264"/>
      <c r="AB565" s="264"/>
      <c r="AC565" s="264"/>
      <c r="AD565" s="264"/>
      <c r="AE565" s="264"/>
      <c r="AF565" s="264"/>
      <c r="AG565" s="264"/>
      <c r="AH565" s="264"/>
      <c r="AI565" s="264"/>
      <c r="AJ565" s="264"/>
      <c r="AK565" s="264"/>
      <c r="AL565" s="264"/>
      <c r="AM565" s="264"/>
      <c r="AN565" s="264"/>
      <c r="AO565" s="264"/>
      <c r="AP565" s="264"/>
      <c r="AQ565" s="264"/>
      <c r="AR565" s="264"/>
      <c r="AS565" s="264"/>
      <c r="AT565" s="264"/>
      <c r="AU565" s="264"/>
      <c r="AV565" s="264"/>
      <c r="AW565" s="264"/>
      <c r="AX565" s="264"/>
      <c r="AY565" s="264"/>
      <c r="AZ565" s="264"/>
      <c r="BA565" s="264"/>
      <c r="BB565" s="264"/>
      <c r="BC565" s="264"/>
      <c r="BD565" s="264"/>
      <c r="BE565" s="264"/>
      <c r="BF565" s="264"/>
      <c r="BG565" s="264"/>
      <c r="BH565" s="264"/>
      <c r="BI565" s="264"/>
      <c r="BJ565" s="264"/>
      <c r="BK565" s="264"/>
      <c r="BL565" s="264"/>
      <c r="BM565" s="264"/>
      <c r="BN565" s="264"/>
      <c r="BO565" s="264"/>
      <c r="BP565" s="264"/>
      <c r="BQ565" s="264"/>
      <c r="BR565" s="264"/>
      <c r="BS565" s="264"/>
      <c r="BT565" s="264"/>
      <c r="BU565" s="264"/>
      <c r="BV565" s="264"/>
      <c r="BW565" s="264"/>
      <c r="BX565" s="264"/>
      <c r="BY565" s="264"/>
      <c r="BZ565" s="264"/>
      <c r="CA565" s="264"/>
      <c r="CB565" s="264"/>
      <c r="CC565" s="264"/>
      <c r="CD565" s="264"/>
      <c r="CE565" s="264"/>
      <c r="CF565" s="264"/>
      <c r="CG565" s="264"/>
      <c r="CH565" s="264"/>
      <c r="CI565" s="264"/>
      <c r="CJ565" s="264"/>
      <c r="CK565" s="264"/>
      <c r="CL565" s="264"/>
      <c r="CM565" s="264"/>
      <c r="CN565" s="264"/>
      <c r="CO565" s="264"/>
      <c r="CP565" s="264"/>
      <c r="CQ565" s="264"/>
      <c r="CR565" s="264"/>
      <c r="CS565" s="264"/>
      <c r="CT565" s="264"/>
      <c r="CU565" s="264"/>
      <c r="CV565" s="264"/>
      <c r="CW565" s="264"/>
      <c r="CX565" s="264"/>
      <c r="CY565" s="264"/>
      <c r="CZ565" s="264"/>
      <c r="DA565" s="264"/>
      <c r="DB565" s="264"/>
      <c r="DC565" s="264"/>
      <c r="DD565" s="264"/>
      <c r="DE565" s="264"/>
      <c r="DF565" s="264"/>
      <c r="DG565" s="264"/>
      <c r="DH565" s="264"/>
      <c r="DI565" s="264"/>
      <c r="DJ565" s="264"/>
      <c r="DK565" s="264"/>
      <c r="DL565" s="264"/>
      <c r="DM565" s="264"/>
      <c r="DN565" s="264"/>
      <c r="DO565" s="264"/>
      <c r="DP565" s="264"/>
      <c r="DQ565" s="264"/>
      <c r="DR565" s="264"/>
      <c r="DS565" s="264"/>
      <c r="DT565" s="264"/>
      <c r="DU565" s="264"/>
      <c r="DV565" s="264"/>
      <c r="DW565" s="264"/>
      <c r="DX565" s="264"/>
      <c r="DY565" s="264"/>
      <c r="DZ565" s="264"/>
      <c r="EA565" s="264"/>
      <c r="EB565" s="264"/>
      <c r="EC565" s="264"/>
      <c r="ED565" s="264"/>
      <c r="EE565" s="264"/>
      <c r="EF565" s="264"/>
      <c r="EG565" s="264"/>
      <c r="EH565" s="264"/>
      <c r="EI565" s="264"/>
      <c r="EJ565" s="264"/>
      <c r="EK565" s="264"/>
      <c r="EL565" s="264"/>
      <c r="EM565" s="264"/>
      <c r="EN565" s="264"/>
      <c r="EO565" s="264"/>
      <c r="EP565" s="264"/>
      <c r="EQ565" s="264"/>
      <c r="ER565" s="264"/>
      <c r="ES565" s="264"/>
      <c r="ET565" s="264"/>
      <c r="EU565" s="264"/>
      <c r="EV565" s="264"/>
      <c r="EW565" s="264"/>
      <c r="EX565" s="264"/>
      <c r="EY565" s="264"/>
      <c r="EZ565" s="264"/>
      <c r="FA565" s="264"/>
      <c r="FB565" s="264"/>
      <c r="FC565" s="264"/>
      <c r="FD565" s="264"/>
      <c r="FE565" s="264"/>
      <c r="FF565" s="264"/>
      <c r="FG565" s="264"/>
      <c r="FH565" s="264"/>
      <c r="FI565" s="264"/>
      <c r="FJ565" s="264"/>
      <c r="FK565" s="264"/>
      <c r="FL565" s="264"/>
      <c r="FM565" s="264"/>
      <c r="FN565" s="264"/>
      <c r="FO565" s="264"/>
      <c r="FP565" s="264"/>
      <c r="FQ565" s="264"/>
      <c r="FR565" s="264"/>
      <c r="FS565" s="264"/>
      <c r="FT565" s="264"/>
      <c r="FU565" s="264"/>
      <c r="FV565" s="264"/>
      <c r="FW565" s="264"/>
      <c r="FX565" s="264"/>
      <c r="FY565" s="264"/>
      <c r="FZ565" s="264"/>
      <c r="GA565" s="264"/>
      <c r="GB565" s="264"/>
      <c r="GC565" s="264"/>
      <c r="GD565" s="264"/>
      <c r="GE565" s="264"/>
      <c r="GF565" s="264"/>
      <c r="GG565" s="264"/>
      <c r="GH565" s="264"/>
      <c r="GI565" s="264"/>
      <c r="GJ565" s="264"/>
      <c r="GK565" s="264"/>
      <c r="GL565" s="264"/>
      <c r="GM565" s="264"/>
      <c r="GN565" s="264"/>
      <c r="GO565" s="264"/>
      <c r="GP565" s="264"/>
      <c r="GQ565" s="264"/>
      <c r="GR565" s="264"/>
      <c r="GS565" s="264"/>
      <c r="GT565" s="264"/>
      <c r="GU565" s="264"/>
      <c r="GV565" s="264"/>
      <c r="GW565" s="264"/>
      <c r="GX565" s="264"/>
      <c r="GY565" s="264"/>
      <c r="GZ565" s="264"/>
      <c r="HA565" s="264"/>
      <c r="HB565" s="264"/>
      <c r="HC565" s="264"/>
      <c r="HD565" s="264"/>
      <c r="HE565" s="264"/>
      <c r="HF565" s="264"/>
      <c r="HG565" s="264"/>
      <c r="HH565" s="264"/>
      <c r="HI565" s="264"/>
      <c r="HJ565" s="264"/>
      <c r="HK565" s="264"/>
      <c r="HL565" s="264"/>
      <c r="HM565" s="264"/>
      <c r="HN565" s="264"/>
      <c r="HO565" s="264"/>
      <c r="HP565" s="264"/>
      <c r="HQ565" s="264"/>
      <c r="HR565" s="264"/>
      <c r="HS565" s="264"/>
      <c r="HT565" s="264"/>
      <c r="HU565" s="264"/>
      <c r="HV565" s="264"/>
      <c r="HW565" s="264"/>
      <c r="HX565" s="264"/>
      <c r="HY565" s="264"/>
      <c r="HZ565" s="264"/>
      <c r="IA565" s="264"/>
      <c r="IB565" s="264"/>
      <c r="IC565" s="264"/>
      <c r="ID565" s="264"/>
      <c r="IE565" s="264"/>
      <c r="IF565" s="264"/>
      <c r="IG565" s="264"/>
      <c r="IH565" s="264"/>
      <c r="II565" s="264"/>
      <c r="IJ565" s="264"/>
      <c r="IK565" s="264"/>
      <c r="IL565" s="264"/>
      <c r="IM565" s="264"/>
      <c r="IN565" s="264"/>
      <c r="IO565" s="264"/>
      <c r="IP565" s="264"/>
      <c r="IQ565" s="264"/>
      <c r="IR565" s="264"/>
      <c r="IS565" s="264"/>
      <c r="IT565" s="264"/>
      <c r="IU565" s="264"/>
      <c r="IV565" s="264"/>
    </row>
    <row r="566" spans="1:256" s="240" customFormat="1">
      <c r="A566" s="269"/>
      <c r="B566" s="261"/>
      <c r="C566" s="267"/>
      <c r="D566" s="267"/>
      <c r="E566" s="257"/>
      <c r="F566" s="273"/>
      <c r="G566" s="269"/>
      <c r="H566" s="269"/>
      <c r="I566" s="269"/>
      <c r="J566" s="269"/>
      <c r="K566" s="269"/>
      <c r="L566" s="269"/>
      <c r="M566" s="269"/>
      <c r="N566" s="269"/>
      <c r="O566" s="269"/>
      <c r="P566" s="269"/>
      <c r="Q566" s="269"/>
      <c r="R566" s="269"/>
      <c r="S566" s="269"/>
      <c r="T566" s="269"/>
      <c r="U566" s="269"/>
      <c r="V566" s="269"/>
      <c r="W566" s="269"/>
      <c r="X566" s="269"/>
      <c r="Y566" s="269"/>
      <c r="Z566" s="269"/>
      <c r="AA566" s="269"/>
      <c r="AB566" s="269"/>
      <c r="AC566" s="269"/>
      <c r="AD566" s="269"/>
      <c r="AE566" s="269"/>
      <c r="AF566" s="269"/>
      <c r="AG566" s="269"/>
      <c r="AH566" s="269"/>
      <c r="AI566" s="269"/>
      <c r="AJ566" s="269"/>
      <c r="AK566" s="269"/>
      <c r="AL566" s="269"/>
      <c r="AM566" s="269"/>
      <c r="AN566" s="269"/>
      <c r="AO566" s="269"/>
      <c r="AP566" s="269"/>
      <c r="AQ566" s="269"/>
      <c r="AR566" s="269"/>
      <c r="AS566" s="269"/>
      <c r="AT566" s="269"/>
      <c r="AU566" s="269"/>
      <c r="AV566" s="269"/>
      <c r="AW566" s="269"/>
      <c r="AX566" s="269"/>
      <c r="AY566" s="269"/>
      <c r="AZ566" s="269"/>
      <c r="BA566" s="269"/>
      <c r="BB566" s="269"/>
      <c r="BC566" s="269"/>
      <c r="BD566" s="269"/>
      <c r="BE566" s="269"/>
      <c r="BF566" s="269"/>
      <c r="BG566" s="269"/>
      <c r="BH566" s="269"/>
      <c r="BI566" s="269"/>
      <c r="BJ566" s="269"/>
      <c r="BK566" s="269"/>
      <c r="BL566" s="269"/>
      <c r="BM566" s="269"/>
      <c r="BN566" s="269"/>
      <c r="BO566" s="269"/>
      <c r="BP566" s="269"/>
      <c r="BQ566" s="269"/>
      <c r="BR566" s="269"/>
      <c r="BS566" s="269"/>
      <c r="BT566" s="269"/>
      <c r="BU566" s="269"/>
      <c r="BV566" s="269"/>
      <c r="BW566" s="269"/>
      <c r="BX566" s="269"/>
      <c r="BY566" s="269"/>
      <c r="BZ566" s="269"/>
      <c r="CA566" s="269"/>
      <c r="CB566" s="269"/>
      <c r="CC566" s="269"/>
      <c r="CD566" s="269"/>
      <c r="CE566" s="269"/>
      <c r="CF566" s="269"/>
      <c r="CG566" s="269"/>
      <c r="CH566" s="269"/>
      <c r="CI566" s="269"/>
      <c r="CJ566" s="269"/>
      <c r="CK566" s="269"/>
      <c r="CL566" s="269"/>
      <c r="CM566" s="269"/>
      <c r="CN566" s="269"/>
      <c r="CO566" s="269"/>
      <c r="CP566" s="269"/>
      <c r="CQ566" s="269"/>
      <c r="CR566" s="269"/>
      <c r="CS566" s="269"/>
      <c r="CT566" s="269"/>
      <c r="CU566" s="269"/>
      <c r="CV566" s="269"/>
      <c r="CW566" s="269"/>
      <c r="CX566" s="269"/>
      <c r="CY566" s="269"/>
      <c r="CZ566" s="269"/>
      <c r="DA566" s="269"/>
      <c r="DB566" s="269"/>
      <c r="DC566" s="269"/>
      <c r="DD566" s="269"/>
      <c r="DE566" s="269"/>
      <c r="DF566" s="269"/>
      <c r="DG566" s="269"/>
      <c r="DH566" s="269"/>
      <c r="DI566" s="269"/>
      <c r="DJ566" s="269"/>
      <c r="DK566" s="269"/>
      <c r="DL566" s="269"/>
      <c r="DM566" s="269"/>
      <c r="DN566" s="269"/>
      <c r="DO566" s="269"/>
      <c r="DP566" s="269"/>
      <c r="DQ566" s="269"/>
      <c r="DR566" s="269"/>
      <c r="DS566" s="269"/>
      <c r="DT566" s="269"/>
      <c r="DU566" s="269"/>
      <c r="DV566" s="269"/>
      <c r="DW566" s="269"/>
      <c r="DX566" s="269"/>
      <c r="DY566" s="269"/>
      <c r="DZ566" s="269"/>
      <c r="EA566" s="269"/>
      <c r="EB566" s="269"/>
      <c r="EC566" s="269"/>
      <c r="ED566" s="269"/>
      <c r="EE566" s="269"/>
      <c r="EF566" s="269"/>
      <c r="EG566" s="269"/>
      <c r="EH566" s="269"/>
      <c r="EI566" s="269"/>
      <c r="EJ566" s="269"/>
      <c r="EK566" s="269"/>
      <c r="EL566" s="269"/>
      <c r="EM566" s="269"/>
      <c r="EN566" s="269"/>
      <c r="EO566" s="269"/>
      <c r="EP566" s="269"/>
      <c r="EQ566" s="269"/>
      <c r="ER566" s="269"/>
      <c r="ES566" s="269"/>
      <c r="ET566" s="269"/>
      <c r="EU566" s="269"/>
      <c r="EV566" s="269"/>
      <c r="EW566" s="269"/>
      <c r="EX566" s="269"/>
      <c r="EY566" s="269"/>
      <c r="EZ566" s="269"/>
      <c r="FA566" s="269"/>
      <c r="FB566" s="269"/>
      <c r="FC566" s="269"/>
      <c r="FD566" s="269"/>
      <c r="FE566" s="269"/>
      <c r="FF566" s="269"/>
      <c r="FG566" s="269"/>
      <c r="FH566" s="269"/>
      <c r="FI566" s="269"/>
      <c r="FJ566" s="269"/>
      <c r="FK566" s="269"/>
      <c r="FL566" s="269"/>
      <c r="FM566" s="269"/>
      <c r="FN566" s="269"/>
      <c r="FO566" s="269"/>
      <c r="FP566" s="269"/>
      <c r="FQ566" s="269"/>
      <c r="FR566" s="269"/>
      <c r="FS566" s="269"/>
      <c r="FT566" s="269"/>
      <c r="FU566" s="269"/>
      <c r="FV566" s="269"/>
      <c r="FW566" s="269"/>
      <c r="FX566" s="269"/>
      <c r="FY566" s="269"/>
      <c r="FZ566" s="269"/>
      <c r="GA566" s="269"/>
      <c r="GB566" s="269"/>
      <c r="GC566" s="269"/>
      <c r="GD566" s="269"/>
      <c r="GE566" s="269"/>
      <c r="GF566" s="269"/>
      <c r="GG566" s="269"/>
      <c r="GH566" s="269"/>
      <c r="GI566" s="269"/>
      <c r="GJ566" s="269"/>
      <c r="GK566" s="269"/>
      <c r="GL566" s="269"/>
      <c r="GM566" s="269"/>
      <c r="GN566" s="269"/>
      <c r="GO566" s="269"/>
      <c r="GP566" s="269"/>
      <c r="GQ566" s="269"/>
      <c r="GR566" s="269"/>
      <c r="GS566" s="269"/>
      <c r="GT566" s="269"/>
      <c r="GU566" s="269"/>
      <c r="GV566" s="269"/>
      <c r="GW566" s="269"/>
      <c r="GX566" s="269"/>
      <c r="GY566" s="269"/>
      <c r="GZ566" s="269"/>
      <c r="HA566" s="269"/>
      <c r="HB566" s="269"/>
      <c r="HC566" s="269"/>
      <c r="HD566" s="269"/>
      <c r="HE566" s="269"/>
      <c r="HF566" s="269"/>
      <c r="HG566" s="269"/>
      <c r="HH566" s="269"/>
      <c r="HI566" s="269"/>
      <c r="HJ566" s="269"/>
      <c r="HK566" s="269"/>
      <c r="HL566" s="269"/>
      <c r="HM566" s="269"/>
      <c r="HN566" s="269"/>
      <c r="HO566" s="269"/>
      <c r="HP566" s="269"/>
      <c r="HQ566" s="269"/>
      <c r="HR566" s="269"/>
      <c r="HS566" s="269"/>
      <c r="HT566" s="269"/>
      <c r="HU566" s="269"/>
      <c r="HV566" s="269"/>
      <c r="HW566" s="269"/>
      <c r="HX566" s="269"/>
      <c r="HY566" s="269"/>
      <c r="HZ566" s="269"/>
      <c r="IA566" s="269"/>
      <c r="IB566" s="269"/>
      <c r="IC566" s="269"/>
      <c r="ID566" s="269"/>
      <c r="IE566" s="269"/>
      <c r="IF566" s="269"/>
      <c r="IG566" s="269"/>
      <c r="IH566" s="269"/>
      <c r="II566" s="269"/>
      <c r="IJ566" s="269"/>
      <c r="IK566" s="269"/>
      <c r="IL566" s="269"/>
      <c r="IM566" s="269"/>
      <c r="IN566" s="269"/>
      <c r="IO566" s="269"/>
      <c r="IP566" s="269"/>
      <c r="IQ566" s="269"/>
      <c r="IR566" s="269"/>
      <c r="IS566" s="269"/>
      <c r="IT566" s="269"/>
      <c r="IU566" s="269"/>
      <c r="IV566" s="269"/>
    </row>
    <row r="567" spans="1:256" s="240" customFormat="1" ht="63.75">
      <c r="A567" s="260">
        <f>MAX($A$10:A566)+1</f>
        <v>86</v>
      </c>
      <c r="B567" s="274" t="s">
        <v>905</v>
      </c>
      <c r="C567" s="153"/>
      <c r="D567" s="153"/>
      <c r="E567" s="257"/>
      <c r="F567" s="153"/>
      <c r="G567" s="153"/>
    </row>
    <row r="568" spans="1:256" ht="25.5">
      <c r="A568" s="275"/>
      <c r="B568" s="274" t="s">
        <v>906</v>
      </c>
      <c r="C568" s="254"/>
      <c r="D568" s="153"/>
      <c r="E568" s="257"/>
      <c r="F568" s="7"/>
      <c r="H568" s="153"/>
      <c r="I568" s="254"/>
    </row>
    <row r="569" spans="1:256" s="240" customFormat="1">
      <c r="B569" s="28" t="s">
        <v>907</v>
      </c>
      <c r="C569" s="87" t="s">
        <v>78</v>
      </c>
      <c r="D569" s="87">
        <v>1</v>
      </c>
      <c r="E569" s="190"/>
      <c r="F569" s="259">
        <f>+E569*D569</f>
        <v>0</v>
      </c>
    </row>
    <row r="570" spans="1:256" s="240" customFormat="1">
      <c r="B570" s="189"/>
      <c r="C570" s="87"/>
      <c r="D570" s="87"/>
      <c r="E570" s="257"/>
    </row>
    <row r="571" spans="1:256" s="240" customFormat="1" ht="38.25">
      <c r="A571" s="258">
        <f>MAX($A$14:A570)+1</f>
        <v>87</v>
      </c>
      <c r="B571" s="28" t="s">
        <v>908</v>
      </c>
      <c r="C571" s="87"/>
      <c r="D571" s="87"/>
      <c r="E571" s="257"/>
    </row>
    <row r="572" spans="1:256" s="240" customFormat="1">
      <c r="B572" s="28" t="s">
        <v>909</v>
      </c>
      <c r="C572" s="87" t="s">
        <v>78</v>
      </c>
      <c r="D572" s="87">
        <v>1</v>
      </c>
      <c r="E572" s="190"/>
      <c r="F572" s="259">
        <f>+E572*D572</f>
        <v>0</v>
      </c>
    </row>
    <row r="573" spans="1:256" s="240" customFormat="1">
      <c r="B573" s="28" t="s">
        <v>910</v>
      </c>
      <c r="C573" s="87" t="s">
        <v>78</v>
      </c>
      <c r="D573" s="87">
        <v>1</v>
      </c>
      <c r="E573" s="190"/>
      <c r="F573" s="259">
        <f>+E573*D573</f>
        <v>0</v>
      </c>
    </row>
    <row r="574" spans="1:256" s="240" customFormat="1">
      <c r="A574" s="276"/>
      <c r="B574" s="28"/>
      <c r="C574" s="87"/>
      <c r="D574" s="87"/>
      <c r="E574" s="257"/>
    </row>
    <row r="575" spans="1:256">
      <c r="A575" s="258">
        <f>MAX($A$14:A574)+1</f>
        <v>88</v>
      </c>
      <c r="B575" s="189" t="s">
        <v>911</v>
      </c>
      <c r="C575" s="87"/>
      <c r="D575" s="87"/>
      <c r="E575" s="257"/>
      <c r="F575" s="7"/>
    </row>
    <row r="576" spans="1:256" ht="25.5">
      <c r="B576" s="189" t="s">
        <v>912</v>
      </c>
      <c r="C576" s="87" t="s">
        <v>78</v>
      </c>
      <c r="D576" s="87">
        <v>2</v>
      </c>
      <c r="E576" s="190"/>
      <c r="F576" s="171">
        <f t="shared" ref="F576:F578" si="8">D576*E576</f>
        <v>0</v>
      </c>
    </row>
    <row r="577" spans="1:256">
      <c r="B577" s="277" t="s">
        <v>913</v>
      </c>
      <c r="C577" s="87" t="s">
        <v>78</v>
      </c>
      <c r="D577" s="87">
        <v>2</v>
      </c>
      <c r="E577" s="190"/>
      <c r="F577" s="171">
        <f t="shared" si="8"/>
        <v>0</v>
      </c>
    </row>
    <row r="578" spans="1:256">
      <c r="B578" s="277" t="s">
        <v>914</v>
      </c>
      <c r="C578" s="87" t="s">
        <v>78</v>
      </c>
      <c r="D578" s="87">
        <v>2</v>
      </c>
      <c r="E578" s="190"/>
      <c r="F578" s="171">
        <f t="shared" si="8"/>
        <v>0</v>
      </c>
    </row>
    <row r="579" spans="1:256">
      <c r="B579" s="189"/>
      <c r="C579" s="87"/>
      <c r="D579" s="87"/>
      <c r="E579" s="257"/>
      <c r="F579" s="7"/>
    </row>
    <row r="580" spans="1:256" s="240" customFormat="1">
      <c r="A580" s="258">
        <f>MAX($A$14:A579)+1</f>
        <v>89</v>
      </c>
      <c r="B580" s="28" t="s">
        <v>915</v>
      </c>
      <c r="C580" s="87" t="s">
        <v>714</v>
      </c>
      <c r="D580" s="87">
        <v>24</v>
      </c>
      <c r="E580" s="190"/>
      <c r="F580" s="259">
        <f>+E580*D580</f>
        <v>0</v>
      </c>
    </row>
    <row r="581" spans="1:256" s="240" customFormat="1">
      <c r="B581" s="28"/>
      <c r="C581" s="87"/>
      <c r="D581" s="87"/>
      <c r="E581" s="257"/>
    </row>
    <row r="582" spans="1:256" ht="25.5">
      <c r="A582" s="258">
        <f>MAX($A$14:A581)+1</f>
        <v>90</v>
      </c>
      <c r="B582" s="278" t="s">
        <v>916</v>
      </c>
      <c r="C582" s="166" t="s">
        <v>142</v>
      </c>
      <c r="D582" s="87">
        <v>1</v>
      </c>
      <c r="E582" s="190"/>
      <c r="F582" s="259">
        <f>+E582*D582</f>
        <v>0</v>
      </c>
      <c r="G582" s="172"/>
      <c r="H582" s="172"/>
      <c r="I582" s="172"/>
      <c r="J582" s="172"/>
      <c r="K582" s="172"/>
      <c r="L582" s="172"/>
      <c r="M582" s="172"/>
      <c r="N582" s="172"/>
      <c r="O582" s="172"/>
    </row>
    <row r="583" spans="1:256">
      <c r="B583" s="278"/>
      <c r="C583" s="166"/>
      <c r="D583" s="87"/>
      <c r="E583" s="257"/>
      <c r="F583" s="7"/>
      <c r="G583" s="172"/>
      <c r="H583" s="172"/>
      <c r="I583" s="172"/>
      <c r="J583" s="172"/>
      <c r="K583" s="172"/>
      <c r="L583" s="172"/>
      <c r="M583" s="172"/>
      <c r="N583" s="172"/>
      <c r="O583" s="172"/>
    </row>
    <row r="584" spans="1:256" ht="25.5">
      <c r="A584" s="186">
        <f>MAX($A$13:A583)+1</f>
        <v>91</v>
      </c>
      <c r="B584" s="278" t="s">
        <v>917</v>
      </c>
      <c r="C584" s="166" t="s">
        <v>142</v>
      </c>
      <c r="D584" s="87">
        <v>1</v>
      </c>
      <c r="E584" s="190"/>
      <c r="F584" s="259">
        <f>+E584*D584</f>
        <v>0</v>
      </c>
      <c r="G584" s="172"/>
      <c r="H584" s="172"/>
      <c r="I584" s="172"/>
      <c r="J584" s="172"/>
      <c r="K584" s="172"/>
      <c r="L584" s="172"/>
      <c r="M584" s="172"/>
      <c r="N584" s="172"/>
      <c r="O584" s="172"/>
    </row>
    <row r="585" spans="1:256">
      <c r="B585" s="278"/>
      <c r="C585" s="166"/>
      <c r="D585" s="87"/>
      <c r="E585" s="257"/>
      <c r="F585" s="7"/>
      <c r="G585" s="172"/>
      <c r="H585" s="172"/>
      <c r="I585" s="172"/>
      <c r="J585" s="172"/>
      <c r="K585" s="172"/>
      <c r="L585" s="172"/>
      <c r="M585" s="172"/>
      <c r="N585" s="172"/>
      <c r="O585" s="172"/>
    </row>
    <row r="586" spans="1:256" s="240" customFormat="1">
      <c r="A586" s="186">
        <f>MAX($A$13:A585)+1</f>
        <v>92</v>
      </c>
      <c r="B586" s="28" t="s">
        <v>918</v>
      </c>
      <c r="C586" s="87" t="s">
        <v>142</v>
      </c>
      <c r="D586" s="87">
        <v>1</v>
      </c>
      <c r="E586" s="190"/>
      <c r="F586" s="259">
        <f>+E586*D586</f>
        <v>0</v>
      </c>
    </row>
    <row r="587" spans="1:256" s="240" customFormat="1">
      <c r="A587" s="276"/>
      <c r="B587" s="28"/>
      <c r="C587" s="87"/>
      <c r="D587" s="87"/>
      <c r="E587" s="257"/>
    </row>
    <row r="588" spans="1:256" s="240" customFormat="1" ht="51">
      <c r="A588" s="260">
        <f>MAX($A$13:A587)+1</f>
        <v>93</v>
      </c>
      <c r="B588" s="134" t="s">
        <v>919</v>
      </c>
      <c r="C588" s="166" t="s">
        <v>142</v>
      </c>
      <c r="D588" s="87">
        <v>1</v>
      </c>
      <c r="E588" s="190"/>
      <c r="F588" s="272">
        <f>D588*E588</f>
        <v>0</v>
      </c>
      <c r="G588" s="263"/>
      <c r="H588" s="263"/>
      <c r="I588" s="263"/>
      <c r="J588" s="263"/>
      <c r="K588" s="263"/>
      <c r="L588" s="263"/>
      <c r="M588" s="263"/>
      <c r="N588" s="263"/>
      <c r="O588" s="263"/>
      <c r="P588" s="264"/>
      <c r="Q588" s="264"/>
      <c r="R588" s="264"/>
      <c r="S588" s="264"/>
      <c r="T588" s="264"/>
      <c r="U588" s="264"/>
      <c r="V588" s="264"/>
      <c r="W588" s="264"/>
      <c r="X588" s="264"/>
      <c r="Y588" s="264"/>
      <c r="Z588" s="264"/>
      <c r="AA588" s="264"/>
      <c r="AB588" s="264"/>
      <c r="AC588" s="264"/>
      <c r="AD588" s="264"/>
      <c r="AE588" s="264"/>
      <c r="AF588" s="264"/>
      <c r="AG588" s="264"/>
      <c r="AH588" s="264"/>
      <c r="AI588" s="264"/>
      <c r="AJ588" s="264"/>
      <c r="AK588" s="264"/>
      <c r="AL588" s="264"/>
      <c r="AM588" s="264"/>
      <c r="AN588" s="264"/>
      <c r="AO588" s="264"/>
      <c r="AP588" s="264"/>
      <c r="AQ588" s="264"/>
      <c r="AR588" s="264"/>
      <c r="AS588" s="264"/>
      <c r="AT588" s="264"/>
      <c r="AU588" s="264"/>
      <c r="AV588" s="264"/>
      <c r="AW588" s="264"/>
      <c r="AX588" s="264"/>
      <c r="AY588" s="264"/>
      <c r="AZ588" s="264"/>
      <c r="BA588" s="264"/>
      <c r="BB588" s="264"/>
      <c r="BC588" s="264"/>
      <c r="BD588" s="264"/>
      <c r="BE588" s="264"/>
      <c r="BF588" s="264"/>
      <c r="BG588" s="264"/>
      <c r="BH588" s="264"/>
      <c r="BI588" s="264"/>
      <c r="BJ588" s="264"/>
      <c r="BK588" s="264"/>
      <c r="BL588" s="264"/>
      <c r="BM588" s="264"/>
      <c r="BN588" s="264"/>
      <c r="BO588" s="264"/>
      <c r="BP588" s="264"/>
      <c r="BQ588" s="264"/>
      <c r="BR588" s="264"/>
      <c r="BS588" s="264"/>
      <c r="BT588" s="264"/>
      <c r="BU588" s="264"/>
      <c r="BV588" s="264"/>
      <c r="BW588" s="264"/>
      <c r="BX588" s="264"/>
      <c r="BY588" s="264"/>
      <c r="BZ588" s="264"/>
      <c r="CA588" s="264"/>
      <c r="CB588" s="264"/>
      <c r="CC588" s="264"/>
      <c r="CD588" s="264"/>
      <c r="CE588" s="264"/>
      <c r="CF588" s="264"/>
      <c r="CG588" s="264"/>
      <c r="CH588" s="264"/>
      <c r="CI588" s="264"/>
      <c r="CJ588" s="264"/>
      <c r="CK588" s="264"/>
      <c r="CL588" s="264"/>
      <c r="CM588" s="264"/>
      <c r="CN588" s="264"/>
      <c r="CO588" s="264"/>
      <c r="CP588" s="264"/>
      <c r="CQ588" s="264"/>
      <c r="CR588" s="264"/>
      <c r="CS588" s="264"/>
      <c r="CT588" s="264"/>
      <c r="CU588" s="264"/>
      <c r="CV588" s="264"/>
      <c r="CW588" s="264"/>
      <c r="CX588" s="264"/>
      <c r="CY588" s="264"/>
      <c r="CZ588" s="264"/>
      <c r="DA588" s="264"/>
      <c r="DB588" s="264"/>
      <c r="DC588" s="264"/>
      <c r="DD588" s="264"/>
      <c r="DE588" s="264"/>
      <c r="DF588" s="264"/>
      <c r="DG588" s="264"/>
      <c r="DH588" s="264"/>
      <c r="DI588" s="264"/>
      <c r="DJ588" s="264"/>
      <c r="DK588" s="264"/>
      <c r="DL588" s="264"/>
      <c r="DM588" s="264"/>
      <c r="DN588" s="264"/>
      <c r="DO588" s="264"/>
      <c r="DP588" s="264"/>
      <c r="DQ588" s="264"/>
      <c r="DR588" s="264"/>
      <c r="DS588" s="264"/>
      <c r="DT588" s="264"/>
      <c r="DU588" s="264"/>
      <c r="DV588" s="264"/>
      <c r="DW588" s="264"/>
      <c r="DX588" s="264"/>
      <c r="DY588" s="264"/>
      <c r="DZ588" s="264"/>
      <c r="EA588" s="264"/>
      <c r="EB588" s="264"/>
      <c r="EC588" s="264"/>
      <c r="ED588" s="264"/>
      <c r="EE588" s="264"/>
      <c r="EF588" s="264"/>
      <c r="EG588" s="264"/>
      <c r="EH588" s="264"/>
      <c r="EI588" s="264"/>
      <c r="EJ588" s="264"/>
      <c r="EK588" s="264"/>
      <c r="EL588" s="264"/>
      <c r="EM588" s="264"/>
      <c r="EN588" s="264"/>
      <c r="EO588" s="264"/>
      <c r="EP588" s="264"/>
      <c r="EQ588" s="264"/>
      <c r="ER588" s="264"/>
      <c r="ES588" s="264"/>
      <c r="ET588" s="264"/>
      <c r="EU588" s="264"/>
      <c r="EV588" s="264"/>
      <c r="EW588" s="264"/>
      <c r="EX588" s="264"/>
      <c r="EY588" s="264"/>
      <c r="EZ588" s="264"/>
      <c r="FA588" s="264"/>
      <c r="FB588" s="264"/>
      <c r="FC588" s="264"/>
      <c r="FD588" s="264"/>
      <c r="FE588" s="264"/>
      <c r="FF588" s="264"/>
      <c r="FG588" s="264"/>
      <c r="FH588" s="264"/>
      <c r="FI588" s="264"/>
      <c r="FJ588" s="264"/>
      <c r="FK588" s="264"/>
      <c r="FL588" s="264"/>
      <c r="FM588" s="264"/>
      <c r="FN588" s="264"/>
      <c r="FO588" s="264"/>
      <c r="FP588" s="264"/>
      <c r="FQ588" s="264"/>
      <c r="FR588" s="264"/>
      <c r="FS588" s="264"/>
      <c r="FT588" s="264"/>
      <c r="FU588" s="264"/>
      <c r="FV588" s="264"/>
      <c r="FW588" s="264"/>
      <c r="FX588" s="264"/>
      <c r="FY588" s="264"/>
      <c r="FZ588" s="264"/>
      <c r="GA588" s="264"/>
      <c r="GB588" s="264"/>
      <c r="GC588" s="264"/>
      <c r="GD588" s="264"/>
      <c r="GE588" s="264"/>
      <c r="GF588" s="264"/>
      <c r="GG588" s="264"/>
      <c r="GH588" s="264"/>
      <c r="GI588" s="264"/>
      <c r="GJ588" s="264"/>
      <c r="GK588" s="264"/>
      <c r="GL588" s="264"/>
      <c r="GM588" s="264"/>
      <c r="GN588" s="264"/>
      <c r="GO588" s="264"/>
      <c r="GP588" s="264"/>
      <c r="GQ588" s="264"/>
      <c r="GR588" s="264"/>
      <c r="GS588" s="264"/>
      <c r="GT588" s="264"/>
      <c r="GU588" s="264"/>
      <c r="GV588" s="264"/>
      <c r="GW588" s="264"/>
      <c r="GX588" s="264"/>
      <c r="GY588" s="264"/>
      <c r="GZ588" s="264"/>
      <c r="HA588" s="264"/>
      <c r="HB588" s="264"/>
      <c r="HC588" s="264"/>
      <c r="HD588" s="264"/>
      <c r="HE588" s="264"/>
      <c r="HF588" s="264"/>
      <c r="HG588" s="264"/>
      <c r="HH588" s="264"/>
      <c r="HI588" s="264"/>
      <c r="HJ588" s="264"/>
      <c r="HK588" s="264"/>
      <c r="HL588" s="264"/>
      <c r="HM588" s="264"/>
      <c r="HN588" s="264"/>
      <c r="HO588" s="264"/>
      <c r="HP588" s="264"/>
      <c r="HQ588" s="264"/>
      <c r="HR588" s="264"/>
      <c r="HS588" s="264"/>
      <c r="HT588" s="264"/>
      <c r="HU588" s="264"/>
      <c r="HV588" s="264"/>
      <c r="HW588" s="264"/>
      <c r="HX588" s="264"/>
      <c r="HY588" s="264"/>
      <c r="HZ588" s="264"/>
      <c r="IA588" s="264"/>
      <c r="IB588" s="264"/>
      <c r="IC588" s="264"/>
      <c r="ID588" s="264"/>
      <c r="IE588" s="264"/>
      <c r="IF588" s="264"/>
      <c r="IG588" s="264"/>
      <c r="IH588" s="264"/>
      <c r="II588" s="264"/>
      <c r="IJ588" s="264"/>
      <c r="IK588" s="264"/>
      <c r="IL588" s="264"/>
      <c r="IM588" s="264"/>
      <c r="IN588" s="264"/>
      <c r="IO588" s="264"/>
      <c r="IP588" s="264"/>
      <c r="IQ588" s="264"/>
      <c r="IR588" s="264"/>
      <c r="IS588" s="264"/>
      <c r="IT588" s="264"/>
      <c r="IU588" s="264"/>
      <c r="IV588" s="264"/>
    </row>
    <row r="589" spans="1:256">
      <c r="B589" s="84"/>
      <c r="D589" s="87"/>
      <c r="E589" s="73"/>
      <c r="F589" s="7"/>
    </row>
    <row r="590" spans="1:256">
      <c r="B590" s="279" t="s">
        <v>920</v>
      </c>
      <c r="C590" s="87"/>
      <c r="D590" s="87"/>
      <c r="E590" s="73"/>
      <c r="F590" s="7"/>
    </row>
    <row r="591" spans="1:256">
      <c r="B591" s="39"/>
      <c r="C591" s="87"/>
      <c r="D591" s="87"/>
      <c r="E591" s="73"/>
      <c r="F591" s="7"/>
    </row>
    <row r="592" spans="1:256" s="284" customFormat="1" ht="165.75">
      <c r="A592" s="246">
        <f>MAX($A$94:A591)+1</f>
        <v>94</v>
      </c>
      <c r="B592" s="142" t="s">
        <v>921</v>
      </c>
      <c r="C592" s="280"/>
      <c r="D592" s="281"/>
      <c r="E592" s="282"/>
      <c r="F592" s="283"/>
      <c r="G592" s="283"/>
    </row>
    <row r="593" spans="1:10" s="115" customFormat="1">
      <c r="A593" s="246"/>
      <c r="B593" s="142" t="s">
        <v>922</v>
      </c>
      <c r="C593" s="82" t="s">
        <v>78</v>
      </c>
      <c r="D593" s="82">
        <v>6</v>
      </c>
      <c r="E593" s="190"/>
      <c r="F593" s="116">
        <f>+E593*D593</f>
        <v>0</v>
      </c>
      <c r="J593" s="285"/>
    </row>
    <row r="594" spans="1:10" s="115" customFormat="1" ht="25.5">
      <c r="A594" s="246"/>
      <c r="B594" s="142" t="s">
        <v>923</v>
      </c>
      <c r="C594" s="82" t="s">
        <v>78</v>
      </c>
      <c r="D594" s="82">
        <v>6</v>
      </c>
      <c r="E594" s="190"/>
      <c r="F594" s="116">
        <f>+E594*D594</f>
        <v>0</v>
      </c>
    </row>
    <row r="595" spans="1:10" s="115" customFormat="1" ht="25.5">
      <c r="A595" s="246"/>
      <c r="B595" s="1335" t="s">
        <v>2716</v>
      </c>
      <c r="C595" s="82" t="s">
        <v>78</v>
      </c>
      <c r="D595" s="82">
        <v>6</v>
      </c>
      <c r="E595" s="190"/>
      <c r="F595" s="116">
        <f>+E595*D595</f>
        <v>0</v>
      </c>
    </row>
    <row r="596" spans="1:10" s="115" customFormat="1">
      <c r="A596" s="246"/>
      <c r="B596" s="286" t="s">
        <v>2717</v>
      </c>
      <c r="C596" s="82" t="s">
        <v>78</v>
      </c>
      <c r="D596" s="82">
        <v>6</v>
      </c>
      <c r="E596" s="190"/>
      <c r="F596" s="116">
        <f>+E596*D596</f>
        <v>0</v>
      </c>
    </row>
    <row r="597" spans="1:10" s="284" customFormat="1">
      <c r="A597" s="246"/>
      <c r="B597" s="142"/>
      <c r="C597" s="280"/>
      <c r="D597" s="287"/>
      <c r="E597" s="288"/>
      <c r="F597" s="289"/>
    </row>
    <row r="598" spans="1:10" ht="102">
      <c r="A598" s="246">
        <f>MAX($A$128:A597)+1</f>
        <v>95</v>
      </c>
      <c r="B598" s="142" t="s">
        <v>924</v>
      </c>
      <c r="C598" s="290"/>
      <c r="D598" s="291"/>
      <c r="E598" s="7"/>
      <c r="F598" s="7"/>
    </row>
    <row r="599" spans="1:10">
      <c r="A599" s="246"/>
      <c r="B599" s="142" t="s">
        <v>2715</v>
      </c>
      <c r="C599" s="82"/>
      <c r="D599" s="82"/>
      <c r="E599" s="82"/>
      <c r="F599" s="82"/>
    </row>
    <row r="600" spans="1:10">
      <c r="A600" s="246"/>
      <c r="B600" s="142" t="s">
        <v>2718</v>
      </c>
      <c r="C600" s="82" t="s">
        <v>78</v>
      </c>
      <c r="D600" s="82">
        <v>7</v>
      </c>
      <c r="E600" s="74"/>
      <c r="F600" s="116">
        <f>D600*E600</f>
        <v>0</v>
      </c>
    </row>
    <row r="601" spans="1:10">
      <c r="A601" s="246"/>
      <c r="B601" s="142"/>
      <c r="C601" s="290"/>
      <c r="D601" s="291"/>
      <c r="E601" s="7"/>
      <c r="F601" s="7"/>
    </row>
    <row r="602" spans="1:10" ht="38.25">
      <c r="A602" s="186">
        <f>MAX($A$78:A601)+1</f>
        <v>96</v>
      </c>
      <c r="B602" s="144" t="s">
        <v>925</v>
      </c>
      <c r="C602" s="108"/>
      <c r="D602" s="87"/>
      <c r="E602" s="73"/>
      <c r="F602" s="7"/>
    </row>
    <row r="603" spans="1:10">
      <c r="A603" s="241"/>
      <c r="B603" s="144" t="s">
        <v>926</v>
      </c>
      <c r="C603" s="108"/>
      <c r="D603" s="87"/>
      <c r="E603" s="73"/>
      <c r="F603" s="7"/>
    </row>
    <row r="604" spans="1:10" ht="12.75" customHeight="1">
      <c r="A604" s="241"/>
      <c r="B604" s="144" t="s">
        <v>927</v>
      </c>
      <c r="C604" s="108"/>
      <c r="D604" s="87"/>
      <c r="E604" s="73"/>
      <c r="F604" s="7"/>
    </row>
    <row r="605" spans="1:10">
      <c r="A605" s="241"/>
      <c r="B605" s="144" t="s">
        <v>928</v>
      </c>
      <c r="C605" s="108"/>
      <c r="D605" s="87"/>
      <c r="E605" s="73"/>
      <c r="F605" s="7"/>
    </row>
    <row r="606" spans="1:10">
      <c r="A606" s="241"/>
      <c r="B606" s="144" t="s">
        <v>929</v>
      </c>
      <c r="C606" s="108" t="s">
        <v>78</v>
      </c>
      <c r="D606" s="87">
        <v>7</v>
      </c>
      <c r="E606" s="74"/>
      <c r="F606" s="171">
        <f>D606*E606</f>
        <v>0</v>
      </c>
    </row>
    <row r="607" spans="1:10">
      <c r="A607" s="292"/>
      <c r="B607" s="91"/>
      <c r="C607" s="108"/>
      <c r="D607" s="87"/>
      <c r="E607" s="73"/>
      <c r="F607" s="7"/>
    </row>
    <row r="608" spans="1:10" ht="76.5">
      <c r="A608" s="186">
        <f>MAX($A$78:A607)+1</f>
        <v>97</v>
      </c>
      <c r="B608" s="91" t="s">
        <v>930</v>
      </c>
      <c r="C608" s="108"/>
      <c r="D608" s="87"/>
      <c r="E608" s="73"/>
      <c r="F608" s="7"/>
    </row>
    <row r="609" spans="1:8">
      <c r="A609" s="241"/>
      <c r="B609" s="91"/>
      <c r="C609" s="108" t="s">
        <v>78</v>
      </c>
      <c r="D609" s="87">
        <v>6</v>
      </c>
      <c r="E609" s="74"/>
      <c r="F609" s="171">
        <f>D609*E609</f>
        <v>0</v>
      </c>
    </row>
    <row r="610" spans="1:8" ht="51">
      <c r="A610" s="258">
        <f>MAX($A$200:A609)+1</f>
        <v>98</v>
      </c>
      <c r="B610" s="1315" t="s">
        <v>2651</v>
      </c>
      <c r="C610" s="87"/>
      <c r="D610" s="87"/>
      <c r="E610" s="7"/>
      <c r="F610" s="245"/>
    </row>
    <row r="611" spans="1:8" ht="12.75" customHeight="1">
      <c r="B611" s="293" t="s">
        <v>2650</v>
      </c>
      <c r="C611" s="87"/>
      <c r="D611" s="87"/>
      <c r="E611" s="7"/>
      <c r="F611" s="171"/>
    </row>
    <row r="612" spans="1:8">
      <c r="B612" s="293" t="s">
        <v>931</v>
      </c>
      <c r="C612" s="82" t="s">
        <v>78</v>
      </c>
      <c r="D612" s="82">
        <v>6</v>
      </c>
      <c r="E612" s="74"/>
      <c r="F612" s="116">
        <f>+E612*D612</f>
        <v>0</v>
      </c>
      <c r="H612" s="161"/>
    </row>
    <row r="613" spans="1:8">
      <c r="A613" s="186"/>
      <c r="B613" s="294"/>
      <c r="C613" s="87"/>
      <c r="D613" s="87"/>
      <c r="E613" s="7"/>
      <c r="F613" s="7"/>
    </row>
    <row r="614" spans="1:8" s="239" customFormat="1" ht="38.25">
      <c r="A614" s="244">
        <f>MAX($A$231:A613)+1</f>
        <v>99</v>
      </c>
      <c r="B614" s="929" t="s">
        <v>2720</v>
      </c>
      <c r="C614" s="153"/>
      <c r="D614" s="153"/>
      <c r="E614" s="295"/>
      <c r="F614" s="44"/>
    </row>
    <row r="615" spans="1:8">
      <c r="B615" s="296"/>
      <c r="C615" s="297"/>
      <c r="D615" s="297"/>
      <c r="E615" s="7"/>
      <c r="F615" s="7"/>
    </row>
    <row r="616" spans="1:8" ht="25.5">
      <c r="A616" s="186">
        <f>MAX($A$78:A615)+1</f>
        <v>100</v>
      </c>
      <c r="B616" s="91" t="s">
        <v>932</v>
      </c>
      <c r="C616" s="108"/>
      <c r="D616" s="87"/>
      <c r="E616" s="73"/>
      <c r="F616" s="7"/>
    </row>
    <row r="617" spans="1:8">
      <c r="B617" s="91" t="s">
        <v>933</v>
      </c>
      <c r="C617" s="108"/>
      <c r="D617" s="87"/>
      <c r="E617" s="73"/>
      <c r="F617" s="7"/>
    </row>
    <row r="618" spans="1:8" ht="25.5">
      <c r="B618" s="91" t="s">
        <v>934</v>
      </c>
      <c r="C618" s="108"/>
      <c r="D618" s="87"/>
      <c r="E618" s="73"/>
      <c r="F618" s="7"/>
    </row>
    <row r="619" spans="1:8">
      <c r="B619" s="91" t="s">
        <v>935</v>
      </c>
      <c r="C619" s="108"/>
      <c r="D619" s="87"/>
      <c r="E619" s="73"/>
      <c r="F619" s="7"/>
    </row>
    <row r="620" spans="1:8">
      <c r="B620" s="91" t="s">
        <v>936</v>
      </c>
      <c r="C620" s="108"/>
      <c r="D620" s="87"/>
      <c r="E620" s="73"/>
      <c r="F620" s="7"/>
    </row>
    <row r="621" spans="1:8">
      <c r="B621" s="91" t="s">
        <v>937</v>
      </c>
      <c r="C621" s="108" t="s">
        <v>78</v>
      </c>
      <c r="D621" s="87">
        <v>1</v>
      </c>
      <c r="E621" s="74"/>
      <c r="F621" s="171">
        <f>D621*E621</f>
        <v>0</v>
      </c>
    </row>
    <row r="622" spans="1:8">
      <c r="B622" s="91"/>
      <c r="C622" s="108"/>
      <c r="D622" s="87"/>
      <c r="E622" s="73"/>
      <c r="F622" s="7"/>
    </row>
    <row r="623" spans="1:8" ht="51">
      <c r="A623" s="186">
        <f>MAX($A$71:A622)+1</f>
        <v>101</v>
      </c>
      <c r="B623" s="298" t="s">
        <v>938</v>
      </c>
      <c r="C623" s="153"/>
      <c r="D623" s="153"/>
      <c r="E623" s="7"/>
      <c r="F623" s="7"/>
    </row>
    <row r="624" spans="1:8" ht="25.5">
      <c r="B624" s="298" t="s">
        <v>939</v>
      </c>
      <c r="C624" s="153"/>
      <c r="D624" s="153"/>
      <c r="E624" s="7"/>
      <c r="F624" s="7"/>
    </row>
    <row r="625" spans="1:13">
      <c r="B625" s="298" t="s">
        <v>940</v>
      </c>
      <c r="C625" s="82" t="s">
        <v>78</v>
      </c>
      <c r="D625" s="82">
        <v>1</v>
      </c>
      <c r="E625" s="74"/>
      <c r="F625" s="116">
        <f>D625*E625</f>
        <v>0</v>
      </c>
    </row>
    <row r="626" spans="1:13">
      <c r="B626" s="298"/>
      <c r="C626" s="153"/>
      <c r="D626" s="153"/>
      <c r="E626" s="7"/>
      <c r="F626" s="7"/>
    </row>
    <row r="627" spans="1:13" s="196" customFormat="1" ht="63.75">
      <c r="A627" s="246">
        <f>MAX($A$64:A623)+1</f>
        <v>102</v>
      </c>
      <c r="B627" s="142" t="s">
        <v>941</v>
      </c>
      <c r="C627" s="108"/>
      <c r="D627" s="291"/>
      <c r="E627" s="255"/>
      <c r="F627" s="7"/>
    </row>
    <row r="628" spans="1:13" s="196" customFormat="1">
      <c r="A628" s="246"/>
      <c r="B628" s="142" t="s">
        <v>942</v>
      </c>
      <c r="C628" s="108"/>
      <c r="D628" s="291"/>
      <c r="E628" s="255"/>
      <c r="F628" s="7"/>
    </row>
    <row r="629" spans="1:13" s="196" customFormat="1">
      <c r="A629" s="246"/>
      <c r="B629" s="142" t="s">
        <v>799</v>
      </c>
      <c r="C629" s="82" t="s">
        <v>78</v>
      </c>
      <c r="D629" s="82">
        <v>3</v>
      </c>
      <c r="E629" s="74"/>
      <c r="F629" s="116">
        <f>D629*E629</f>
        <v>0</v>
      </c>
    </row>
    <row r="630" spans="1:13" s="196" customFormat="1">
      <c r="A630" s="246"/>
      <c r="B630" s="142"/>
      <c r="C630" s="108"/>
      <c r="D630" s="291"/>
      <c r="E630" s="255"/>
      <c r="F630" s="7"/>
    </row>
    <row r="631" spans="1:13" ht="25.5">
      <c r="A631" s="186">
        <f>MAX($A$78:A630)+1</f>
        <v>103</v>
      </c>
      <c r="B631" s="91" t="s">
        <v>943</v>
      </c>
      <c r="C631" s="108"/>
      <c r="D631" s="87"/>
      <c r="E631" s="73"/>
      <c r="F631" s="7"/>
    </row>
    <row r="632" spans="1:13">
      <c r="A632" s="186"/>
      <c r="B632" s="91" t="s">
        <v>944</v>
      </c>
      <c r="C632" s="108"/>
      <c r="D632" s="87"/>
      <c r="E632" s="73"/>
      <c r="F632" s="7"/>
    </row>
    <row r="633" spans="1:13">
      <c r="B633" s="142" t="s">
        <v>799</v>
      </c>
      <c r="C633" s="82" t="s">
        <v>78</v>
      </c>
      <c r="D633" s="82">
        <v>4</v>
      </c>
      <c r="E633" s="74"/>
      <c r="F633" s="171">
        <f>D633*E633</f>
        <v>0</v>
      </c>
    </row>
    <row r="634" spans="1:13">
      <c r="B634" s="142" t="s">
        <v>945</v>
      </c>
      <c r="C634" s="82" t="s">
        <v>78</v>
      </c>
      <c r="D634" s="82">
        <v>3</v>
      </c>
      <c r="E634" s="74"/>
      <c r="F634" s="171">
        <f>D634*E634</f>
        <v>0</v>
      </c>
    </row>
    <row r="635" spans="1:13">
      <c r="B635" s="142" t="s">
        <v>946</v>
      </c>
      <c r="C635" s="82" t="s">
        <v>78</v>
      </c>
      <c r="D635" s="82">
        <v>3</v>
      </c>
      <c r="E635" s="74"/>
      <c r="F635" s="171">
        <f>D635*E635</f>
        <v>0</v>
      </c>
    </row>
    <row r="636" spans="1:13">
      <c r="B636" s="91"/>
      <c r="C636" s="108"/>
      <c r="D636" s="87"/>
      <c r="E636" s="73"/>
      <c r="F636" s="7"/>
    </row>
    <row r="637" spans="1:13" s="196" customFormat="1" ht="63.75">
      <c r="A637" s="186">
        <f>MAX($A$13:A636)+1</f>
        <v>104</v>
      </c>
      <c r="B637" s="299" t="s">
        <v>947</v>
      </c>
      <c r="C637" s="82"/>
      <c r="D637" s="82"/>
      <c r="E637" s="85"/>
      <c r="F637" s="85"/>
    </row>
    <row r="638" spans="1:13" s="196" customFormat="1">
      <c r="A638" s="300"/>
      <c r="B638" s="299" t="s">
        <v>948</v>
      </c>
      <c r="C638" s="87" t="s">
        <v>78</v>
      </c>
      <c r="D638" s="87">
        <v>1</v>
      </c>
      <c r="E638" s="190"/>
      <c r="F638" s="171">
        <f>+E638*D638</f>
        <v>0</v>
      </c>
    </row>
    <row r="639" spans="1:13" s="196" customFormat="1">
      <c r="A639" s="300"/>
      <c r="B639" s="299"/>
      <c r="C639" s="82"/>
      <c r="D639" s="82"/>
      <c r="E639" s="85"/>
      <c r="F639" s="85"/>
    </row>
    <row r="640" spans="1:13" ht="25.5" customHeight="1">
      <c r="A640" s="186">
        <f>MAX($A$13:A639)+1</f>
        <v>105</v>
      </c>
      <c r="B640" s="91" t="s">
        <v>949</v>
      </c>
      <c r="C640" s="108"/>
      <c r="D640" s="87"/>
      <c r="E640" s="73"/>
      <c r="F640" s="196"/>
      <c r="G640" s="172"/>
      <c r="H640" s="172"/>
      <c r="I640" s="172"/>
      <c r="J640" s="172"/>
      <c r="K640" s="172"/>
      <c r="L640" s="172"/>
      <c r="M640" s="172"/>
    </row>
    <row r="641" spans="1:13" s="196" customFormat="1" ht="25.5">
      <c r="B641" s="91" t="s">
        <v>950</v>
      </c>
      <c r="C641" s="108" t="s">
        <v>78</v>
      </c>
      <c r="D641" s="87">
        <v>6</v>
      </c>
      <c r="E641" s="74"/>
      <c r="F641" s="171">
        <f>D641*E641</f>
        <v>0</v>
      </c>
    </row>
    <row r="642" spans="1:13" ht="12.75" customHeight="1">
      <c r="A642" s="196"/>
      <c r="B642" s="91" t="s">
        <v>951</v>
      </c>
      <c r="C642" s="108" t="s">
        <v>78</v>
      </c>
      <c r="D642" s="87">
        <v>6</v>
      </c>
      <c r="E642" s="74"/>
      <c r="F642" s="171">
        <f>D642*E642</f>
        <v>0</v>
      </c>
      <c r="G642" s="172"/>
      <c r="H642" s="172"/>
      <c r="I642" s="172"/>
      <c r="J642" s="172"/>
      <c r="K642" s="172"/>
      <c r="L642" s="172"/>
      <c r="M642" s="172"/>
    </row>
    <row r="643" spans="1:13" ht="12.75" customHeight="1">
      <c r="A643" s="196"/>
      <c r="B643" s="91" t="s">
        <v>952</v>
      </c>
      <c r="C643" s="108" t="s">
        <v>78</v>
      </c>
      <c r="D643" s="87">
        <v>6</v>
      </c>
      <c r="E643" s="74"/>
      <c r="F643" s="171">
        <f>D643*E643</f>
        <v>0</v>
      </c>
      <c r="G643" s="172"/>
      <c r="H643" s="172"/>
      <c r="I643" s="172"/>
      <c r="J643" s="172"/>
      <c r="K643" s="172"/>
      <c r="L643" s="172"/>
      <c r="M643" s="172"/>
    </row>
    <row r="644" spans="1:13">
      <c r="A644" s="196"/>
      <c r="B644" s="91"/>
      <c r="C644" s="108"/>
      <c r="D644" s="87"/>
      <c r="E644" s="73"/>
      <c r="F644" s="196"/>
      <c r="G644" s="172"/>
      <c r="H644" s="172"/>
      <c r="I644" s="172"/>
      <c r="J644" s="172"/>
      <c r="K644" s="172"/>
      <c r="L644" s="172"/>
      <c r="M644" s="172"/>
    </row>
    <row r="645" spans="1:13" ht="25.5">
      <c r="A645" s="186">
        <f>MAX($A$78:A644)+1</f>
        <v>106</v>
      </c>
      <c r="B645" s="91" t="s">
        <v>953</v>
      </c>
      <c r="D645" s="87"/>
      <c r="E645" s="73"/>
      <c r="F645" s="7"/>
      <c r="G645" s="172"/>
      <c r="H645" s="172"/>
      <c r="I645" s="172"/>
      <c r="J645" s="172"/>
      <c r="K645" s="172"/>
      <c r="L645" s="172"/>
      <c r="M645" s="172"/>
    </row>
    <row r="646" spans="1:13">
      <c r="B646" s="91" t="s">
        <v>954</v>
      </c>
      <c r="D646" s="87"/>
      <c r="E646" s="73"/>
      <c r="F646" s="7"/>
      <c r="G646" s="172"/>
      <c r="H646" s="172"/>
      <c r="I646" s="172"/>
      <c r="J646" s="172"/>
      <c r="K646" s="172"/>
      <c r="L646" s="172"/>
      <c r="M646" s="172"/>
    </row>
    <row r="647" spans="1:13">
      <c r="B647" s="91" t="s">
        <v>955</v>
      </c>
      <c r="D647" s="87"/>
      <c r="E647" s="73"/>
      <c r="F647" s="7"/>
      <c r="G647" s="172"/>
      <c r="H647" s="172"/>
      <c r="I647" s="172"/>
      <c r="J647" s="172"/>
      <c r="K647" s="172"/>
      <c r="L647" s="172"/>
      <c r="M647" s="172"/>
    </row>
    <row r="648" spans="1:13">
      <c r="B648" s="91" t="s">
        <v>956</v>
      </c>
      <c r="D648" s="87"/>
      <c r="E648" s="73"/>
      <c r="F648" s="7"/>
      <c r="G648" s="172"/>
      <c r="H648" s="172"/>
      <c r="I648" s="172"/>
      <c r="J648" s="172"/>
      <c r="K648" s="172"/>
      <c r="L648" s="172"/>
      <c r="M648" s="172"/>
    </row>
    <row r="649" spans="1:13">
      <c r="B649" s="91" t="s">
        <v>957</v>
      </c>
      <c r="D649" s="87"/>
      <c r="E649" s="73"/>
      <c r="F649" s="7"/>
      <c r="G649" s="172"/>
      <c r="H649" s="172"/>
      <c r="I649" s="172"/>
      <c r="J649" s="172"/>
      <c r="K649" s="172"/>
      <c r="L649" s="172"/>
      <c r="M649" s="172"/>
    </row>
    <row r="650" spans="1:13">
      <c r="B650" s="91" t="s">
        <v>958</v>
      </c>
      <c r="D650" s="87"/>
      <c r="E650" s="73"/>
      <c r="F650" s="7"/>
      <c r="G650" s="172"/>
      <c r="H650" s="172"/>
      <c r="I650" s="172"/>
      <c r="J650" s="172"/>
      <c r="K650" s="172"/>
      <c r="L650" s="172"/>
      <c r="M650" s="172"/>
    </row>
    <row r="651" spans="1:13">
      <c r="B651" s="91" t="s">
        <v>959</v>
      </c>
      <c r="D651" s="87"/>
      <c r="E651" s="73"/>
      <c r="F651" s="7"/>
      <c r="G651" s="172"/>
      <c r="H651" s="172"/>
      <c r="I651" s="172"/>
      <c r="J651" s="172"/>
      <c r="K651" s="172"/>
      <c r="L651" s="172"/>
      <c r="M651" s="172"/>
    </row>
    <row r="652" spans="1:13">
      <c r="B652" s="91" t="s">
        <v>960</v>
      </c>
      <c r="D652" s="87"/>
      <c r="E652" s="73"/>
      <c r="F652" s="7"/>
      <c r="G652" s="172"/>
      <c r="H652" s="172"/>
      <c r="I652" s="172"/>
      <c r="J652" s="172"/>
      <c r="K652" s="172"/>
      <c r="L652" s="172"/>
      <c r="M652" s="172"/>
    </row>
    <row r="653" spans="1:13">
      <c r="B653" s="91" t="s">
        <v>961</v>
      </c>
      <c r="D653" s="87"/>
      <c r="E653" s="73"/>
      <c r="F653" s="7"/>
      <c r="G653" s="172"/>
      <c r="H653" s="172"/>
      <c r="I653" s="172"/>
      <c r="J653" s="172"/>
      <c r="K653" s="172"/>
      <c r="L653" s="172"/>
      <c r="M653" s="172"/>
    </row>
    <row r="654" spans="1:13">
      <c r="B654" s="91" t="s">
        <v>962</v>
      </c>
      <c r="D654" s="87"/>
      <c r="E654" s="73"/>
      <c r="F654" s="7"/>
      <c r="G654" s="172"/>
      <c r="H654" s="172"/>
      <c r="I654" s="172"/>
      <c r="J654" s="172"/>
      <c r="K654" s="172"/>
      <c r="L654" s="172"/>
      <c r="M654" s="172"/>
    </row>
    <row r="655" spans="1:13">
      <c r="B655" s="91" t="s">
        <v>963</v>
      </c>
      <c r="D655" s="87"/>
      <c r="E655" s="73"/>
      <c r="F655" s="7"/>
      <c r="G655" s="172"/>
      <c r="H655" s="172"/>
      <c r="I655" s="172"/>
      <c r="J655" s="172"/>
      <c r="K655" s="172"/>
      <c r="L655" s="172"/>
      <c r="M655" s="172"/>
    </row>
    <row r="656" spans="1:13" s="196" customFormat="1">
      <c r="A656" s="44"/>
      <c r="B656" s="91" t="s">
        <v>964</v>
      </c>
      <c r="C656" s="38"/>
      <c r="D656" s="87"/>
      <c r="E656" s="73"/>
      <c r="F656" s="7"/>
    </row>
    <row r="657" spans="1:13">
      <c r="B657" s="91" t="s">
        <v>965</v>
      </c>
      <c r="D657" s="87"/>
      <c r="E657" s="73"/>
      <c r="F657" s="7"/>
      <c r="G657" s="172"/>
      <c r="H657" s="172"/>
      <c r="I657" s="172"/>
      <c r="J657" s="172"/>
      <c r="K657" s="172"/>
      <c r="L657" s="172"/>
      <c r="M657" s="172"/>
    </row>
    <row r="658" spans="1:13">
      <c r="B658" s="91" t="s">
        <v>966</v>
      </c>
      <c r="D658" s="87"/>
      <c r="E658" s="73"/>
      <c r="F658" s="7"/>
    </row>
    <row r="659" spans="1:13">
      <c r="B659" s="91" t="s">
        <v>967</v>
      </c>
      <c r="D659" s="87"/>
      <c r="E659" s="73"/>
      <c r="F659" s="7"/>
    </row>
    <row r="660" spans="1:13" ht="256.5" customHeight="1">
      <c r="B660" s="91" t="s">
        <v>968</v>
      </c>
      <c r="D660" s="87"/>
      <c r="E660" s="73"/>
      <c r="F660" s="7"/>
    </row>
    <row r="661" spans="1:13">
      <c r="B661" s="91" t="s">
        <v>969</v>
      </c>
      <c r="D661" s="87"/>
      <c r="E661" s="73"/>
      <c r="F661" s="7"/>
      <c r="G661" s="172"/>
      <c r="H661" s="172"/>
      <c r="I661" s="172"/>
      <c r="J661" s="172"/>
      <c r="K661" s="172"/>
      <c r="L661" s="172"/>
      <c r="M661" s="172"/>
    </row>
    <row r="662" spans="1:13" ht="127.5">
      <c r="B662" s="91" t="s">
        <v>970</v>
      </c>
      <c r="D662" s="87"/>
      <c r="E662" s="73"/>
      <c r="F662" s="7"/>
      <c r="G662" s="172"/>
      <c r="H662" s="172"/>
      <c r="I662" s="172"/>
      <c r="J662" s="172"/>
      <c r="K662" s="172"/>
      <c r="L662" s="172"/>
      <c r="M662" s="172"/>
    </row>
    <row r="663" spans="1:13">
      <c r="B663" s="91" t="s">
        <v>971</v>
      </c>
      <c r="D663" s="87"/>
      <c r="E663" s="73"/>
      <c r="F663" s="7"/>
      <c r="G663" s="172"/>
      <c r="H663" s="172"/>
      <c r="I663" s="172"/>
      <c r="J663" s="172"/>
      <c r="K663" s="172"/>
      <c r="L663" s="172"/>
      <c r="M663" s="172"/>
    </row>
    <row r="664" spans="1:13">
      <c r="B664" s="91" t="s">
        <v>972</v>
      </c>
      <c r="D664" s="87"/>
      <c r="E664" s="73"/>
      <c r="F664" s="7"/>
    </row>
    <row r="665" spans="1:13">
      <c r="B665" s="91" t="s">
        <v>973</v>
      </c>
      <c r="D665" s="87"/>
      <c r="E665" s="73"/>
      <c r="F665" s="7"/>
    </row>
    <row r="666" spans="1:13">
      <c r="B666" s="91" t="s">
        <v>974</v>
      </c>
      <c r="D666" s="87"/>
      <c r="E666" s="73"/>
      <c r="F666" s="7"/>
    </row>
    <row r="667" spans="1:13" ht="25.5">
      <c r="B667" s="91" t="s">
        <v>975</v>
      </c>
      <c r="D667" s="87"/>
      <c r="E667" s="73"/>
      <c r="F667" s="7"/>
      <c r="G667" s="172"/>
      <c r="H667" s="172"/>
      <c r="I667" s="172"/>
      <c r="J667" s="172"/>
      <c r="K667" s="172"/>
      <c r="L667" s="172"/>
      <c r="M667" s="172"/>
    </row>
    <row r="668" spans="1:13" ht="25.5">
      <c r="B668" s="91" t="s">
        <v>976</v>
      </c>
      <c r="D668" s="87"/>
      <c r="E668" s="73"/>
      <c r="F668" s="7"/>
      <c r="G668" s="172"/>
      <c r="H668" s="172"/>
      <c r="I668" s="172"/>
      <c r="J668" s="172"/>
      <c r="K668" s="172"/>
      <c r="L668" s="172"/>
      <c r="M668" s="172"/>
    </row>
    <row r="669" spans="1:13" ht="25.5">
      <c r="B669" s="91" t="s">
        <v>977</v>
      </c>
      <c r="D669" s="87"/>
      <c r="E669" s="73"/>
      <c r="F669" s="7"/>
      <c r="G669" s="172"/>
      <c r="H669" s="172"/>
      <c r="I669" s="172"/>
      <c r="J669" s="172"/>
      <c r="K669" s="172"/>
      <c r="L669" s="172"/>
      <c r="M669" s="172"/>
    </row>
    <row r="670" spans="1:13">
      <c r="B670" s="91" t="s">
        <v>978</v>
      </c>
      <c r="D670" s="87"/>
      <c r="E670" s="73"/>
      <c r="F670" s="7"/>
    </row>
    <row r="671" spans="1:13">
      <c r="B671" s="91" t="s">
        <v>979</v>
      </c>
      <c r="D671" s="87"/>
      <c r="E671" s="73"/>
      <c r="F671" s="7"/>
    </row>
    <row r="672" spans="1:13">
      <c r="A672" s="196"/>
      <c r="B672" s="91" t="s">
        <v>980</v>
      </c>
      <c r="C672" s="108" t="s">
        <v>142</v>
      </c>
      <c r="D672" s="87">
        <v>1</v>
      </c>
      <c r="E672" s="74"/>
      <c r="F672" s="171">
        <f>D672*E672</f>
        <v>0</v>
      </c>
    </row>
    <row r="673" spans="1:15">
      <c r="D673" s="87"/>
      <c r="E673" s="73"/>
      <c r="F673" s="7"/>
    </row>
    <row r="674" spans="1:15" ht="331.5">
      <c r="A674" s="246">
        <f>MAX($A$10:A672)+1</f>
        <v>107</v>
      </c>
      <c r="B674" s="142" t="s">
        <v>981</v>
      </c>
      <c r="C674" s="87"/>
      <c r="D674" s="153"/>
      <c r="E674" s="302"/>
      <c r="F674" s="7"/>
      <c r="G674" s="172"/>
      <c r="H674" s="172"/>
      <c r="I674" s="172"/>
      <c r="J674" s="172"/>
      <c r="K674" s="172"/>
      <c r="L674" s="172"/>
      <c r="M674" s="172"/>
      <c r="N674" s="172"/>
      <c r="O674" s="172"/>
    </row>
    <row r="675" spans="1:15">
      <c r="A675" s="246"/>
      <c r="B675" s="142" t="s">
        <v>982</v>
      </c>
      <c r="C675" s="87"/>
      <c r="D675" s="153"/>
      <c r="E675" s="302"/>
      <c r="F675" s="7"/>
      <c r="G675" s="172"/>
      <c r="H675" s="172"/>
      <c r="I675" s="172"/>
      <c r="J675" s="172"/>
      <c r="K675" s="172"/>
      <c r="L675" s="172"/>
      <c r="M675" s="172"/>
      <c r="N675" s="172"/>
      <c r="O675" s="172"/>
    </row>
    <row r="676" spans="1:15">
      <c r="A676" s="246"/>
      <c r="B676" s="142" t="s">
        <v>983</v>
      </c>
      <c r="C676" s="82" t="s">
        <v>714</v>
      </c>
      <c r="D676" s="82">
        <v>161</v>
      </c>
      <c r="E676" s="190"/>
      <c r="F676" s="116">
        <f>+E676*D676</f>
        <v>0</v>
      </c>
      <c r="G676" s="172"/>
      <c r="H676" s="172"/>
      <c r="I676" s="172"/>
      <c r="J676" s="172"/>
      <c r="K676" s="172"/>
      <c r="L676" s="172"/>
      <c r="M676" s="172"/>
      <c r="N676" s="172"/>
      <c r="O676" s="172"/>
    </row>
    <row r="677" spans="1:15">
      <c r="A677" s="246"/>
      <c r="B677" s="142" t="s">
        <v>984</v>
      </c>
      <c r="C677" s="82" t="s">
        <v>714</v>
      </c>
      <c r="D677" s="82">
        <v>41</v>
      </c>
      <c r="E677" s="190"/>
      <c r="F677" s="116">
        <f>+E677*D677</f>
        <v>0</v>
      </c>
      <c r="G677" s="172"/>
      <c r="H677" s="172"/>
      <c r="I677" s="172"/>
      <c r="J677" s="172"/>
      <c r="K677" s="172"/>
      <c r="L677" s="172"/>
      <c r="M677" s="172"/>
      <c r="N677" s="172"/>
      <c r="O677" s="172"/>
    </row>
    <row r="678" spans="1:15">
      <c r="A678" s="246"/>
      <c r="B678" s="142"/>
      <c r="C678" s="87"/>
      <c r="D678" s="153"/>
      <c r="E678" s="302"/>
      <c r="F678" s="7"/>
      <c r="G678" s="172"/>
      <c r="H678" s="172"/>
      <c r="I678" s="172"/>
      <c r="J678" s="172"/>
      <c r="K678" s="172"/>
      <c r="L678" s="172"/>
      <c r="M678" s="172"/>
      <c r="N678" s="172"/>
      <c r="O678" s="172"/>
    </row>
    <row r="679" spans="1:15" ht="38.25">
      <c r="A679" s="246">
        <f>MAX($A$10:A678)+1</f>
        <v>108</v>
      </c>
      <c r="B679" s="142" t="s">
        <v>985</v>
      </c>
      <c r="C679" s="108"/>
      <c r="D679" s="291"/>
      <c r="E679" s="255"/>
      <c r="F679" s="7"/>
    </row>
    <row r="680" spans="1:15" ht="127.5">
      <c r="A680" s="246"/>
      <c r="B680" s="142" t="s">
        <v>986</v>
      </c>
      <c r="C680" s="108"/>
      <c r="D680" s="291"/>
      <c r="E680" s="255"/>
      <c r="F680" s="7"/>
    </row>
    <row r="681" spans="1:15">
      <c r="A681" s="246"/>
      <c r="B681" s="142" t="s">
        <v>987</v>
      </c>
      <c r="C681" s="108"/>
      <c r="D681" s="291"/>
      <c r="E681" s="255"/>
      <c r="F681" s="7"/>
    </row>
    <row r="682" spans="1:15">
      <c r="A682" s="246"/>
      <c r="B682" s="142" t="s">
        <v>988</v>
      </c>
      <c r="C682" s="82" t="s">
        <v>714</v>
      </c>
      <c r="D682" s="82">
        <v>21</v>
      </c>
      <c r="E682" s="74"/>
      <c r="F682" s="116">
        <f t="shared" ref="F682:F685" si="9">D682*E682</f>
        <v>0</v>
      </c>
    </row>
    <row r="683" spans="1:15">
      <c r="A683" s="246"/>
      <c r="B683" s="142" t="s">
        <v>989</v>
      </c>
      <c r="C683" s="82" t="s">
        <v>714</v>
      </c>
      <c r="D683" s="82">
        <v>26</v>
      </c>
      <c r="E683" s="74"/>
      <c r="F683" s="116">
        <f t="shared" si="9"/>
        <v>0</v>
      </c>
    </row>
    <row r="684" spans="1:15">
      <c r="A684" s="246"/>
      <c r="B684" s="142" t="s">
        <v>990</v>
      </c>
      <c r="C684" s="82" t="s">
        <v>714</v>
      </c>
      <c r="D684" s="82">
        <v>26</v>
      </c>
      <c r="E684" s="74"/>
      <c r="F684" s="116">
        <f t="shared" si="9"/>
        <v>0</v>
      </c>
    </row>
    <row r="685" spans="1:15">
      <c r="A685" s="246"/>
      <c r="B685" s="142" t="s">
        <v>991</v>
      </c>
      <c r="C685" s="82" t="s">
        <v>714</v>
      </c>
      <c r="D685" s="82">
        <v>21</v>
      </c>
      <c r="E685" s="74"/>
      <c r="F685" s="116">
        <f t="shared" si="9"/>
        <v>0</v>
      </c>
    </row>
    <row r="686" spans="1:15">
      <c r="A686" s="246"/>
      <c r="B686" s="142"/>
      <c r="C686" s="108"/>
      <c r="D686" s="291"/>
      <c r="E686" s="255"/>
      <c r="F686" s="7"/>
    </row>
    <row r="687" spans="1:15" ht="242.25">
      <c r="A687" s="246">
        <f>MAX($A$10:A686)+1</f>
        <v>109</v>
      </c>
      <c r="B687" s="142" t="s">
        <v>992</v>
      </c>
      <c r="C687" s="87"/>
      <c r="D687" s="153"/>
      <c r="E687" s="72"/>
      <c r="F687" s="7"/>
    </row>
    <row r="688" spans="1:15">
      <c r="A688" s="246"/>
      <c r="B688" s="142" t="s">
        <v>721</v>
      </c>
      <c r="C688" s="87"/>
      <c r="D688" s="153"/>
      <c r="E688" s="72"/>
      <c r="F688" s="7"/>
    </row>
    <row r="689" spans="1:6">
      <c r="A689" s="246"/>
      <c r="B689" s="142" t="s">
        <v>993</v>
      </c>
      <c r="C689" s="108"/>
      <c r="D689" s="291"/>
      <c r="E689" s="255"/>
      <c r="F689" s="7"/>
    </row>
    <row r="690" spans="1:6">
      <c r="A690" s="246"/>
      <c r="B690" s="142" t="s">
        <v>988</v>
      </c>
      <c r="C690" s="82" t="s">
        <v>714</v>
      </c>
      <c r="D690" s="82">
        <v>4</v>
      </c>
      <c r="E690" s="74"/>
      <c r="F690" s="116">
        <f t="shared" ref="F690:F692" si="10">D690*E690</f>
        <v>0</v>
      </c>
    </row>
    <row r="691" spans="1:6">
      <c r="A691" s="246"/>
      <c r="B691" s="142" t="s">
        <v>990</v>
      </c>
      <c r="C691" s="82" t="s">
        <v>714</v>
      </c>
      <c r="D691" s="82">
        <v>26</v>
      </c>
      <c r="E691" s="74"/>
      <c r="F691" s="116">
        <f t="shared" si="10"/>
        <v>0</v>
      </c>
    </row>
    <row r="692" spans="1:6">
      <c r="A692" s="246"/>
      <c r="B692" s="142" t="s">
        <v>991</v>
      </c>
      <c r="C692" s="82" t="s">
        <v>714</v>
      </c>
      <c r="D692" s="82">
        <v>21</v>
      </c>
      <c r="E692" s="74"/>
      <c r="F692" s="116">
        <f t="shared" si="10"/>
        <v>0</v>
      </c>
    </row>
    <row r="693" spans="1:6">
      <c r="A693" s="246"/>
      <c r="B693" s="142" t="s">
        <v>994</v>
      </c>
      <c r="C693" s="108"/>
      <c r="D693" s="291"/>
      <c r="E693" s="255"/>
      <c r="F693" s="7"/>
    </row>
    <row r="694" spans="1:6">
      <c r="A694" s="246"/>
      <c r="B694" s="142" t="s">
        <v>988</v>
      </c>
      <c r="C694" s="82" t="s">
        <v>714</v>
      </c>
      <c r="D694" s="82">
        <v>17</v>
      </c>
      <c r="E694" s="74"/>
      <c r="F694" s="116">
        <f>D694*E694</f>
        <v>0</v>
      </c>
    </row>
    <row r="695" spans="1:6">
      <c r="A695" s="246"/>
      <c r="B695" s="142" t="s">
        <v>995</v>
      </c>
      <c r="C695" s="108"/>
      <c r="D695" s="291"/>
      <c r="E695" s="255"/>
      <c r="F695" s="7"/>
    </row>
    <row r="696" spans="1:6">
      <c r="A696" s="246"/>
      <c r="B696" s="142" t="s">
        <v>989</v>
      </c>
      <c r="C696" s="82" t="s">
        <v>714</v>
      </c>
      <c r="D696" s="82">
        <v>26</v>
      </c>
      <c r="E696" s="74"/>
      <c r="F696" s="116">
        <f>D696*E696</f>
        <v>0</v>
      </c>
    </row>
    <row r="697" spans="1:6">
      <c r="A697" s="246"/>
      <c r="B697" s="142"/>
      <c r="C697" s="303"/>
      <c r="D697" s="291"/>
      <c r="E697" s="304"/>
      <c r="F697" s="171"/>
    </row>
    <row r="698" spans="1:6" ht="51">
      <c r="A698" s="186">
        <f>MAX($A$78:A697)+1</f>
        <v>110</v>
      </c>
      <c r="B698" s="157" t="s">
        <v>996</v>
      </c>
    </row>
    <row r="699" spans="1:6">
      <c r="B699" s="157" t="s">
        <v>997</v>
      </c>
    </row>
    <row r="700" spans="1:6">
      <c r="B700" s="157" t="s">
        <v>998</v>
      </c>
    </row>
    <row r="701" spans="1:6">
      <c r="B701" s="157" t="s">
        <v>999</v>
      </c>
    </row>
    <row r="702" spans="1:6">
      <c r="B702" s="157" t="s">
        <v>1000</v>
      </c>
    </row>
    <row r="703" spans="1:6">
      <c r="B703" s="157" t="s">
        <v>1001</v>
      </c>
    </row>
    <row r="704" spans="1:6">
      <c r="B704" s="157" t="s">
        <v>1002</v>
      </c>
    </row>
    <row r="705" spans="2:2" ht="25.5">
      <c r="B705" s="157" t="s">
        <v>1003</v>
      </c>
    </row>
    <row r="706" spans="2:2">
      <c r="B706" s="157" t="s">
        <v>1004</v>
      </c>
    </row>
    <row r="707" spans="2:2" ht="25.5">
      <c r="B707" s="157" t="s">
        <v>1005</v>
      </c>
    </row>
    <row r="708" spans="2:2">
      <c r="B708" s="157" t="s">
        <v>1006</v>
      </c>
    </row>
    <row r="709" spans="2:2">
      <c r="B709" s="157" t="s">
        <v>1007</v>
      </c>
    </row>
    <row r="710" spans="2:2">
      <c r="B710" s="157" t="s">
        <v>1008</v>
      </c>
    </row>
    <row r="711" spans="2:2">
      <c r="B711" s="157" t="s">
        <v>1009</v>
      </c>
    </row>
    <row r="712" spans="2:2">
      <c r="B712" s="157" t="s">
        <v>1010</v>
      </c>
    </row>
    <row r="713" spans="2:2">
      <c r="B713" s="157" t="s">
        <v>1011</v>
      </c>
    </row>
    <row r="714" spans="2:2">
      <c r="B714" s="157" t="s">
        <v>1012</v>
      </c>
    </row>
    <row r="715" spans="2:2">
      <c r="B715" s="157" t="s">
        <v>1013</v>
      </c>
    </row>
    <row r="716" spans="2:2">
      <c r="B716" s="157" t="s">
        <v>1014</v>
      </c>
    </row>
    <row r="717" spans="2:2">
      <c r="B717" s="157" t="s">
        <v>1015</v>
      </c>
    </row>
    <row r="718" spans="2:2">
      <c r="B718" s="157" t="s">
        <v>1016</v>
      </c>
    </row>
    <row r="719" spans="2:2">
      <c r="B719" s="157" t="s">
        <v>1017</v>
      </c>
    </row>
    <row r="720" spans="2:2">
      <c r="B720" s="157" t="s">
        <v>1018</v>
      </c>
    </row>
    <row r="721" spans="1:15">
      <c r="B721" s="157" t="s">
        <v>1019</v>
      </c>
    </row>
    <row r="722" spans="1:15">
      <c r="B722" s="157" t="s">
        <v>1020</v>
      </c>
    </row>
    <row r="723" spans="1:15">
      <c r="B723" s="157" t="s">
        <v>1021</v>
      </c>
    </row>
    <row r="724" spans="1:15">
      <c r="B724" s="157" t="s">
        <v>1022</v>
      </c>
    </row>
    <row r="725" spans="1:15">
      <c r="B725" s="157" t="s">
        <v>1023</v>
      </c>
    </row>
    <row r="726" spans="1:15">
      <c r="B726" s="305" t="s">
        <v>1024</v>
      </c>
      <c r="C726" s="153"/>
      <c r="D726" s="153"/>
      <c r="E726" s="38"/>
      <c r="F726" s="7"/>
      <c r="G726" s="172"/>
      <c r="H726" s="172"/>
      <c r="I726" s="172"/>
      <c r="J726" s="172"/>
      <c r="K726" s="172"/>
      <c r="L726" s="172"/>
      <c r="M726" s="172"/>
      <c r="N726" s="172"/>
      <c r="O726" s="172"/>
    </row>
    <row r="727" spans="1:15">
      <c r="B727" s="305" t="s">
        <v>1025</v>
      </c>
      <c r="C727" s="153"/>
      <c r="D727" s="153"/>
      <c r="E727" s="38"/>
      <c r="F727" s="7"/>
      <c r="G727" s="172"/>
      <c r="H727" s="172"/>
      <c r="I727" s="172"/>
      <c r="J727" s="172"/>
      <c r="K727" s="172"/>
      <c r="L727" s="172"/>
      <c r="M727" s="172"/>
      <c r="N727" s="172"/>
      <c r="O727" s="172"/>
    </row>
    <row r="728" spans="1:15">
      <c r="B728" s="91" t="s">
        <v>1026</v>
      </c>
      <c r="C728" s="108" t="s">
        <v>142</v>
      </c>
      <c r="D728" s="87">
        <v>1</v>
      </c>
      <c r="E728" s="74"/>
      <c r="F728" s="171">
        <f>+E728*D728</f>
        <v>0</v>
      </c>
    </row>
    <row r="729" spans="1:15">
      <c r="B729" s="305"/>
      <c r="C729" s="153"/>
      <c r="D729" s="153"/>
      <c r="E729" s="38"/>
      <c r="F729" s="7"/>
      <c r="G729" s="172"/>
      <c r="H729" s="172"/>
      <c r="I729" s="172"/>
      <c r="J729" s="172"/>
      <c r="K729" s="172"/>
      <c r="L729" s="172"/>
      <c r="M729" s="172"/>
      <c r="N729" s="172"/>
      <c r="O729" s="172"/>
    </row>
    <row r="730" spans="1:15" ht="63.75">
      <c r="A730" s="186">
        <f>MAX($A$78:A729)+1</f>
        <v>111</v>
      </c>
      <c r="B730" s="144" t="s">
        <v>1027</v>
      </c>
      <c r="C730" s="108"/>
      <c r="D730" s="87"/>
      <c r="E730" s="73"/>
      <c r="F730" s="7"/>
    </row>
    <row r="731" spans="1:15">
      <c r="A731" s="186"/>
      <c r="B731" s="144" t="s">
        <v>1028</v>
      </c>
      <c r="C731" s="108"/>
      <c r="D731" s="87"/>
      <c r="E731" s="73"/>
      <c r="F731" s="7"/>
    </row>
    <row r="732" spans="1:15">
      <c r="A732" s="155"/>
      <c r="B732" s="144" t="s">
        <v>1029</v>
      </c>
      <c r="C732" s="108" t="s">
        <v>78</v>
      </c>
      <c r="D732" s="87">
        <v>6</v>
      </c>
      <c r="E732" s="74"/>
      <c r="F732" s="171">
        <f>D732*E732</f>
        <v>0</v>
      </c>
    </row>
    <row r="733" spans="1:15">
      <c r="B733" s="91"/>
      <c r="C733" s="108"/>
      <c r="D733" s="87"/>
      <c r="E733" s="73"/>
      <c r="F733" s="7"/>
    </row>
    <row r="734" spans="1:15" ht="89.25">
      <c r="A734" s="186">
        <f>MAX($A$78:A733)+1</f>
        <v>112</v>
      </c>
      <c r="B734" s="91" t="s">
        <v>1030</v>
      </c>
      <c r="C734" s="108"/>
      <c r="D734" s="87"/>
      <c r="E734" s="73"/>
      <c r="F734" s="7"/>
    </row>
    <row r="735" spans="1:15">
      <c r="B735" s="91" t="s">
        <v>1031</v>
      </c>
      <c r="C735" s="108" t="s">
        <v>142</v>
      </c>
      <c r="D735" s="87">
        <v>6</v>
      </c>
      <c r="E735" s="74"/>
      <c r="F735" s="171">
        <f>D735*E735</f>
        <v>0</v>
      </c>
    </row>
    <row r="736" spans="1:15">
      <c r="B736" s="91"/>
      <c r="C736" s="108"/>
      <c r="D736" s="87"/>
      <c r="E736" s="73"/>
      <c r="F736" s="7"/>
    </row>
    <row r="737" spans="1:15" ht="25.5">
      <c r="A737" s="186">
        <f>MAX($A$78:A736)+1</f>
        <v>113</v>
      </c>
      <c r="B737" s="89" t="s">
        <v>1032</v>
      </c>
      <c r="C737" s="87"/>
      <c r="D737" s="87"/>
      <c r="E737" s="73"/>
    </row>
    <row r="738" spans="1:15">
      <c r="B738" s="89" t="s">
        <v>1033</v>
      </c>
      <c r="C738" s="87" t="s">
        <v>714</v>
      </c>
      <c r="D738" s="87">
        <v>18</v>
      </c>
      <c r="E738" s="74"/>
      <c r="F738" s="171">
        <f>D738*E738</f>
        <v>0</v>
      </c>
    </row>
    <row r="739" spans="1:15">
      <c r="B739" s="89"/>
      <c r="C739" s="87"/>
      <c r="D739" s="87"/>
      <c r="E739" s="73"/>
    </row>
    <row r="740" spans="1:15" ht="63.75">
      <c r="A740" s="246">
        <f>MAX($A$61:A739)+1</f>
        <v>114</v>
      </c>
      <c r="B740" s="142" t="s">
        <v>1034</v>
      </c>
      <c r="C740" s="108"/>
      <c r="D740" s="291"/>
      <c r="E740" s="255"/>
      <c r="F740" s="7"/>
    </row>
    <row r="741" spans="1:15">
      <c r="A741" s="246"/>
      <c r="B741" s="142" t="s">
        <v>1035</v>
      </c>
      <c r="C741" s="82" t="s">
        <v>714</v>
      </c>
      <c r="D741" s="82">
        <v>36</v>
      </c>
      <c r="E741" s="74"/>
      <c r="F741" s="116">
        <f>D741*E741</f>
        <v>0</v>
      </c>
    </row>
    <row r="742" spans="1:15">
      <c r="A742" s="246"/>
      <c r="B742" s="142" t="s">
        <v>1036</v>
      </c>
      <c r="C742" s="82" t="s">
        <v>714</v>
      </c>
      <c r="D742" s="82">
        <v>28</v>
      </c>
      <c r="E742" s="74"/>
      <c r="F742" s="116">
        <f>D742*E742</f>
        <v>0</v>
      </c>
    </row>
    <row r="743" spans="1:15">
      <c r="A743" s="246"/>
      <c r="B743" s="142"/>
      <c r="C743" s="108"/>
      <c r="D743" s="291"/>
      <c r="E743" s="255"/>
      <c r="F743" s="7"/>
      <c r="G743" s="172"/>
      <c r="H743" s="172"/>
      <c r="I743" s="172"/>
      <c r="J743" s="172"/>
      <c r="K743" s="172"/>
      <c r="L743" s="172"/>
      <c r="M743" s="172"/>
      <c r="N743" s="172"/>
      <c r="O743" s="172"/>
    </row>
    <row r="744" spans="1:15" ht="25.5">
      <c r="A744" s="246">
        <f>MAX($A$61:A742)+1</f>
        <v>115</v>
      </c>
      <c r="B744" s="142" t="s">
        <v>1037</v>
      </c>
      <c r="C744" s="197"/>
      <c r="D744" s="306"/>
      <c r="E744" s="307"/>
      <c r="F744" s="168"/>
      <c r="G744" s="172"/>
      <c r="H744" s="172"/>
      <c r="I744" s="172"/>
      <c r="J744" s="172"/>
      <c r="K744" s="172"/>
      <c r="L744" s="172"/>
      <c r="M744" s="172"/>
      <c r="N744" s="172"/>
      <c r="O744" s="172"/>
    </row>
    <row r="745" spans="1:15">
      <c r="A745" s="246"/>
      <c r="B745" s="142" t="s">
        <v>1038</v>
      </c>
      <c r="C745" s="197"/>
      <c r="D745" s="306"/>
      <c r="E745" s="307"/>
      <c r="F745" s="168"/>
      <c r="G745" s="172"/>
      <c r="H745" s="172"/>
      <c r="I745" s="172"/>
      <c r="J745" s="172"/>
      <c r="K745" s="172"/>
      <c r="L745" s="172"/>
      <c r="M745" s="172"/>
      <c r="N745" s="172"/>
      <c r="O745" s="172"/>
    </row>
    <row r="746" spans="1:15">
      <c r="A746" s="246"/>
      <c r="B746" s="142" t="s">
        <v>1039</v>
      </c>
      <c r="C746" s="82" t="s">
        <v>714</v>
      </c>
      <c r="D746" s="82">
        <v>12</v>
      </c>
      <c r="E746" s="74"/>
      <c r="F746" s="116">
        <f>D746*E746</f>
        <v>0</v>
      </c>
      <c r="G746" s="172"/>
      <c r="H746" s="172"/>
      <c r="I746" s="172"/>
      <c r="J746" s="172"/>
      <c r="K746" s="172"/>
      <c r="L746" s="172"/>
      <c r="M746" s="172"/>
      <c r="N746" s="172"/>
      <c r="O746" s="172"/>
    </row>
    <row r="747" spans="1:15">
      <c r="A747" s="246"/>
      <c r="B747" s="142" t="s">
        <v>1040</v>
      </c>
      <c r="C747" s="82" t="s">
        <v>714</v>
      </c>
      <c r="D747" s="82">
        <v>24</v>
      </c>
      <c r="E747" s="74"/>
      <c r="F747" s="116">
        <f>D747*E747</f>
        <v>0</v>
      </c>
      <c r="G747" s="172"/>
      <c r="H747" s="172"/>
      <c r="I747" s="172"/>
      <c r="J747" s="172"/>
      <c r="K747" s="172"/>
      <c r="L747" s="172"/>
      <c r="M747" s="172"/>
      <c r="N747" s="172"/>
      <c r="O747" s="172"/>
    </row>
    <row r="748" spans="1:15">
      <c r="A748" s="246"/>
      <c r="B748" s="142" t="s">
        <v>1041</v>
      </c>
      <c r="C748" s="82" t="s">
        <v>714</v>
      </c>
      <c r="D748" s="82">
        <v>124</v>
      </c>
      <c r="E748" s="74"/>
      <c r="F748" s="116">
        <f>D748*E748</f>
        <v>0</v>
      </c>
      <c r="G748" s="172"/>
      <c r="H748" s="172"/>
      <c r="I748" s="172"/>
      <c r="J748" s="172"/>
      <c r="K748" s="172"/>
      <c r="L748" s="172"/>
      <c r="M748" s="172"/>
      <c r="N748" s="172"/>
      <c r="O748" s="172"/>
    </row>
    <row r="749" spans="1:15">
      <c r="A749" s="246"/>
      <c r="B749" s="142" t="s">
        <v>1042</v>
      </c>
      <c r="C749" s="82" t="s">
        <v>714</v>
      </c>
      <c r="D749" s="82">
        <v>32</v>
      </c>
      <c r="E749" s="74"/>
      <c r="F749" s="116">
        <f>D749*E749</f>
        <v>0</v>
      </c>
      <c r="G749" s="172"/>
      <c r="H749" s="172"/>
      <c r="I749" s="172"/>
      <c r="J749" s="172"/>
      <c r="K749" s="172"/>
      <c r="L749" s="172"/>
      <c r="M749" s="172"/>
      <c r="N749" s="172"/>
      <c r="O749" s="172"/>
    </row>
    <row r="750" spans="1:15">
      <c r="A750" s="246"/>
      <c r="B750" s="142" t="s">
        <v>1043</v>
      </c>
      <c r="C750" s="82" t="s">
        <v>714</v>
      </c>
      <c r="D750" s="82">
        <v>46</v>
      </c>
      <c r="E750" s="74"/>
      <c r="F750" s="116">
        <f>D750*E750</f>
        <v>0</v>
      </c>
      <c r="G750" s="172"/>
      <c r="H750" s="172"/>
      <c r="I750" s="172"/>
      <c r="J750" s="172"/>
      <c r="K750" s="172"/>
      <c r="L750" s="172"/>
      <c r="M750" s="172"/>
      <c r="N750" s="172"/>
      <c r="O750" s="172"/>
    </row>
    <row r="751" spans="1:15">
      <c r="A751" s="246"/>
      <c r="B751" s="142"/>
      <c r="C751" s="108"/>
      <c r="D751" s="291"/>
      <c r="E751" s="240"/>
      <c r="F751" s="7"/>
      <c r="G751" s="172"/>
      <c r="H751" s="172"/>
      <c r="I751" s="172"/>
      <c r="J751" s="172"/>
      <c r="K751" s="172"/>
      <c r="L751" s="172"/>
      <c r="M751" s="172"/>
      <c r="N751" s="172"/>
      <c r="O751" s="172"/>
    </row>
    <row r="752" spans="1:15" ht="242.25">
      <c r="A752" s="186">
        <f>MAX($A$69:A751)+1</f>
        <v>116</v>
      </c>
      <c r="B752" s="142" t="s">
        <v>992</v>
      </c>
      <c r="C752" s="87"/>
      <c r="D752" s="153"/>
      <c r="E752" s="72"/>
      <c r="F752" s="7"/>
    </row>
    <row r="753" spans="1:15">
      <c r="A753" s="246"/>
      <c r="B753" s="142" t="s">
        <v>721</v>
      </c>
      <c r="C753" s="87"/>
      <c r="D753" s="153"/>
      <c r="E753" s="72"/>
      <c r="F753" s="7"/>
    </row>
    <row r="754" spans="1:15">
      <c r="A754" s="246"/>
      <c r="B754" s="142" t="s">
        <v>1044</v>
      </c>
      <c r="C754" s="82" t="s">
        <v>1045</v>
      </c>
      <c r="D754" s="308">
        <v>8</v>
      </c>
      <c r="E754" s="74"/>
      <c r="F754" s="164">
        <f t="shared" ref="F754" si="11">D754*E754</f>
        <v>0</v>
      </c>
    </row>
    <row r="755" spans="1:15">
      <c r="A755" s="246"/>
      <c r="B755" s="142"/>
      <c r="C755" s="108"/>
      <c r="D755" s="291"/>
      <c r="E755" s="255"/>
      <c r="F755" s="7"/>
      <c r="G755" s="172"/>
      <c r="H755" s="172"/>
      <c r="I755" s="172"/>
      <c r="J755" s="172"/>
      <c r="K755" s="172"/>
      <c r="L755" s="172"/>
      <c r="M755" s="172"/>
      <c r="N755" s="172"/>
      <c r="O755" s="172"/>
    </row>
    <row r="756" spans="1:15" ht="25.5">
      <c r="A756" s="186">
        <f>MAX($A$69:A755)+1</f>
        <v>117</v>
      </c>
      <c r="B756" s="91" t="s">
        <v>1046</v>
      </c>
      <c r="C756" s="108"/>
      <c r="D756" s="87"/>
      <c r="E756" s="73"/>
      <c r="F756" s="7"/>
      <c r="G756" s="172"/>
      <c r="H756" s="172"/>
      <c r="I756" s="172"/>
      <c r="J756" s="172"/>
      <c r="K756" s="172"/>
      <c r="L756" s="172"/>
      <c r="M756" s="172"/>
    </row>
    <row r="757" spans="1:15">
      <c r="B757" s="91" t="s">
        <v>1047</v>
      </c>
      <c r="C757" s="108" t="s">
        <v>78</v>
      </c>
      <c r="D757" s="87">
        <v>10</v>
      </c>
      <c r="E757" s="74"/>
      <c r="F757" s="171">
        <f>D757*E757</f>
        <v>0</v>
      </c>
      <c r="G757" s="172"/>
      <c r="H757" s="172"/>
      <c r="I757" s="172"/>
      <c r="J757" s="172"/>
      <c r="K757" s="172"/>
      <c r="L757" s="172"/>
      <c r="M757" s="172"/>
    </row>
    <row r="758" spans="1:15">
      <c r="B758" s="91"/>
      <c r="C758" s="108"/>
      <c r="D758" s="87"/>
      <c r="E758" s="73"/>
      <c r="F758" s="7"/>
      <c r="G758" s="172"/>
      <c r="H758" s="172"/>
      <c r="I758" s="172"/>
      <c r="J758" s="172"/>
      <c r="K758" s="172"/>
      <c r="L758" s="172"/>
      <c r="M758" s="172"/>
    </row>
    <row r="759" spans="1:15" ht="38.25">
      <c r="A759" s="186">
        <f>MAX($A$78:A758)+1</f>
        <v>118</v>
      </c>
      <c r="B759" s="91" t="s">
        <v>1048</v>
      </c>
      <c r="C759" s="108" t="s">
        <v>840</v>
      </c>
      <c r="D759" s="87">
        <v>15</v>
      </c>
      <c r="E759" s="74"/>
      <c r="F759" s="171">
        <f>D759*E759</f>
        <v>0</v>
      </c>
      <c r="G759" s="172"/>
      <c r="H759" s="172"/>
      <c r="I759" s="172"/>
      <c r="J759" s="172"/>
      <c r="K759" s="172"/>
      <c r="L759" s="172"/>
      <c r="M759" s="172"/>
    </row>
    <row r="760" spans="1:15">
      <c r="B760" s="91"/>
      <c r="C760" s="108"/>
      <c r="D760" s="87"/>
      <c r="E760" s="73"/>
      <c r="F760" s="7"/>
      <c r="G760" s="172"/>
      <c r="H760" s="172"/>
      <c r="I760" s="172"/>
      <c r="J760" s="172"/>
      <c r="K760" s="172"/>
      <c r="L760" s="172"/>
      <c r="M760" s="172"/>
    </row>
    <row r="761" spans="1:15">
      <c r="B761" s="309" t="s">
        <v>1049</v>
      </c>
      <c r="C761" s="108"/>
      <c r="D761" s="87"/>
      <c r="E761" s="73"/>
      <c r="F761" s="7"/>
    </row>
    <row r="762" spans="1:15">
      <c r="B762" s="310"/>
      <c r="C762" s="108"/>
      <c r="D762" s="87"/>
      <c r="E762" s="73"/>
      <c r="F762" s="7"/>
    </row>
    <row r="763" spans="1:15" ht="89.25">
      <c r="A763" s="246">
        <f>MAX($A$94:A762)+1</f>
        <v>119</v>
      </c>
      <c r="B763" s="142" t="s">
        <v>1050</v>
      </c>
      <c r="C763" s="87"/>
      <c r="D763" s="87"/>
      <c r="E763" s="302"/>
      <c r="F763" s="7"/>
      <c r="G763" s="172"/>
      <c r="H763" s="172"/>
      <c r="I763" s="172"/>
      <c r="J763" s="172"/>
      <c r="K763" s="172"/>
      <c r="L763" s="172"/>
      <c r="M763" s="172"/>
      <c r="N763" s="172"/>
      <c r="O763" s="172"/>
    </row>
    <row r="764" spans="1:15">
      <c r="A764" s="246"/>
      <c r="B764" s="142" t="s">
        <v>1051</v>
      </c>
      <c r="C764" s="87"/>
      <c r="D764" s="87"/>
      <c r="E764" s="302"/>
      <c r="F764" s="7"/>
      <c r="G764" s="172"/>
      <c r="H764" s="172"/>
      <c r="I764" s="172"/>
      <c r="J764" s="172"/>
      <c r="K764" s="172"/>
      <c r="L764" s="172"/>
      <c r="M764" s="172"/>
      <c r="N764" s="172"/>
      <c r="O764" s="172"/>
    </row>
    <row r="765" spans="1:15">
      <c r="A765" s="246"/>
      <c r="B765" s="142" t="s">
        <v>1052</v>
      </c>
      <c r="C765" s="87"/>
      <c r="D765" s="87"/>
      <c r="E765" s="302"/>
      <c r="F765" s="7"/>
      <c r="G765" s="172"/>
      <c r="H765" s="172"/>
      <c r="I765" s="172"/>
      <c r="J765" s="172"/>
      <c r="K765" s="172"/>
      <c r="L765" s="172"/>
      <c r="M765" s="172"/>
      <c r="N765" s="172"/>
      <c r="O765" s="172"/>
    </row>
    <row r="766" spans="1:15">
      <c r="A766" s="246"/>
      <c r="B766" s="142" t="s">
        <v>1053</v>
      </c>
      <c r="C766" s="87"/>
      <c r="D766" s="87"/>
      <c r="E766" s="302"/>
      <c r="F766" s="7"/>
      <c r="G766" s="172"/>
      <c r="H766" s="172"/>
      <c r="I766" s="172"/>
      <c r="J766" s="172"/>
      <c r="K766" s="172"/>
      <c r="L766" s="172"/>
      <c r="M766" s="172"/>
      <c r="N766" s="172"/>
      <c r="O766" s="172"/>
    </row>
    <row r="767" spans="1:15">
      <c r="A767" s="246"/>
      <c r="B767" s="142" t="s">
        <v>1054</v>
      </c>
      <c r="C767" s="87"/>
      <c r="D767" s="87"/>
      <c r="E767" s="302"/>
      <c r="F767" s="7"/>
      <c r="G767" s="172"/>
      <c r="H767" s="172"/>
      <c r="I767" s="172"/>
      <c r="J767" s="172"/>
      <c r="K767" s="172"/>
      <c r="L767" s="172"/>
      <c r="M767" s="172"/>
      <c r="N767" s="172"/>
      <c r="O767" s="172"/>
    </row>
    <row r="768" spans="1:15">
      <c r="A768" s="246"/>
      <c r="B768" s="142" t="s">
        <v>1055</v>
      </c>
      <c r="C768" s="87"/>
      <c r="D768" s="87"/>
      <c r="E768" s="302"/>
      <c r="F768" s="7"/>
      <c r="G768" s="172"/>
      <c r="H768" s="172"/>
      <c r="I768" s="172"/>
      <c r="J768" s="172"/>
      <c r="K768" s="172"/>
      <c r="L768" s="172"/>
      <c r="M768" s="172"/>
      <c r="N768" s="172"/>
      <c r="O768" s="172"/>
    </row>
    <row r="769" spans="1:15">
      <c r="A769" s="246"/>
      <c r="B769" s="142" t="s">
        <v>1056</v>
      </c>
      <c r="C769" s="87"/>
      <c r="D769" s="87"/>
      <c r="E769" s="302"/>
      <c r="F769" s="7"/>
      <c r="G769" s="172"/>
      <c r="H769" s="172"/>
      <c r="I769" s="172"/>
      <c r="J769" s="172"/>
      <c r="K769" s="172"/>
      <c r="L769" s="172"/>
      <c r="M769" s="172"/>
      <c r="N769" s="172"/>
      <c r="O769" s="172"/>
    </row>
    <row r="770" spans="1:15" ht="38.25">
      <c r="A770" s="246"/>
      <c r="B770" s="142" t="s">
        <v>1057</v>
      </c>
      <c r="C770" s="87"/>
      <c r="D770" s="87"/>
      <c r="E770" s="302"/>
      <c r="F770" s="7"/>
      <c r="G770" s="172"/>
      <c r="H770" s="172"/>
      <c r="I770" s="172"/>
      <c r="J770" s="172"/>
      <c r="K770" s="172"/>
      <c r="L770" s="172"/>
      <c r="M770" s="172"/>
      <c r="N770" s="172"/>
      <c r="O770" s="172"/>
    </row>
    <row r="771" spans="1:15" ht="38.25">
      <c r="A771" s="246"/>
      <c r="B771" s="142" t="s">
        <v>1058</v>
      </c>
      <c r="C771" s="87"/>
      <c r="D771" s="87"/>
      <c r="E771" s="302"/>
      <c r="F771" s="7"/>
      <c r="G771" s="172"/>
      <c r="H771" s="172"/>
      <c r="I771" s="172"/>
      <c r="J771" s="172"/>
      <c r="K771" s="172"/>
      <c r="L771" s="172"/>
      <c r="M771" s="172"/>
      <c r="N771" s="172"/>
      <c r="O771" s="172"/>
    </row>
    <row r="772" spans="1:15">
      <c r="A772" s="246"/>
      <c r="B772" s="142" t="s">
        <v>1059</v>
      </c>
      <c r="C772" s="87"/>
      <c r="D772" s="87"/>
      <c r="E772" s="302"/>
      <c r="F772" s="7"/>
      <c r="G772" s="172"/>
      <c r="H772" s="172"/>
      <c r="I772" s="172"/>
      <c r="J772" s="172"/>
      <c r="K772" s="172"/>
      <c r="L772" s="172"/>
      <c r="M772" s="172"/>
      <c r="N772" s="172"/>
      <c r="O772" s="172"/>
    </row>
    <row r="773" spans="1:15">
      <c r="A773" s="246"/>
      <c r="B773" s="142" t="s">
        <v>1060</v>
      </c>
      <c r="C773" s="87"/>
      <c r="D773" s="87"/>
      <c r="E773" s="302"/>
      <c r="F773" s="7"/>
      <c r="G773" s="172"/>
      <c r="H773" s="172"/>
      <c r="I773" s="172"/>
      <c r="J773" s="172"/>
      <c r="K773" s="172"/>
      <c r="L773" s="172"/>
      <c r="M773" s="172"/>
      <c r="N773" s="172"/>
      <c r="O773" s="172"/>
    </row>
    <row r="774" spans="1:15">
      <c r="A774" s="246"/>
      <c r="B774" s="301" t="s">
        <v>1061</v>
      </c>
      <c r="C774" s="87"/>
      <c r="D774" s="87"/>
      <c r="E774" s="302"/>
      <c r="F774" s="7"/>
      <c r="G774" s="172"/>
      <c r="H774" s="172"/>
      <c r="I774" s="172"/>
      <c r="J774" s="172"/>
      <c r="K774" s="172"/>
      <c r="L774" s="172"/>
      <c r="M774" s="172"/>
      <c r="N774" s="172"/>
      <c r="O774" s="172"/>
    </row>
    <row r="775" spans="1:15">
      <c r="A775" s="246"/>
      <c r="B775" s="142" t="s">
        <v>1062</v>
      </c>
      <c r="C775" s="82" t="s">
        <v>729</v>
      </c>
      <c r="D775" s="82">
        <v>1</v>
      </c>
      <c r="E775" s="190"/>
      <c r="F775" s="116">
        <f>+E775*D775</f>
        <v>0</v>
      </c>
    </row>
    <row r="776" spans="1:15">
      <c r="A776" s="246"/>
      <c r="B776" s="142"/>
      <c r="C776" s="87"/>
      <c r="D776" s="87"/>
      <c r="E776" s="302"/>
      <c r="F776" s="7"/>
    </row>
    <row r="777" spans="1:15" ht="99" customHeight="1">
      <c r="A777" s="246">
        <f>MAX($A$94:A776)+1</f>
        <v>120</v>
      </c>
      <c r="B777" s="142" t="s">
        <v>1063</v>
      </c>
      <c r="E777" s="72"/>
      <c r="F777" s="7"/>
      <c r="G777" s="172"/>
      <c r="H777" s="172"/>
      <c r="I777" s="172"/>
      <c r="J777" s="172"/>
      <c r="K777" s="172"/>
      <c r="L777" s="172"/>
      <c r="M777" s="172"/>
      <c r="N777" s="172"/>
      <c r="O777" s="172"/>
    </row>
    <row r="778" spans="1:15" ht="38.25">
      <c r="A778" s="246"/>
      <c r="B778" s="142" t="s">
        <v>1064</v>
      </c>
      <c r="E778" s="72"/>
      <c r="F778" s="7"/>
      <c r="G778" s="172"/>
      <c r="H778" s="172"/>
      <c r="I778" s="172"/>
      <c r="J778" s="172"/>
      <c r="K778" s="172"/>
      <c r="L778" s="172"/>
      <c r="M778" s="172"/>
      <c r="N778" s="172"/>
      <c r="O778" s="172"/>
    </row>
    <row r="779" spans="1:15">
      <c r="A779" s="246"/>
      <c r="B779" s="142" t="s">
        <v>1065</v>
      </c>
      <c r="E779" s="72"/>
      <c r="F779" s="7"/>
      <c r="G779" s="172"/>
      <c r="H779" s="172"/>
      <c r="I779" s="172"/>
      <c r="J779" s="172"/>
      <c r="K779" s="172"/>
      <c r="L779" s="172"/>
      <c r="M779" s="172"/>
      <c r="N779" s="172"/>
      <c r="O779" s="172"/>
    </row>
    <row r="780" spans="1:15" ht="12.75" customHeight="1">
      <c r="A780" s="246"/>
      <c r="B780" s="142" t="s">
        <v>1066</v>
      </c>
      <c r="E780" s="72"/>
      <c r="F780" s="7"/>
      <c r="G780" s="172"/>
      <c r="H780" s="172"/>
      <c r="I780" s="172"/>
      <c r="J780" s="172"/>
      <c r="K780" s="172"/>
      <c r="L780" s="172"/>
      <c r="M780" s="172"/>
      <c r="N780" s="172"/>
      <c r="O780" s="172"/>
    </row>
    <row r="781" spans="1:15">
      <c r="A781" s="246"/>
      <c r="B781" s="142" t="s">
        <v>1067</v>
      </c>
      <c r="E781" s="72"/>
      <c r="F781" s="7"/>
      <c r="G781" s="172"/>
      <c r="H781" s="172"/>
      <c r="I781" s="172"/>
      <c r="J781" s="172"/>
      <c r="K781" s="172"/>
      <c r="L781" s="172"/>
      <c r="M781" s="172"/>
      <c r="N781" s="172"/>
      <c r="O781" s="172"/>
    </row>
    <row r="782" spans="1:15">
      <c r="A782" s="246"/>
      <c r="B782" s="142" t="s">
        <v>1068</v>
      </c>
      <c r="E782" s="72"/>
      <c r="F782" s="7"/>
      <c r="G782" s="172"/>
      <c r="H782" s="172"/>
      <c r="I782" s="172"/>
      <c r="J782" s="172"/>
      <c r="K782" s="172"/>
      <c r="L782" s="172"/>
      <c r="M782" s="172"/>
      <c r="N782" s="172"/>
      <c r="O782" s="172"/>
    </row>
    <row r="783" spans="1:15" ht="25.5" customHeight="1">
      <c r="A783" s="246"/>
      <c r="B783" s="142" t="s">
        <v>1069</v>
      </c>
      <c r="E783" s="72"/>
      <c r="F783" s="7"/>
      <c r="G783" s="172"/>
      <c r="H783" s="172"/>
      <c r="I783" s="172"/>
      <c r="J783" s="172"/>
      <c r="K783" s="172"/>
      <c r="L783" s="172"/>
      <c r="M783" s="172"/>
      <c r="N783" s="172"/>
      <c r="O783" s="172"/>
    </row>
    <row r="784" spans="1:15" ht="25.5">
      <c r="A784" s="246"/>
      <c r="B784" s="142" t="s">
        <v>1070</v>
      </c>
      <c r="E784" s="72"/>
      <c r="F784" s="7"/>
      <c r="G784" s="172"/>
      <c r="H784" s="172"/>
      <c r="I784" s="172"/>
      <c r="J784" s="172"/>
      <c r="K784" s="172"/>
      <c r="L784" s="172"/>
      <c r="M784" s="172"/>
      <c r="N784" s="172"/>
      <c r="O784" s="172"/>
    </row>
    <row r="785" spans="1:15">
      <c r="A785" s="246"/>
      <c r="B785" s="142" t="s">
        <v>1071</v>
      </c>
      <c r="E785" s="72"/>
      <c r="F785" s="7"/>
      <c r="G785" s="172"/>
      <c r="H785" s="172"/>
      <c r="I785" s="172"/>
      <c r="J785" s="172"/>
      <c r="K785" s="172"/>
      <c r="L785" s="172"/>
      <c r="M785" s="172"/>
      <c r="N785" s="172"/>
      <c r="O785" s="172"/>
    </row>
    <row r="786" spans="1:15">
      <c r="A786" s="246"/>
      <c r="B786" s="142" t="s">
        <v>1072</v>
      </c>
      <c r="E786" s="72"/>
      <c r="F786" s="7"/>
      <c r="G786" s="172"/>
      <c r="H786" s="172"/>
      <c r="I786" s="172"/>
      <c r="J786" s="172"/>
      <c r="K786" s="172"/>
      <c r="L786" s="172"/>
      <c r="M786" s="172"/>
      <c r="N786" s="172"/>
      <c r="O786" s="172"/>
    </row>
    <row r="787" spans="1:15">
      <c r="A787" s="246"/>
      <c r="B787" s="142" t="s">
        <v>1073</v>
      </c>
      <c r="E787" s="72"/>
      <c r="F787" s="7"/>
      <c r="G787" s="172"/>
      <c r="H787" s="172"/>
      <c r="I787" s="172"/>
      <c r="J787" s="172"/>
      <c r="K787" s="172"/>
      <c r="L787" s="172"/>
      <c r="M787" s="172"/>
      <c r="N787" s="172"/>
      <c r="O787" s="172"/>
    </row>
    <row r="788" spans="1:15">
      <c r="A788" s="246"/>
      <c r="B788" s="142" t="s">
        <v>1074</v>
      </c>
      <c r="E788" s="72"/>
      <c r="F788" s="7"/>
      <c r="G788" s="172"/>
      <c r="H788" s="172"/>
      <c r="I788" s="172"/>
      <c r="J788" s="172"/>
      <c r="K788" s="172"/>
      <c r="L788" s="172"/>
      <c r="M788" s="172"/>
      <c r="N788" s="172"/>
      <c r="O788" s="172"/>
    </row>
    <row r="789" spans="1:15">
      <c r="A789" s="246"/>
      <c r="B789" s="142" t="s">
        <v>1075</v>
      </c>
      <c r="E789" s="72"/>
      <c r="F789" s="7"/>
      <c r="G789" s="172"/>
      <c r="H789" s="172"/>
      <c r="I789" s="172"/>
      <c r="J789" s="172"/>
      <c r="K789" s="172"/>
      <c r="L789" s="172"/>
      <c r="M789" s="172"/>
      <c r="N789" s="172"/>
      <c r="O789" s="172"/>
    </row>
    <row r="790" spans="1:15">
      <c r="A790" s="246"/>
      <c r="B790" s="142" t="s">
        <v>1076</v>
      </c>
      <c r="E790" s="72"/>
      <c r="F790" s="7"/>
      <c r="G790" s="172"/>
      <c r="H790" s="172"/>
      <c r="I790" s="172"/>
      <c r="J790" s="172"/>
      <c r="K790" s="172"/>
      <c r="L790" s="172"/>
      <c r="M790" s="172"/>
      <c r="N790" s="172"/>
      <c r="O790" s="172"/>
    </row>
    <row r="791" spans="1:15">
      <c r="A791" s="246"/>
      <c r="B791" s="142" t="s">
        <v>1077</v>
      </c>
      <c r="E791" s="72"/>
      <c r="F791" s="7"/>
      <c r="G791" s="172"/>
      <c r="H791" s="172"/>
      <c r="I791" s="172"/>
      <c r="J791" s="172"/>
      <c r="K791" s="172"/>
      <c r="L791" s="172"/>
      <c r="M791" s="172"/>
      <c r="N791" s="172"/>
      <c r="O791" s="172"/>
    </row>
    <row r="792" spans="1:15">
      <c r="A792" s="246"/>
      <c r="B792" s="142" t="s">
        <v>1078</v>
      </c>
      <c r="E792" s="72"/>
      <c r="F792" s="7"/>
      <c r="G792" s="172"/>
      <c r="H792" s="172"/>
      <c r="I792" s="172"/>
      <c r="J792" s="172"/>
      <c r="K792" s="172"/>
      <c r="L792" s="172"/>
      <c r="M792" s="172"/>
      <c r="N792" s="172"/>
      <c r="O792" s="172"/>
    </row>
    <row r="793" spans="1:15">
      <c r="A793" s="246"/>
      <c r="B793" s="142" t="s">
        <v>1008</v>
      </c>
      <c r="E793" s="72"/>
      <c r="F793" s="7"/>
      <c r="G793" s="172"/>
      <c r="H793" s="172"/>
      <c r="I793" s="172"/>
      <c r="J793" s="172"/>
      <c r="K793" s="172"/>
      <c r="L793" s="172"/>
      <c r="M793" s="172"/>
      <c r="N793" s="172"/>
      <c r="O793" s="172"/>
    </row>
    <row r="794" spans="1:15">
      <c r="A794" s="246"/>
      <c r="B794" s="142" t="s">
        <v>1079</v>
      </c>
      <c r="E794" s="72"/>
      <c r="F794" s="7"/>
      <c r="G794" s="172"/>
      <c r="H794" s="172"/>
      <c r="I794" s="172"/>
      <c r="J794" s="172"/>
      <c r="K794" s="172"/>
      <c r="L794" s="172"/>
      <c r="M794" s="172"/>
      <c r="N794" s="172"/>
      <c r="O794" s="172"/>
    </row>
    <row r="795" spans="1:15">
      <c r="A795" s="246"/>
      <c r="B795" s="142" t="s">
        <v>1080</v>
      </c>
      <c r="E795" s="72"/>
      <c r="F795" s="7"/>
      <c r="G795" s="172"/>
      <c r="H795" s="172"/>
      <c r="I795" s="172"/>
      <c r="J795" s="172"/>
      <c r="K795" s="172"/>
      <c r="L795" s="172"/>
      <c r="M795" s="172"/>
      <c r="N795" s="172"/>
      <c r="O795" s="172"/>
    </row>
    <row r="796" spans="1:15">
      <c r="A796" s="246"/>
      <c r="B796" s="142" t="s">
        <v>1011</v>
      </c>
      <c r="E796" s="72"/>
      <c r="F796" s="7"/>
      <c r="G796" s="172"/>
      <c r="H796" s="172"/>
      <c r="I796" s="172"/>
      <c r="J796" s="172"/>
      <c r="K796" s="172"/>
      <c r="L796" s="172"/>
      <c r="M796" s="172"/>
      <c r="N796" s="172"/>
      <c r="O796" s="172"/>
    </row>
    <row r="797" spans="1:15">
      <c r="A797" s="246"/>
      <c r="B797" s="142" t="s">
        <v>1081</v>
      </c>
      <c r="E797" s="72"/>
      <c r="F797" s="7"/>
      <c r="G797" s="172"/>
      <c r="H797" s="172"/>
      <c r="I797" s="172"/>
      <c r="J797" s="172"/>
      <c r="K797" s="172"/>
      <c r="L797" s="172"/>
      <c r="M797" s="172"/>
      <c r="N797" s="172"/>
      <c r="O797" s="172"/>
    </row>
    <row r="798" spans="1:15">
      <c r="A798" s="246"/>
      <c r="B798" s="142" t="s">
        <v>1082</v>
      </c>
      <c r="E798" s="72"/>
      <c r="F798" s="7"/>
      <c r="G798" s="172"/>
      <c r="H798" s="172"/>
      <c r="I798" s="172"/>
      <c r="J798" s="172"/>
      <c r="K798" s="172"/>
      <c r="L798" s="172"/>
      <c r="M798" s="172"/>
      <c r="N798" s="172"/>
      <c r="O798" s="172"/>
    </row>
    <row r="799" spans="1:15">
      <c r="A799" s="246"/>
      <c r="B799" s="142" t="s">
        <v>1083</v>
      </c>
      <c r="E799" s="72"/>
      <c r="F799" s="7"/>
      <c r="G799" s="172"/>
      <c r="H799" s="172"/>
      <c r="I799" s="172"/>
      <c r="J799" s="172"/>
      <c r="K799" s="172"/>
      <c r="L799" s="172"/>
      <c r="M799" s="172"/>
      <c r="N799" s="172"/>
      <c r="O799" s="172"/>
    </row>
    <row r="800" spans="1:15" ht="25.5">
      <c r="A800" s="246"/>
      <c r="B800" s="142" t="s">
        <v>1084</v>
      </c>
      <c r="E800" s="72"/>
      <c r="F800" s="7"/>
      <c r="G800" s="172"/>
      <c r="H800" s="172"/>
      <c r="I800" s="172"/>
      <c r="J800" s="172"/>
      <c r="K800" s="172"/>
      <c r="L800" s="172"/>
      <c r="M800" s="172"/>
      <c r="N800" s="172"/>
      <c r="O800" s="172"/>
    </row>
    <row r="801" spans="1:15">
      <c r="A801" s="246"/>
      <c r="B801" s="142" t="s">
        <v>1085</v>
      </c>
      <c r="E801" s="72"/>
      <c r="F801" s="7"/>
      <c r="G801" s="172"/>
      <c r="H801" s="172"/>
      <c r="I801" s="172"/>
      <c r="J801" s="172"/>
      <c r="K801" s="172"/>
      <c r="L801" s="172"/>
      <c r="M801" s="172"/>
      <c r="N801" s="172"/>
      <c r="O801" s="172"/>
    </row>
    <row r="802" spans="1:15">
      <c r="A802" s="246"/>
      <c r="B802" s="142" t="s">
        <v>1086</v>
      </c>
      <c r="E802" s="72"/>
      <c r="F802" s="7"/>
      <c r="G802" s="172"/>
      <c r="H802" s="172"/>
      <c r="I802" s="172"/>
      <c r="J802" s="172"/>
      <c r="K802" s="172"/>
      <c r="L802" s="172"/>
      <c r="M802" s="172"/>
      <c r="N802" s="172"/>
      <c r="O802" s="172"/>
    </row>
    <row r="803" spans="1:15">
      <c r="A803" s="246"/>
      <c r="B803" s="142" t="s">
        <v>1087</v>
      </c>
      <c r="E803" s="72"/>
      <c r="F803" s="7"/>
      <c r="G803" s="172"/>
      <c r="H803" s="172"/>
      <c r="I803" s="172"/>
      <c r="J803" s="172"/>
      <c r="K803" s="172"/>
      <c r="L803" s="172"/>
      <c r="M803" s="172"/>
      <c r="N803" s="172"/>
      <c r="O803" s="172"/>
    </row>
    <row r="804" spans="1:15" ht="12.75" customHeight="1">
      <c r="A804" s="246"/>
      <c r="B804" s="142" t="s">
        <v>1088</v>
      </c>
      <c r="E804" s="72"/>
      <c r="F804" s="7"/>
      <c r="G804" s="172"/>
      <c r="H804" s="172"/>
      <c r="I804" s="172"/>
      <c r="J804" s="172"/>
      <c r="K804" s="172"/>
      <c r="L804" s="172"/>
      <c r="M804" s="172"/>
      <c r="N804" s="172"/>
      <c r="O804" s="172"/>
    </row>
    <row r="805" spans="1:15">
      <c r="A805" s="246"/>
      <c r="B805" s="142" t="s">
        <v>1089</v>
      </c>
      <c r="E805" s="72"/>
      <c r="F805" s="7"/>
      <c r="G805" s="172"/>
      <c r="H805" s="172"/>
      <c r="I805" s="172"/>
      <c r="J805" s="172"/>
      <c r="K805" s="172"/>
      <c r="L805" s="172"/>
      <c r="M805" s="172"/>
      <c r="N805" s="172"/>
      <c r="O805" s="172"/>
    </row>
    <row r="806" spans="1:15">
      <c r="A806" s="246"/>
      <c r="B806" s="142" t="s">
        <v>1090</v>
      </c>
      <c r="E806" s="72"/>
      <c r="F806" s="7"/>
      <c r="G806" s="172"/>
      <c r="H806" s="172"/>
      <c r="I806" s="172"/>
      <c r="J806" s="172"/>
      <c r="K806" s="172"/>
      <c r="L806" s="172"/>
      <c r="M806" s="172"/>
      <c r="N806" s="172"/>
      <c r="O806" s="172"/>
    </row>
    <row r="807" spans="1:15">
      <c r="A807" s="246"/>
      <c r="B807" s="142" t="s">
        <v>1091</v>
      </c>
      <c r="E807" s="72"/>
      <c r="F807" s="7"/>
      <c r="G807" s="172"/>
      <c r="H807" s="172"/>
      <c r="I807" s="172"/>
      <c r="J807" s="172"/>
      <c r="K807" s="172"/>
      <c r="L807" s="172"/>
      <c r="M807" s="172"/>
      <c r="N807" s="172"/>
      <c r="O807" s="172"/>
    </row>
    <row r="808" spans="1:15">
      <c r="A808" s="246"/>
      <c r="B808" s="142" t="s">
        <v>1092</v>
      </c>
      <c r="E808" s="72"/>
      <c r="F808" s="7"/>
      <c r="G808" s="172"/>
      <c r="H808" s="172"/>
      <c r="I808" s="172"/>
      <c r="J808" s="172"/>
      <c r="K808" s="172"/>
      <c r="L808" s="172"/>
      <c r="M808" s="172"/>
      <c r="N808" s="172"/>
      <c r="O808" s="172"/>
    </row>
    <row r="809" spans="1:15">
      <c r="A809" s="246"/>
      <c r="B809" s="142" t="s">
        <v>1093</v>
      </c>
      <c r="E809" s="72"/>
      <c r="F809" s="7"/>
      <c r="G809" s="172"/>
      <c r="H809" s="172"/>
      <c r="I809" s="172"/>
      <c r="J809" s="172"/>
      <c r="K809" s="172"/>
      <c r="L809" s="172"/>
      <c r="M809" s="172"/>
      <c r="N809" s="172"/>
      <c r="O809" s="172"/>
    </row>
    <row r="810" spans="1:15">
      <c r="A810" s="246"/>
      <c r="B810" s="142" t="s">
        <v>1094</v>
      </c>
      <c r="E810" s="72"/>
      <c r="F810" s="7"/>
      <c r="G810" s="172"/>
      <c r="H810" s="172"/>
      <c r="I810" s="172"/>
      <c r="J810" s="172"/>
      <c r="K810" s="172"/>
      <c r="L810" s="172"/>
      <c r="M810" s="172"/>
      <c r="N810" s="172"/>
      <c r="O810" s="172"/>
    </row>
    <row r="811" spans="1:15">
      <c r="A811" s="246"/>
      <c r="B811" s="142" t="s">
        <v>1095</v>
      </c>
      <c r="C811" s="82" t="s">
        <v>78</v>
      </c>
      <c r="D811" s="82">
        <v>1</v>
      </c>
      <c r="E811" s="190"/>
      <c r="F811" s="116">
        <f>+E811*D811</f>
        <v>0</v>
      </c>
      <c r="G811" s="172"/>
      <c r="H811" s="172"/>
      <c r="I811" s="172"/>
      <c r="J811" s="172"/>
      <c r="K811" s="172"/>
      <c r="L811" s="172"/>
      <c r="M811" s="172"/>
      <c r="N811" s="172"/>
      <c r="O811" s="172"/>
    </row>
    <row r="812" spans="1:15">
      <c r="B812" s="91"/>
      <c r="C812" s="108"/>
      <c r="D812" s="87"/>
      <c r="E812" s="73"/>
      <c r="F812" s="7"/>
      <c r="G812" s="172"/>
      <c r="H812" s="172"/>
      <c r="I812" s="172"/>
      <c r="J812" s="172"/>
      <c r="K812" s="172"/>
      <c r="L812" s="172"/>
    </row>
    <row r="813" spans="1:15" ht="51">
      <c r="A813" s="246">
        <f>MAX($A$94:A811)+1</f>
        <v>121</v>
      </c>
      <c r="B813" s="91" t="s">
        <v>1096</v>
      </c>
      <c r="C813" s="108"/>
      <c r="D813" s="87"/>
      <c r="E813" s="73"/>
      <c r="F813" s="7"/>
      <c r="G813" s="172"/>
      <c r="H813" s="172"/>
      <c r="I813" s="172"/>
      <c r="J813" s="172"/>
      <c r="K813" s="172"/>
      <c r="L813" s="172"/>
      <c r="M813" s="172"/>
    </row>
    <row r="814" spans="1:15">
      <c r="B814" s="91" t="s">
        <v>1097</v>
      </c>
      <c r="C814" s="108"/>
      <c r="D814" s="87"/>
      <c r="E814" s="73"/>
      <c r="F814" s="7"/>
      <c r="G814" s="172"/>
      <c r="H814" s="172"/>
      <c r="I814" s="172"/>
      <c r="J814" s="172"/>
      <c r="K814" s="172"/>
      <c r="L814" s="172"/>
      <c r="M814" s="172"/>
    </row>
    <row r="815" spans="1:15">
      <c r="B815" s="91" t="s">
        <v>1098</v>
      </c>
      <c r="C815" s="108" t="s">
        <v>142</v>
      </c>
      <c r="D815" s="87">
        <v>1</v>
      </c>
      <c r="E815" s="190"/>
      <c r="F815" s="171">
        <f>D815*E815</f>
        <v>0</v>
      </c>
    </row>
    <row r="816" spans="1:15">
      <c r="B816" s="91"/>
      <c r="C816" s="108"/>
      <c r="D816" s="87"/>
      <c r="E816" s="73"/>
      <c r="F816" s="7"/>
      <c r="G816" s="172"/>
      <c r="H816" s="172"/>
      <c r="I816" s="172"/>
      <c r="J816" s="172"/>
      <c r="K816" s="172"/>
      <c r="L816" s="172"/>
    </row>
    <row r="817" spans="1:14">
      <c r="A817" s="246">
        <f>MAX($A$10:A812)+1</f>
        <v>121</v>
      </c>
      <c r="B817" s="142" t="s">
        <v>1099</v>
      </c>
      <c r="C817" s="82"/>
      <c r="D817" s="46"/>
      <c r="E817" s="85"/>
      <c r="F817" s="85"/>
      <c r="G817" s="172"/>
      <c r="H817" s="172"/>
      <c r="I817" s="172"/>
      <c r="J817" s="172"/>
      <c r="K817" s="172"/>
      <c r="L817" s="172"/>
      <c r="M817" s="172"/>
      <c r="N817" s="172"/>
    </row>
    <row r="818" spans="1:14">
      <c r="A818" s="246"/>
      <c r="B818" s="142" t="s">
        <v>1100</v>
      </c>
      <c r="C818" s="82"/>
      <c r="D818" s="46"/>
      <c r="E818" s="85"/>
      <c r="F818" s="85"/>
      <c r="G818" s="172"/>
      <c r="H818" s="172"/>
      <c r="I818" s="172"/>
      <c r="J818" s="172"/>
      <c r="K818" s="172"/>
      <c r="L818" s="172"/>
      <c r="M818" s="172"/>
      <c r="N818" s="172"/>
    </row>
    <row r="819" spans="1:14">
      <c r="A819" s="246"/>
      <c r="B819" s="142" t="s">
        <v>1101</v>
      </c>
      <c r="C819" s="87"/>
      <c r="D819" s="87"/>
      <c r="E819" s="302"/>
      <c r="F819" s="7"/>
      <c r="G819" s="172"/>
      <c r="H819" s="172"/>
      <c r="I819" s="172"/>
      <c r="J819" s="172"/>
      <c r="K819" s="172"/>
      <c r="L819" s="172"/>
      <c r="M819" s="172"/>
      <c r="N819" s="172"/>
    </row>
    <row r="820" spans="1:14">
      <c r="A820" s="246"/>
      <c r="B820" s="142" t="s">
        <v>1102</v>
      </c>
      <c r="C820" s="82" t="s">
        <v>78</v>
      </c>
      <c r="D820" s="82">
        <v>1</v>
      </c>
      <c r="E820" s="190"/>
      <c r="F820" s="116">
        <f>+E820*D820</f>
        <v>0</v>
      </c>
    </row>
    <row r="821" spans="1:14">
      <c r="A821" s="246"/>
      <c r="B821" s="142" t="s">
        <v>1103</v>
      </c>
      <c r="C821" s="87"/>
      <c r="D821" s="87"/>
      <c r="E821" s="302"/>
      <c r="F821" s="7"/>
    </row>
    <row r="822" spans="1:14">
      <c r="A822" s="246"/>
      <c r="B822" s="142"/>
      <c r="C822" s="87"/>
      <c r="D822" s="87"/>
      <c r="E822" s="302"/>
      <c r="F822" s="7"/>
    </row>
    <row r="823" spans="1:14" ht="102">
      <c r="A823" s="186">
        <f>MAX($A$78:A822)+1</f>
        <v>122</v>
      </c>
      <c r="B823" s="91" t="s">
        <v>1104</v>
      </c>
      <c r="C823" s="108"/>
      <c r="D823" s="87"/>
      <c r="E823" s="73"/>
      <c r="F823" s="7"/>
    </row>
    <row r="824" spans="1:14">
      <c r="B824" s="91" t="s">
        <v>1105</v>
      </c>
      <c r="C824" s="108"/>
      <c r="D824" s="87"/>
      <c r="E824" s="73"/>
      <c r="F824" s="7"/>
    </row>
    <row r="825" spans="1:14">
      <c r="B825" s="91" t="s">
        <v>1106</v>
      </c>
      <c r="C825" s="108"/>
      <c r="D825" s="87"/>
      <c r="E825" s="73"/>
      <c r="F825" s="7"/>
    </row>
    <row r="826" spans="1:14">
      <c r="B826" s="91" t="s">
        <v>1107</v>
      </c>
      <c r="C826" s="108"/>
      <c r="D826" s="87"/>
      <c r="E826" s="73"/>
      <c r="F826" s="7"/>
    </row>
    <row r="827" spans="1:14">
      <c r="B827" s="91" t="s">
        <v>1108</v>
      </c>
      <c r="C827" s="108" t="s">
        <v>142</v>
      </c>
      <c r="D827" s="87">
        <v>1</v>
      </c>
      <c r="E827" s="74"/>
      <c r="F827" s="171">
        <f>D827*E827</f>
        <v>0</v>
      </c>
    </row>
    <row r="828" spans="1:14">
      <c r="B828" s="91"/>
      <c r="C828" s="108"/>
      <c r="D828" s="87"/>
      <c r="E828" s="73"/>
      <c r="F828" s="7"/>
    </row>
    <row r="829" spans="1:14" ht="38.25">
      <c r="A829" s="186">
        <f>MAX($A$78:A828)+1</f>
        <v>123</v>
      </c>
      <c r="B829" s="311" t="s">
        <v>1109</v>
      </c>
      <c r="C829" s="108"/>
      <c r="D829" s="87"/>
      <c r="E829" s="73"/>
      <c r="F829" s="7"/>
    </row>
    <row r="830" spans="1:14" ht="38.25">
      <c r="B830" s="311" t="s">
        <v>1110</v>
      </c>
      <c r="C830" s="108"/>
      <c r="D830" s="87"/>
      <c r="E830" s="73"/>
      <c r="F830" s="7"/>
    </row>
    <row r="831" spans="1:14">
      <c r="B831" s="311" t="s">
        <v>1111</v>
      </c>
      <c r="C831" s="108"/>
      <c r="D831" s="87"/>
      <c r="E831" s="73"/>
      <c r="F831" s="7"/>
    </row>
    <row r="832" spans="1:14">
      <c r="B832" s="311" t="s">
        <v>1112</v>
      </c>
      <c r="C832" s="108" t="s">
        <v>78</v>
      </c>
      <c r="D832" s="87">
        <v>1</v>
      </c>
      <c r="E832" s="74"/>
      <c r="F832" s="171">
        <f>+E832*D832</f>
        <v>0</v>
      </c>
    </row>
    <row r="833" spans="1:6">
      <c r="B833" s="144"/>
      <c r="C833" s="108"/>
      <c r="D833" s="87"/>
      <c r="E833" s="73"/>
      <c r="F833" s="7"/>
    </row>
    <row r="834" spans="1:6" ht="114.75">
      <c r="A834" s="186">
        <f>MAX($A$78:A833)+1</f>
        <v>124</v>
      </c>
      <c r="B834" s="91" t="s">
        <v>1113</v>
      </c>
      <c r="C834" s="108"/>
      <c r="D834" s="87"/>
      <c r="E834" s="73"/>
      <c r="F834" s="7"/>
    </row>
    <row r="835" spans="1:6">
      <c r="B835" s="91" t="s">
        <v>1114</v>
      </c>
      <c r="C835" s="108"/>
      <c r="D835" s="87"/>
      <c r="E835" s="73"/>
      <c r="F835" s="7"/>
    </row>
    <row r="836" spans="1:6">
      <c r="B836" s="91" t="s">
        <v>799</v>
      </c>
      <c r="C836" s="108" t="s">
        <v>78</v>
      </c>
      <c r="D836" s="87">
        <v>1</v>
      </c>
      <c r="E836" s="74"/>
      <c r="F836" s="171">
        <f>D836*E836</f>
        <v>0</v>
      </c>
    </row>
    <row r="837" spans="1:6">
      <c r="B837" s="91"/>
      <c r="C837" s="108"/>
      <c r="D837" s="87"/>
      <c r="E837" s="73"/>
      <c r="F837" s="7"/>
    </row>
    <row r="838" spans="1:6" ht="25.5">
      <c r="A838" s="186">
        <f>MAX($A$78:A837)+1</f>
        <v>125</v>
      </c>
      <c r="B838" s="91" t="s">
        <v>1115</v>
      </c>
      <c r="C838" s="108"/>
      <c r="D838" s="87"/>
      <c r="E838" s="73"/>
      <c r="F838" s="7"/>
    </row>
    <row r="839" spans="1:6">
      <c r="B839" s="91" t="s">
        <v>658</v>
      </c>
      <c r="C839" s="108"/>
      <c r="D839" s="87"/>
      <c r="E839" s="73"/>
      <c r="F839" s="7"/>
    </row>
    <row r="840" spans="1:6">
      <c r="B840" s="91" t="s">
        <v>1116</v>
      </c>
      <c r="C840" s="108" t="s">
        <v>78</v>
      </c>
      <c r="D840" s="87">
        <v>1</v>
      </c>
      <c r="E840" s="74"/>
      <c r="F840" s="171">
        <f>D840*E840</f>
        <v>0</v>
      </c>
    </row>
    <row r="841" spans="1:6">
      <c r="B841" s="91"/>
      <c r="C841" s="108"/>
      <c r="D841" s="87"/>
      <c r="E841" s="73"/>
      <c r="F841" s="7"/>
    </row>
    <row r="842" spans="1:6" ht="25.5">
      <c r="A842" s="186">
        <f>MAX($A$78:A841)+1</f>
        <v>126</v>
      </c>
      <c r="B842" s="91" t="s">
        <v>943</v>
      </c>
      <c r="C842" s="108"/>
      <c r="D842" s="87"/>
      <c r="E842" s="73"/>
      <c r="F842" s="7"/>
    </row>
    <row r="843" spans="1:6">
      <c r="A843" s="186"/>
      <c r="B843" s="91" t="s">
        <v>944</v>
      </c>
      <c r="C843" s="108"/>
      <c r="D843" s="87"/>
      <c r="E843" s="73"/>
      <c r="F843" s="7"/>
    </row>
    <row r="844" spans="1:6">
      <c r="B844" s="91" t="s">
        <v>799</v>
      </c>
      <c r="C844" s="108" t="s">
        <v>78</v>
      </c>
      <c r="D844" s="87">
        <v>1</v>
      </c>
      <c r="E844" s="74"/>
      <c r="F844" s="171">
        <f>D844*E844</f>
        <v>0</v>
      </c>
    </row>
    <row r="845" spans="1:6">
      <c r="B845" s="91" t="s">
        <v>946</v>
      </c>
      <c r="C845" s="108" t="s">
        <v>78</v>
      </c>
      <c r="D845" s="87">
        <v>4</v>
      </c>
      <c r="E845" s="74"/>
      <c r="F845" s="171">
        <f>D845*E845</f>
        <v>0</v>
      </c>
    </row>
    <row r="846" spans="1:6">
      <c r="B846" s="91" t="s">
        <v>1117</v>
      </c>
      <c r="C846" s="108" t="s">
        <v>78</v>
      </c>
      <c r="D846" s="87">
        <v>3</v>
      </c>
      <c r="E846" s="74"/>
      <c r="F846" s="171">
        <f>D846*E846</f>
        <v>0</v>
      </c>
    </row>
    <row r="847" spans="1:6">
      <c r="B847" s="91"/>
      <c r="C847" s="108"/>
      <c r="D847" s="87"/>
      <c r="E847" s="73"/>
      <c r="F847" s="7"/>
    </row>
    <row r="848" spans="1:6" ht="51">
      <c r="A848" s="186">
        <f>MAX($A$78:A847)+1</f>
        <v>127</v>
      </c>
      <c r="B848" s="91" t="s">
        <v>1118</v>
      </c>
      <c r="C848" s="108"/>
      <c r="D848" s="87"/>
      <c r="E848" s="73"/>
      <c r="F848" s="7"/>
    </row>
    <row r="849" spans="1:13">
      <c r="A849" s="186"/>
      <c r="B849" s="91" t="s">
        <v>1119</v>
      </c>
      <c r="C849" s="108"/>
      <c r="D849" s="87"/>
      <c r="E849" s="73"/>
      <c r="F849" s="7"/>
    </row>
    <row r="850" spans="1:13">
      <c r="B850" s="91" t="s">
        <v>1120</v>
      </c>
      <c r="C850" s="108" t="s">
        <v>78</v>
      </c>
      <c r="D850" s="87">
        <v>3</v>
      </c>
      <c r="E850" s="74"/>
      <c r="F850" s="171">
        <f>D850*E850</f>
        <v>0</v>
      </c>
    </row>
    <row r="851" spans="1:13" s="314" customFormat="1">
      <c r="A851" s="44"/>
      <c r="B851" s="91" t="s">
        <v>658</v>
      </c>
      <c r="C851" s="108" t="s">
        <v>78</v>
      </c>
      <c r="D851" s="87">
        <v>1</v>
      </c>
      <c r="E851" s="74"/>
      <c r="F851" s="171">
        <f>D851*E851</f>
        <v>0</v>
      </c>
      <c r="G851" s="312"/>
      <c r="H851" s="313"/>
      <c r="I851" s="313"/>
      <c r="J851" s="313"/>
      <c r="K851" s="313"/>
      <c r="L851" s="313"/>
      <c r="M851" s="313"/>
    </row>
    <row r="852" spans="1:13">
      <c r="B852" s="91"/>
      <c r="C852" s="108"/>
      <c r="D852" s="87"/>
      <c r="E852" s="73"/>
      <c r="F852" s="7"/>
      <c r="G852" s="172"/>
      <c r="H852" s="172"/>
      <c r="I852" s="172"/>
      <c r="J852" s="172"/>
      <c r="K852" s="172"/>
      <c r="L852" s="172"/>
      <c r="M852" s="172"/>
    </row>
    <row r="853" spans="1:13" s="44" customFormat="1" ht="25.5">
      <c r="A853" s="186">
        <f>MAX($A$78:A852)+1</f>
        <v>128</v>
      </c>
      <c r="B853" s="91" t="s">
        <v>1121</v>
      </c>
      <c r="C853" s="108"/>
      <c r="D853" s="87"/>
      <c r="E853" s="73"/>
      <c r="F853" s="7"/>
    </row>
    <row r="854" spans="1:13" s="44" customFormat="1">
      <c r="A854" s="186"/>
      <c r="B854" s="91" t="s">
        <v>1122</v>
      </c>
      <c r="C854" s="108"/>
      <c r="D854" s="87"/>
      <c r="E854" s="73"/>
      <c r="F854" s="7"/>
    </row>
    <row r="855" spans="1:13" s="44" customFormat="1">
      <c r="B855" s="91" t="s">
        <v>799</v>
      </c>
      <c r="C855" s="108" t="s">
        <v>78</v>
      </c>
      <c r="D855" s="87">
        <v>1</v>
      </c>
      <c r="E855" s="74"/>
      <c r="F855" s="171">
        <f>D855*E855</f>
        <v>0</v>
      </c>
    </row>
    <row r="856" spans="1:13" s="44" customFormat="1">
      <c r="B856" s="91" t="s">
        <v>946</v>
      </c>
      <c r="C856" s="108" t="s">
        <v>78</v>
      </c>
      <c r="D856" s="87">
        <v>1</v>
      </c>
      <c r="E856" s="74"/>
      <c r="F856" s="171">
        <f>D856*E856</f>
        <v>0</v>
      </c>
    </row>
    <row r="857" spans="1:13" s="44" customFormat="1">
      <c r="B857" s="91"/>
      <c r="C857" s="108"/>
      <c r="D857" s="87"/>
      <c r="E857" s="73"/>
      <c r="F857" s="7"/>
    </row>
    <row r="858" spans="1:13" ht="51">
      <c r="A858" s="186">
        <f>MAX($A$78:A857)+1</f>
        <v>129</v>
      </c>
      <c r="B858" s="91" t="s">
        <v>1123</v>
      </c>
      <c r="C858" s="108"/>
      <c r="D858" s="87"/>
      <c r="E858" s="73"/>
      <c r="F858" s="87"/>
    </row>
    <row r="859" spans="1:13">
      <c r="A859" s="186"/>
      <c r="B859" s="91" t="s">
        <v>1124</v>
      </c>
      <c r="C859" s="108" t="s">
        <v>78</v>
      </c>
      <c r="D859" s="87">
        <v>2</v>
      </c>
      <c r="E859" s="74"/>
      <c r="F859" s="171">
        <f>D859*E859</f>
        <v>0</v>
      </c>
    </row>
    <row r="860" spans="1:13">
      <c r="B860" s="91"/>
      <c r="C860" s="108"/>
      <c r="D860" s="87"/>
      <c r="E860" s="73"/>
      <c r="F860" s="7"/>
    </row>
    <row r="861" spans="1:13" s="44" customFormat="1" ht="38.25">
      <c r="A861" s="186">
        <f>MAX($A$78:A860)+1</f>
        <v>130</v>
      </c>
      <c r="B861" s="91" t="s">
        <v>1125</v>
      </c>
      <c r="C861" s="108"/>
      <c r="D861" s="87"/>
      <c r="E861" s="73"/>
      <c r="F861" s="87"/>
    </row>
    <row r="862" spans="1:13" s="44" customFormat="1">
      <c r="A862" s="186"/>
      <c r="B862" s="91" t="s">
        <v>1126</v>
      </c>
      <c r="C862" s="108" t="s">
        <v>78</v>
      </c>
      <c r="D862" s="87">
        <v>1</v>
      </c>
      <c r="E862" s="74"/>
      <c r="F862" s="171">
        <f>D862*E862</f>
        <v>0</v>
      </c>
    </row>
    <row r="863" spans="1:13" s="44" customFormat="1">
      <c r="B863" s="91"/>
      <c r="C863" s="108"/>
      <c r="D863" s="87"/>
      <c r="E863" s="73"/>
      <c r="F863" s="7"/>
    </row>
    <row r="864" spans="1:13" s="44" customFormat="1" ht="38.25">
      <c r="A864" s="186">
        <f>MAX($A$78:A863)+1</f>
        <v>131</v>
      </c>
      <c r="B864" s="91" t="s">
        <v>1127</v>
      </c>
      <c r="C864" s="108"/>
      <c r="D864" s="87"/>
      <c r="E864" s="73"/>
      <c r="F864" s="87"/>
    </row>
    <row r="865" spans="1:11" s="44" customFormat="1">
      <c r="A865" s="186"/>
      <c r="B865" s="91" t="s">
        <v>1126</v>
      </c>
      <c r="C865" s="108" t="s">
        <v>78</v>
      </c>
      <c r="D865" s="87">
        <v>2</v>
      </c>
      <c r="E865" s="74"/>
      <c r="F865" s="171">
        <f>D865*E865</f>
        <v>0</v>
      </c>
    </row>
    <row r="866" spans="1:11" s="44" customFormat="1">
      <c r="B866" s="301"/>
      <c r="C866" s="38"/>
      <c r="D866" s="87"/>
      <c r="E866" s="73"/>
      <c r="F866" s="47"/>
    </row>
    <row r="867" spans="1:11" s="44" customFormat="1">
      <c r="A867" s="48" t="s">
        <v>558</v>
      </c>
      <c r="B867" s="228" t="s">
        <v>1128</v>
      </c>
      <c r="C867" s="50"/>
      <c r="D867" s="87"/>
      <c r="E867" s="73"/>
      <c r="F867" s="230">
        <f>+SUM(F870:F978)</f>
        <v>0</v>
      </c>
    </row>
    <row r="868" spans="1:11">
      <c r="B868" s="89"/>
      <c r="C868" s="233"/>
      <c r="D868" s="87"/>
      <c r="E868" s="73"/>
      <c r="F868" s="7"/>
    </row>
    <row r="869" spans="1:11">
      <c r="A869" s="7"/>
      <c r="B869" s="315" t="s">
        <v>1129</v>
      </c>
      <c r="C869" s="82"/>
      <c r="D869" s="87"/>
      <c r="E869" s="73"/>
    </row>
    <row r="870" spans="1:11">
      <c r="A870" s="7"/>
      <c r="B870" s="315" t="s">
        <v>109</v>
      </c>
      <c r="C870" s="82"/>
      <c r="D870" s="87"/>
      <c r="E870" s="73"/>
      <c r="F870" s="316"/>
    </row>
    <row r="871" spans="1:11">
      <c r="B871" s="315"/>
      <c r="C871" s="82"/>
      <c r="D871" s="87"/>
      <c r="E871" s="73"/>
      <c r="F871" s="75"/>
    </row>
    <row r="872" spans="1:11" ht="63.75">
      <c r="A872" s="186">
        <v>1</v>
      </c>
      <c r="B872" s="317" t="s">
        <v>1130</v>
      </c>
      <c r="C872" s="82" t="s">
        <v>714</v>
      </c>
      <c r="D872" s="87">
        <v>22</v>
      </c>
      <c r="E872" s="74"/>
      <c r="F872" s="116">
        <f>+E872*D872</f>
        <v>0</v>
      </c>
    </row>
    <row r="873" spans="1:11">
      <c r="B873" s="317"/>
      <c r="C873" s="82"/>
      <c r="D873" s="87"/>
      <c r="E873" s="34"/>
      <c r="F873" s="316"/>
    </row>
    <row r="874" spans="1:11" ht="38.25">
      <c r="A874" s="186">
        <f>MAX($A$13:A873)+1</f>
        <v>132</v>
      </c>
      <c r="B874" s="317" t="s">
        <v>1131</v>
      </c>
      <c r="C874" s="82" t="s">
        <v>714</v>
      </c>
      <c r="D874" s="87">
        <v>22</v>
      </c>
      <c r="E874" s="74"/>
      <c r="F874" s="116">
        <f>+E874*D874</f>
        <v>0</v>
      </c>
    </row>
    <row r="875" spans="1:11">
      <c r="B875" s="317"/>
      <c r="C875" s="82"/>
      <c r="D875" s="87"/>
      <c r="E875" s="34"/>
      <c r="F875" s="316"/>
    </row>
    <row r="876" spans="1:11" ht="38.25">
      <c r="A876" s="186">
        <f>MAX($A$13:A875)+1</f>
        <v>133</v>
      </c>
      <c r="B876" s="317" t="s">
        <v>1132</v>
      </c>
      <c r="C876" s="82" t="s">
        <v>714</v>
      </c>
      <c r="D876" s="87">
        <v>22</v>
      </c>
      <c r="E876" s="74"/>
      <c r="F876" s="116">
        <f>+E876*D876</f>
        <v>0</v>
      </c>
    </row>
    <row r="877" spans="1:11">
      <c r="A877" s="7"/>
      <c r="B877" s="317"/>
      <c r="C877" s="82"/>
      <c r="D877" s="87"/>
      <c r="E877" s="34"/>
      <c r="F877" s="316"/>
    </row>
    <row r="878" spans="1:11" ht="38.25">
      <c r="A878" s="186">
        <f>MAX($A$13:A877)+1</f>
        <v>134</v>
      </c>
      <c r="B878" s="317" t="s">
        <v>864</v>
      </c>
      <c r="C878" s="82" t="s">
        <v>840</v>
      </c>
      <c r="D878" s="87">
        <v>4</v>
      </c>
      <c r="E878" s="74"/>
      <c r="F878" s="116">
        <f>+E878*D878</f>
        <v>0</v>
      </c>
    </row>
    <row r="879" spans="1:11">
      <c r="A879" s="7"/>
      <c r="B879" s="317"/>
      <c r="C879" s="82"/>
      <c r="D879" s="87"/>
      <c r="E879" s="34"/>
      <c r="F879" s="316"/>
      <c r="K879" s="318"/>
    </row>
    <row r="880" spans="1:11" ht="30.75" customHeight="1">
      <c r="A880" s="186">
        <f>MAX($A$13:A879)+1</f>
        <v>135</v>
      </c>
      <c r="B880" s="317" t="s">
        <v>1133</v>
      </c>
      <c r="C880" s="82" t="s">
        <v>78</v>
      </c>
      <c r="D880" s="87">
        <v>1</v>
      </c>
      <c r="E880" s="74"/>
      <c r="F880" s="116">
        <f>+E880*D880</f>
        <v>0</v>
      </c>
    </row>
    <row r="881" spans="1:6">
      <c r="A881" s="7"/>
      <c r="B881" s="317"/>
      <c r="C881" s="82"/>
      <c r="D881" s="87"/>
      <c r="E881" s="34"/>
      <c r="F881" s="316"/>
    </row>
    <row r="882" spans="1:6" ht="38.25">
      <c r="A882" s="186">
        <f>MAX($A$13:A881)+1</f>
        <v>136</v>
      </c>
      <c r="B882" s="317" t="s">
        <v>1134</v>
      </c>
      <c r="C882" s="82" t="s">
        <v>78</v>
      </c>
      <c r="D882" s="87">
        <v>2</v>
      </c>
      <c r="E882" s="74"/>
      <c r="F882" s="116">
        <f>+E882*D882</f>
        <v>0</v>
      </c>
    </row>
    <row r="883" spans="1:6">
      <c r="A883" s="186"/>
      <c r="B883" s="317"/>
      <c r="C883" s="82"/>
      <c r="D883" s="87"/>
      <c r="E883" s="82"/>
      <c r="F883" s="116"/>
    </row>
    <row r="884" spans="1:6" ht="38.25">
      <c r="A884" s="186">
        <f>MAX($A$13:A883)+1</f>
        <v>137</v>
      </c>
      <c r="B884" s="317" t="s">
        <v>868</v>
      </c>
      <c r="C884" s="82" t="s">
        <v>1045</v>
      </c>
      <c r="D884" s="87">
        <v>8</v>
      </c>
      <c r="E884" s="74"/>
      <c r="F884" s="116">
        <f>+E884*D884</f>
        <v>0</v>
      </c>
    </row>
    <row r="885" spans="1:6">
      <c r="A885" s="186"/>
      <c r="B885" s="317"/>
      <c r="C885" s="82"/>
      <c r="D885" s="87"/>
      <c r="E885" s="82"/>
      <c r="F885" s="116"/>
    </row>
    <row r="886" spans="1:6" ht="42" customHeight="1">
      <c r="A886" s="186">
        <f>MAX($A$13:A885)+1</f>
        <v>138</v>
      </c>
      <c r="B886" s="317" t="s">
        <v>869</v>
      </c>
      <c r="C886" s="82"/>
      <c r="D886" s="87"/>
      <c r="E886" s="319"/>
      <c r="F886" s="75"/>
    </row>
    <row r="887" spans="1:6">
      <c r="A887" s="186"/>
      <c r="B887" s="317" t="s">
        <v>870</v>
      </c>
      <c r="C887" s="82"/>
      <c r="D887" s="87"/>
      <c r="E887" s="319"/>
      <c r="F887" s="75"/>
    </row>
    <row r="888" spans="1:6">
      <c r="B888" s="317" t="s">
        <v>1135</v>
      </c>
      <c r="C888" s="82" t="s">
        <v>1136</v>
      </c>
      <c r="D888" s="87">
        <v>28</v>
      </c>
      <c r="E888" s="74"/>
      <c r="F888" s="116">
        <f>+E888*D888</f>
        <v>0</v>
      </c>
    </row>
    <row r="889" spans="1:6">
      <c r="A889" s="186"/>
      <c r="B889" s="317"/>
      <c r="C889" s="82"/>
      <c r="D889" s="87"/>
      <c r="E889" s="34"/>
      <c r="F889" s="316"/>
    </row>
    <row r="890" spans="1:6" ht="41.25" customHeight="1">
      <c r="A890" s="186">
        <f>MAX($A$13:A889)+1</f>
        <v>139</v>
      </c>
      <c r="B890" s="317" t="s">
        <v>1137</v>
      </c>
      <c r="C890" s="82"/>
      <c r="D890" s="87"/>
      <c r="E890" s="319"/>
      <c r="F890" s="75"/>
    </row>
    <row r="891" spans="1:6">
      <c r="B891" s="317" t="s">
        <v>873</v>
      </c>
      <c r="C891" s="82"/>
      <c r="D891" s="87"/>
      <c r="E891" s="319"/>
      <c r="F891" s="75"/>
    </row>
    <row r="892" spans="1:6">
      <c r="A892" s="7"/>
      <c r="B892" s="317" t="s">
        <v>1135</v>
      </c>
      <c r="C892" s="82" t="s">
        <v>1136</v>
      </c>
      <c r="D892" s="87">
        <v>4</v>
      </c>
      <c r="E892" s="74"/>
      <c r="F892" s="116">
        <f>+E892*D892</f>
        <v>0</v>
      </c>
    </row>
    <row r="893" spans="1:6">
      <c r="A893" s="186"/>
      <c r="B893" s="317"/>
      <c r="C893" s="82"/>
      <c r="D893" s="87"/>
      <c r="E893" s="34"/>
      <c r="F893" s="316"/>
    </row>
    <row r="894" spans="1:6" ht="25.5">
      <c r="A894" s="186">
        <f>MAX($A$13:A893)+1</f>
        <v>140</v>
      </c>
      <c r="B894" s="317" t="s">
        <v>881</v>
      </c>
      <c r="C894" s="82"/>
      <c r="D894" s="87"/>
      <c r="E894" s="34"/>
      <c r="F894" s="316"/>
    </row>
    <row r="895" spans="1:6">
      <c r="A895" s="7"/>
      <c r="B895" s="317" t="s">
        <v>882</v>
      </c>
      <c r="C895" s="82" t="s">
        <v>1045</v>
      </c>
      <c r="D895" s="87">
        <v>1</v>
      </c>
      <c r="E895" s="74"/>
      <c r="F895" s="116">
        <f>+E895*D895</f>
        <v>0</v>
      </c>
    </row>
    <row r="896" spans="1:6">
      <c r="A896" s="186"/>
      <c r="B896" s="317"/>
      <c r="C896" s="82"/>
      <c r="D896" s="87"/>
      <c r="E896" s="319"/>
      <c r="F896" s="75"/>
    </row>
    <row r="897" spans="1:6" ht="25.5">
      <c r="A897" s="186">
        <f>MAX($A$13:A896)+1</f>
        <v>141</v>
      </c>
      <c r="B897" s="317" t="s">
        <v>883</v>
      </c>
      <c r="C897" s="82" t="s">
        <v>1045</v>
      </c>
      <c r="D897" s="87">
        <v>13</v>
      </c>
      <c r="E897" s="74"/>
      <c r="F897" s="116">
        <f>+E897*D897</f>
        <v>0</v>
      </c>
    </row>
    <row r="898" spans="1:6">
      <c r="A898" s="186"/>
      <c r="B898" s="317"/>
      <c r="C898" s="82"/>
      <c r="D898" s="87"/>
      <c r="E898" s="319"/>
      <c r="F898" s="75"/>
    </row>
    <row r="899" spans="1:6" ht="63.75">
      <c r="A899" s="186">
        <f>MAX($A$13:A898)+1</f>
        <v>142</v>
      </c>
      <c r="B899" s="317" t="s">
        <v>1138</v>
      </c>
      <c r="C899" s="82" t="s">
        <v>1136</v>
      </c>
      <c r="D899" s="87">
        <v>8</v>
      </c>
      <c r="E899" s="74"/>
      <c r="F899" s="116">
        <f>+E899*D899</f>
        <v>0</v>
      </c>
    </row>
    <row r="900" spans="1:6">
      <c r="A900" s="186"/>
      <c r="B900" s="317"/>
      <c r="C900" s="82"/>
      <c r="D900" s="87"/>
      <c r="E900" s="319"/>
      <c r="F900" s="75"/>
    </row>
    <row r="901" spans="1:6" ht="63.75">
      <c r="A901" s="186">
        <f>MAX($A$13:A900)+1</f>
        <v>143</v>
      </c>
      <c r="B901" s="317" t="s">
        <v>1139</v>
      </c>
      <c r="C901" s="82" t="s">
        <v>1136</v>
      </c>
      <c r="D901" s="87">
        <v>24</v>
      </c>
      <c r="E901" s="74"/>
      <c r="F901" s="116">
        <f>+E901*D901</f>
        <v>0</v>
      </c>
    </row>
    <row r="902" spans="1:6">
      <c r="A902" s="186"/>
      <c r="B902" s="317"/>
      <c r="C902" s="82"/>
      <c r="D902" s="87"/>
      <c r="E902" s="319"/>
      <c r="F902" s="75"/>
    </row>
    <row r="903" spans="1:6" ht="51">
      <c r="A903" s="186">
        <f>MAX($A$13:A902)+1</f>
        <v>144</v>
      </c>
      <c r="B903" s="317" t="s">
        <v>1140</v>
      </c>
      <c r="C903" s="82" t="s">
        <v>1136</v>
      </c>
      <c r="D903" s="87">
        <v>10</v>
      </c>
      <c r="E903" s="74"/>
      <c r="F903" s="116">
        <f>+E903*D903</f>
        <v>0</v>
      </c>
    </row>
    <row r="904" spans="1:6">
      <c r="A904" s="186"/>
      <c r="B904" s="317"/>
      <c r="C904" s="82"/>
      <c r="D904" s="87"/>
      <c r="E904" s="319"/>
      <c r="F904" s="75"/>
    </row>
    <row r="905" spans="1:6" ht="25.5">
      <c r="A905" s="186">
        <f>MAX($A$13:A904)+1</f>
        <v>145</v>
      </c>
      <c r="B905" s="317" t="s">
        <v>1141</v>
      </c>
      <c r="C905" s="82" t="s">
        <v>1045</v>
      </c>
      <c r="D905" s="87">
        <v>55</v>
      </c>
      <c r="E905" s="74"/>
      <c r="F905" s="116">
        <f>+E905*D905</f>
        <v>0</v>
      </c>
    </row>
    <row r="906" spans="1:6">
      <c r="A906" s="186"/>
      <c r="B906" s="317"/>
      <c r="C906" s="82"/>
      <c r="D906" s="87"/>
      <c r="E906" s="319"/>
      <c r="F906" s="75"/>
    </row>
    <row r="907" spans="1:6">
      <c r="A907" s="186"/>
      <c r="B907" s="320"/>
      <c r="C907" s="82"/>
      <c r="D907" s="87"/>
      <c r="E907" s="319"/>
      <c r="F907" s="75"/>
    </row>
    <row r="908" spans="1:6">
      <c r="A908" s="7"/>
      <c r="B908" s="320" t="s">
        <v>1129</v>
      </c>
      <c r="C908" s="82"/>
      <c r="D908" s="87"/>
      <c r="E908" s="319"/>
      <c r="F908" s="75"/>
    </row>
    <row r="909" spans="1:6">
      <c r="A909" s="7"/>
      <c r="B909" s="320"/>
      <c r="C909" s="82"/>
      <c r="D909" s="87"/>
      <c r="E909" s="319"/>
      <c r="F909" s="75"/>
    </row>
    <row r="910" spans="1:6" ht="25.5">
      <c r="A910" s="260">
        <f>MAX($A$13:A909)+1</f>
        <v>146</v>
      </c>
      <c r="B910" s="152" t="s">
        <v>1142</v>
      </c>
      <c r="C910" s="82"/>
      <c r="D910" s="87"/>
      <c r="E910" s="319"/>
      <c r="F910" s="75"/>
    </row>
    <row r="911" spans="1:6">
      <c r="A911" s="7"/>
      <c r="B911" s="152" t="s">
        <v>1143</v>
      </c>
      <c r="C911" s="271" t="s">
        <v>78</v>
      </c>
      <c r="D911" s="87">
        <v>1</v>
      </c>
      <c r="E911" s="190"/>
      <c r="F911" s="272">
        <f>D911*E911</f>
        <v>0</v>
      </c>
    </row>
    <row r="912" spans="1:6">
      <c r="A912" s="7"/>
      <c r="B912" s="152"/>
      <c r="C912" s="271"/>
      <c r="D912" s="87"/>
      <c r="E912" s="161"/>
      <c r="F912" s="272"/>
    </row>
    <row r="913" spans="1:6" ht="51">
      <c r="A913" s="260">
        <f>MAX($A$13:A912)+1</f>
        <v>147</v>
      </c>
      <c r="B913" s="152" t="s">
        <v>1144</v>
      </c>
      <c r="C913" s="82"/>
      <c r="D913" s="87"/>
      <c r="E913" s="161"/>
      <c r="F913" s="272"/>
    </row>
    <row r="914" spans="1:6">
      <c r="A914" s="7"/>
      <c r="B914" s="152" t="s">
        <v>946</v>
      </c>
      <c r="C914" s="271" t="s">
        <v>142</v>
      </c>
      <c r="D914" s="87">
        <v>1</v>
      </c>
      <c r="E914" s="190"/>
      <c r="F914" s="272">
        <f>D914*E914</f>
        <v>0</v>
      </c>
    </row>
    <row r="915" spans="1:6">
      <c r="A915" s="7"/>
      <c r="B915" s="320"/>
      <c r="C915" s="82"/>
      <c r="D915" s="87"/>
      <c r="E915" s="161"/>
      <c r="F915" s="75"/>
    </row>
    <row r="916" spans="1:6" ht="25.5">
      <c r="A916" s="186">
        <f>MAX($A$13:A915)+1</f>
        <v>148</v>
      </c>
      <c r="B916" s="317" t="s">
        <v>1145</v>
      </c>
      <c r="C916" s="82"/>
      <c r="D916" s="87"/>
      <c r="E916" s="319"/>
      <c r="F916" s="75"/>
    </row>
    <row r="917" spans="1:6">
      <c r="A917" s="7"/>
      <c r="B917" s="317" t="s">
        <v>1146</v>
      </c>
      <c r="C917" s="82" t="s">
        <v>714</v>
      </c>
      <c r="D917" s="87">
        <v>22</v>
      </c>
      <c r="E917" s="74"/>
      <c r="F917" s="116">
        <f>+E917*D917</f>
        <v>0</v>
      </c>
    </row>
    <row r="918" spans="1:6">
      <c r="A918" s="186"/>
      <c r="B918" s="317"/>
      <c r="C918" s="82"/>
      <c r="D918" s="87"/>
      <c r="E918" s="319"/>
      <c r="F918" s="75"/>
    </row>
    <row r="919" spans="1:6">
      <c r="A919" s="186">
        <f>MAX($A$13:A918)+1</f>
        <v>149</v>
      </c>
      <c r="B919" s="317" t="s">
        <v>1147</v>
      </c>
      <c r="C919" s="82"/>
      <c r="D919" s="87"/>
      <c r="E919" s="319"/>
      <c r="F919" s="75"/>
    </row>
    <row r="920" spans="1:6" s="161" customFormat="1">
      <c r="B920" s="321" t="s">
        <v>1148</v>
      </c>
      <c r="C920" s="153"/>
      <c r="D920" s="87"/>
      <c r="F920" s="116"/>
    </row>
    <row r="921" spans="1:6" s="161" customFormat="1">
      <c r="B921" s="102" t="s">
        <v>1149</v>
      </c>
      <c r="C921" s="153" t="s">
        <v>78</v>
      </c>
      <c r="D921" s="87">
        <v>2</v>
      </c>
      <c r="E921" s="74"/>
      <c r="F921" s="116">
        <f>+E921*D921</f>
        <v>0</v>
      </c>
    </row>
    <row r="922" spans="1:6">
      <c r="A922" s="186"/>
      <c r="B922" s="317"/>
      <c r="C922" s="82"/>
      <c r="D922" s="87"/>
      <c r="E922" s="319"/>
      <c r="F922" s="75"/>
    </row>
    <row r="923" spans="1:6">
      <c r="A923" s="186">
        <f>MAX($A$13:A922)+1</f>
        <v>150</v>
      </c>
      <c r="B923" s="317" t="s">
        <v>1150</v>
      </c>
      <c r="C923" s="82"/>
      <c r="D923" s="87"/>
      <c r="E923" s="34"/>
      <c r="F923" s="316"/>
    </row>
    <row r="924" spans="1:6">
      <c r="A924" s="186"/>
      <c r="B924" s="317" t="s">
        <v>1151</v>
      </c>
      <c r="C924" s="82" t="s">
        <v>78</v>
      </c>
      <c r="D924" s="87">
        <v>1</v>
      </c>
      <c r="E924" s="74"/>
      <c r="F924" s="116">
        <f>+E924*D924</f>
        <v>0</v>
      </c>
    </row>
    <row r="925" spans="1:6">
      <c r="A925" s="7"/>
      <c r="B925" s="317"/>
      <c r="C925" s="82"/>
      <c r="D925" s="87"/>
      <c r="E925" s="34"/>
      <c r="F925" s="316"/>
    </row>
    <row r="926" spans="1:6" ht="51">
      <c r="A926" s="186">
        <f>MAX($A$13:A925)+1</f>
        <v>151</v>
      </c>
      <c r="B926" s="317" t="s">
        <v>1152</v>
      </c>
      <c r="C926" s="82"/>
      <c r="D926" s="87"/>
      <c r="E926" s="319"/>
      <c r="F926" s="75"/>
    </row>
    <row r="927" spans="1:6">
      <c r="A927" s="7"/>
      <c r="B927" s="317" t="s">
        <v>1153</v>
      </c>
      <c r="C927" s="82" t="s">
        <v>714</v>
      </c>
      <c r="D927" s="87">
        <v>2</v>
      </c>
      <c r="E927" s="74"/>
      <c r="F927" s="116">
        <f>+E927*D927</f>
        <v>0</v>
      </c>
    </row>
    <row r="928" spans="1:6">
      <c r="A928" s="186"/>
      <c r="B928" s="317"/>
      <c r="C928" s="82"/>
      <c r="D928" s="87"/>
      <c r="E928" s="34"/>
      <c r="F928" s="316"/>
    </row>
    <row r="929" spans="1:6" ht="38.25">
      <c r="A929" s="186">
        <f>MAX($A$13:A928)+1</f>
        <v>152</v>
      </c>
      <c r="B929" s="317" t="s">
        <v>1154</v>
      </c>
      <c r="C929" s="82"/>
      <c r="D929" s="87"/>
      <c r="E929" s="319"/>
      <c r="F929" s="75"/>
    </row>
    <row r="930" spans="1:6">
      <c r="A930" s="186"/>
      <c r="B930" s="317" t="s">
        <v>1155</v>
      </c>
      <c r="C930" s="82" t="s">
        <v>78</v>
      </c>
      <c r="D930" s="87">
        <v>1</v>
      </c>
      <c r="E930" s="74"/>
      <c r="F930" s="116">
        <f>+E930*D930</f>
        <v>0</v>
      </c>
    </row>
    <row r="931" spans="1:6">
      <c r="A931" s="186"/>
      <c r="B931" s="317"/>
      <c r="C931" s="82"/>
      <c r="D931" s="87"/>
      <c r="E931" s="319"/>
      <c r="F931" s="75"/>
    </row>
    <row r="932" spans="1:6" ht="63.75">
      <c r="A932" s="186">
        <f>MAX($A$13:A931)+1</f>
        <v>153</v>
      </c>
      <c r="B932" s="317" t="s">
        <v>1156</v>
      </c>
      <c r="C932" s="82"/>
      <c r="D932" s="87"/>
      <c r="E932" s="319"/>
      <c r="F932" s="75"/>
    </row>
    <row r="933" spans="1:6">
      <c r="A933" s="7"/>
      <c r="B933" s="317" t="s">
        <v>1157</v>
      </c>
      <c r="C933" s="82" t="s">
        <v>78</v>
      </c>
      <c r="D933" s="87">
        <v>1</v>
      </c>
      <c r="E933" s="74"/>
      <c r="F933" s="116">
        <f>+E933*D933</f>
        <v>0</v>
      </c>
    </row>
    <row r="934" spans="1:6">
      <c r="A934" s="186"/>
      <c r="B934" s="317"/>
      <c r="C934" s="82"/>
      <c r="D934" s="87"/>
      <c r="E934" s="34"/>
      <c r="F934" s="316"/>
    </row>
    <row r="935" spans="1:6" ht="25.5">
      <c r="A935" s="186">
        <f>MAX($A$13:A934)+1</f>
        <v>154</v>
      </c>
      <c r="B935" s="317" t="s">
        <v>1158</v>
      </c>
      <c r="C935" s="82"/>
      <c r="D935" s="87"/>
      <c r="E935" s="319"/>
      <c r="F935" s="75"/>
    </row>
    <row r="936" spans="1:6">
      <c r="A936" s="7"/>
      <c r="B936" s="317" t="s">
        <v>1159</v>
      </c>
      <c r="C936" s="82"/>
      <c r="D936" s="87"/>
      <c r="E936" s="34"/>
      <c r="F936" s="316"/>
    </row>
    <row r="937" spans="1:6">
      <c r="A937" s="7"/>
      <c r="B937" s="317" t="s">
        <v>1160</v>
      </c>
      <c r="C937" s="82"/>
      <c r="D937" s="87"/>
      <c r="E937" s="34"/>
      <c r="F937" s="316"/>
    </row>
    <row r="938" spans="1:6">
      <c r="A938" s="186"/>
      <c r="B938" s="317" t="s">
        <v>1161</v>
      </c>
      <c r="C938" s="82"/>
      <c r="D938" s="87"/>
      <c r="E938" s="34"/>
      <c r="F938" s="316"/>
    </row>
    <row r="939" spans="1:6" ht="25.5">
      <c r="A939" s="7"/>
      <c r="B939" s="317" t="s">
        <v>1162</v>
      </c>
      <c r="C939" s="82"/>
      <c r="D939" s="87"/>
      <c r="E939" s="319"/>
      <c r="F939" s="75"/>
    </row>
    <row r="940" spans="1:6">
      <c r="A940" s="7"/>
      <c r="B940" s="317" t="s">
        <v>1163</v>
      </c>
      <c r="C940" s="82"/>
      <c r="D940" s="87"/>
      <c r="E940" s="319"/>
      <c r="F940" s="75"/>
    </row>
    <row r="941" spans="1:6">
      <c r="A941" s="186"/>
      <c r="B941" s="317" t="s">
        <v>1164</v>
      </c>
      <c r="C941" s="82"/>
      <c r="D941" s="87"/>
      <c r="E941" s="34"/>
      <c r="F941" s="316"/>
    </row>
    <row r="942" spans="1:6">
      <c r="A942" s="7"/>
      <c r="B942" s="317" t="s">
        <v>1165</v>
      </c>
      <c r="C942" s="82" t="s">
        <v>1045</v>
      </c>
      <c r="D942" s="87">
        <v>1</v>
      </c>
      <c r="E942" s="74"/>
      <c r="F942" s="116">
        <f>+E942*D942</f>
        <v>0</v>
      </c>
    </row>
    <row r="943" spans="1:6">
      <c r="A943" s="186"/>
      <c r="B943" s="317"/>
      <c r="C943" s="82"/>
      <c r="D943" s="87"/>
      <c r="E943" s="319"/>
      <c r="F943" s="75"/>
    </row>
    <row r="944" spans="1:6">
      <c r="A944" s="186">
        <f>MAX($A$13:A943)+1</f>
        <v>155</v>
      </c>
      <c r="B944" s="317" t="s">
        <v>1166</v>
      </c>
      <c r="C944" s="82"/>
      <c r="D944" s="87"/>
      <c r="E944" s="34"/>
      <c r="F944" s="316"/>
    </row>
    <row r="945" spans="1:6">
      <c r="A945" s="186"/>
      <c r="B945" s="317" t="s">
        <v>1167</v>
      </c>
      <c r="C945" s="82" t="s">
        <v>714</v>
      </c>
      <c r="D945" s="87">
        <v>22</v>
      </c>
      <c r="E945" s="74"/>
      <c r="F945" s="116">
        <f>+E945*D945</f>
        <v>0</v>
      </c>
    </row>
    <row r="946" spans="1:6">
      <c r="A946" s="7"/>
      <c r="B946" s="317"/>
      <c r="C946" s="82"/>
      <c r="D946" s="87"/>
      <c r="E946" s="319"/>
      <c r="F946" s="75"/>
    </row>
    <row r="947" spans="1:6" ht="25.5">
      <c r="A947" s="186">
        <f>MAX($A$13:A946)+1</f>
        <v>156</v>
      </c>
      <c r="B947" s="317" t="s">
        <v>1168</v>
      </c>
      <c r="C947" s="82" t="s">
        <v>78</v>
      </c>
      <c r="D947" s="87">
        <v>1</v>
      </c>
      <c r="E947" s="74"/>
      <c r="F947" s="116">
        <f>+E947*D947</f>
        <v>0</v>
      </c>
    </row>
    <row r="948" spans="1:6">
      <c r="A948" s="186"/>
      <c r="B948" s="317"/>
      <c r="C948" s="82"/>
      <c r="D948" s="87"/>
      <c r="E948" s="34"/>
      <c r="F948" s="316"/>
    </row>
    <row r="949" spans="1:6" ht="25.5">
      <c r="A949" s="186">
        <f>MAX($A$13:A948)+1</f>
        <v>157</v>
      </c>
      <c r="B949" s="317" t="s">
        <v>1169</v>
      </c>
      <c r="C949" s="82" t="s">
        <v>142</v>
      </c>
      <c r="D949" s="87">
        <v>1</v>
      </c>
      <c r="E949" s="74"/>
      <c r="F949" s="116">
        <f>+E949*D949</f>
        <v>0</v>
      </c>
    </row>
    <row r="950" spans="1:6">
      <c r="A950" s="186"/>
      <c r="B950" s="317"/>
      <c r="C950" s="82"/>
      <c r="D950" s="87"/>
      <c r="E950" s="319"/>
      <c r="F950" s="75"/>
    </row>
    <row r="951" spans="1:6" ht="25.5">
      <c r="A951" s="186">
        <f>MAX($A$13:A950)+1</f>
        <v>158</v>
      </c>
      <c r="B951" s="317" t="s">
        <v>1170</v>
      </c>
      <c r="C951" s="82" t="s">
        <v>142</v>
      </c>
      <c r="D951" s="87">
        <v>1</v>
      </c>
      <c r="E951" s="74"/>
      <c r="F951" s="116">
        <f>+E951*D951</f>
        <v>0</v>
      </c>
    </row>
    <row r="952" spans="1:6">
      <c r="A952" s="186"/>
      <c r="B952" s="317"/>
      <c r="C952" s="82"/>
      <c r="D952" s="87"/>
      <c r="E952" s="34"/>
      <c r="F952" s="316"/>
    </row>
    <row r="953" spans="1:6">
      <c r="A953" s="186"/>
      <c r="B953" s="320" t="s">
        <v>1171</v>
      </c>
      <c r="C953" s="82"/>
      <c r="D953" s="87"/>
      <c r="E953" s="82"/>
      <c r="F953" s="322"/>
    </row>
    <row r="954" spans="1:6">
      <c r="A954" s="186"/>
      <c r="B954" s="320"/>
      <c r="C954" s="82"/>
      <c r="D954" s="87"/>
      <c r="E954" s="82"/>
      <c r="F954" s="322"/>
    </row>
    <row r="955" spans="1:6" ht="76.5">
      <c r="A955" s="186">
        <f>MAX($A$13:A954)+1</f>
        <v>159</v>
      </c>
      <c r="B955" s="173" t="s">
        <v>1172</v>
      </c>
      <c r="C955" s="82"/>
      <c r="D955" s="87"/>
      <c r="E955" s="161"/>
      <c r="F955" s="322"/>
    </row>
    <row r="956" spans="1:6">
      <c r="A956" s="186"/>
      <c r="B956" s="173" t="s">
        <v>1173</v>
      </c>
      <c r="C956" s="82" t="s">
        <v>78</v>
      </c>
      <c r="D956" s="87">
        <v>1</v>
      </c>
      <c r="E956" s="74"/>
      <c r="F956" s="116">
        <f>+E956*D956</f>
        <v>0</v>
      </c>
    </row>
    <row r="957" spans="1:6">
      <c r="A957" s="186"/>
      <c r="B957" s="173"/>
      <c r="C957" s="82"/>
      <c r="D957" s="87"/>
      <c r="E957" s="82"/>
      <c r="F957" s="322"/>
    </row>
    <row r="958" spans="1:6" ht="38.25">
      <c r="A958" s="186">
        <f>MAX($A$13:A957)+1</f>
        <v>160</v>
      </c>
      <c r="B958" s="173" t="s">
        <v>1174</v>
      </c>
      <c r="C958" s="82"/>
      <c r="D958" s="87"/>
      <c r="E958" s="82"/>
      <c r="F958" s="322"/>
    </row>
    <row r="959" spans="1:6">
      <c r="A959" s="186"/>
      <c r="B959" s="173" t="s">
        <v>658</v>
      </c>
      <c r="C959" s="82" t="s">
        <v>78</v>
      </c>
      <c r="D959" s="87">
        <v>1</v>
      </c>
      <c r="E959" s="74"/>
      <c r="F959" s="116">
        <f>+E959*D959</f>
        <v>0</v>
      </c>
    </row>
    <row r="960" spans="1:6">
      <c r="A960" s="186"/>
      <c r="B960" s="323"/>
      <c r="C960" s="324"/>
      <c r="D960" s="87"/>
      <c r="E960" s="34"/>
      <c r="F960" s="316"/>
    </row>
    <row r="961" spans="1:6" ht="38.25">
      <c r="A961" s="186">
        <f>MAX($A$13:A960)+1</f>
        <v>161</v>
      </c>
      <c r="B961" s="317" t="s">
        <v>1175</v>
      </c>
      <c r="C961" s="82"/>
      <c r="D961" s="87"/>
      <c r="E961" s="34"/>
      <c r="F961" s="316"/>
    </row>
    <row r="962" spans="1:6">
      <c r="A962" s="7"/>
      <c r="B962" s="317" t="s">
        <v>1176</v>
      </c>
      <c r="C962" s="82" t="s">
        <v>78</v>
      </c>
      <c r="D962" s="87">
        <v>1</v>
      </c>
      <c r="E962" s="74"/>
      <c r="F962" s="116">
        <f>+E962*D962</f>
        <v>0</v>
      </c>
    </row>
    <row r="963" spans="1:6">
      <c r="A963" s="7"/>
      <c r="B963" s="317"/>
      <c r="C963" s="82"/>
      <c r="D963" s="87"/>
      <c r="E963" s="82"/>
      <c r="F963" s="116"/>
    </row>
    <row r="964" spans="1:6" ht="51">
      <c r="A964" s="186">
        <f>MAX($A$78:A962)+1</f>
        <v>162</v>
      </c>
      <c r="B964" s="28" t="s">
        <v>1177</v>
      </c>
      <c r="C964" s="87"/>
      <c r="D964" s="87"/>
      <c r="E964" s="234"/>
      <c r="F964" s="35"/>
    </row>
    <row r="965" spans="1:6">
      <c r="A965" s="292"/>
      <c r="B965" s="28" t="s">
        <v>946</v>
      </c>
      <c r="C965" s="87" t="s">
        <v>78</v>
      </c>
      <c r="D965" s="87">
        <v>1</v>
      </c>
      <c r="E965" s="74"/>
      <c r="F965" s="171">
        <f>+E965*D965</f>
        <v>0</v>
      </c>
    </row>
    <row r="966" spans="1:6">
      <c r="A966" s="186"/>
      <c r="B966" s="317"/>
      <c r="C966" s="82"/>
      <c r="D966" s="87"/>
      <c r="E966" s="319"/>
      <c r="F966" s="75"/>
    </row>
    <row r="967" spans="1:6" ht="76.5">
      <c r="A967" s="186">
        <f>MAX($A$13:A966)+1</f>
        <v>163</v>
      </c>
      <c r="B967" s="317" t="s">
        <v>1178</v>
      </c>
      <c r="C967" s="82"/>
      <c r="D967" s="87"/>
      <c r="E967" s="319"/>
      <c r="F967" s="75"/>
    </row>
    <row r="968" spans="1:6">
      <c r="A968" s="186"/>
      <c r="B968" s="317" t="s">
        <v>1157</v>
      </c>
      <c r="C968" s="82" t="s">
        <v>714</v>
      </c>
      <c r="D968" s="87">
        <v>16</v>
      </c>
      <c r="E968" s="74"/>
      <c r="F968" s="116">
        <f>+E968*D968</f>
        <v>0</v>
      </c>
    </row>
    <row r="969" spans="1:6">
      <c r="A969" s="7"/>
      <c r="B969" s="317"/>
      <c r="C969" s="82"/>
      <c r="D969" s="87"/>
      <c r="E969" s="319"/>
      <c r="F969" s="75"/>
    </row>
    <row r="970" spans="1:6" ht="25.5">
      <c r="A970" s="186">
        <f>MAX($A$13:A969)+1</f>
        <v>164</v>
      </c>
      <c r="B970" s="317" t="s">
        <v>1179</v>
      </c>
      <c r="C970" s="82"/>
      <c r="D970" s="87"/>
      <c r="E970" s="319"/>
      <c r="F970" s="75"/>
    </row>
    <row r="971" spans="1:6">
      <c r="A971" s="7"/>
      <c r="B971" s="317" t="s">
        <v>909</v>
      </c>
      <c r="C971" s="82" t="s">
        <v>78</v>
      </c>
      <c r="D971" s="87">
        <v>2</v>
      </c>
      <c r="E971" s="74"/>
      <c r="F971" s="116">
        <f>+E971*D971</f>
        <v>0</v>
      </c>
    </row>
    <row r="972" spans="1:6">
      <c r="A972" s="186"/>
      <c r="B972" s="317"/>
      <c r="C972" s="82"/>
      <c r="D972" s="87"/>
      <c r="E972" s="34"/>
      <c r="F972" s="316"/>
    </row>
    <row r="973" spans="1:6">
      <c r="A973" s="186">
        <f>MAX($A$13:A972)+1</f>
        <v>165</v>
      </c>
      <c r="B973" s="317" t="s">
        <v>1180</v>
      </c>
      <c r="C973" s="82" t="s">
        <v>78</v>
      </c>
      <c r="D973" s="87">
        <v>1</v>
      </c>
      <c r="E973" s="74"/>
      <c r="F973" s="116">
        <f>+E973*D973</f>
        <v>0</v>
      </c>
    </row>
    <row r="974" spans="1:6">
      <c r="A974" s="186"/>
      <c r="B974" s="317"/>
      <c r="C974" s="82"/>
      <c r="D974" s="87"/>
      <c r="E974" s="319"/>
      <c r="F974" s="75"/>
    </row>
    <row r="975" spans="1:6" ht="25.5">
      <c r="A975" s="186">
        <f>MAX($A$13:A974)+1</f>
        <v>166</v>
      </c>
      <c r="B975" s="317" t="s">
        <v>1181</v>
      </c>
      <c r="C975" s="82" t="s">
        <v>840</v>
      </c>
      <c r="D975" s="87">
        <v>2</v>
      </c>
      <c r="E975" s="74"/>
      <c r="F975" s="116">
        <f>+E975*D975</f>
        <v>0</v>
      </c>
    </row>
    <row r="976" spans="1:6">
      <c r="A976" s="186"/>
      <c r="B976" s="317"/>
      <c r="C976" s="82"/>
      <c r="D976" s="87"/>
      <c r="E976" s="319"/>
      <c r="F976" s="75"/>
    </row>
    <row r="977" spans="1:7">
      <c r="A977" s="186">
        <f>MAX($A$13:A976)+1</f>
        <v>167</v>
      </c>
      <c r="B977" s="317" t="s">
        <v>1182</v>
      </c>
      <c r="C977" s="82" t="s">
        <v>142</v>
      </c>
      <c r="D977" s="87">
        <v>1</v>
      </c>
      <c r="E977" s="74"/>
      <c r="F977" s="116">
        <f>+E977*D977</f>
        <v>0</v>
      </c>
    </row>
    <row r="978" spans="1:7" s="329" customFormat="1">
      <c r="A978" s="325"/>
      <c r="B978" s="326"/>
      <c r="C978" s="327"/>
      <c r="D978" s="87"/>
      <c r="E978" s="328"/>
      <c r="F978" s="328"/>
    </row>
    <row r="979" spans="1:7">
      <c r="A979" s="48" t="s">
        <v>559</v>
      </c>
      <c r="B979" s="228" t="s">
        <v>1183</v>
      </c>
      <c r="C979" s="50"/>
      <c r="D979" s="87"/>
      <c r="E979" s="229"/>
      <c r="F979" s="230">
        <f>+SUM(F980:F1067)</f>
        <v>0</v>
      </c>
    </row>
    <row r="980" spans="1:7">
      <c r="B980" s="330"/>
      <c r="E980" s="255"/>
      <c r="F980" s="7"/>
      <c r="G980" s="172"/>
    </row>
    <row r="981" spans="1:7" ht="102">
      <c r="A981" s="186">
        <f>MAX($A$71:A979)+1</f>
        <v>168</v>
      </c>
      <c r="B981" s="298" t="s">
        <v>1184</v>
      </c>
      <c r="C981" s="153"/>
      <c r="D981" s="153"/>
      <c r="E981" s="7"/>
      <c r="F981" s="7"/>
    </row>
    <row r="982" spans="1:7">
      <c r="A982" s="7"/>
      <c r="B982" s="298" t="s">
        <v>1185</v>
      </c>
      <c r="C982" s="153"/>
      <c r="D982" s="153"/>
      <c r="E982" s="7"/>
      <c r="F982" s="7"/>
    </row>
    <row r="983" spans="1:7">
      <c r="A983" s="7"/>
      <c r="B983" s="298" t="s">
        <v>1186</v>
      </c>
      <c r="C983" s="153"/>
      <c r="D983" s="153"/>
      <c r="E983" s="7"/>
      <c r="F983" s="7"/>
    </row>
    <row r="984" spans="1:7">
      <c r="B984" s="298" t="s">
        <v>1187</v>
      </c>
      <c r="C984" s="153"/>
      <c r="D984" s="153"/>
      <c r="E984" s="7"/>
      <c r="F984" s="7"/>
    </row>
    <row r="985" spans="1:7">
      <c r="B985" s="298" t="s">
        <v>1188</v>
      </c>
      <c r="C985" s="153"/>
      <c r="D985" s="153"/>
      <c r="E985" s="7"/>
      <c r="F985" s="7"/>
    </row>
    <row r="986" spans="1:7">
      <c r="B986" s="298" t="s">
        <v>1189</v>
      </c>
      <c r="C986" s="153" t="s">
        <v>78</v>
      </c>
      <c r="D986" s="153">
        <v>6</v>
      </c>
      <c r="E986" s="190"/>
      <c r="F986" s="171">
        <f>D986*E986</f>
        <v>0</v>
      </c>
    </row>
    <row r="987" spans="1:7">
      <c r="B987" s="305"/>
      <c r="C987" s="153"/>
      <c r="D987" s="153"/>
      <c r="E987" s="7"/>
      <c r="F987" s="7"/>
    </row>
    <row r="988" spans="1:7" ht="63.75">
      <c r="A988" s="186">
        <f>MAX($A$71:A987)+1</f>
        <v>169</v>
      </c>
      <c r="B988" s="298" t="s">
        <v>1190</v>
      </c>
      <c r="C988" s="153"/>
      <c r="D988" s="153"/>
      <c r="E988" s="7"/>
      <c r="F988" s="7"/>
    </row>
    <row r="989" spans="1:7" ht="102">
      <c r="B989" s="298" t="s">
        <v>1191</v>
      </c>
      <c r="C989" s="153"/>
      <c r="D989" s="153"/>
      <c r="E989" s="7"/>
      <c r="F989" s="7"/>
    </row>
    <row r="990" spans="1:7">
      <c r="B990" s="298" t="s">
        <v>1192</v>
      </c>
      <c r="C990" s="153"/>
      <c r="D990" s="153"/>
      <c r="E990" s="7"/>
      <c r="F990" s="7"/>
    </row>
    <row r="991" spans="1:7">
      <c r="B991" s="298" t="s">
        <v>1193</v>
      </c>
      <c r="C991" s="153" t="s">
        <v>78</v>
      </c>
      <c r="D991" s="153">
        <v>16</v>
      </c>
      <c r="E991" s="190"/>
      <c r="F991" s="171">
        <f>D991*E991</f>
        <v>0</v>
      </c>
    </row>
    <row r="992" spans="1:7">
      <c r="A992" s="29"/>
      <c r="B992" s="331"/>
      <c r="C992" s="46"/>
      <c r="D992" s="46"/>
      <c r="E992" s="332"/>
    </row>
    <row r="993" spans="1:6" ht="51">
      <c r="A993" s="333">
        <f>MAX($A$10:A992)+1</f>
        <v>170</v>
      </c>
      <c r="B993" s="305" t="s">
        <v>1194</v>
      </c>
      <c r="C993" s="82"/>
      <c r="D993" s="82"/>
      <c r="E993" s="332"/>
    </row>
    <row r="994" spans="1:6" ht="15.75">
      <c r="A994" s="29"/>
      <c r="B994" s="305" t="s">
        <v>1195</v>
      </c>
      <c r="C994" s="82"/>
      <c r="D994" s="82"/>
      <c r="E994" s="332"/>
    </row>
    <row r="995" spans="1:6" ht="15.75">
      <c r="A995" s="29"/>
      <c r="B995" s="305" t="s">
        <v>1196</v>
      </c>
      <c r="C995" s="82"/>
      <c r="D995" s="82"/>
      <c r="E995" s="332"/>
    </row>
    <row r="996" spans="1:6" ht="15.75">
      <c r="A996" s="29"/>
      <c r="B996" s="305" t="s">
        <v>1197</v>
      </c>
      <c r="C996" s="82"/>
      <c r="D996" s="82"/>
      <c r="E996" s="332"/>
    </row>
    <row r="997" spans="1:6">
      <c r="A997" s="29"/>
      <c r="B997" s="305" t="s">
        <v>1198</v>
      </c>
      <c r="C997" s="7"/>
      <c r="D997" s="7"/>
      <c r="E997" s="7"/>
      <c r="F997" s="7"/>
    </row>
    <row r="998" spans="1:6">
      <c r="A998" s="29"/>
      <c r="B998" s="331" t="s">
        <v>1199</v>
      </c>
      <c r="C998" s="153" t="s">
        <v>142</v>
      </c>
      <c r="D998" s="153">
        <v>1</v>
      </c>
      <c r="E998" s="190"/>
      <c r="F998" s="171">
        <f>D998*E998</f>
        <v>0</v>
      </c>
    </row>
    <row r="999" spans="1:6">
      <c r="A999" s="29"/>
      <c r="B999" s="305" t="s">
        <v>820</v>
      </c>
      <c r="C999" s="82"/>
      <c r="D999" s="82"/>
      <c r="E999" s="332"/>
    </row>
    <row r="1000" spans="1:6">
      <c r="A1000" s="29"/>
      <c r="B1000" s="331"/>
      <c r="C1000" s="46"/>
      <c r="D1000" s="46"/>
      <c r="E1000" s="332"/>
    </row>
    <row r="1001" spans="1:6" ht="51">
      <c r="A1001" s="333">
        <f>MAX($A$10:A1000)+1</f>
        <v>171</v>
      </c>
      <c r="B1001" s="305" t="s">
        <v>1200</v>
      </c>
      <c r="C1001" s="82"/>
      <c r="D1001" s="82"/>
      <c r="E1001" s="332"/>
    </row>
    <row r="1002" spans="1:6" ht="15.75">
      <c r="A1002" s="29"/>
      <c r="B1002" s="305" t="s">
        <v>1201</v>
      </c>
      <c r="C1002" s="82"/>
      <c r="D1002" s="82"/>
      <c r="E1002" s="332"/>
    </row>
    <row r="1003" spans="1:6" ht="15.75">
      <c r="A1003" s="29"/>
      <c r="B1003" s="305" t="s">
        <v>1202</v>
      </c>
      <c r="C1003" s="82"/>
      <c r="D1003" s="82"/>
      <c r="E1003" s="332"/>
    </row>
    <row r="1004" spans="1:6" ht="15.75">
      <c r="A1004" s="29"/>
      <c r="B1004" s="305" t="s">
        <v>1203</v>
      </c>
      <c r="C1004" s="82"/>
      <c r="D1004" s="82"/>
      <c r="E1004" s="332"/>
    </row>
    <row r="1005" spans="1:6">
      <c r="A1005" s="29"/>
      <c r="B1005" s="305" t="s">
        <v>1198</v>
      </c>
      <c r="C1005" s="7"/>
      <c r="D1005" s="7"/>
      <c r="E1005" s="7"/>
      <c r="F1005" s="7"/>
    </row>
    <row r="1006" spans="1:6">
      <c r="A1006" s="29"/>
      <c r="B1006" s="331" t="s">
        <v>1204</v>
      </c>
      <c r="C1006" s="153" t="s">
        <v>142</v>
      </c>
      <c r="D1006" s="153">
        <v>1</v>
      </c>
      <c r="E1006" s="190"/>
      <c r="F1006" s="171">
        <f>D1006*E1006</f>
        <v>0</v>
      </c>
    </row>
    <row r="1007" spans="1:6">
      <c r="A1007" s="29"/>
      <c r="B1007" s="305" t="s">
        <v>820</v>
      </c>
      <c r="C1007" s="82"/>
      <c r="D1007" s="82"/>
      <c r="E1007" s="332"/>
    </row>
    <row r="1008" spans="1:6">
      <c r="B1008" s="334"/>
      <c r="C1008" s="153"/>
      <c r="D1008" s="153"/>
      <c r="E1008" s="305"/>
      <c r="F1008" s="7"/>
    </row>
    <row r="1009" spans="1:6" ht="38.25">
      <c r="A1009" s="186">
        <f>MAX($A$10:A991)+1</f>
        <v>170</v>
      </c>
      <c r="B1009" s="334" t="s">
        <v>1205</v>
      </c>
      <c r="C1009" s="153"/>
      <c r="D1009" s="153"/>
      <c r="E1009" s="305"/>
      <c r="F1009" s="7"/>
    </row>
    <row r="1010" spans="1:6">
      <c r="B1010" s="335" t="s">
        <v>1206</v>
      </c>
      <c r="C1010" s="153"/>
      <c r="D1010" s="153"/>
      <c r="E1010" s="305"/>
      <c r="F1010" s="7"/>
    </row>
    <row r="1011" spans="1:6">
      <c r="B1011" s="335" t="s">
        <v>1207</v>
      </c>
      <c r="C1011" s="153"/>
      <c r="D1011" s="153"/>
      <c r="E1011" s="305"/>
      <c r="F1011" s="7"/>
    </row>
    <row r="1012" spans="1:6">
      <c r="B1012" s="336" t="s">
        <v>1208</v>
      </c>
      <c r="C1012" s="153" t="s">
        <v>78</v>
      </c>
      <c r="D1012" s="153">
        <v>1</v>
      </c>
      <c r="E1012" s="190"/>
      <c r="F1012" s="171">
        <f>D1012*E1012</f>
        <v>0</v>
      </c>
    </row>
    <row r="1013" spans="1:6">
      <c r="B1013" s="173" t="s">
        <v>1209</v>
      </c>
      <c r="C1013" s="153"/>
      <c r="D1013" s="153"/>
      <c r="E1013" s="305"/>
      <c r="F1013" s="7"/>
    </row>
    <row r="1014" spans="1:6">
      <c r="B1014" s="334" t="s">
        <v>820</v>
      </c>
      <c r="C1014" s="153"/>
      <c r="D1014" s="153"/>
      <c r="E1014" s="305"/>
      <c r="F1014" s="7"/>
    </row>
    <row r="1015" spans="1:6">
      <c r="B1015" s="305"/>
      <c r="C1015" s="153"/>
      <c r="D1015" s="153"/>
      <c r="E1015" s="7"/>
      <c r="F1015" s="7"/>
    </row>
    <row r="1016" spans="1:6" ht="38.25">
      <c r="A1016" s="186">
        <f>MAX($A$71:A1015)+1</f>
        <v>172</v>
      </c>
      <c r="B1016" s="298" t="s">
        <v>1210</v>
      </c>
      <c r="C1016" s="153"/>
      <c r="D1016" s="153"/>
      <c r="E1016" s="7"/>
      <c r="F1016" s="7"/>
    </row>
    <row r="1017" spans="1:6">
      <c r="B1017" s="298" t="s">
        <v>1211</v>
      </c>
      <c r="C1017" s="153" t="s">
        <v>78</v>
      </c>
      <c r="D1017" s="153">
        <v>1</v>
      </c>
      <c r="E1017" s="190"/>
      <c r="F1017" s="171">
        <f>D1017*E1017</f>
        <v>0</v>
      </c>
    </row>
    <row r="1018" spans="1:6">
      <c r="B1018" s="298" t="s">
        <v>1212</v>
      </c>
      <c r="C1018" s="153" t="s">
        <v>78</v>
      </c>
      <c r="D1018" s="153">
        <v>1</v>
      </c>
      <c r="E1018" s="190"/>
      <c r="F1018" s="171">
        <f>D1018*E1018</f>
        <v>0</v>
      </c>
    </row>
    <row r="1019" spans="1:6">
      <c r="B1019" s="298" t="s">
        <v>1213</v>
      </c>
      <c r="C1019" s="153" t="s">
        <v>78</v>
      </c>
      <c r="D1019" s="153">
        <v>2</v>
      </c>
      <c r="E1019" s="190"/>
      <c r="F1019" s="171">
        <f>D1019*E1019</f>
        <v>0</v>
      </c>
    </row>
    <row r="1020" spans="1:6">
      <c r="B1020" s="298" t="s">
        <v>1214</v>
      </c>
      <c r="C1020" s="153" t="s">
        <v>78</v>
      </c>
      <c r="D1020" s="153">
        <v>6</v>
      </c>
      <c r="E1020" s="190"/>
      <c r="F1020" s="171">
        <f>D1020*E1020</f>
        <v>0</v>
      </c>
    </row>
    <row r="1021" spans="1:6">
      <c r="B1021" s="298" t="s">
        <v>1215</v>
      </c>
      <c r="C1021" s="153"/>
      <c r="D1021" s="153"/>
      <c r="E1021" s="7"/>
      <c r="F1021" s="7"/>
    </row>
    <row r="1022" spans="1:6" s="340" customFormat="1">
      <c r="A1022" s="337"/>
      <c r="B1022" s="338" t="s">
        <v>1216</v>
      </c>
      <c r="C1022" s="337"/>
      <c r="D1022" s="337"/>
      <c r="E1022" s="337"/>
      <c r="F1022" s="339"/>
    </row>
    <row r="1023" spans="1:6" s="340" customFormat="1" ht="25.5">
      <c r="A1023" s="341">
        <f>MAX($A$108:A1022)+1</f>
        <v>173</v>
      </c>
      <c r="B1023" s="342" t="s">
        <v>1217</v>
      </c>
      <c r="C1023" s="343"/>
      <c r="D1023" s="343"/>
      <c r="E1023" s="343"/>
      <c r="F1023" s="339"/>
    </row>
    <row r="1024" spans="1:6" s="340" customFormat="1">
      <c r="A1024" s="344"/>
      <c r="B1024" s="345" t="s">
        <v>1218</v>
      </c>
      <c r="C1024" s="82" t="s">
        <v>78</v>
      </c>
      <c r="D1024" s="82">
        <v>1</v>
      </c>
      <c r="E1024" s="346"/>
      <c r="F1024" s="347">
        <f>+E1024*D1024</f>
        <v>0</v>
      </c>
    </row>
    <row r="1025" spans="1:6" s="340" customFormat="1">
      <c r="A1025" s="344"/>
      <c r="B1025" s="345" t="s">
        <v>1219</v>
      </c>
      <c r="C1025" s="82" t="s">
        <v>78</v>
      </c>
      <c r="D1025" s="82">
        <v>1</v>
      </c>
      <c r="E1025" s="346"/>
      <c r="F1025" s="347">
        <f>+E1025*D1025</f>
        <v>0</v>
      </c>
    </row>
    <row r="1026" spans="1:6" s="351" customFormat="1">
      <c r="A1026" s="348"/>
      <c r="B1026" s="349" t="s">
        <v>1220</v>
      </c>
      <c r="C1026" s="337"/>
      <c r="D1026" s="337"/>
      <c r="E1026" s="337"/>
      <c r="F1026" s="350"/>
    </row>
    <row r="1027" spans="1:6" s="340" customFormat="1">
      <c r="A1027" s="337"/>
      <c r="B1027" s="338" t="s">
        <v>1216</v>
      </c>
      <c r="C1027" s="337"/>
      <c r="D1027" s="337"/>
      <c r="E1027" s="337"/>
      <c r="F1027" s="339"/>
    </row>
    <row r="1028" spans="1:6" s="340" customFormat="1">
      <c r="A1028" s="341">
        <f>MAX($A$108:A1027)+1</f>
        <v>174</v>
      </c>
      <c r="B1028" s="342" t="s">
        <v>1221</v>
      </c>
      <c r="C1028" s="343"/>
      <c r="D1028" s="343"/>
      <c r="E1028" s="343"/>
      <c r="F1028" s="339"/>
    </row>
    <row r="1029" spans="1:6" s="340" customFormat="1">
      <c r="A1029" s="344"/>
      <c r="B1029" s="298" t="s">
        <v>1222</v>
      </c>
      <c r="C1029" s="82" t="s">
        <v>78</v>
      </c>
      <c r="D1029" s="82">
        <v>3</v>
      </c>
      <c r="E1029" s="346"/>
      <c r="F1029" s="347">
        <f>+E1029*D1029</f>
        <v>0</v>
      </c>
    </row>
    <row r="1030" spans="1:6" s="351" customFormat="1">
      <c r="A1030" s="348"/>
      <c r="B1030" s="349" t="s">
        <v>1223</v>
      </c>
      <c r="C1030" s="337"/>
      <c r="D1030" s="337"/>
      <c r="E1030" s="337"/>
      <c r="F1030" s="350"/>
    </row>
    <row r="1031" spans="1:6" s="340" customFormat="1">
      <c r="A1031" s="337"/>
      <c r="B1031" s="338" t="s">
        <v>1216</v>
      </c>
      <c r="C1031" s="337"/>
      <c r="D1031" s="337"/>
      <c r="E1031" s="337"/>
      <c r="F1031" s="339"/>
    </row>
    <row r="1032" spans="1:6" s="340" customFormat="1" ht="25.5">
      <c r="A1032" s="341">
        <f>MAX($A$108:A1031)+1</f>
        <v>175</v>
      </c>
      <c r="B1032" s="342" t="s">
        <v>1224</v>
      </c>
      <c r="C1032" s="343"/>
      <c r="D1032" s="343"/>
      <c r="E1032" s="343"/>
      <c r="F1032" s="339"/>
    </row>
    <row r="1033" spans="1:6" s="340" customFormat="1">
      <c r="A1033" s="344"/>
      <c r="B1033" s="298" t="s">
        <v>1225</v>
      </c>
      <c r="C1033" s="82" t="s">
        <v>78</v>
      </c>
      <c r="D1033" s="82">
        <v>4</v>
      </c>
      <c r="E1033" s="346"/>
      <c r="F1033" s="347">
        <f>+E1033*D1033</f>
        <v>0</v>
      </c>
    </row>
    <row r="1034" spans="1:6" s="351" customFormat="1">
      <c r="A1034" s="348"/>
      <c r="B1034" s="349" t="s">
        <v>1226</v>
      </c>
      <c r="C1034" s="337"/>
      <c r="D1034" s="337"/>
      <c r="E1034" s="337"/>
      <c r="F1034" s="350"/>
    </row>
    <row r="1035" spans="1:6" s="340" customFormat="1">
      <c r="A1035" s="337"/>
      <c r="B1035" s="338" t="s">
        <v>1216</v>
      </c>
      <c r="C1035" s="337"/>
      <c r="D1035" s="337"/>
      <c r="E1035" s="337"/>
      <c r="F1035" s="339"/>
    </row>
    <row r="1036" spans="1:6" s="340" customFormat="1">
      <c r="A1036" s="341">
        <f>MAX($A$108:A1035)+1</f>
        <v>176</v>
      </c>
      <c r="B1036" s="342" t="s">
        <v>1227</v>
      </c>
      <c r="C1036" s="343"/>
      <c r="D1036" s="343"/>
      <c r="E1036" s="343"/>
      <c r="F1036" s="339"/>
    </row>
    <row r="1037" spans="1:6" s="340" customFormat="1">
      <c r="A1037" s="344"/>
      <c r="B1037" s="298" t="s">
        <v>1228</v>
      </c>
      <c r="C1037" s="82" t="s">
        <v>78</v>
      </c>
      <c r="D1037" s="82">
        <v>4</v>
      </c>
      <c r="E1037" s="346"/>
      <c r="F1037" s="347">
        <f>+E1037*D1037</f>
        <v>0</v>
      </c>
    </row>
    <row r="1038" spans="1:6" s="351" customFormat="1">
      <c r="A1038" s="348"/>
      <c r="B1038" s="349" t="s">
        <v>1229</v>
      </c>
      <c r="C1038" s="337"/>
      <c r="D1038" s="337"/>
      <c r="E1038" s="337"/>
      <c r="F1038" s="350"/>
    </row>
    <row r="1039" spans="1:6" s="151" customFormat="1">
      <c r="B1039" s="352"/>
      <c r="C1039" s="82"/>
      <c r="D1039" s="82"/>
      <c r="E1039" s="47"/>
      <c r="F1039" s="47"/>
    </row>
    <row r="1040" spans="1:6" s="151" customFormat="1" ht="38.25">
      <c r="A1040" s="333">
        <f>MAX($A$9:A1039)+1</f>
        <v>177</v>
      </c>
      <c r="B1040" s="352" t="s">
        <v>1230</v>
      </c>
      <c r="C1040" s="82"/>
      <c r="D1040" s="82"/>
      <c r="E1040" s="47"/>
      <c r="F1040" s="353"/>
    </row>
    <row r="1041" spans="1:6" s="151" customFormat="1">
      <c r="B1041" s="352" t="s">
        <v>1231</v>
      </c>
      <c r="C1041" s="82"/>
      <c r="D1041" s="82"/>
      <c r="E1041" s="47"/>
      <c r="F1041" s="353"/>
    </row>
    <row r="1042" spans="1:6" s="151" customFormat="1">
      <c r="B1042" s="352" t="s">
        <v>1232</v>
      </c>
      <c r="C1042" s="82" t="s">
        <v>78</v>
      </c>
      <c r="D1042" s="82">
        <v>6</v>
      </c>
      <c r="E1042" s="346"/>
      <c r="F1042" s="116">
        <f>+E1042*D1042</f>
        <v>0</v>
      </c>
    </row>
    <row r="1043" spans="1:6" s="151" customFormat="1">
      <c r="B1043" s="352" t="s">
        <v>1233</v>
      </c>
      <c r="C1043" s="82"/>
      <c r="D1043" s="82"/>
      <c r="E1043" s="47"/>
      <c r="F1043" s="353"/>
    </row>
    <row r="1044" spans="1:6" s="151" customFormat="1">
      <c r="B1044" s="352" t="s">
        <v>820</v>
      </c>
      <c r="C1044" s="82"/>
      <c r="D1044" s="82"/>
      <c r="E1044" s="47"/>
      <c r="F1044" s="353"/>
    </row>
    <row r="1045" spans="1:6" s="151" customFormat="1">
      <c r="B1045" s="354"/>
      <c r="C1045" s="153"/>
      <c r="D1045" s="153"/>
      <c r="E1045" s="355"/>
      <c r="F1045" s="353"/>
    </row>
    <row r="1046" spans="1:6" s="151" customFormat="1" ht="25.5">
      <c r="A1046" s="333">
        <f>MAX($A$9:A1045)+1</f>
        <v>178</v>
      </c>
      <c r="B1046" s="352" t="s">
        <v>1234</v>
      </c>
      <c r="C1046" s="153"/>
      <c r="D1046" s="153"/>
      <c r="E1046" s="355"/>
      <c r="F1046" s="353"/>
    </row>
    <row r="1047" spans="1:6" s="151" customFormat="1">
      <c r="B1047" s="352" t="s">
        <v>1235</v>
      </c>
      <c r="C1047" s="153"/>
      <c r="D1047" s="153"/>
      <c r="E1047" s="355"/>
      <c r="F1047" s="353"/>
    </row>
    <row r="1048" spans="1:6" s="151" customFormat="1">
      <c r="B1048" s="352" t="s">
        <v>1213</v>
      </c>
      <c r="C1048" s="153" t="s">
        <v>78</v>
      </c>
      <c r="D1048" s="153">
        <v>1</v>
      </c>
      <c r="E1048" s="346"/>
      <c r="F1048" s="116">
        <f>+E1048*D1048</f>
        <v>0</v>
      </c>
    </row>
    <row r="1049" spans="1:6" s="151" customFormat="1">
      <c r="B1049" s="298" t="s">
        <v>1236</v>
      </c>
      <c r="C1049" s="153" t="s">
        <v>78</v>
      </c>
      <c r="D1049" s="153">
        <v>1</v>
      </c>
      <c r="E1049" s="346"/>
      <c r="F1049" s="116">
        <f>+E1049*D1049</f>
        <v>0</v>
      </c>
    </row>
    <row r="1050" spans="1:6">
      <c r="B1050" s="305"/>
      <c r="C1050" s="82"/>
      <c r="D1050" s="82"/>
    </row>
    <row r="1051" spans="1:6" ht="102">
      <c r="A1051" s="333">
        <f>MAX($A$10:A1050)+1</f>
        <v>179</v>
      </c>
      <c r="B1051" s="305" t="s">
        <v>1237</v>
      </c>
      <c r="C1051" s="82"/>
      <c r="D1051" s="82"/>
      <c r="E1051" s="38"/>
    </row>
    <row r="1052" spans="1:6">
      <c r="A1052" s="29"/>
      <c r="B1052" s="356" t="s">
        <v>1225</v>
      </c>
      <c r="C1052" s="82" t="s">
        <v>78</v>
      </c>
      <c r="D1052" s="82">
        <v>2</v>
      </c>
      <c r="E1052" s="346"/>
      <c r="F1052" s="116">
        <f>+E1052*D1052</f>
        <v>0</v>
      </c>
    </row>
    <row r="1053" spans="1:6">
      <c r="A1053" s="29"/>
      <c r="B1053" s="305" t="s">
        <v>1238</v>
      </c>
      <c r="C1053" s="82"/>
      <c r="D1053" s="82"/>
      <c r="E1053" s="38"/>
    </row>
    <row r="1054" spans="1:6">
      <c r="A1054" s="29"/>
      <c r="B1054" s="305" t="s">
        <v>820</v>
      </c>
      <c r="C1054" s="82"/>
      <c r="D1054" s="82"/>
      <c r="E1054" s="38"/>
    </row>
    <row r="1055" spans="1:6">
      <c r="B1055" s="305"/>
      <c r="C1055" s="153"/>
      <c r="D1055" s="153"/>
      <c r="E1055" s="7"/>
      <c r="F1055" s="7"/>
    </row>
    <row r="1056" spans="1:6" ht="38.25">
      <c r="A1056" s="186">
        <f>MAX($A$71:A1055)+1</f>
        <v>180</v>
      </c>
      <c r="B1056" s="298" t="s">
        <v>1239</v>
      </c>
      <c r="C1056" s="153"/>
      <c r="D1056" s="153"/>
      <c r="E1056" s="7"/>
      <c r="F1056" s="7"/>
    </row>
    <row r="1057" spans="1:256">
      <c r="B1057" s="298" t="s">
        <v>1222</v>
      </c>
      <c r="C1057" s="153" t="s">
        <v>714</v>
      </c>
      <c r="D1057" s="153">
        <v>91</v>
      </c>
      <c r="E1057" s="190"/>
      <c r="F1057" s="171">
        <f>D1057*E1057</f>
        <v>0</v>
      </c>
    </row>
    <row r="1058" spans="1:256">
      <c r="B1058" s="298" t="s">
        <v>1236</v>
      </c>
      <c r="C1058" s="153" t="s">
        <v>714</v>
      </c>
      <c r="D1058" s="153">
        <v>88</v>
      </c>
      <c r="E1058" s="190"/>
      <c r="F1058" s="171">
        <f>D1058*E1058</f>
        <v>0</v>
      </c>
    </row>
    <row r="1059" spans="1:256">
      <c r="B1059" s="305"/>
      <c r="C1059" s="153"/>
      <c r="D1059" s="153"/>
      <c r="E1059" s="7"/>
      <c r="F1059" s="7"/>
    </row>
    <row r="1060" spans="1:256" ht="127.5">
      <c r="A1060" s="186">
        <f>MAX($A$71:A1059)+1</f>
        <v>181</v>
      </c>
      <c r="B1060" s="298" t="s">
        <v>1240</v>
      </c>
      <c r="C1060" s="153"/>
      <c r="D1060" s="153"/>
      <c r="E1060" s="7"/>
      <c r="F1060" s="7"/>
    </row>
    <row r="1061" spans="1:256">
      <c r="B1061" s="298" t="s">
        <v>1241</v>
      </c>
      <c r="C1061" s="153" t="s">
        <v>1045</v>
      </c>
      <c r="D1061" s="153">
        <v>29</v>
      </c>
      <c r="E1061" s="190"/>
      <c r="F1061" s="171">
        <f>D1061*E1061</f>
        <v>0</v>
      </c>
    </row>
    <row r="1062" spans="1:256">
      <c r="B1062" s="298" t="s">
        <v>1242</v>
      </c>
      <c r="C1062" s="153"/>
      <c r="D1062" s="153"/>
      <c r="E1062" s="7"/>
      <c r="F1062" s="7"/>
    </row>
    <row r="1063" spans="1:256">
      <c r="B1063" s="298"/>
      <c r="C1063" s="153"/>
      <c r="D1063" s="153"/>
      <c r="E1063" s="7"/>
      <c r="F1063" s="7"/>
    </row>
    <row r="1064" spans="1:256" ht="76.5">
      <c r="A1064" s="186">
        <f>MAX($A$71:A1063)+1</f>
        <v>182</v>
      </c>
      <c r="B1064" s="298" t="s">
        <v>1243</v>
      </c>
      <c r="C1064" s="153" t="s">
        <v>142</v>
      </c>
      <c r="D1064" s="153">
        <v>1</v>
      </c>
      <c r="E1064" s="190"/>
      <c r="F1064" s="171">
        <f>D1064*E1064</f>
        <v>0</v>
      </c>
    </row>
    <row r="1065" spans="1:256">
      <c r="B1065" s="298"/>
      <c r="C1065" s="153"/>
      <c r="D1065" s="153"/>
      <c r="E1065" s="7"/>
      <c r="F1065" s="7"/>
    </row>
    <row r="1066" spans="1:256" ht="25.5">
      <c r="A1066" s="186">
        <f>MAX($A$71:A1065)+1</f>
        <v>183</v>
      </c>
      <c r="B1066" s="298" t="s">
        <v>1244</v>
      </c>
      <c r="C1066" s="153" t="s">
        <v>840</v>
      </c>
      <c r="D1066" s="153">
        <v>36</v>
      </c>
      <c r="E1066" s="190"/>
      <c r="F1066" s="171">
        <f>D1066*E1066</f>
        <v>0</v>
      </c>
    </row>
    <row r="1068" spans="1:256">
      <c r="A1068" s="48" t="s">
        <v>560</v>
      </c>
      <c r="B1068" s="228" t="s">
        <v>2377</v>
      </c>
      <c r="C1068" s="50"/>
      <c r="D1068" s="87"/>
      <c r="E1068" s="229"/>
      <c r="F1068" s="230">
        <f>+SUM(F1069:F1074)</f>
        <v>0</v>
      </c>
    </row>
    <row r="1069" spans="1:256">
      <c r="B1069" s="357"/>
      <c r="C1069" s="233"/>
      <c r="D1069" s="233"/>
      <c r="F1069" s="7"/>
      <c r="G1069" s="172"/>
      <c r="H1069" s="172"/>
      <c r="I1069" s="172"/>
      <c r="J1069" s="172"/>
      <c r="K1069" s="172"/>
      <c r="L1069" s="172"/>
      <c r="M1069" s="172"/>
      <c r="N1069" s="172"/>
      <c r="O1069" s="172"/>
    </row>
    <row r="1070" spans="1:256">
      <c r="A1070" s="186">
        <f>MAX($A$71:A1069)+1</f>
        <v>184</v>
      </c>
      <c r="B1070" s="298" t="s">
        <v>1245</v>
      </c>
      <c r="C1070" s="257" t="s">
        <v>142</v>
      </c>
      <c r="D1070" s="257">
        <v>1</v>
      </c>
      <c r="E1070" s="190"/>
      <c r="F1070" s="272">
        <f>+E1070*D1070</f>
        <v>0</v>
      </c>
      <c r="G1070" s="358"/>
      <c r="H1070" s="358"/>
      <c r="I1070" s="358"/>
      <c r="J1070" s="358"/>
      <c r="K1070" s="358"/>
      <c r="L1070" s="358"/>
      <c r="M1070" s="358"/>
      <c r="N1070" s="358"/>
      <c r="O1070" s="358"/>
      <c r="P1070" s="359"/>
      <c r="Q1070" s="359"/>
      <c r="R1070" s="359"/>
      <c r="S1070" s="359"/>
      <c r="T1070" s="359"/>
      <c r="U1070" s="359"/>
      <c r="V1070" s="359"/>
      <c r="W1070" s="359"/>
      <c r="X1070" s="359"/>
      <c r="Y1070" s="359"/>
      <c r="Z1070" s="359"/>
      <c r="AA1070" s="359"/>
      <c r="AB1070" s="359"/>
      <c r="AC1070" s="359"/>
      <c r="AD1070" s="359"/>
      <c r="AE1070" s="359"/>
      <c r="AF1070" s="359"/>
      <c r="AG1070" s="359"/>
      <c r="AH1070" s="359"/>
      <c r="AI1070" s="359"/>
      <c r="AJ1070" s="359"/>
      <c r="AK1070" s="359"/>
      <c r="AL1070" s="359"/>
      <c r="AM1070" s="359"/>
      <c r="AN1070" s="359"/>
      <c r="AO1070" s="359"/>
      <c r="AP1070" s="359"/>
      <c r="AQ1070" s="359"/>
      <c r="AR1070" s="359"/>
      <c r="AS1070" s="359"/>
      <c r="AT1070" s="359"/>
      <c r="AU1070" s="359"/>
      <c r="AV1070" s="359"/>
      <c r="AW1070" s="359"/>
      <c r="AX1070" s="359"/>
      <c r="AY1070" s="359"/>
      <c r="AZ1070" s="359"/>
      <c r="BA1070" s="359"/>
      <c r="BB1070" s="359"/>
      <c r="BC1070" s="359"/>
      <c r="BD1070" s="359"/>
      <c r="BE1070" s="359"/>
      <c r="BF1070" s="359"/>
      <c r="BG1070" s="359"/>
      <c r="BH1070" s="359"/>
      <c r="BI1070" s="359"/>
      <c r="BJ1070" s="359"/>
      <c r="BK1070" s="359"/>
      <c r="BL1070" s="359"/>
      <c r="BM1070" s="359"/>
      <c r="BN1070" s="359"/>
      <c r="BO1070" s="359"/>
      <c r="BP1070" s="359"/>
      <c r="BQ1070" s="359"/>
      <c r="BR1070" s="359"/>
      <c r="BS1070" s="359"/>
      <c r="BT1070" s="359"/>
      <c r="BU1070" s="359"/>
      <c r="BV1070" s="359"/>
      <c r="BW1070" s="359"/>
      <c r="BX1070" s="359"/>
      <c r="BY1070" s="359"/>
      <c r="BZ1070" s="359"/>
      <c r="CA1070" s="359"/>
      <c r="CB1070" s="359"/>
      <c r="CC1070" s="359"/>
      <c r="CD1070" s="359"/>
      <c r="CE1070" s="359"/>
      <c r="CF1070" s="359"/>
      <c r="CG1070" s="359"/>
      <c r="CH1070" s="359"/>
      <c r="CI1070" s="359"/>
      <c r="CJ1070" s="359"/>
      <c r="CK1070" s="359"/>
      <c r="CL1070" s="359"/>
      <c r="CM1070" s="359"/>
      <c r="CN1070" s="359"/>
      <c r="CO1070" s="359"/>
      <c r="CP1070" s="359"/>
      <c r="CQ1070" s="359"/>
      <c r="CR1070" s="359"/>
      <c r="CS1070" s="359"/>
      <c r="CT1070" s="359"/>
      <c r="CU1070" s="359"/>
      <c r="CV1070" s="359"/>
      <c r="CW1070" s="359"/>
      <c r="CX1070" s="359"/>
      <c r="CY1070" s="359"/>
      <c r="CZ1070" s="359"/>
      <c r="DA1070" s="359"/>
      <c r="DB1070" s="359"/>
      <c r="DC1070" s="359"/>
      <c r="DD1070" s="359"/>
      <c r="DE1070" s="359"/>
      <c r="DF1070" s="359"/>
      <c r="DG1070" s="359"/>
      <c r="DH1070" s="359"/>
      <c r="DI1070" s="359"/>
      <c r="DJ1070" s="359"/>
      <c r="DK1070" s="359"/>
      <c r="DL1070" s="359"/>
      <c r="DM1070" s="359"/>
      <c r="DN1070" s="359"/>
      <c r="DO1070" s="359"/>
      <c r="DP1070" s="359"/>
      <c r="DQ1070" s="359"/>
      <c r="DR1070" s="359"/>
      <c r="DS1070" s="359"/>
      <c r="DT1070" s="359"/>
      <c r="DU1070" s="359"/>
      <c r="DV1070" s="359"/>
      <c r="DW1070" s="359"/>
      <c r="DX1070" s="359"/>
      <c r="DY1070" s="359"/>
      <c r="DZ1070" s="359"/>
      <c r="EA1070" s="359"/>
      <c r="EB1070" s="359"/>
      <c r="EC1070" s="359"/>
      <c r="ED1070" s="359"/>
      <c r="EE1070" s="359"/>
      <c r="EF1070" s="359"/>
      <c r="EG1070" s="359"/>
      <c r="EH1070" s="359"/>
      <c r="EI1070" s="359"/>
      <c r="EJ1070" s="359"/>
      <c r="EK1070" s="359"/>
      <c r="EL1070" s="359"/>
      <c r="EM1070" s="359"/>
      <c r="EN1070" s="359"/>
      <c r="EO1070" s="359"/>
      <c r="EP1070" s="359"/>
      <c r="EQ1070" s="359"/>
      <c r="ER1070" s="359"/>
      <c r="ES1070" s="359"/>
      <c r="ET1070" s="359"/>
      <c r="EU1070" s="359"/>
      <c r="EV1070" s="359"/>
      <c r="EW1070" s="359"/>
      <c r="EX1070" s="359"/>
      <c r="EY1070" s="359"/>
      <c r="EZ1070" s="359"/>
      <c r="FA1070" s="359"/>
      <c r="FB1070" s="359"/>
      <c r="FC1070" s="359"/>
      <c r="FD1070" s="359"/>
      <c r="FE1070" s="359"/>
      <c r="FF1070" s="359"/>
      <c r="FG1070" s="359"/>
      <c r="FH1070" s="359"/>
      <c r="FI1070" s="359"/>
      <c r="FJ1070" s="359"/>
      <c r="FK1070" s="359"/>
      <c r="FL1070" s="359"/>
      <c r="FM1070" s="359"/>
      <c r="FN1070" s="359"/>
      <c r="FO1070" s="359"/>
      <c r="FP1070" s="359"/>
      <c r="FQ1070" s="359"/>
      <c r="FR1070" s="359"/>
      <c r="FS1070" s="359"/>
      <c r="FT1070" s="359"/>
      <c r="FU1070" s="359"/>
      <c r="FV1070" s="359"/>
      <c r="FW1070" s="359"/>
      <c r="FX1070" s="359"/>
      <c r="FY1070" s="359"/>
      <c r="FZ1070" s="359"/>
      <c r="GA1070" s="359"/>
      <c r="GB1070" s="359"/>
      <c r="GC1070" s="359"/>
      <c r="GD1070" s="359"/>
      <c r="GE1070" s="359"/>
      <c r="GF1070" s="359"/>
      <c r="GG1070" s="359"/>
      <c r="GH1070" s="359"/>
      <c r="GI1070" s="359"/>
      <c r="GJ1070" s="359"/>
      <c r="GK1070" s="359"/>
      <c r="GL1070" s="359"/>
      <c r="GM1070" s="359"/>
      <c r="GN1070" s="359"/>
      <c r="GO1070" s="359"/>
      <c r="GP1070" s="359"/>
      <c r="GQ1070" s="359"/>
      <c r="GR1070" s="359"/>
      <c r="GS1070" s="359"/>
      <c r="GT1070" s="359"/>
      <c r="GU1070" s="359"/>
      <c r="GV1070" s="359"/>
      <c r="GW1070" s="359"/>
      <c r="GX1070" s="359"/>
      <c r="GY1070" s="359"/>
      <c r="GZ1070" s="359"/>
      <c r="HA1070" s="359"/>
      <c r="HB1070" s="359"/>
      <c r="HC1070" s="359"/>
      <c r="HD1070" s="359"/>
      <c r="HE1070" s="359"/>
      <c r="HF1070" s="359"/>
      <c r="HG1070" s="359"/>
      <c r="HH1070" s="359"/>
      <c r="HI1070" s="359"/>
      <c r="HJ1070" s="359"/>
      <c r="HK1070" s="359"/>
      <c r="HL1070" s="359"/>
      <c r="HM1070" s="359"/>
      <c r="HN1070" s="359"/>
      <c r="HO1070" s="359"/>
      <c r="HP1070" s="359"/>
      <c r="HQ1070" s="359"/>
      <c r="HR1070" s="359"/>
      <c r="HS1070" s="359"/>
      <c r="HT1070" s="359"/>
      <c r="HU1070" s="359"/>
      <c r="HV1070" s="359"/>
      <c r="HW1070" s="359"/>
      <c r="HX1070" s="359"/>
      <c r="HY1070" s="359"/>
      <c r="HZ1070" s="359"/>
      <c r="IA1070" s="359"/>
      <c r="IB1070" s="359"/>
      <c r="IC1070" s="359"/>
      <c r="ID1070" s="359"/>
      <c r="IE1070" s="359"/>
      <c r="IF1070" s="359"/>
      <c r="IG1070" s="359"/>
      <c r="IH1070" s="359"/>
      <c r="II1070" s="359"/>
      <c r="IJ1070" s="359"/>
      <c r="IK1070" s="359"/>
      <c r="IL1070" s="359"/>
      <c r="IM1070" s="359"/>
      <c r="IN1070" s="359"/>
      <c r="IO1070" s="359"/>
      <c r="IP1070" s="359"/>
      <c r="IQ1070" s="359"/>
      <c r="IR1070" s="359"/>
      <c r="IS1070" s="359"/>
      <c r="IT1070" s="359"/>
      <c r="IU1070" s="359"/>
      <c r="IV1070" s="359"/>
    </row>
    <row r="1071" spans="1:256">
      <c r="A1071" s="362"/>
      <c r="B1071" s="361"/>
      <c r="C1071" s="257"/>
      <c r="D1071" s="257"/>
      <c r="E1071" s="360"/>
      <c r="F1071" s="272"/>
      <c r="G1071" s="358"/>
      <c r="H1071" s="358"/>
      <c r="I1071" s="358"/>
      <c r="J1071" s="358"/>
      <c r="K1071" s="358"/>
      <c r="L1071" s="358"/>
      <c r="M1071" s="358"/>
      <c r="N1071" s="358"/>
      <c r="O1071" s="358"/>
      <c r="P1071" s="359"/>
      <c r="Q1071" s="359"/>
      <c r="R1071" s="359"/>
      <c r="S1071" s="359"/>
      <c r="T1071" s="359"/>
      <c r="U1071" s="359"/>
      <c r="V1071" s="359"/>
      <c r="W1071" s="359"/>
      <c r="X1071" s="359"/>
      <c r="Y1071" s="359"/>
      <c r="Z1071" s="359"/>
      <c r="AA1071" s="359"/>
      <c r="AB1071" s="359"/>
      <c r="AC1071" s="359"/>
      <c r="AD1071" s="359"/>
      <c r="AE1071" s="359"/>
      <c r="AF1071" s="359"/>
      <c r="AG1071" s="359"/>
      <c r="AH1071" s="359"/>
      <c r="AI1071" s="359"/>
      <c r="AJ1071" s="359"/>
      <c r="AK1071" s="359"/>
      <c r="AL1071" s="359"/>
      <c r="AM1071" s="359"/>
      <c r="AN1071" s="359"/>
      <c r="AO1071" s="359"/>
      <c r="AP1071" s="359"/>
      <c r="AQ1071" s="359"/>
      <c r="AR1071" s="359"/>
      <c r="AS1071" s="359"/>
      <c r="AT1071" s="359"/>
      <c r="AU1071" s="359"/>
      <c r="AV1071" s="359"/>
      <c r="AW1071" s="359"/>
      <c r="AX1071" s="359"/>
      <c r="AY1071" s="359"/>
      <c r="AZ1071" s="359"/>
      <c r="BA1071" s="359"/>
      <c r="BB1071" s="359"/>
      <c r="BC1071" s="359"/>
      <c r="BD1071" s="359"/>
      <c r="BE1071" s="359"/>
      <c r="BF1071" s="359"/>
      <c r="BG1071" s="359"/>
      <c r="BH1071" s="359"/>
      <c r="BI1071" s="359"/>
      <c r="BJ1071" s="359"/>
      <c r="BK1071" s="359"/>
      <c r="BL1071" s="359"/>
      <c r="BM1071" s="359"/>
      <c r="BN1071" s="359"/>
      <c r="BO1071" s="359"/>
      <c r="BP1071" s="359"/>
      <c r="BQ1071" s="359"/>
      <c r="BR1071" s="359"/>
      <c r="BS1071" s="359"/>
      <c r="BT1071" s="359"/>
      <c r="BU1071" s="359"/>
      <c r="BV1071" s="359"/>
      <c r="BW1071" s="359"/>
      <c r="BX1071" s="359"/>
      <c r="BY1071" s="359"/>
      <c r="BZ1071" s="359"/>
      <c r="CA1071" s="359"/>
      <c r="CB1071" s="359"/>
      <c r="CC1071" s="359"/>
      <c r="CD1071" s="359"/>
      <c r="CE1071" s="359"/>
      <c r="CF1071" s="359"/>
      <c r="CG1071" s="359"/>
      <c r="CH1071" s="359"/>
      <c r="CI1071" s="359"/>
      <c r="CJ1071" s="359"/>
      <c r="CK1071" s="359"/>
      <c r="CL1071" s="359"/>
      <c r="CM1071" s="359"/>
      <c r="CN1071" s="359"/>
      <c r="CO1071" s="359"/>
      <c r="CP1071" s="359"/>
      <c r="CQ1071" s="359"/>
      <c r="CR1071" s="359"/>
      <c r="CS1071" s="359"/>
      <c r="CT1071" s="359"/>
      <c r="CU1071" s="359"/>
      <c r="CV1071" s="359"/>
      <c r="CW1071" s="359"/>
      <c r="CX1071" s="359"/>
      <c r="CY1071" s="359"/>
      <c r="CZ1071" s="359"/>
      <c r="DA1071" s="359"/>
      <c r="DB1071" s="359"/>
      <c r="DC1071" s="359"/>
      <c r="DD1071" s="359"/>
      <c r="DE1071" s="359"/>
      <c r="DF1071" s="359"/>
      <c r="DG1071" s="359"/>
      <c r="DH1071" s="359"/>
      <c r="DI1071" s="359"/>
      <c r="DJ1071" s="359"/>
      <c r="DK1071" s="359"/>
      <c r="DL1071" s="359"/>
      <c r="DM1071" s="359"/>
      <c r="DN1071" s="359"/>
      <c r="DO1071" s="359"/>
      <c r="DP1071" s="359"/>
      <c r="DQ1071" s="359"/>
      <c r="DR1071" s="359"/>
      <c r="DS1071" s="359"/>
      <c r="DT1071" s="359"/>
      <c r="DU1071" s="359"/>
      <c r="DV1071" s="359"/>
      <c r="DW1071" s="359"/>
      <c r="DX1071" s="359"/>
      <c r="DY1071" s="359"/>
      <c r="DZ1071" s="359"/>
      <c r="EA1071" s="359"/>
      <c r="EB1071" s="359"/>
      <c r="EC1071" s="359"/>
      <c r="ED1071" s="359"/>
      <c r="EE1071" s="359"/>
      <c r="EF1071" s="359"/>
      <c r="EG1071" s="359"/>
      <c r="EH1071" s="359"/>
      <c r="EI1071" s="359"/>
      <c r="EJ1071" s="359"/>
      <c r="EK1071" s="359"/>
      <c r="EL1071" s="359"/>
      <c r="EM1071" s="359"/>
      <c r="EN1071" s="359"/>
      <c r="EO1071" s="359"/>
      <c r="EP1071" s="359"/>
      <c r="EQ1071" s="359"/>
      <c r="ER1071" s="359"/>
      <c r="ES1071" s="359"/>
      <c r="ET1071" s="359"/>
      <c r="EU1071" s="359"/>
      <c r="EV1071" s="359"/>
      <c r="EW1071" s="359"/>
      <c r="EX1071" s="359"/>
      <c r="EY1071" s="359"/>
      <c r="EZ1071" s="359"/>
      <c r="FA1071" s="359"/>
      <c r="FB1071" s="359"/>
      <c r="FC1071" s="359"/>
      <c r="FD1071" s="359"/>
      <c r="FE1071" s="359"/>
      <c r="FF1071" s="359"/>
      <c r="FG1071" s="359"/>
      <c r="FH1071" s="359"/>
      <c r="FI1071" s="359"/>
      <c r="FJ1071" s="359"/>
      <c r="FK1071" s="359"/>
      <c r="FL1071" s="359"/>
      <c r="FM1071" s="359"/>
      <c r="FN1071" s="359"/>
      <c r="FO1071" s="359"/>
      <c r="FP1071" s="359"/>
      <c r="FQ1071" s="359"/>
      <c r="FR1071" s="359"/>
      <c r="FS1071" s="359"/>
      <c r="FT1071" s="359"/>
      <c r="FU1071" s="359"/>
      <c r="FV1071" s="359"/>
      <c r="FW1071" s="359"/>
      <c r="FX1071" s="359"/>
      <c r="FY1071" s="359"/>
      <c r="FZ1071" s="359"/>
      <c r="GA1071" s="359"/>
      <c r="GB1071" s="359"/>
      <c r="GC1071" s="359"/>
      <c r="GD1071" s="359"/>
      <c r="GE1071" s="359"/>
      <c r="GF1071" s="359"/>
      <c r="GG1071" s="359"/>
      <c r="GH1071" s="359"/>
      <c r="GI1071" s="359"/>
      <c r="GJ1071" s="359"/>
      <c r="GK1071" s="359"/>
      <c r="GL1071" s="359"/>
      <c r="GM1071" s="359"/>
      <c r="GN1071" s="359"/>
      <c r="GO1071" s="359"/>
      <c r="GP1071" s="359"/>
      <c r="GQ1071" s="359"/>
      <c r="GR1071" s="359"/>
      <c r="GS1071" s="359"/>
      <c r="GT1071" s="359"/>
      <c r="GU1071" s="359"/>
      <c r="GV1071" s="359"/>
      <c r="GW1071" s="359"/>
      <c r="GX1071" s="359"/>
      <c r="GY1071" s="359"/>
      <c r="GZ1071" s="359"/>
      <c r="HA1071" s="359"/>
      <c r="HB1071" s="359"/>
      <c r="HC1071" s="359"/>
      <c r="HD1071" s="359"/>
      <c r="HE1071" s="359"/>
      <c r="HF1071" s="359"/>
      <c r="HG1071" s="359"/>
      <c r="HH1071" s="359"/>
      <c r="HI1071" s="359"/>
      <c r="HJ1071" s="359"/>
      <c r="HK1071" s="359"/>
      <c r="HL1071" s="359"/>
      <c r="HM1071" s="359"/>
      <c r="HN1071" s="359"/>
      <c r="HO1071" s="359"/>
      <c r="HP1071" s="359"/>
      <c r="HQ1071" s="359"/>
      <c r="HR1071" s="359"/>
      <c r="HS1071" s="359"/>
      <c r="HT1071" s="359"/>
      <c r="HU1071" s="359"/>
      <c r="HV1071" s="359"/>
      <c r="HW1071" s="359"/>
      <c r="HX1071" s="359"/>
      <c r="HY1071" s="359"/>
      <c r="HZ1071" s="359"/>
      <c r="IA1071" s="359"/>
      <c r="IB1071" s="359"/>
      <c r="IC1071" s="359"/>
      <c r="ID1071" s="359"/>
      <c r="IE1071" s="359"/>
      <c r="IF1071" s="359"/>
      <c r="IG1071" s="359"/>
      <c r="IH1071" s="359"/>
      <c r="II1071" s="359"/>
      <c r="IJ1071" s="359"/>
      <c r="IK1071" s="359"/>
      <c r="IL1071" s="359"/>
      <c r="IM1071" s="359"/>
      <c r="IN1071" s="359"/>
      <c r="IO1071" s="359"/>
      <c r="IP1071" s="359"/>
      <c r="IQ1071" s="359"/>
      <c r="IR1071" s="359"/>
      <c r="IS1071" s="359"/>
      <c r="IT1071" s="359"/>
      <c r="IU1071" s="359"/>
      <c r="IV1071" s="359"/>
    </row>
    <row r="1072" spans="1:256">
      <c r="A1072" s="47" t="s">
        <v>2687</v>
      </c>
      <c r="B1072" s="1000" t="s">
        <v>2668</v>
      </c>
      <c r="C1072" s="999" t="s">
        <v>142</v>
      </c>
      <c r="D1072" s="998">
        <v>1</v>
      </c>
      <c r="E1072" s="376"/>
      <c r="F1072" s="375">
        <f>+E1072*D1072</f>
        <v>0</v>
      </c>
    </row>
    <row r="1073" spans="1:6">
      <c r="A1073" s="47"/>
      <c r="B1073" s="1003"/>
      <c r="C1073" s="1002"/>
      <c r="D1073" s="998"/>
      <c r="E1073" s="401"/>
      <c r="F1073" s="375"/>
    </row>
    <row r="1074" spans="1:6">
      <c r="A1074" s="47" t="s">
        <v>2688</v>
      </c>
      <c r="B1074" s="1000" t="s">
        <v>2667</v>
      </c>
      <c r="C1074" s="999" t="s">
        <v>142</v>
      </c>
      <c r="D1074" s="998">
        <v>5</v>
      </c>
      <c r="E1074" s="376"/>
      <c r="F1074" s="375">
        <f>+E1074*D1074</f>
        <v>0</v>
      </c>
    </row>
  </sheetData>
  <sheetProtection algorithmName="SHA-512" hashValue="/Ux97JMkJS/sCS3AG+A9U16C1H3aiQvhULL/dbds/EW0yvu/N/mhKhkzkfB3ajlCWtUy65Dvzt/Dq05PlwdcJw==" saltValue="h2XfXXthRpGQoHrC0ftn2g==" spinCount="100000" sheet="1" objects="1" scenarios="1"/>
  <mergeCells count="19">
    <mergeCell ref="B60:D60"/>
    <mergeCell ref="B48:D48"/>
    <mergeCell ref="B50:D50"/>
    <mergeCell ref="B52:D52"/>
    <mergeCell ref="B54:D54"/>
    <mergeCell ref="B56:D56"/>
    <mergeCell ref="B58:D58"/>
    <mergeCell ref="B46:D46"/>
    <mergeCell ref="B24:D24"/>
    <mergeCell ref="B26:D26"/>
    <mergeCell ref="B28:D28"/>
    <mergeCell ref="B30:D30"/>
    <mergeCell ref="B32:D32"/>
    <mergeCell ref="B34:D34"/>
    <mergeCell ref="B36:D36"/>
    <mergeCell ref="B38:D38"/>
    <mergeCell ref="B40:D40"/>
    <mergeCell ref="B42:D42"/>
    <mergeCell ref="B44:D44"/>
  </mergeCells>
  <pageMargins left="0.74803149606299213" right="0.74803149606299213" top="0.59055118110236227" bottom="0.59055118110236227" header="0" footer="0"/>
  <pageSetup paperSize="9" scale="83" orientation="portrait" horizontalDpi="4294967295" verticalDpi="4294967295" r:id="rId1"/>
  <headerFooter alignWithMargins="0">
    <oddFooter>&amp;L&amp;F, &amp;A&amp;R&amp;P/&amp;N</oddFooter>
  </headerFooter>
  <rowBreaks count="12" manualBreakCount="12">
    <brk id="21" max="16383" man="1"/>
    <brk id="62" max="16383" man="1"/>
    <brk id="266" max="16383" man="1"/>
    <brk id="451" max="16383" man="1"/>
    <brk id="478" max="5" man="1"/>
    <brk id="549" max="16383" man="1"/>
    <brk id="589" max="16383" man="1"/>
    <brk id="760" max="5" man="1"/>
    <brk id="866" max="5" man="1"/>
    <brk id="907" max="16383" man="1"/>
    <brk id="952" max="5" man="1"/>
    <brk id="97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5"/>
  <sheetViews>
    <sheetView zoomScaleNormal="100" zoomScaleSheetLayoutView="100" workbookViewId="0">
      <selection activeCell="G2" sqref="G2"/>
    </sheetView>
  </sheetViews>
  <sheetFormatPr defaultRowHeight="12.75"/>
  <cols>
    <col min="1" max="1" width="4.5703125" style="849" customWidth="1"/>
    <col min="2" max="2" width="39.28515625" style="848" customWidth="1"/>
    <col min="3" max="3" width="5.7109375" style="847" bestFit="1" customWidth="1"/>
    <col min="4" max="4" width="9.28515625" style="845" customWidth="1"/>
    <col min="5" max="5" width="11.7109375" style="845" bestFit="1" customWidth="1"/>
    <col min="6" max="6" width="13.42578125" style="845" bestFit="1" customWidth="1"/>
    <col min="7" max="7" width="10.85546875" style="846" customWidth="1"/>
    <col min="8" max="8" width="9" style="846" bestFit="1" customWidth="1"/>
    <col min="9" max="16384" width="9.140625" style="845"/>
  </cols>
  <sheetData>
    <row r="1" spans="1:8" s="857" customFormat="1">
      <c r="A1" s="921" t="s">
        <v>2567</v>
      </c>
      <c r="B1" s="928" t="s">
        <v>2569</v>
      </c>
      <c r="C1" s="860"/>
      <c r="G1" s="858"/>
      <c r="H1" s="858"/>
    </row>
    <row r="2" spans="1:8" s="857" customFormat="1" ht="14.25">
      <c r="A2" s="927"/>
      <c r="B2" s="926"/>
      <c r="C2" s="926"/>
      <c r="D2" s="926"/>
      <c r="E2" s="926"/>
      <c r="G2" s="858"/>
      <c r="H2" s="858"/>
    </row>
    <row r="3" spans="1:8" s="857" customFormat="1" ht="14.25">
      <c r="A3" s="927" t="s">
        <v>108</v>
      </c>
      <c r="B3" s="1349" t="s">
        <v>2646</v>
      </c>
      <c r="C3" s="1349"/>
      <c r="D3" s="1349"/>
      <c r="E3" s="1349"/>
      <c r="G3" s="858"/>
      <c r="H3" s="858"/>
    </row>
    <row r="4" spans="1:8" s="857" customFormat="1" ht="14.25">
      <c r="A4" s="859"/>
      <c r="C4" s="926"/>
      <c r="D4" s="926"/>
      <c r="E4" s="926"/>
      <c r="G4" s="858"/>
      <c r="H4" s="858"/>
    </row>
    <row r="5" spans="1:8" s="857" customFormat="1">
      <c r="A5" s="925" t="s">
        <v>2645</v>
      </c>
      <c r="B5" s="924" t="s">
        <v>1</v>
      </c>
      <c r="C5" s="923" t="s">
        <v>2</v>
      </c>
      <c r="D5" s="922" t="s">
        <v>4</v>
      </c>
      <c r="E5" s="922" t="s">
        <v>7</v>
      </c>
      <c r="F5" s="922" t="s">
        <v>2399</v>
      </c>
      <c r="G5" s="858"/>
      <c r="H5" s="858"/>
    </row>
    <row r="6" spans="1:8" s="857" customFormat="1">
      <c r="A6" s="921"/>
      <c r="B6" s="920"/>
      <c r="C6" s="860"/>
      <c r="G6" s="858"/>
      <c r="H6" s="858"/>
    </row>
    <row r="7" spans="1:8" s="857" customFormat="1" ht="38.25">
      <c r="A7" s="912" t="s">
        <v>1501</v>
      </c>
      <c r="B7" s="875" t="s">
        <v>2644</v>
      </c>
      <c r="C7" s="886" t="s">
        <v>50</v>
      </c>
      <c r="D7" s="900">
        <v>107.4</v>
      </c>
      <c r="E7" s="1316"/>
      <c r="F7" s="858">
        <f>D7*E7</f>
        <v>0</v>
      </c>
      <c r="G7" s="858"/>
      <c r="H7" s="858"/>
    </row>
    <row r="8" spans="1:8" s="857" customFormat="1">
      <c r="A8" s="912"/>
      <c r="B8" s="875"/>
      <c r="G8" s="858"/>
      <c r="H8" s="858"/>
    </row>
    <row r="9" spans="1:8" s="857" customFormat="1" ht="38.25">
      <c r="A9" s="912" t="s">
        <v>1503</v>
      </c>
      <c r="B9" s="875" t="s">
        <v>2643</v>
      </c>
      <c r="C9" s="899" t="s">
        <v>2590</v>
      </c>
      <c r="D9" s="900">
        <v>11</v>
      </c>
      <c r="E9" s="1316"/>
      <c r="F9" s="858">
        <f>+ROUND((D9*E9),2)</f>
        <v>0</v>
      </c>
      <c r="G9" s="858"/>
      <c r="H9" s="858"/>
    </row>
    <row r="10" spans="1:8" s="857" customFormat="1">
      <c r="A10" s="912"/>
      <c r="B10" s="919"/>
      <c r="G10" s="858"/>
      <c r="H10" s="858"/>
    </row>
    <row r="11" spans="1:8" s="857" customFormat="1" ht="51">
      <c r="A11" s="912" t="s">
        <v>1516</v>
      </c>
      <c r="B11" s="875" t="s">
        <v>2642</v>
      </c>
      <c r="C11" s="860"/>
      <c r="D11" s="858"/>
      <c r="E11" s="858"/>
      <c r="F11" s="858"/>
      <c r="G11" s="858"/>
      <c r="H11" s="858"/>
    </row>
    <row r="12" spans="1:8" s="857" customFormat="1">
      <c r="A12" s="912"/>
      <c r="B12" s="913" t="s">
        <v>2641</v>
      </c>
      <c r="C12" s="918" t="s">
        <v>2636</v>
      </c>
      <c r="D12" s="858">
        <v>1</v>
      </c>
      <c r="E12" s="1316"/>
      <c r="F12" s="858">
        <f>+ROUND((D12*E12),2)</f>
        <v>0</v>
      </c>
      <c r="G12" s="858"/>
      <c r="H12" s="858"/>
    </row>
    <row r="13" spans="1:8" s="857" customFormat="1">
      <c r="A13" s="912"/>
      <c r="B13" s="913" t="s">
        <v>2640</v>
      </c>
      <c r="C13" s="918" t="s">
        <v>2636</v>
      </c>
      <c r="D13" s="858">
        <v>1</v>
      </c>
      <c r="E13" s="1316"/>
      <c r="F13" s="858">
        <f>+ROUND((D13*E13),2)</f>
        <v>0</v>
      </c>
      <c r="G13" s="858"/>
      <c r="H13" s="858"/>
    </row>
    <row r="14" spans="1:8" s="857" customFormat="1">
      <c r="A14" s="912"/>
      <c r="B14" s="913"/>
      <c r="C14" s="918"/>
      <c r="D14" s="858"/>
      <c r="E14" s="858"/>
      <c r="F14" s="858"/>
      <c r="G14" s="858"/>
      <c r="H14" s="858"/>
    </row>
    <row r="15" spans="1:8" s="857" customFormat="1" ht="38.25">
      <c r="A15" s="852" t="s">
        <v>2639</v>
      </c>
      <c r="B15" s="917" t="s">
        <v>2638</v>
      </c>
      <c r="C15" s="916" t="s">
        <v>142</v>
      </c>
      <c r="D15" s="915">
        <v>1</v>
      </c>
      <c r="E15" s="1317"/>
      <c r="F15" s="914">
        <f>+D15*E15</f>
        <v>0</v>
      </c>
      <c r="G15" s="858"/>
      <c r="H15" s="858"/>
    </row>
    <row r="16" spans="1:8" s="857" customFormat="1">
      <c r="A16" s="912"/>
      <c r="B16" s="913"/>
      <c r="C16" s="860"/>
      <c r="D16" s="858"/>
      <c r="E16" s="858"/>
      <c r="F16" s="858"/>
      <c r="G16" s="858"/>
      <c r="H16" s="858"/>
    </row>
    <row r="17" spans="1:10" s="857" customFormat="1" ht="25.5">
      <c r="A17" s="852">
        <v>5</v>
      </c>
      <c r="B17" s="875" t="s">
        <v>2637</v>
      </c>
      <c r="C17" s="860" t="s">
        <v>2636</v>
      </c>
      <c r="D17" s="858">
        <v>3</v>
      </c>
      <c r="E17" s="1316"/>
      <c r="F17" s="858">
        <f>+ROUND((D17*E17),2)</f>
        <v>0</v>
      </c>
      <c r="G17" s="858"/>
      <c r="H17" s="858"/>
    </row>
    <row r="18" spans="1:10" s="857" customFormat="1">
      <c r="A18" s="912"/>
      <c r="B18" s="875"/>
      <c r="C18" s="860"/>
      <c r="D18" s="858"/>
      <c r="E18" s="858"/>
      <c r="F18" s="858"/>
      <c r="G18" s="858"/>
      <c r="H18" s="858"/>
    </row>
    <row r="19" spans="1:10" s="857" customFormat="1" ht="63" customHeight="1">
      <c r="A19" s="852">
        <v>6</v>
      </c>
      <c r="B19" s="875" t="s">
        <v>2635</v>
      </c>
      <c r="C19" s="886" t="s">
        <v>42</v>
      </c>
      <c r="D19" s="900">
        <v>15</v>
      </c>
      <c r="E19" s="1316"/>
      <c r="F19" s="858">
        <f>+ROUND((D19*E19),2)</f>
        <v>0</v>
      </c>
      <c r="G19" s="858"/>
      <c r="H19" s="858"/>
    </row>
    <row r="20" spans="1:10" s="857" customFormat="1">
      <c r="A20" s="912"/>
      <c r="B20" s="875"/>
      <c r="C20" s="860"/>
      <c r="D20" s="858"/>
      <c r="E20" s="858"/>
      <c r="F20" s="858"/>
      <c r="G20" s="858"/>
      <c r="H20" s="858"/>
    </row>
    <row r="21" spans="1:10" s="857" customFormat="1" ht="25.5">
      <c r="A21" s="852">
        <v>7</v>
      </c>
      <c r="B21" s="875" t="s">
        <v>2634</v>
      </c>
      <c r="C21" s="886" t="s">
        <v>42</v>
      </c>
      <c r="D21" s="900">
        <v>15</v>
      </c>
      <c r="E21" s="1316"/>
      <c r="F21" s="858">
        <f>+ROUND((D21*E21),2)</f>
        <v>0</v>
      </c>
      <c r="G21" s="858"/>
      <c r="H21" s="858"/>
    </row>
    <row r="22" spans="1:10" s="857" customFormat="1">
      <c r="A22" s="852"/>
      <c r="B22" s="875"/>
      <c r="C22" s="860"/>
      <c r="D22" s="858"/>
      <c r="E22" s="858"/>
      <c r="F22" s="858"/>
      <c r="G22" s="858"/>
      <c r="H22" s="858"/>
    </row>
    <row r="23" spans="1:10" s="857" customFormat="1" ht="63" customHeight="1">
      <c r="A23" s="852" t="s">
        <v>2633</v>
      </c>
      <c r="B23" s="875" t="s">
        <v>2632</v>
      </c>
      <c r="C23" s="886" t="s">
        <v>46</v>
      </c>
      <c r="D23" s="900">
        <v>155.11363902287246</v>
      </c>
      <c r="E23" s="1316"/>
      <c r="F23" s="858">
        <f>+ROUND((D23*E23),2)</f>
        <v>0</v>
      </c>
      <c r="G23" s="858"/>
      <c r="H23" s="858"/>
    </row>
    <row r="24" spans="1:10" s="857" customFormat="1">
      <c r="A24" s="852"/>
      <c r="B24" s="875"/>
      <c r="C24" s="886"/>
      <c r="D24" s="900"/>
      <c r="E24" s="858"/>
      <c r="F24" s="858"/>
      <c r="G24" s="858"/>
      <c r="H24" s="858"/>
    </row>
    <row r="25" spans="1:10" s="857" customFormat="1" ht="38.25">
      <c r="A25" s="852" t="s">
        <v>2631</v>
      </c>
      <c r="B25" s="875" t="s">
        <v>2630</v>
      </c>
      <c r="C25" s="886" t="s">
        <v>46</v>
      </c>
      <c r="D25" s="900">
        <v>105.445056176571</v>
      </c>
      <c r="E25" s="1316"/>
      <c r="F25" s="858">
        <f>+ROUND((D25*E25),2)</f>
        <v>0</v>
      </c>
      <c r="G25" s="858"/>
      <c r="H25" s="858"/>
    </row>
    <row r="26" spans="1:10" s="857" customFormat="1">
      <c r="A26" s="852"/>
      <c r="B26" s="875"/>
      <c r="C26" s="886"/>
      <c r="D26" s="900"/>
      <c r="E26" s="858"/>
      <c r="F26" s="858"/>
      <c r="G26" s="858"/>
      <c r="H26" s="858"/>
    </row>
    <row r="27" spans="1:10" s="857" customFormat="1">
      <c r="A27" s="852"/>
      <c r="B27" s="876"/>
      <c r="C27" s="911"/>
      <c r="D27" s="910"/>
      <c r="E27" s="903"/>
      <c r="F27" s="903"/>
      <c r="G27" s="903"/>
      <c r="H27" s="903"/>
      <c r="I27" s="902"/>
      <c r="J27" s="902"/>
    </row>
    <row r="28" spans="1:10" s="857" customFormat="1">
      <c r="A28" s="852"/>
      <c r="B28" s="908" t="s">
        <v>2629</v>
      </c>
      <c r="C28" s="905"/>
      <c r="D28" s="909">
        <v>155.11363902287246</v>
      </c>
      <c r="E28" s="903"/>
      <c r="F28" s="903"/>
      <c r="G28" s="903"/>
      <c r="H28" s="903">
        <f>3*1</f>
        <v>3</v>
      </c>
      <c r="I28" s="902">
        <f>H28*0.54</f>
        <v>1.62</v>
      </c>
      <c r="J28" s="902" t="s">
        <v>2628</v>
      </c>
    </row>
    <row r="29" spans="1:10" s="857" customFormat="1">
      <c r="A29" s="852"/>
      <c r="B29" s="908"/>
      <c r="C29" s="905"/>
      <c r="D29" s="909"/>
      <c r="E29" s="903"/>
      <c r="F29" s="903"/>
      <c r="G29" s="903"/>
      <c r="H29" s="903">
        <v>4</v>
      </c>
      <c r="I29" s="902">
        <f>H29*0.78</f>
        <v>3.12</v>
      </c>
      <c r="J29" s="902" t="s">
        <v>2627</v>
      </c>
    </row>
    <row r="30" spans="1:10" s="857" customFormat="1">
      <c r="A30" s="852"/>
      <c r="B30" s="908" t="s">
        <v>2626</v>
      </c>
      <c r="C30" s="905"/>
      <c r="D30" s="909"/>
      <c r="E30" s="903"/>
      <c r="F30" s="903"/>
      <c r="G30" s="903"/>
      <c r="H30" s="903">
        <v>0</v>
      </c>
      <c r="I30" s="902">
        <f>H30*3.29</f>
        <v>0</v>
      </c>
      <c r="J30" s="902"/>
    </row>
    <row r="31" spans="1:10" s="857" customFormat="1">
      <c r="A31" s="852"/>
      <c r="B31" s="908" t="s">
        <v>2625</v>
      </c>
      <c r="C31" s="905"/>
      <c r="D31" s="909">
        <v>10.498099999999999</v>
      </c>
      <c r="E31" s="903"/>
      <c r="F31" s="903"/>
      <c r="G31" s="903"/>
      <c r="H31" s="903">
        <v>0</v>
      </c>
      <c r="I31" s="902">
        <f>2.5*H31</f>
        <v>0</v>
      </c>
      <c r="J31" s="902"/>
    </row>
    <row r="32" spans="1:10" s="857" customFormat="1">
      <c r="A32" s="852"/>
      <c r="B32" s="908" t="s">
        <v>2624</v>
      </c>
      <c r="C32" s="905"/>
      <c r="D32" s="909">
        <v>5.9074999999999989</v>
      </c>
      <c r="E32" s="903"/>
      <c r="F32" s="903"/>
      <c r="G32" s="903"/>
      <c r="H32" s="903">
        <v>0</v>
      </c>
      <c r="I32" s="902">
        <f>H32*0.79</f>
        <v>0</v>
      </c>
      <c r="J32" s="902"/>
    </row>
    <row r="33" spans="1:10" s="857" customFormat="1">
      <c r="A33" s="852"/>
      <c r="B33" s="908" t="s">
        <v>2623</v>
      </c>
      <c r="C33" s="905"/>
      <c r="D33" s="909">
        <v>28.522982846301449</v>
      </c>
      <c r="E33" s="903"/>
      <c r="F33" s="903"/>
      <c r="G33" s="903"/>
      <c r="H33" s="903"/>
      <c r="I33" s="902"/>
      <c r="J33" s="902"/>
    </row>
    <row r="34" spans="1:10" s="857" customFormat="1">
      <c r="A34" s="852"/>
      <c r="B34" s="908" t="s">
        <v>2622</v>
      </c>
      <c r="C34" s="905"/>
      <c r="D34" s="907">
        <v>4.74</v>
      </c>
      <c r="E34" s="903"/>
      <c r="F34" s="903"/>
      <c r="G34" s="903"/>
      <c r="H34" s="903" t="s">
        <v>2574</v>
      </c>
      <c r="I34" s="902">
        <f>SUM(I28:I32)</f>
        <v>4.74</v>
      </c>
      <c r="J34" s="902"/>
    </row>
    <row r="35" spans="1:10" s="857" customFormat="1">
      <c r="A35" s="852"/>
      <c r="B35" s="906"/>
      <c r="C35" s="905"/>
      <c r="D35" s="904">
        <v>49.668582846301454</v>
      </c>
      <c r="E35" s="903"/>
      <c r="F35" s="903"/>
      <c r="G35" s="903"/>
      <c r="H35" s="903"/>
      <c r="I35" s="902"/>
      <c r="J35" s="902"/>
    </row>
    <row r="36" spans="1:10" s="857" customFormat="1">
      <c r="A36" s="852"/>
      <c r="B36" s="906"/>
      <c r="C36" s="905"/>
      <c r="D36" s="904"/>
      <c r="E36" s="903"/>
      <c r="F36" s="903"/>
      <c r="G36" s="903"/>
      <c r="H36" s="903"/>
      <c r="I36" s="902"/>
      <c r="J36" s="902"/>
    </row>
    <row r="37" spans="1:10" s="857" customFormat="1" ht="63.75">
      <c r="A37" s="852" t="s">
        <v>2621</v>
      </c>
      <c r="B37" s="887" t="s">
        <v>2620</v>
      </c>
      <c r="C37" s="899" t="s">
        <v>46</v>
      </c>
      <c r="D37" s="901">
        <v>49.668582846301454</v>
      </c>
      <c r="E37" s="1318"/>
      <c r="F37" s="901">
        <f>D37*E37</f>
        <v>0</v>
      </c>
      <c r="G37" s="858"/>
      <c r="H37" s="858"/>
    </row>
    <row r="38" spans="1:10" s="857" customFormat="1">
      <c r="A38" s="852"/>
      <c r="B38" s="875"/>
      <c r="C38" s="860"/>
      <c r="D38" s="900"/>
      <c r="E38" s="858"/>
      <c r="F38" s="858"/>
      <c r="G38" s="858"/>
      <c r="H38" s="858"/>
    </row>
    <row r="39" spans="1:10" s="857" customFormat="1" ht="25.5">
      <c r="A39" s="852" t="s">
        <v>2619</v>
      </c>
      <c r="B39" s="875" t="s">
        <v>2618</v>
      </c>
      <c r="C39" s="899" t="s">
        <v>42</v>
      </c>
      <c r="D39" s="898">
        <v>64.44</v>
      </c>
      <c r="E39" s="1318"/>
      <c r="F39" s="885">
        <f>+ROUND((D39*E39),2)</f>
        <v>0</v>
      </c>
      <c r="G39" s="858"/>
      <c r="H39" s="858"/>
    </row>
    <row r="40" spans="1:10" s="857" customFormat="1">
      <c r="A40" s="852"/>
      <c r="B40" s="897"/>
      <c r="G40" s="858"/>
      <c r="H40" s="858"/>
    </row>
    <row r="41" spans="1:10" s="857" customFormat="1" ht="63.75">
      <c r="A41" s="852" t="s">
        <v>2617</v>
      </c>
      <c r="B41" s="876" t="s">
        <v>2616</v>
      </c>
      <c r="C41" s="870" t="s">
        <v>46</v>
      </c>
      <c r="D41" s="869">
        <v>2.5355685287726009</v>
      </c>
      <c r="E41" s="1319"/>
      <c r="F41" s="868">
        <f>+ROUND((D41*E41),2)</f>
        <v>0</v>
      </c>
      <c r="G41" s="858"/>
      <c r="H41" s="858"/>
    </row>
    <row r="42" spans="1:10" s="857" customFormat="1">
      <c r="A42" s="852"/>
      <c r="B42" s="896"/>
      <c r="C42" s="879"/>
      <c r="D42" s="878"/>
      <c r="E42" s="868"/>
      <c r="F42" s="868"/>
      <c r="G42" s="858"/>
      <c r="H42" s="858"/>
    </row>
    <row r="43" spans="1:10" s="857" customFormat="1" ht="80.25" customHeight="1">
      <c r="A43" s="852" t="s">
        <v>2615</v>
      </c>
      <c r="B43" s="876" t="s">
        <v>2614</v>
      </c>
      <c r="C43" s="870" t="s">
        <v>46</v>
      </c>
      <c r="D43" s="869">
        <v>25.987414317528849</v>
      </c>
      <c r="E43" s="1319"/>
      <c r="F43" s="868">
        <f>+ROUND((D43*E43),2)</f>
        <v>0</v>
      </c>
      <c r="G43" s="858"/>
      <c r="H43" s="858"/>
    </row>
    <row r="44" spans="1:10" s="857" customFormat="1">
      <c r="A44" s="852"/>
      <c r="B44" s="896"/>
      <c r="C44" s="879"/>
      <c r="D44" s="878"/>
      <c r="E44" s="868"/>
      <c r="F44" s="868"/>
      <c r="G44" s="858"/>
      <c r="H44" s="858"/>
    </row>
    <row r="45" spans="1:10" s="857" customFormat="1" ht="25.5">
      <c r="A45" s="852" t="s">
        <v>2613</v>
      </c>
      <c r="B45" s="896" t="s">
        <v>2612</v>
      </c>
      <c r="C45" s="870" t="s">
        <v>46</v>
      </c>
      <c r="D45" s="869">
        <v>5.9074999999999989</v>
      </c>
      <c r="E45" s="1319"/>
      <c r="F45" s="868">
        <f>+ROUND((D45*E45),2)</f>
        <v>0</v>
      </c>
      <c r="G45" s="858"/>
      <c r="H45" s="858"/>
    </row>
    <row r="46" spans="1:10" s="857" customFormat="1">
      <c r="A46" s="852"/>
      <c r="B46" s="896"/>
      <c r="C46" s="879"/>
      <c r="D46" s="878"/>
      <c r="E46" s="868"/>
      <c r="F46" s="868"/>
      <c r="G46" s="858"/>
      <c r="H46" s="858"/>
    </row>
    <row r="47" spans="1:10" s="857" customFormat="1" ht="25.5">
      <c r="A47" s="852" t="s">
        <v>2611</v>
      </c>
      <c r="B47" s="896" t="s">
        <v>2610</v>
      </c>
      <c r="C47" s="879"/>
      <c r="D47" s="878"/>
      <c r="E47" s="868"/>
      <c r="F47" s="868"/>
      <c r="G47" s="858"/>
      <c r="H47" s="872"/>
    </row>
    <row r="48" spans="1:10" s="857" customFormat="1">
      <c r="A48" s="852"/>
      <c r="B48" s="876" t="s">
        <v>2609</v>
      </c>
      <c r="C48" s="879" t="s">
        <v>714</v>
      </c>
      <c r="D48" s="878">
        <v>69.91</v>
      </c>
      <c r="E48" s="1319"/>
      <c r="F48" s="868">
        <f>+ROUND((D48*E48),2)</f>
        <v>0</v>
      </c>
      <c r="G48" s="858"/>
      <c r="H48" s="895"/>
    </row>
    <row r="49" spans="1:8" s="857" customFormat="1">
      <c r="A49" s="852"/>
      <c r="B49" s="876" t="s">
        <v>2608</v>
      </c>
      <c r="C49" s="879" t="s">
        <v>714</v>
      </c>
      <c r="D49" s="878">
        <v>11.65</v>
      </c>
      <c r="E49" s="1319"/>
      <c r="F49" s="868">
        <f>+ROUND((D49*E49),2)</f>
        <v>0</v>
      </c>
      <c r="G49" s="858"/>
      <c r="H49" s="895"/>
    </row>
    <row r="50" spans="1:8" s="857" customFormat="1">
      <c r="A50" s="852"/>
      <c r="B50" s="876" t="s">
        <v>2607</v>
      </c>
      <c r="C50" s="879" t="s">
        <v>714</v>
      </c>
      <c r="D50" s="878">
        <v>25.84</v>
      </c>
      <c r="E50" s="1319"/>
      <c r="F50" s="868">
        <f>+ROUND((D50*E50),2)</f>
        <v>0</v>
      </c>
      <c r="G50" s="858"/>
      <c r="H50" s="895"/>
    </row>
    <row r="51" spans="1:8" s="857" customFormat="1">
      <c r="A51" s="852"/>
      <c r="B51" s="876"/>
      <c r="C51" s="879"/>
      <c r="D51" s="878"/>
      <c r="E51" s="868"/>
      <c r="F51" s="868"/>
      <c r="G51" s="858"/>
      <c r="H51" s="895"/>
    </row>
    <row r="52" spans="1:8" s="857" customFormat="1" ht="38.25">
      <c r="A52" s="852" t="s">
        <v>2606</v>
      </c>
      <c r="B52" s="894" t="s">
        <v>2605</v>
      </c>
      <c r="C52" s="893" t="s">
        <v>2590</v>
      </c>
      <c r="D52" s="869">
        <v>5</v>
      </c>
      <c r="E52" s="1320"/>
      <c r="F52" s="869">
        <f>D52*E52</f>
        <v>0</v>
      </c>
      <c r="G52" s="858"/>
      <c r="H52" s="858"/>
    </row>
    <row r="53" spans="1:8" s="857" customFormat="1">
      <c r="A53" s="852"/>
      <c r="B53" s="894"/>
      <c r="C53" s="893"/>
      <c r="D53" s="869"/>
      <c r="E53" s="869"/>
      <c r="F53" s="869"/>
      <c r="G53" s="858"/>
      <c r="H53" s="858"/>
    </row>
    <row r="54" spans="1:8" s="857" customFormat="1" ht="89.25">
      <c r="A54" s="852" t="s">
        <v>2604</v>
      </c>
      <c r="B54" s="876" t="s">
        <v>2603</v>
      </c>
      <c r="C54" s="879" t="s">
        <v>2590</v>
      </c>
      <c r="D54" s="878">
        <v>3</v>
      </c>
      <c r="E54" s="1319"/>
      <c r="F54" s="868">
        <f>+ROUND((D54*E54),2)</f>
        <v>0</v>
      </c>
      <c r="G54" s="858"/>
      <c r="H54" s="858"/>
    </row>
    <row r="55" spans="1:8" s="857" customFormat="1">
      <c r="A55" s="852"/>
      <c r="B55" s="876"/>
      <c r="G55" s="858"/>
      <c r="H55" s="858"/>
    </row>
    <row r="56" spans="1:8" s="857" customFormat="1" ht="89.25">
      <c r="A56" s="852" t="s">
        <v>2602</v>
      </c>
      <c r="B56" s="876" t="s">
        <v>2601</v>
      </c>
      <c r="C56" s="879" t="s">
        <v>2590</v>
      </c>
      <c r="D56" s="878">
        <v>2</v>
      </c>
      <c r="E56" s="1319"/>
      <c r="F56" s="868">
        <f>+ROUND((D56*E56),2)</f>
        <v>0</v>
      </c>
      <c r="G56" s="858"/>
      <c r="H56" s="858"/>
    </row>
    <row r="57" spans="1:8" s="857" customFormat="1">
      <c r="A57" s="852"/>
      <c r="B57" s="876"/>
      <c r="C57" s="879"/>
      <c r="D57" s="878"/>
      <c r="E57" s="868"/>
      <c r="F57" s="868"/>
      <c r="G57" s="858"/>
      <c r="H57" s="858"/>
    </row>
    <row r="58" spans="1:8" s="857" customFormat="1" ht="51">
      <c r="A58" s="852" t="s">
        <v>2600</v>
      </c>
      <c r="B58" s="887" t="s">
        <v>2599</v>
      </c>
      <c r="C58" s="886" t="s">
        <v>2590</v>
      </c>
      <c r="D58" s="885">
        <v>1</v>
      </c>
      <c r="E58" s="1318"/>
      <c r="F58" s="885">
        <f>+ROUND((D58*E58),2)</f>
        <v>0</v>
      </c>
      <c r="G58" s="858"/>
      <c r="H58" s="858"/>
    </row>
    <row r="59" spans="1:8" s="857" customFormat="1">
      <c r="A59" s="852"/>
      <c r="B59" s="892"/>
      <c r="C59" s="883"/>
      <c r="D59" s="880"/>
      <c r="E59" s="882"/>
      <c r="F59" s="881"/>
      <c r="G59" s="858"/>
      <c r="H59" s="858"/>
    </row>
    <row r="60" spans="1:8" s="857" customFormat="1" ht="25.5">
      <c r="A60" s="891">
        <v>20</v>
      </c>
      <c r="B60" s="890" t="s">
        <v>2598</v>
      </c>
      <c r="C60" s="889" t="s">
        <v>2590</v>
      </c>
      <c r="D60" s="889">
        <v>1</v>
      </c>
      <c r="E60" s="1321"/>
      <c r="F60" s="888">
        <f>+ROUND((D60*E60),2)</f>
        <v>0</v>
      </c>
      <c r="G60" s="858"/>
      <c r="H60" s="858"/>
    </row>
    <row r="61" spans="1:8" s="857" customFormat="1">
      <c r="A61" s="891"/>
      <c r="B61" s="889"/>
      <c r="C61" s="888"/>
      <c r="D61" s="888"/>
      <c r="E61" s="888"/>
      <c r="F61" s="888"/>
      <c r="G61" s="858"/>
      <c r="H61" s="858"/>
    </row>
    <row r="62" spans="1:8" s="857" customFormat="1" ht="25.5">
      <c r="A62" s="891">
        <v>21</v>
      </c>
      <c r="B62" s="890" t="s">
        <v>2597</v>
      </c>
      <c r="C62" s="889" t="s">
        <v>2590</v>
      </c>
      <c r="D62" s="889">
        <v>1</v>
      </c>
      <c r="E62" s="1321"/>
      <c r="F62" s="888">
        <f>+ROUND((D62*E62),2)</f>
        <v>0</v>
      </c>
      <c r="G62" s="858"/>
      <c r="H62" s="858"/>
    </row>
    <row r="63" spans="1:8" s="857" customFormat="1">
      <c r="A63" s="852"/>
      <c r="B63" s="887"/>
      <c r="C63" s="886"/>
      <c r="D63" s="885"/>
      <c r="E63" s="885"/>
      <c r="F63" s="885"/>
      <c r="G63" s="858"/>
      <c r="H63" s="858"/>
    </row>
    <row r="64" spans="1:8" s="857" customFormat="1" ht="102.75" customHeight="1">
      <c r="A64" s="852" t="s">
        <v>2596</v>
      </c>
      <c r="B64" s="884" t="s">
        <v>2595</v>
      </c>
      <c r="C64" s="883" t="s">
        <v>2590</v>
      </c>
      <c r="D64" s="880">
        <v>1</v>
      </c>
      <c r="E64" s="1322"/>
      <c r="F64" s="881">
        <f>+ROUND((D64*E64),2)</f>
        <v>0</v>
      </c>
      <c r="G64" s="858"/>
      <c r="H64" s="858"/>
    </row>
    <row r="65" spans="1:8" s="857" customFormat="1">
      <c r="A65" s="852"/>
      <c r="B65" s="880"/>
      <c r="G65" s="858"/>
      <c r="H65" s="858"/>
    </row>
    <row r="66" spans="1:8" s="857" customFormat="1" ht="25.5">
      <c r="A66" s="852" t="s">
        <v>2594</v>
      </c>
      <c r="B66" s="884" t="s">
        <v>2593</v>
      </c>
      <c r="C66" s="883" t="s">
        <v>2590</v>
      </c>
      <c r="D66" s="880">
        <v>1</v>
      </c>
      <c r="E66" s="1322"/>
      <c r="F66" s="881">
        <f>+ROUND((D66*E66),2)</f>
        <v>0</v>
      </c>
      <c r="G66" s="858"/>
      <c r="H66" s="858"/>
    </row>
    <row r="67" spans="1:8" s="857" customFormat="1">
      <c r="A67" s="852"/>
      <c r="B67" s="880"/>
      <c r="G67" s="858"/>
      <c r="H67" s="858"/>
    </row>
    <row r="68" spans="1:8" s="857" customFormat="1" ht="25.5">
      <c r="A68" s="852" t="s">
        <v>2592</v>
      </c>
      <c r="B68" s="884" t="s">
        <v>2591</v>
      </c>
      <c r="C68" s="883" t="s">
        <v>2590</v>
      </c>
      <c r="D68" s="880">
        <v>1</v>
      </c>
      <c r="E68" s="1322"/>
      <c r="F68" s="881">
        <f>+ROUND((D68*E68),2)</f>
        <v>0</v>
      </c>
      <c r="G68" s="858"/>
      <c r="H68" s="858"/>
    </row>
    <row r="69" spans="1:8" s="857" customFormat="1">
      <c r="A69" s="852"/>
      <c r="B69" s="880"/>
      <c r="G69" s="858"/>
      <c r="H69" s="858"/>
    </row>
    <row r="70" spans="1:8" s="857" customFormat="1" ht="25.5">
      <c r="A70" s="852" t="s">
        <v>2589</v>
      </c>
      <c r="B70" s="866" t="s">
        <v>2588</v>
      </c>
      <c r="C70" s="879" t="s">
        <v>840</v>
      </c>
      <c r="D70" s="878">
        <v>32</v>
      </c>
      <c r="E70" s="1319"/>
      <c r="F70" s="868">
        <f>+ROUND((D70*E70),2)</f>
        <v>0</v>
      </c>
      <c r="G70" s="858"/>
      <c r="H70" s="858"/>
    </row>
    <row r="71" spans="1:8" s="857" customFormat="1">
      <c r="A71" s="852"/>
      <c r="B71" s="866"/>
      <c r="G71" s="858"/>
      <c r="H71" s="858"/>
    </row>
    <row r="72" spans="1:8" s="857" customFormat="1" ht="25.5">
      <c r="A72" s="852" t="s">
        <v>2587</v>
      </c>
      <c r="B72" s="876" t="s">
        <v>2586</v>
      </c>
      <c r="C72" s="879" t="s">
        <v>50</v>
      </c>
      <c r="D72" s="878">
        <v>107.4</v>
      </c>
      <c r="E72" s="1319"/>
      <c r="F72" s="868">
        <f>+ROUND((D72*E72),2)</f>
        <v>0</v>
      </c>
      <c r="G72" s="858"/>
      <c r="H72" s="858"/>
    </row>
    <row r="73" spans="1:8" s="857" customFormat="1">
      <c r="A73" s="852"/>
      <c r="B73" s="866"/>
      <c r="G73" s="858"/>
      <c r="H73" s="858"/>
    </row>
    <row r="74" spans="1:8" s="857" customFormat="1" ht="38.25">
      <c r="A74" s="852" t="s">
        <v>2585</v>
      </c>
      <c r="B74" s="876" t="s">
        <v>2584</v>
      </c>
      <c r="C74" s="870" t="s">
        <v>50</v>
      </c>
      <c r="D74" s="869">
        <v>107.4</v>
      </c>
      <c r="E74" s="1319"/>
      <c r="F74" s="868">
        <f>+ROUND((D74*E74),2)</f>
        <v>0</v>
      </c>
      <c r="G74" s="858"/>
      <c r="H74" s="858"/>
    </row>
    <row r="75" spans="1:8" s="857" customFormat="1">
      <c r="A75" s="852"/>
      <c r="B75" s="877"/>
      <c r="G75" s="858"/>
      <c r="H75" s="858"/>
    </row>
    <row r="76" spans="1:8" s="857" customFormat="1" ht="38.25">
      <c r="A76" s="852" t="s">
        <v>2583</v>
      </c>
      <c r="B76" s="877" t="s">
        <v>2582</v>
      </c>
      <c r="C76" s="870" t="s">
        <v>142</v>
      </c>
      <c r="D76" s="869">
        <v>1</v>
      </c>
      <c r="E76" s="1319"/>
      <c r="F76" s="868">
        <f>+ROUND((D76*E76),2)</f>
        <v>0</v>
      </c>
      <c r="G76" s="858"/>
      <c r="H76" s="858"/>
    </row>
    <row r="77" spans="1:8" s="857" customFormat="1">
      <c r="A77" s="852"/>
      <c r="B77" s="876"/>
      <c r="G77" s="858"/>
      <c r="H77" s="858"/>
    </row>
    <row r="78" spans="1:8" s="857" customFormat="1" ht="25.5">
      <c r="A78" s="852" t="s">
        <v>2581</v>
      </c>
      <c r="B78" s="876" t="s">
        <v>2580</v>
      </c>
      <c r="C78" s="870" t="s">
        <v>142</v>
      </c>
      <c r="D78" s="869">
        <v>1</v>
      </c>
      <c r="E78" s="1319"/>
      <c r="F78" s="868">
        <f>+ROUND((D78*E78),2)</f>
        <v>0</v>
      </c>
      <c r="G78" s="858"/>
      <c r="H78" s="858"/>
    </row>
    <row r="79" spans="1:8" s="857" customFormat="1">
      <c r="A79" s="852"/>
      <c r="B79" s="876"/>
      <c r="C79" s="870"/>
      <c r="D79" s="869"/>
      <c r="E79" s="868"/>
      <c r="F79" s="868"/>
      <c r="G79" s="858"/>
      <c r="H79" s="858"/>
    </row>
    <row r="80" spans="1:8" s="857" customFormat="1" ht="25.5">
      <c r="A80" s="852" t="s">
        <v>2579</v>
      </c>
      <c r="B80" s="876" t="s">
        <v>2578</v>
      </c>
      <c r="C80" s="870" t="s">
        <v>142</v>
      </c>
      <c r="D80" s="869">
        <v>4</v>
      </c>
      <c r="E80" s="1319"/>
      <c r="F80" s="868">
        <f>+ROUND((D80*E80),2)</f>
        <v>0</v>
      </c>
      <c r="G80" s="858"/>
      <c r="H80" s="858"/>
    </row>
    <row r="81" spans="1:15" s="857" customFormat="1">
      <c r="A81" s="852"/>
      <c r="B81" s="876"/>
      <c r="C81" s="870"/>
      <c r="D81" s="869"/>
      <c r="E81" s="868"/>
      <c r="F81" s="868"/>
      <c r="G81" s="858"/>
      <c r="H81" s="858"/>
    </row>
    <row r="82" spans="1:15" s="857" customFormat="1">
      <c r="A82" s="852" t="s">
        <v>2577</v>
      </c>
      <c r="B82" s="875" t="s">
        <v>2576</v>
      </c>
      <c r="C82" s="874" t="s">
        <v>50</v>
      </c>
      <c r="D82" s="873">
        <v>107.4</v>
      </c>
      <c r="E82" s="1323"/>
      <c r="F82" s="872">
        <f>+ROUND((D82*E82),2)</f>
        <v>0</v>
      </c>
      <c r="G82" s="858"/>
      <c r="H82" s="858"/>
    </row>
    <row r="83" spans="1:15" s="857" customFormat="1">
      <c r="A83" s="871"/>
      <c r="B83" s="866"/>
      <c r="C83" s="870"/>
      <c r="D83" s="869"/>
      <c r="E83" s="868"/>
      <c r="F83" s="868"/>
      <c r="G83" s="858"/>
      <c r="H83" s="858"/>
    </row>
    <row r="84" spans="1:15" s="857" customFormat="1">
      <c r="A84" s="871">
        <v>32</v>
      </c>
      <c r="B84" s="1000" t="s">
        <v>2668</v>
      </c>
      <c r="C84" s="870" t="s">
        <v>142</v>
      </c>
      <c r="D84" s="869">
        <v>1</v>
      </c>
      <c r="E84" s="1319"/>
      <c r="F84" s="872">
        <f>+ROUND((D84*E84),2)</f>
        <v>0</v>
      </c>
      <c r="G84" s="858"/>
      <c r="H84" s="858"/>
    </row>
    <row r="85" spans="1:15" s="857" customFormat="1">
      <c r="A85" s="871"/>
      <c r="B85" s="1003"/>
      <c r="C85" s="870"/>
      <c r="D85" s="869"/>
      <c r="E85" s="868"/>
      <c r="F85" s="868"/>
      <c r="G85" s="858"/>
      <c r="H85" s="858"/>
    </row>
    <row r="86" spans="1:15" s="857" customFormat="1">
      <c r="A86" s="871">
        <v>33</v>
      </c>
      <c r="B86" s="1000" t="s">
        <v>2667</v>
      </c>
      <c r="C86" s="870" t="s">
        <v>142</v>
      </c>
      <c r="D86" s="869">
        <v>5</v>
      </c>
      <c r="E86" s="1319"/>
      <c r="F86" s="872">
        <f>+ROUND((D86*E86),2)</f>
        <v>0</v>
      </c>
      <c r="G86" s="858"/>
      <c r="H86" s="858"/>
    </row>
    <row r="87" spans="1:15" s="857" customFormat="1">
      <c r="A87" s="871"/>
      <c r="B87" s="866"/>
      <c r="C87" s="870"/>
      <c r="D87" s="869"/>
      <c r="E87" s="868"/>
      <c r="F87" s="868"/>
      <c r="G87" s="858"/>
      <c r="H87" s="858"/>
    </row>
    <row r="88" spans="1:15" s="857" customFormat="1">
      <c r="A88" s="867" t="s">
        <v>2575</v>
      </c>
      <c r="B88" s="866"/>
      <c r="C88" s="865"/>
      <c r="D88" s="864"/>
      <c r="E88" s="863"/>
      <c r="F88" s="862">
        <f>SUM(F7:F86)</f>
        <v>0</v>
      </c>
      <c r="G88" s="858"/>
      <c r="H88" s="858"/>
    </row>
    <row r="89" spans="1:15" s="857" customFormat="1">
      <c r="A89" s="856"/>
      <c r="B89" s="861"/>
      <c r="C89" s="860"/>
      <c r="D89" s="859"/>
      <c r="F89" s="858"/>
      <c r="G89" s="858"/>
      <c r="H89" s="858"/>
    </row>
    <row r="90" spans="1:15" ht="15.75">
      <c r="A90" s="856"/>
      <c r="B90" s="1329"/>
      <c r="C90" s="1329"/>
      <c r="D90" s="1329"/>
      <c r="E90" s="1329"/>
    </row>
    <row r="91" spans="1:15" ht="15.75">
      <c r="A91" s="856"/>
      <c r="B91" s="1329"/>
      <c r="C91" s="1329"/>
      <c r="D91" s="1329"/>
      <c r="E91" s="1329"/>
    </row>
    <row r="92" spans="1:15" ht="15.75">
      <c r="B92" s="1329"/>
      <c r="C92" s="1329"/>
      <c r="D92" s="1329"/>
      <c r="E92" s="1329"/>
    </row>
    <row r="93" spans="1:15" ht="15.75">
      <c r="B93" s="1329"/>
      <c r="C93" s="1329"/>
      <c r="D93" s="1329"/>
      <c r="E93" s="1329"/>
      <c r="I93" s="852"/>
      <c r="J93" s="855"/>
      <c r="K93" s="853"/>
      <c r="L93" s="854"/>
      <c r="M93" s="854"/>
      <c r="N93" s="853"/>
      <c r="O93" s="853"/>
    </row>
    <row r="94" spans="1:15" ht="15.75">
      <c r="B94" s="1329"/>
      <c r="C94" s="1329"/>
      <c r="D94" s="1329"/>
      <c r="E94" s="1329"/>
      <c r="I94" s="852"/>
      <c r="J94" s="855"/>
      <c r="K94" s="853"/>
      <c r="L94" s="854"/>
      <c r="M94" s="854"/>
      <c r="N94" s="853"/>
      <c r="O94" s="853"/>
    </row>
    <row r="95" spans="1:15" ht="15.75">
      <c r="B95" s="1329"/>
      <c r="C95" s="1329"/>
      <c r="D95" s="1329"/>
      <c r="E95" s="1329"/>
      <c r="I95" s="852"/>
    </row>
    <row r="96" spans="1:15" ht="15.75">
      <c r="B96" s="1329"/>
      <c r="C96" s="1329"/>
      <c r="D96" s="1329"/>
      <c r="E96" s="1329"/>
    </row>
    <row r="97" spans="1:13" ht="15.75">
      <c r="B97" s="1329"/>
      <c r="C97" s="1329"/>
      <c r="D97" s="1329"/>
      <c r="E97" s="1329"/>
    </row>
    <row r="100" spans="1:13" s="850" customFormat="1">
      <c r="A100" s="1330"/>
      <c r="B100" s="1331"/>
      <c r="C100" s="1330"/>
      <c r="D100" s="1330"/>
      <c r="E100" s="1330"/>
      <c r="F100" s="1330"/>
      <c r="G100" s="1330"/>
      <c r="H100" s="1330"/>
      <c r="I100" s="1330"/>
      <c r="J100" s="1330"/>
      <c r="K100" s="1330"/>
      <c r="L100" s="1330"/>
      <c r="M100" s="1330"/>
    </row>
    <row r="101" spans="1:13" s="850" customFormat="1">
      <c r="A101" s="1330"/>
      <c r="B101" s="1330"/>
      <c r="C101" s="1330"/>
      <c r="D101" s="1330"/>
      <c r="E101" s="1330"/>
      <c r="F101" s="1330"/>
      <c r="G101" s="1330"/>
      <c r="H101" s="1330"/>
      <c r="I101" s="1330"/>
      <c r="J101" s="1330"/>
      <c r="K101" s="1330"/>
      <c r="L101" s="1330"/>
      <c r="M101" s="1330"/>
    </row>
    <row r="102" spans="1:13" s="850" customFormat="1">
      <c r="A102" s="1330"/>
      <c r="B102" s="1330"/>
      <c r="C102" s="1331"/>
      <c r="D102" s="1330"/>
      <c r="E102" s="1330"/>
      <c r="F102" s="1330"/>
      <c r="G102" s="1330"/>
      <c r="H102" s="1332"/>
      <c r="I102" s="1330"/>
      <c r="J102" s="1330"/>
      <c r="K102" s="1330"/>
      <c r="L102" s="1330"/>
      <c r="M102" s="1330"/>
    </row>
    <row r="103" spans="1:13" s="850" customFormat="1">
      <c r="A103" s="1330"/>
      <c r="B103" s="1330"/>
      <c r="C103" s="1331"/>
      <c r="D103" s="1330"/>
      <c r="E103" s="1330"/>
      <c r="F103" s="1330"/>
      <c r="G103" s="1330"/>
      <c r="H103" s="1332"/>
      <c r="I103" s="1330"/>
      <c r="J103" s="1330"/>
      <c r="K103" s="1330"/>
      <c r="L103" s="1330"/>
      <c r="M103" s="1330"/>
    </row>
    <row r="104" spans="1:13" s="850" customFormat="1">
      <c r="A104" s="1330"/>
      <c r="B104" s="1330"/>
      <c r="C104" s="1331"/>
      <c r="D104" s="1330"/>
      <c r="E104" s="1330"/>
      <c r="F104" s="1330"/>
      <c r="G104" s="1330"/>
      <c r="H104" s="1332"/>
      <c r="I104" s="1330"/>
      <c r="J104" s="1330"/>
      <c r="K104" s="1330"/>
      <c r="L104" s="1330"/>
      <c r="M104" s="1330"/>
    </row>
    <row r="105" spans="1:13" s="850" customFormat="1">
      <c r="A105" s="1330"/>
      <c r="B105" s="1330"/>
      <c r="C105" s="1331"/>
      <c r="D105" s="1330"/>
      <c r="E105" s="1330"/>
      <c r="F105" s="1330"/>
      <c r="G105" s="1330"/>
      <c r="H105" s="1332"/>
      <c r="I105" s="1330"/>
      <c r="J105" s="1330"/>
      <c r="K105" s="1330"/>
      <c r="L105" s="1330"/>
      <c r="M105" s="1330"/>
    </row>
    <row r="106" spans="1:13" s="850" customFormat="1">
      <c r="A106" s="1330"/>
      <c r="B106" s="1330"/>
      <c r="C106" s="1331"/>
      <c r="D106" s="1330"/>
      <c r="E106" s="1330"/>
      <c r="F106" s="1330"/>
      <c r="G106" s="1330"/>
      <c r="H106" s="1332"/>
      <c r="I106" s="1330"/>
      <c r="J106" s="1330"/>
      <c r="K106" s="1330"/>
      <c r="L106" s="1330"/>
      <c r="M106" s="1330"/>
    </row>
    <row r="107" spans="1:13" s="850" customFormat="1">
      <c r="A107" s="1330"/>
      <c r="B107" s="1330"/>
      <c r="C107" s="1330"/>
      <c r="D107" s="1330"/>
      <c r="E107" s="1330"/>
      <c r="F107" s="1330"/>
      <c r="G107" s="1330"/>
      <c r="H107" s="1330"/>
      <c r="I107" s="1330"/>
      <c r="J107" s="1330"/>
      <c r="K107" s="1330"/>
      <c r="L107" s="1330"/>
      <c r="M107" s="1330"/>
    </row>
    <row r="108" spans="1:13" s="850" customFormat="1">
      <c r="A108" s="1330"/>
      <c r="B108" s="1330"/>
      <c r="C108" s="1330"/>
      <c r="D108" s="1330"/>
      <c r="E108" s="1330"/>
      <c r="F108" s="1330"/>
      <c r="G108" s="1330"/>
      <c r="H108" s="1330"/>
      <c r="I108" s="1330"/>
      <c r="J108" s="1330"/>
      <c r="K108" s="1330"/>
      <c r="L108" s="1330"/>
      <c r="M108" s="1330"/>
    </row>
    <row r="109" spans="1:13" s="850" customFormat="1">
      <c r="A109" s="1330"/>
      <c r="B109" s="1330"/>
      <c r="C109" s="1330"/>
      <c r="D109" s="1330"/>
      <c r="E109" s="1330"/>
      <c r="F109" s="1330"/>
      <c r="G109" s="1330"/>
      <c r="H109" s="1330"/>
      <c r="I109" s="1330"/>
      <c r="J109" s="1330"/>
      <c r="K109" s="1330"/>
      <c r="L109" s="1330"/>
      <c r="M109" s="1330"/>
    </row>
    <row r="110" spans="1:13" s="850" customFormat="1">
      <c r="A110" s="1330"/>
      <c r="B110" s="1330"/>
      <c r="C110" s="1330"/>
      <c r="D110" s="1330"/>
      <c r="E110" s="1330"/>
      <c r="F110" s="1330"/>
      <c r="G110" s="1330"/>
      <c r="H110" s="1330"/>
      <c r="I110" s="1330"/>
      <c r="J110" s="1330"/>
      <c r="K110" s="1330"/>
      <c r="L110" s="1330"/>
      <c r="M110" s="1330"/>
    </row>
    <row r="111" spans="1:13" s="850" customFormat="1">
      <c r="A111" s="1330"/>
      <c r="B111" s="1330"/>
      <c r="C111" s="1330"/>
      <c r="D111" s="1330"/>
      <c r="E111" s="1330"/>
      <c r="F111" s="1330"/>
      <c r="G111" s="1330"/>
      <c r="H111" s="1330"/>
      <c r="I111" s="1330"/>
      <c r="J111" s="1330"/>
      <c r="K111" s="1330"/>
      <c r="L111" s="1330"/>
      <c r="M111" s="1330"/>
    </row>
    <row r="112" spans="1:13" s="850" customFormat="1">
      <c r="A112" s="1330"/>
      <c r="B112" s="1333"/>
      <c r="C112" s="1330"/>
      <c r="D112" s="1330"/>
      <c r="E112" s="1330"/>
      <c r="F112" s="1330"/>
      <c r="G112" s="1330"/>
      <c r="H112" s="1330"/>
      <c r="I112" s="1330"/>
      <c r="J112" s="1330"/>
      <c r="K112" s="1330"/>
      <c r="L112" s="1330"/>
      <c r="M112" s="1330"/>
    </row>
    <row r="113" spans="1:14" s="850" customFormat="1">
      <c r="A113" s="1330"/>
      <c r="B113" s="1333"/>
      <c r="C113" s="1330"/>
      <c r="D113" s="1330"/>
      <c r="E113" s="1330"/>
      <c r="F113" s="1330"/>
      <c r="G113" s="1330"/>
      <c r="H113" s="1330"/>
      <c r="I113" s="1334"/>
      <c r="J113" s="1330"/>
      <c r="K113" s="1330"/>
      <c r="L113" s="1330"/>
      <c r="M113" s="1330"/>
    </row>
    <row r="114" spans="1:14" s="850" customFormat="1">
      <c r="A114" s="1330"/>
      <c r="B114" s="1333"/>
      <c r="C114" s="1330"/>
      <c r="D114" s="1330"/>
      <c r="E114" s="1330"/>
      <c r="F114" s="1330"/>
      <c r="G114" s="1330"/>
      <c r="H114" s="1330"/>
      <c r="I114" s="1334"/>
      <c r="J114" s="1330"/>
      <c r="K114" s="1330"/>
      <c r="L114" s="1330"/>
      <c r="M114" s="1330"/>
    </row>
    <row r="115" spans="1:14" s="850" customFormat="1">
      <c r="A115" s="1330"/>
      <c r="B115" s="1333"/>
      <c r="C115" s="1330"/>
      <c r="D115" s="1330"/>
      <c r="E115" s="1330"/>
      <c r="F115" s="1330"/>
      <c r="G115" s="1330"/>
      <c r="H115" s="1330"/>
      <c r="I115" s="1334"/>
      <c r="J115" s="1330"/>
      <c r="K115" s="1330"/>
      <c r="L115" s="1330"/>
      <c r="M115" s="1330"/>
    </row>
    <row r="116" spans="1:14" s="850" customFormat="1">
      <c r="A116" s="1330"/>
      <c r="B116" s="1333"/>
      <c r="C116" s="1330"/>
      <c r="D116" s="1330"/>
      <c r="E116" s="1330"/>
      <c r="F116" s="1330"/>
      <c r="G116" s="1330"/>
      <c r="H116" s="1330"/>
      <c r="I116" s="1334"/>
      <c r="J116" s="1330"/>
      <c r="K116" s="1330"/>
      <c r="L116" s="1330"/>
      <c r="M116" s="1330"/>
    </row>
    <row r="117" spans="1:14" s="850" customFormat="1">
      <c r="A117" s="1330"/>
      <c r="B117" s="1333"/>
      <c r="C117" s="1330"/>
      <c r="D117" s="1330"/>
      <c r="E117" s="1330"/>
      <c r="F117" s="1330"/>
      <c r="G117" s="1330"/>
      <c r="H117" s="1330"/>
      <c r="I117" s="1334"/>
      <c r="J117" s="1330"/>
      <c r="K117" s="1330"/>
      <c r="L117" s="1330"/>
      <c r="M117" s="1330"/>
    </row>
    <row r="118" spans="1:14" s="850" customFormat="1">
      <c r="A118" s="1330"/>
      <c r="B118" s="1333"/>
      <c r="C118" s="1330"/>
      <c r="D118" s="1330"/>
      <c r="E118" s="1330"/>
      <c r="F118" s="1330"/>
      <c r="G118" s="1330"/>
      <c r="H118" s="1330"/>
      <c r="I118" s="1334"/>
      <c r="J118" s="1330"/>
      <c r="K118" s="1330"/>
      <c r="L118" s="1330"/>
      <c r="M118" s="1330"/>
    </row>
    <row r="119" spans="1:14" s="850" customFormat="1">
      <c r="A119" s="1330"/>
      <c r="B119" s="1333"/>
      <c r="C119" s="1330"/>
      <c r="D119" s="1330"/>
      <c r="E119" s="1330"/>
      <c r="F119" s="1330"/>
      <c r="G119" s="1330"/>
      <c r="H119" s="1330"/>
      <c r="I119" s="1334"/>
      <c r="J119" s="1330"/>
      <c r="K119" s="1330"/>
      <c r="L119" s="1330"/>
      <c r="M119" s="1330"/>
    </row>
    <row r="120" spans="1:14" s="850" customFormat="1">
      <c r="A120" s="1330"/>
      <c r="B120" s="1333"/>
      <c r="C120" s="1330"/>
      <c r="D120" s="1330"/>
      <c r="E120" s="1330"/>
      <c r="F120" s="1330"/>
      <c r="G120" s="1330"/>
      <c r="H120" s="1330"/>
      <c r="I120" s="1334"/>
      <c r="J120" s="1330"/>
      <c r="K120" s="1330"/>
      <c r="L120" s="1330"/>
      <c r="M120" s="1330"/>
    </row>
    <row r="121" spans="1:14" s="850" customFormat="1">
      <c r="A121" s="1330"/>
      <c r="B121" s="1333"/>
      <c r="C121" s="1330"/>
      <c r="D121" s="1330"/>
      <c r="E121" s="1330"/>
      <c r="F121" s="1330"/>
      <c r="G121" s="1330"/>
      <c r="H121" s="1330"/>
      <c r="I121" s="1334"/>
      <c r="J121" s="1330"/>
      <c r="K121" s="1330"/>
      <c r="L121" s="1330"/>
      <c r="M121" s="1330"/>
      <c r="N121" s="851"/>
    </row>
    <row r="122" spans="1:14" s="850" customFormat="1">
      <c r="A122" s="1330"/>
      <c r="B122" s="1333"/>
      <c r="C122" s="1330"/>
      <c r="D122" s="1330"/>
      <c r="E122" s="1330"/>
      <c r="F122" s="1330"/>
      <c r="G122" s="1330"/>
      <c r="H122" s="1330"/>
      <c r="I122" s="1334"/>
      <c r="J122" s="1330"/>
      <c r="K122" s="1330"/>
      <c r="L122" s="1330"/>
      <c r="M122" s="1330"/>
      <c r="N122" s="851"/>
    </row>
    <row r="123" spans="1:14" s="850" customFormat="1">
      <c r="A123" s="1330"/>
      <c r="B123" s="1333"/>
      <c r="C123" s="1330"/>
      <c r="D123" s="1330"/>
      <c r="E123" s="1330"/>
      <c r="F123" s="1330"/>
      <c r="G123" s="1330"/>
      <c r="H123" s="1330"/>
      <c r="I123" s="1334"/>
      <c r="J123" s="1330"/>
      <c r="K123" s="1330"/>
      <c r="L123" s="1330"/>
      <c r="M123" s="1330"/>
      <c r="N123" s="851"/>
    </row>
    <row r="124" spans="1:14" s="850" customFormat="1">
      <c r="A124" s="1330"/>
      <c r="B124" s="1333"/>
      <c r="C124" s="1330"/>
      <c r="D124" s="1330"/>
      <c r="E124" s="1330"/>
      <c r="F124" s="1330"/>
      <c r="G124" s="1330"/>
      <c r="H124" s="1330"/>
      <c r="I124" s="1334"/>
      <c r="J124" s="1330"/>
      <c r="K124" s="1330"/>
      <c r="L124" s="1330"/>
      <c r="M124" s="1330"/>
      <c r="N124" s="851"/>
    </row>
    <row r="125" spans="1:14" s="850" customFormat="1">
      <c r="A125" s="1330"/>
      <c r="B125" s="1333"/>
      <c r="C125" s="1330"/>
      <c r="D125" s="1330"/>
      <c r="E125" s="1330"/>
      <c r="F125" s="1330"/>
      <c r="G125" s="1330"/>
      <c r="H125" s="1330"/>
      <c r="I125" s="1334"/>
      <c r="J125" s="1330"/>
      <c r="K125" s="1330"/>
      <c r="L125" s="1330"/>
      <c r="M125" s="1330"/>
      <c r="N125" s="851"/>
    </row>
    <row r="126" spans="1:14" s="850" customFormat="1">
      <c r="A126" s="1330"/>
      <c r="B126" s="1333"/>
      <c r="C126" s="1330"/>
      <c r="D126" s="1330"/>
      <c r="E126" s="1330"/>
      <c r="F126" s="1330"/>
      <c r="G126" s="1330"/>
      <c r="H126" s="1330"/>
      <c r="I126" s="1334"/>
      <c r="J126" s="1330"/>
      <c r="K126" s="1330"/>
      <c r="L126" s="1330"/>
      <c r="M126" s="1330"/>
      <c r="N126" s="851"/>
    </row>
    <row r="127" spans="1:14" s="850" customFormat="1">
      <c r="A127" s="1330"/>
      <c r="B127" s="1333"/>
      <c r="C127" s="1330"/>
      <c r="D127" s="1330"/>
      <c r="E127" s="1330"/>
      <c r="F127" s="1330"/>
      <c r="G127" s="1330"/>
      <c r="H127" s="1330"/>
      <c r="I127" s="1334"/>
      <c r="J127" s="1330"/>
      <c r="K127" s="1330"/>
      <c r="L127" s="1330"/>
      <c r="M127" s="1330"/>
      <c r="N127" s="851"/>
    </row>
    <row r="128" spans="1:14" s="850" customFormat="1">
      <c r="A128" s="1330"/>
      <c r="B128" s="1333"/>
      <c r="C128" s="1330"/>
      <c r="D128" s="1330"/>
      <c r="E128" s="1330"/>
      <c r="F128" s="1330"/>
      <c r="G128" s="1330"/>
      <c r="H128" s="1330"/>
      <c r="I128" s="1334"/>
      <c r="J128" s="1330"/>
      <c r="K128" s="1330"/>
      <c r="L128" s="1330"/>
      <c r="M128" s="1330"/>
      <c r="N128" s="851"/>
    </row>
    <row r="129" spans="1:14" s="850" customFormat="1">
      <c r="A129" s="1330"/>
      <c r="B129" s="1333"/>
      <c r="C129" s="1330"/>
      <c r="D129" s="1330"/>
      <c r="E129" s="1330"/>
      <c r="F129" s="1330"/>
      <c r="G129" s="1330"/>
      <c r="H129" s="1330"/>
      <c r="I129" s="1334"/>
      <c r="J129" s="1330"/>
      <c r="K129" s="1330"/>
      <c r="L129" s="1330"/>
      <c r="M129" s="1330"/>
      <c r="N129" s="851"/>
    </row>
    <row r="130" spans="1:14" s="850" customFormat="1">
      <c r="A130" s="1330"/>
      <c r="B130" s="1333"/>
      <c r="C130" s="1330"/>
      <c r="D130" s="1330"/>
      <c r="E130" s="1330"/>
      <c r="F130" s="1330"/>
      <c r="G130" s="1330"/>
      <c r="H130" s="1330"/>
      <c r="I130" s="1334"/>
      <c r="J130" s="1330"/>
      <c r="K130" s="1330"/>
      <c r="L130" s="1330"/>
      <c r="M130" s="1330"/>
      <c r="N130" s="851"/>
    </row>
    <row r="131" spans="1:14" s="850" customFormat="1">
      <c r="A131" s="1330"/>
      <c r="B131" s="1333"/>
      <c r="C131" s="1330"/>
      <c r="D131" s="1330"/>
      <c r="E131" s="1330"/>
      <c r="F131" s="1330"/>
      <c r="G131" s="1330"/>
      <c r="H131" s="1330"/>
      <c r="I131" s="1334"/>
      <c r="J131" s="1330"/>
      <c r="K131" s="1330"/>
      <c r="L131" s="1330"/>
      <c r="M131" s="1330"/>
      <c r="N131" s="851"/>
    </row>
    <row r="132" spans="1:14" s="850" customFormat="1">
      <c r="A132" s="1330"/>
      <c r="B132" s="1333"/>
      <c r="C132" s="1330"/>
      <c r="D132" s="1330"/>
      <c r="E132" s="1330"/>
      <c r="F132" s="1330"/>
      <c r="G132" s="1330"/>
      <c r="H132" s="1330"/>
      <c r="I132" s="1334"/>
      <c r="J132" s="1330"/>
      <c r="K132" s="1330"/>
      <c r="L132" s="1330"/>
      <c r="M132" s="1330"/>
      <c r="N132" s="851"/>
    </row>
    <row r="133" spans="1:14" s="850" customFormat="1">
      <c r="A133" s="1330"/>
      <c r="B133" s="1333"/>
      <c r="C133" s="1330"/>
      <c r="D133" s="1330"/>
      <c r="E133" s="1330"/>
      <c r="F133" s="1330"/>
      <c r="G133" s="1330"/>
      <c r="H133" s="1330"/>
      <c r="I133" s="1334"/>
      <c r="J133" s="1330"/>
      <c r="K133" s="1330"/>
      <c r="L133" s="1330"/>
      <c r="M133" s="1330"/>
      <c r="N133" s="851"/>
    </row>
    <row r="134" spans="1:14" s="850" customFormat="1">
      <c r="A134" s="1330"/>
      <c r="B134" s="1333"/>
      <c r="C134" s="1330"/>
      <c r="D134" s="1330"/>
      <c r="E134" s="1330"/>
      <c r="F134" s="1330"/>
      <c r="G134" s="1330"/>
      <c r="H134" s="1330"/>
      <c r="I134" s="1334"/>
      <c r="J134" s="1330"/>
      <c r="K134" s="1330"/>
      <c r="L134" s="1330"/>
      <c r="M134" s="1330"/>
      <c r="N134" s="851"/>
    </row>
    <row r="135" spans="1:14" s="850" customFormat="1">
      <c r="A135" s="1330"/>
      <c r="B135" s="1333"/>
      <c r="C135" s="1330"/>
      <c r="D135" s="1330"/>
      <c r="E135" s="1330"/>
      <c r="F135" s="1330"/>
      <c r="G135" s="1330"/>
      <c r="H135" s="1330"/>
      <c r="I135" s="1334"/>
      <c r="J135" s="1330"/>
      <c r="K135" s="1330"/>
      <c r="L135" s="1330"/>
      <c r="M135" s="1330"/>
    </row>
    <row r="136" spans="1:14" s="850" customFormat="1">
      <c r="A136" s="1330"/>
      <c r="B136" s="1333"/>
      <c r="C136" s="1330"/>
      <c r="D136" s="1330"/>
      <c r="E136" s="1330"/>
      <c r="F136" s="1330"/>
      <c r="G136" s="1330"/>
      <c r="H136" s="1330"/>
      <c r="I136" s="1334"/>
      <c r="J136" s="1330"/>
      <c r="K136" s="1330"/>
      <c r="L136" s="1330"/>
      <c r="M136" s="1330"/>
    </row>
    <row r="137" spans="1:14" s="850" customFormat="1">
      <c r="A137" s="1330"/>
      <c r="B137" s="1333"/>
      <c r="C137" s="1330"/>
      <c r="D137" s="1330"/>
      <c r="E137" s="1330"/>
      <c r="F137" s="1330"/>
      <c r="G137" s="1330"/>
      <c r="H137" s="1330"/>
      <c r="I137" s="1334"/>
      <c r="J137" s="1330"/>
      <c r="K137" s="1330"/>
      <c r="L137" s="1330"/>
      <c r="M137" s="1330"/>
    </row>
    <row r="138" spans="1:14" s="850" customFormat="1">
      <c r="A138" s="1330"/>
      <c r="B138" s="1333"/>
      <c r="C138" s="1330"/>
      <c r="D138" s="1330"/>
      <c r="E138" s="1330"/>
      <c r="F138" s="1330"/>
      <c r="G138" s="1330"/>
      <c r="H138" s="1330"/>
      <c r="I138" s="1334"/>
      <c r="J138" s="1330"/>
      <c r="K138" s="1330"/>
      <c r="L138" s="1330"/>
      <c r="M138" s="1330"/>
    </row>
    <row r="139" spans="1:14" s="850" customFormat="1">
      <c r="A139" s="1330"/>
      <c r="B139" s="1333"/>
      <c r="C139" s="1330"/>
      <c r="D139" s="1330"/>
      <c r="E139" s="1330"/>
      <c r="F139" s="1330"/>
      <c r="G139" s="1330"/>
      <c r="H139" s="1330"/>
      <c r="I139" s="1334"/>
      <c r="J139" s="1330"/>
      <c r="K139" s="1330"/>
      <c r="L139" s="1330"/>
      <c r="M139" s="1330"/>
    </row>
    <row r="140" spans="1:14" s="850" customFormat="1">
      <c r="A140" s="1330"/>
      <c r="B140" s="1333"/>
      <c r="C140" s="1330"/>
      <c r="D140" s="1330"/>
      <c r="E140" s="1330"/>
      <c r="F140" s="1330"/>
      <c r="G140" s="1330"/>
      <c r="H140" s="1330"/>
      <c r="I140" s="1334"/>
      <c r="J140" s="1330"/>
      <c r="K140" s="1330"/>
      <c r="L140" s="1330"/>
      <c r="M140" s="1330"/>
    </row>
    <row r="141" spans="1:14" s="850" customFormat="1">
      <c r="A141" s="1330"/>
      <c r="B141" s="1333"/>
      <c r="C141" s="1330"/>
      <c r="D141" s="1330"/>
      <c r="E141" s="1330"/>
      <c r="F141" s="1330"/>
      <c r="G141" s="1330"/>
      <c r="H141" s="1330"/>
      <c r="I141" s="1334"/>
      <c r="J141" s="1330"/>
      <c r="K141" s="1330"/>
      <c r="L141" s="1330"/>
      <c r="M141" s="1330"/>
    </row>
    <row r="142" spans="1:14" s="850" customFormat="1">
      <c r="A142" s="1330"/>
      <c r="B142" s="1333"/>
      <c r="C142" s="1330"/>
      <c r="D142" s="1330"/>
      <c r="E142" s="1330"/>
      <c r="F142" s="1330"/>
      <c r="G142" s="1330"/>
      <c r="H142" s="1330"/>
      <c r="I142" s="1334"/>
      <c r="J142" s="1330"/>
      <c r="K142" s="1330"/>
      <c r="L142" s="1330"/>
      <c r="M142" s="1330"/>
    </row>
    <row r="143" spans="1:14" s="850" customFormat="1">
      <c r="A143" s="1330"/>
      <c r="B143" s="1333"/>
      <c r="C143" s="1330"/>
      <c r="D143" s="1330"/>
      <c r="E143" s="1330"/>
      <c r="F143" s="1330"/>
      <c r="G143" s="1330"/>
      <c r="H143" s="1330"/>
      <c r="I143" s="1334"/>
      <c r="J143" s="1330"/>
      <c r="K143" s="1330"/>
      <c r="L143" s="1330"/>
      <c r="M143" s="1330"/>
    </row>
    <row r="144" spans="1:14" s="850" customFormat="1">
      <c r="A144" s="1330"/>
      <c r="B144" s="1333"/>
      <c r="C144" s="1330"/>
      <c r="D144" s="1330"/>
      <c r="E144" s="1330"/>
      <c r="F144" s="1330"/>
      <c r="G144" s="1330"/>
      <c r="H144" s="1330"/>
      <c r="I144" s="1334"/>
      <c r="J144" s="1330"/>
      <c r="K144" s="1330"/>
      <c r="L144" s="1330"/>
      <c r="M144" s="1330"/>
    </row>
    <row r="145" spans="1:13" s="850" customFormat="1">
      <c r="A145" s="1330"/>
      <c r="B145" s="1333"/>
      <c r="C145" s="1330"/>
      <c r="D145" s="1330"/>
      <c r="E145" s="1330"/>
      <c r="F145" s="1330"/>
      <c r="G145" s="1330"/>
      <c r="H145" s="1330"/>
      <c r="I145" s="1334"/>
      <c r="J145" s="1330"/>
      <c r="K145" s="1330"/>
      <c r="L145" s="1330"/>
      <c r="M145" s="1330"/>
    </row>
    <row r="146" spans="1:13" s="850" customFormat="1">
      <c r="A146" s="1330"/>
      <c r="B146" s="1333"/>
      <c r="C146" s="1330"/>
      <c r="D146" s="1330"/>
      <c r="E146" s="1330"/>
      <c r="F146" s="1330"/>
      <c r="G146" s="1330"/>
      <c r="H146" s="1330"/>
      <c r="I146" s="1334"/>
      <c r="J146" s="1330"/>
      <c r="K146" s="1330"/>
      <c r="L146" s="1330"/>
      <c r="M146" s="1330"/>
    </row>
    <row r="147" spans="1:13" s="850" customFormat="1">
      <c r="A147" s="1330"/>
      <c r="B147" s="1333"/>
      <c r="C147" s="1330"/>
      <c r="D147" s="1330"/>
      <c r="E147" s="1330"/>
      <c r="F147" s="1330"/>
      <c r="G147" s="1330"/>
      <c r="H147" s="1330"/>
      <c r="I147" s="1334"/>
      <c r="J147" s="1330"/>
      <c r="K147" s="1330"/>
      <c r="L147" s="1330"/>
      <c r="M147" s="1330"/>
    </row>
    <row r="148" spans="1:13" s="850" customFormat="1">
      <c r="A148" s="1330"/>
      <c r="B148" s="1333"/>
      <c r="C148" s="1330"/>
      <c r="D148" s="1330"/>
      <c r="E148" s="1330"/>
      <c r="F148" s="1330"/>
      <c r="G148" s="1330"/>
      <c r="H148" s="1330"/>
      <c r="I148" s="1334"/>
      <c r="J148" s="1330"/>
      <c r="K148" s="1330"/>
      <c r="L148" s="1330"/>
      <c r="M148" s="1330"/>
    </row>
    <row r="149" spans="1:13" s="850" customFormat="1">
      <c r="A149" s="1330"/>
      <c r="B149" s="1333"/>
      <c r="C149" s="1330"/>
      <c r="D149" s="1330"/>
      <c r="E149" s="1330"/>
      <c r="F149" s="1330"/>
      <c r="G149" s="1330"/>
      <c r="H149" s="1330"/>
      <c r="I149" s="1334"/>
      <c r="J149" s="1330"/>
      <c r="K149" s="1330"/>
      <c r="L149" s="1330"/>
      <c r="M149" s="1330"/>
    </row>
    <row r="150" spans="1:13" s="850" customFormat="1">
      <c r="A150" s="1330"/>
      <c r="B150" s="1333"/>
      <c r="C150" s="1330"/>
      <c r="D150" s="1330"/>
      <c r="E150" s="1330"/>
      <c r="F150" s="1330"/>
      <c r="G150" s="1330"/>
      <c r="H150" s="1330"/>
      <c r="I150" s="1334"/>
      <c r="J150" s="1330"/>
      <c r="K150" s="1330"/>
      <c r="L150" s="1330"/>
      <c r="M150" s="1330"/>
    </row>
    <row r="151" spans="1:13" s="850" customFormat="1">
      <c r="A151" s="1330"/>
      <c r="B151" s="1333"/>
      <c r="C151" s="1330"/>
      <c r="D151" s="1330"/>
      <c r="E151" s="1330"/>
      <c r="F151" s="1330"/>
      <c r="G151" s="1330"/>
      <c r="H151" s="1330"/>
      <c r="I151" s="1334"/>
      <c r="J151" s="1330"/>
      <c r="K151" s="1330"/>
      <c r="L151" s="1330"/>
      <c r="M151" s="1330"/>
    </row>
    <row r="152" spans="1:13" s="850" customFormat="1">
      <c r="A152" s="1330"/>
      <c r="B152" s="1333"/>
      <c r="C152" s="1330"/>
      <c r="D152" s="1330"/>
      <c r="E152" s="1330"/>
      <c r="F152" s="1330"/>
      <c r="G152" s="1330"/>
      <c r="H152" s="1330"/>
      <c r="I152" s="1334"/>
      <c r="J152" s="1330"/>
      <c r="K152" s="1330"/>
      <c r="L152" s="1330"/>
      <c r="M152" s="1330"/>
    </row>
    <row r="153" spans="1:13" s="850" customFormat="1">
      <c r="A153" s="1330"/>
      <c r="B153" s="1333"/>
      <c r="C153" s="1330"/>
      <c r="D153" s="1330"/>
      <c r="E153" s="1330"/>
      <c r="F153" s="1330"/>
      <c r="G153" s="1330"/>
      <c r="H153" s="1330"/>
      <c r="I153" s="1334"/>
      <c r="J153" s="1330"/>
      <c r="K153" s="1330"/>
      <c r="L153" s="1330"/>
      <c r="M153" s="1330"/>
    </row>
    <row r="154" spans="1:13" s="850" customFormat="1">
      <c r="A154" s="1330"/>
      <c r="B154" s="1333"/>
      <c r="C154" s="1330"/>
      <c r="D154" s="1330"/>
      <c r="E154" s="1330"/>
      <c r="F154" s="1330"/>
      <c r="G154" s="1330"/>
      <c r="H154" s="1330"/>
      <c r="I154" s="1334"/>
      <c r="J154" s="1330"/>
      <c r="K154" s="1330"/>
      <c r="L154" s="1330"/>
      <c r="M154" s="1330"/>
    </row>
    <row r="155" spans="1:13" s="850" customFormat="1">
      <c r="A155" s="1330"/>
      <c r="B155" s="1333"/>
      <c r="C155" s="1330"/>
      <c r="D155" s="1330"/>
      <c r="E155" s="1330"/>
      <c r="F155" s="1330"/>
      <c r="G155" s="1330"/>
      <c r="H155" s="1330"/>
      <c r="I155" s="1334"/>
      <c r="J155" s="1330"/>
      <c r="K155" s="1330"/>
      <c r="L155" s="1330"/>
      <c r="M155" s="1330"/>
    </row>
    <row r="156" spans="1:13" s="850" customFormat="1">
      <c r="A156" s="1330"/>
      <c r="B156" s="1333"/>
      <c r="C156" s="1330"/>
      <c r="D156" s="1330"/>
      <c r="E156" s="1330"/>
      <c r="F156" s="1330"/>
      <c r="G156" s="1330"/>
      <c r="H156" s="1330"/>
      <c r="I156" s="1334"/>
      <c r="J156" s="1330"/>
      <c r="K156" s="1330"/>
      <c r="L156" s="1330"/>
      <c r="M156" s="1330"/>
    </row>
    <row r="157" spans="1:13" s="850" customFormat="1">
      <c r="A157" s="1330"/>
      <c r="B157" s="1333"/>
      <c r="C157" s="1330"/>
      <c r="D157" s="1330"/>
      <c r="E157" s="1330"/>
      <c r="F157" s="1330"/>
      <c r="G157" s="1330"/>
      <c r="H157" s="1330"/>
      <c r="I157" s="1334"/>
      <c r="J157" s="1330"/>
      <c r="K157" s="1330"/>
      <c r="L157" s="1330"/>
      <c r="M157" s="1330"/>
    </row>
    <row r="158" spans="1:13" s="850" customFormat="1">
      <c r="A158" s="1330"/>
      <c r="B158" s="1333"/>
      <c r="C158" s="1330"/>
      <c r="D158" s="1330"/>
      <c r="E158" s="1330"/>
      <c r="F158" s="1330"/>
      <c r="G158" s="1330"/>
      <c r="H158" s="1330"/>
      <c r="I158" s="1334"/>
      <c r="J158" s="1330"/>
      <c r="K158" s="1330"/>
      <c r="L158" s="1330"/>
      <c r="M158" s="1330"/>
    </row>
    <row r="159" spans="1:13" s="850" customFormat="1">
      <c r="A159" s="1330"/>
      <c r="B159" s="1333"/>
      <c r="C159" s="1330"/>
      <c r="D159" s="1330"/>
      <c r="E159" s="1330"/>
      <c r="F159" s="1330"/>
      <c r="G159" s="1330"/>
      <c r="H159" s="1330"/>
      <c r="I159" s="1334"/>
      <c r="J159" s="1330"/>
      <c r="K159" s="1330"/>
      <c r="L159" s="1330"/>
      <c r="M159" s="1330"/>
    </row>
    <row r="160" spans="1:13" s="850" customFormat="1">
      <c r="A160" s="1330"/>
      <c r="B160" s="1333"/>
      <c r="C160" s="1330"/>
      <c r="D160" s="1330"/>
      <c r="E160" s="1330"/>
      <c r="F160" s="1330"/>
      <c r="G160" s="1330"/>
      <c r="H160" s="1330"/>
      <c r="I160" s="1334"/>
      <c r="J160" s="1330"/>
      <c r="K160" s="1330"/>
      <c r="L160" s="1330"/>
      <c r="M160" s="1330"/>
    </row>
    <row r="161" spans="1:13" s="850" customFormat="1">
      <c r="A161" s="1330"/>
      <c r="B161" s="1333"/>
      <c r="C161" s="1330"/>
      <c r="D161" s="1330"/>
      <c r="E161" s="1330"/>
      <c r="F161" s="1330"/>
      <c r="G161" s="1330"/>
      <c r="H161" s="1330"/>
      <c r="I161" s="1334"/>
      <c r="J161" s="1330"/>
      <c r="K161" s="1330"/>
      <c r="L161" s="1330"/>
      <c r="M161" s="1330"/>
    </row>
    <row r="162" spans="1:13" s="850" customFormat="1">
      <c r="A162" s="1330"/>
      <c r="B162" s="1333"/>
      <c r="C162" s="1330"/>
      <c r="D162" s="1330"/>
      <c r="E162" s="1330"/>
      <c r="F162" s="1330"/>
      <c r="G162" s="1330"/>
      <c r="H162" s="1330"/>
      <c r="I162" s="1334"/>
      <c r="J162" s="1330"/>
      <c r="K162" s="1330"/>
      <c r="L162" s="1330"/>
      <c r="M162" s="1330"/>
    </row>
    <row r="163" spans="1:13" s="850" customFormat="1">
      <c r="A163" s="1330"/>
      <c r="B163" s="1333"/>
      <c r="C163" s="1330"/>
      <c r="D163" s="1330"/>
      <c r="E163" s="1330"/>
      <c r="F163" s="1330"/>
      <c r="G163" s="1330"/>
      <c r="H163" s="1330"/>
      <c r="I163" s="1334"/>
      <c r="J163" s="1330"/>
      <c r="K163" s="1330"/>
      <c r="L163" s="1330"/>
      <c r="M163" s="1330"/>
    </row>
    <row r="164" spans="1:13" s="850" customFormat="1">
      <c r="A164" s="1330"/>
      <c r="B164" s="1333"/>
      <c r="C164" s="1330"/>
      <c r="D164" s="1330"/>
      <c r="E164" s="1330"/>
      <c r="F164" s="1330"/>
      <c r="G164" s="1330"/>
      <c r="H164" s="1330"/>
      <c r="I164" s="1334"/>
      <c r="J164" s="1330"/>
      <c r="K164" s="1330"/>
      <c r="L164" s="1330"/>
      <c r="M164" s="1330"/>
    </row>
    <row r="165" spans="1:13" s="850" customFormat="1">
      <c r="A165" s="1330"/>
      <c r="B165" s="1333"/>
      <c r="C165" s="1330"/>
      <c r="D165" s="1330"/>
      <c r="E165" s="1330"/>
      <c r="F165" s="1330"/>
      <c r="G165" s="1330"/>
      <c r="H165" s="1330"/>
      <c r="I165" s="1334"/>
      <c r="J165" s="1330"/>
      <c r="K165" s="1330"/>
      <c r="L165" s="1330"/>
      <c r="M165" s="1330"/>
    </row>
    <row r="166" spans="1:13" s="850" customFormat="1">
      <c r="A166" s="1330"/>
      <c r="B166" s="1333"/>
      <c r="C166" s="1330"/>
      <c r="D166" s="1330"/>
      <c r="E166" s="1330"/>
      <c r="F166" s="1330"/>
      <c r="G166" s="1330"/>
      <c r="H166" s="1330"/>
      <c r="I166" s="1334"/>
      <c r="J166" s="1330"/>
      <c r="K166" s="1330"/>
      <c r="L166" s="1330"/>
      <c r="M166" s="1330"/>
    </row>
    <row r="167" spans="1:13" s="850" customFormat="1">
      <c r="A167" s="1330"/>
      <c r="B167" s="1333"/>
      <c r="C167" s="1330"/>
      <c r="D167" s="1330"/>
      <c r="E167" s="1330"/>
      <c r="F167" s="1330"/>
      <c r="G167" s="1330"/>
      <c r="H167" s="1330"/>
      <c r="I167" s="1334"/>
      <c r="J167" s="1330"/>
      <c r="K167" s="1330"/>
      <c r="L167" s="1330"/>
      <c r="M167" s="1330"/>
    </row>
    <row r="168" spans="1:13" s="850" customFormat="1">
      <c r="A168" s="1330"/>
      <c r="B168" s="1333"/>
      <c r="C168" s="1330"/>
      <c r="D168" s="1330"/>
      <c r="E168" s="1330"/>
      <c r="F168" s="1330"/>
      <c r="G168" s="1330"/>
      <c r="H168" s="1330"/>
      <c r="I168" s="1334"/>
      <c r="J168" s="1330"/>
      <c r="K168" s="1330"/>
      <c r="L168" s="1330"/>
      <c r="M168" s="1330"/>
    </row>
    <row r="169" spans="1:13" s="850" customFormat="1">
      <c r="A169" s="1330"/>
      <c r="B169" s="1333"/>
      <c r="C169" s="1330"/>
      <c r="D169" s="1330"/>
      <c r="E169" s="1330"/>
      <c r="F169" s="1330"/>
      <c r="G169" s="1330"/>
      <c r="H169" s="1330"/>
      <c r="I169" s="1334"/>
      <c r="J169" s="1330"/>
      <c r="K169" s="1330"/>
      <c r="L169" s="1330"/>
      <c r="M169" s="1330"/>
    </row>
    <row r="170" spans="1:13" s="850" customFormat="1">
      <c r="A170" s="1330"/>
      <c r="B170" s="1333"/>
      <c r="C170" s="1330"/>
      <c r="D170" s="1330"/>
      <c r="E170" s="1330"/>
      <c r="F170" s="1330"/>
      <c r="G170" s="1330"/>
      <c r="H170" s="1330"/>
      <c r="I170" s="1334"/>
      <c r="J170" s="1330"/>
      <c r="K170" s="1330"/>
      <c r="L170" s="1330"/>
      <c r="M170" s="1330"/>
    </row>
    <row r="171" spans="1:13" s="850" customFormat="1">
      <c r="A171" s="1330"/>
      <c r="B171" s="1333"/>
      <c r="C171" s="1330"/>
      <c r="D171" s="1330"/>
      <c r="E171" s="1330"/>
      <c r="F171" s="1330"/>
      <c r="G171" s="1330"/>
      <c r="H171" s="1330"/>
      <c r="I171" s="1334"/>
      <c r="J171" s="1330"/>
      <c r="K171" s="1330"/>
      <c r="L171" s="1330"/>
      <c r="M171" s="1330"/>
    </row>
    <row r="172" spans="1:13" s="850" customFormat="1">
      <c r="A172" s="1330"/>
      <c r="B172" s="1333"/>
      <c r="C172" s="1330"/>
      <c r="D172" s="1330"/>
      <c r="E172" s="1330"/>
      <c r="F172" s="1330"/>
      <c r="G172" s="1330"/>
      <c r="H172" s="1330"/>
      <c r="I172" s="1334"/>
      <c r="J172" s="1330"/>
      <c r="K172" s="1330"/>
      <c r="L172" s="1330"/>
      <c r="M172" s="1330"/>
    </row>
    <row r="173" spans="1:13" s="850" customFormat="1">
      <c r="A173" s="1330"/>
      <c r="B173" s="1333"/>
      <c r="C173" s="1330"/>
      <c r="D173" s="1330"/>
      <c r="E173" s="1330"/>
      <c r="F173" s="1330"/>
      <c r="G173" s="1330"/>
      <c r="H173" s="1330"/>
      <c r="I173" s="1334"/>
      <c r="J173" s="1330"/>
      <c r="K173" s="1330"/>
      <c r="L173" s="1330"/>
      <c r="M173" s="1330"/>
    </row>
    <row r="174" spans="1:13" s="850" customFormat="1">
      <c r="A174" s="1330"/>
      <c r="B174" s="1333"/>
      <c r="C174" s="1330"/>
      <c r="D174" s="1330"/>
      <c r="E174" s="1330"/>
      <c r="F174" s="1330"/>
      <c r="G174" s="1330"/>
      <c r="H174" s="1330"/>
      <c r="I174" s="1334"/>
      <c r="J174" s="1330"/>
      <c r="K174" s="1330"/>
      <c r="L174" s="1330"/>
      <c r="M174" s="1330"/>
    </row>
    <row r="175" spans="1:13" s="850" customFormat="1">
      <c r="A175" s="1330"/>
      <c r="B175" s="1333"/>
      <c r="C175" s="1330"/>
      <c r="D175" s="1330"/>
      <c r="E175" s="1330"/>
      <c r="F175" s="1330"/>
      <c r="G175" s="1330"/>
      <c r="H175" s="1330"/>
      <c r="I175" s="1334"/>
      <c r="J175" s="1330"/>
      <c r="K175" s="1330"/>
      <c r="L175" s="1330"/>
      <c r="M175" s="1330"/>
    </row>
    <row r="176" spans="1:13" s="850" customFormat="1">
      <c r="A176" s="1330"/>
      <c r="B176" s="1333"/>
      <c r="C176" s="1330"/>
      <c r="D176" s="1330"/>
      <c r="E176" s="1330"/>
      <c r="F176" s="1330"/>
      <c r="G176" s="1330"/>
      <c r="H176" s="1330"/>
      <c r="I176" s="1334"/>
      <c r="J176" s="1330"/>
      <c r="K176" s="1330"/>
      <c r="L176" s="1330"/>
      <c r="M176" s="1330"/>
    </row>
    <row r="177" spans="1:13" s="850" customFormat="1">
      <c r="A177" s="1330"/>
      <c r="B177" s="1333"/>
      <c r="C177" s="1330"/>
      <c r="D177" s="1330"/>
      <c r="E177" s="1330"/>
      <c r="F177" s="1330"/>
      <c r="G177" s="1330"/>
      <c r="H177" s="1330"/>
      <c r="I177" s="1334"/>
      <c r="J177" s="1330"/>
      <c r="K177" s="1330"/>
      <c r="L177" s="1330"/>
      <c r="M177" s="1330"/>
    </row>
    <row r="178" spans="1:13" s="850" customFormat="1">
      <c r="A178" s="1330"/>
      <c r="B178" s="1333"/>
      <c r="C178" s="1330"/>
      <c r="D178" s="1330"/>
      <c r="E178" s="1330"/>
      <c r="F178" s="1330"/>
      <c r="G178" s="1330"/>
      <c r="H178" s="1330"/>
      <c r="I178" s="1334"/>
      <c r="J178" s="1330"/>
      <c r="K178" s="1330"/>
      <c r="L178" s="1330"/>
      <c r="M178" s="1330"/>
    </row>
    <row r="179" spans="1:13" s="850" customFormat="1">
      <c r="A179" s="1330"/>
      <c r="B179" s="1333"/>
      <c r="C179" s="1330"/>
      <c r="D179" s="1330"/>
      <c r="E179" s="1330"/>
      <c r="F179" s="1330"/>
      <c r="G179" s="1330"/>
      <c r="H179" s="1330"/>
      <c r="I179" s="1334"/>
      <c r="J179" s="1330"/>
      <c r="K179" s="1330"/>
      <c r="L179" s="1330"/>
      <c r="M179" s="1330"/>
    </row>
    <row r="180" spans="1:13" s="850" customFormat="1">
      <c r="A180" s="1330"/>
      <c r="B180" s="1333"/>
      <c r="C180" s="1330"/>
      <c r="D180" s="1330"/>
      <c r="E180" s="1330"/>
      <c r="F180" s="1330"/>
      <c r="G180" s="1330"/>
      <c r="H180" s="1330"/>
      <c r="I180" s="1334"/>
      <c r="J180" s="1330"/>
      <c r="K180" s="1330"/>
      <c r="L180" s="1330"/>
      <c r="M180" s="1330"/>
    </row>
    <row r="181" spans="1:13" s="850" customFormat="1">
      <c r="A181" s="1330"/>
      <c r="B181" s="1333"/>
      <c r="C181" s="1330"/>
      <c r="D181" s="1330"/>
      <c r="E181" s="1330"/>
      <c r="F181" s="1330"/>
      <c r="G181" s="1330"/>
      <c r="H181" s="1330"/>
      <c r="I181" s="1334"/>
      <c r="J181" s="1330"/>
      <c r="K181" s="1330"/>
      <c r="L181" s="1330"/>
      <c r="M181" s="1330"/>
    </row>
    <row r="182" spans="1:13" s="850" customFormat="1">
      <c r="A182" s="1330"/>
      <c r="B182" s="1333"/>
      <c r="C182" s="1330"/>
      <c r="D182" s="1330"/>
      <c r="E182" s="1330"/>
      <c r="F182" s="1330"/>
      <c r="G182" s="1330"/>
      <c r="H182" s="1330"/>
      <c r="I182" s="1334"/>
      <c r="J182" s="1330"/>
      <c r="K182" s="1330"/>
      <c r="L182" s="1330"/>
      <c r="M182" s="1330"/>
    </row>
    <row r="183" spans="1:13" s="850" customFormat="1">
      <c r="A183" s="1330"/>
      <c r="B183" s="1333"/>
      <c r="C183" s="1330"/>
      <c r="D183" s="1330"/>
      <c r="E183" s="1330"/>
      <c r="F183" s="1330"/>
      <c r="G183" s="1330"/>
      <c r="H183" s="1330"/>
      <c r="I183" s="1334"/>
      <c r="J183" s="1330"/>
      <c r="K183" s="1330"/>
      <c r="L183" s="1330"/>
      <c r="M183" s="1330"/>
    </row>
    <row r="184" spans="1:13" s="850" customFormat="1">
      <c r="A184" s="1330"/>
      <c r="B184" s="1333"/>
      <c r="C184" s="1330"/>
      <c r="D184" s="1330"/>
      <c r="E184" s="1330"/>
      <c r="F184" s="1330"/>
      <c r="G184" s="1330"/>
      <c r="H184" s="1330"/>
      <c r="I184" s="1334"/>
      <c r="J184" s="1330"/>
      <c r="K184" s="1330"/>
      <c r="L184" s="1330"/>
      <c r="M184" s="1330"/>
    </row>
    <row r="185" spans="1:13" s="850" customFormat="1">
      <c r="A185" s="1330"/>
      <c r="B185" s="1333"/>
      <c r="C185" s="1330"/>
      <c r="D185" s="1330"/>
      <c r="E185" s="1330"/>
      <c r="F185" s="1330"/>
      <c r="G185" s="1330"/>
      <c r="H185" s="1330"/>
      <c r="I185" s="1334"/>
      <c r="J185" s="1330"/>
      <c r="K185" s="1330"/>
      <c r="L185" s="1330"/>
      <c r="M185" s="1330"/>
    </row>
    <row r="186" spans="1:13" s="850" customFormat="1">
      <c r="A186" s="1330"/>
      <c r="B186" s="1333"/>
      <c r="C186" s="1330"/>
      <c r="D186" s="1330"/>
      <c r="E186" s="1330"/>
      <c r="F186" s="1330"/>
      <c r="G186" s="1330"/>
      <c r="H186" s="1330"/>
      <c r="I186" s="1334"/>
      <c r="J186" s="1330"/>
      <c r="K186" s="1330"/>
      <c r="L186" s="1330"/>
      <c r="M186" s="1330"/>
    </row>
    <row r="187" spans="1:13" s="850" customFormat="1">
      <c r="A187" s="1330"/>
      <c r="B187" s="1333"/>
      <c r="C187" s="1330"/>
      <c r="D187" s="1330"/>
      <c r="E187" s="1330"/>
      <c r="F187" s="1330"/>
      <c r="G187" s="1330"/>
      <c r="H187" s="1330"/>
      <c r="I187" s="1334"/>
      <c r="J187" s="1330"/>
      <c r="K187" s="1330"/>
      <c r="L187" s="1330"/>
      <c r="M187" s="1330"/>
    </row>
    <row r="188" spans="1:13" s="850" customFormat="1">
      <c r="A188" s="1330"/>
      <c r="B188" s="1333"/>
      <c r="C188" s="1330"/>
      <c r="D188" s="1330"/>
      <c r="E188" s="1330"/>
      <c r="F188" s="1330"/>
      <c r="G188" s="1330"/>
      <c r="H188" s="1330"/>
      <c r="I188" s="1334"/>
      <c r="J188" s="1330"/>
      <c r="K188" s="1330"/>
      <c r="L188" s="1330"/>
      <c r="M188" s="1330"/>
    </row>
    <row r="189" spans="1:13" s="850" customFormat="1">
      <c r="A189" s="1330"/>
      <c r="B189" s="1333"/>
      <c r="C189" s="1330"/>
      <c r="D189" s="1330"/>
      <c r="E189" s="1330"/>
      <c r="F189" s="1330"/>
      <c r="G189" s="1330"/>
      <c r="H189" s="1330"/>
      <c r="I189" s="1334"/>
      <c r="J189" s="1330"/>
      <c r="K189" s="1330"/>
      <c r="L189" s="1330"/>
      <c r="M189" s="1330"/>
    </row>
    <row r="190" spans="1:13" s="850" customFormat="1">
      <c r="A190" s="1330"/>
      <c r="B190" s="1333"/>
      <c r="C190" s="1330"/>
      <c r="D190" s="1330"/>
      <c r="E190" s="1330"/>
      <c r="F190" s="1330"/>
      <c r="G190" s="1330"/>
      <c r="H190" s="1330"/>
      <c r="I190" s="1334"/>
      <c r="J190" s="1330"/>
      <c r="K190" s="1330"/>
      <c r="L190" s="1330"/>
      <c r="M190" s="1330"/>
    </row>
    <row r="191" spans="1:13" s="850" customFormat="1">
      <c r="A191" s="1330"/>
      <c r="B191" s="1333"/>
      <c r="C191" s="1330"/>
      <c r="D191" s="1330"/>
      <c r="E191" s="1330"/>
      <c r="F191" s="1330"/>
      <c r="G191" s="1330"/>
      <c r="H191" s="1330"/>
      <c r="I191" s="1334"/>
      <c r="J191" s="1330"/>
      <c r="K191" s="1330"/>
      <c r="L191" s="1330"/>
      <c r="M191" s="1330"/>
    </row>
    <row r="192" spans="1:13" s="850" customFormat="1">
      <c r="A192" s="1330"/>
      <c r="B192" s="1333"/>
      <c r="C192" s="1330"/>
      <c r="D192" s="1330"/>
      <c r="E192" s="1330"/>
      <c r="F192" s="1330"/>
      <c r="G192" s="1330"/>
      <c r="H192" s="1330"/>
      <c r="I192" s="1334"/>
      <c r="J192" s="1330"/>
      <c r="K192" s="1330"/>
      <c r="L192" s="1330"/>
      <c r="M192" s="1330"/>
    </row>
    <row r="193" spans="1:13" s="850" customFormat="1">
      <c r="A193" s="1330"/>
      <c r="B193" s="1333"/>
      <c r="C193" s="1330"/>
      <c r="D193" s="1330"/>
      <c r="E193" s="1330"/>
      <c r="F193" s="1330"/>
      <c r="G193" s="1330"/>
      <c r="H193" s="1330"/>
      <c r="I193" s="1334"/>
      <c r="J193" s="1330"/>
      <c r="K193" s="1330"/>
      <c r="L193" s="1330"/>
      <c r="M193" s="1330"/>
    </row>
    <row r="194" spans="1:13" s="850" customFormat="1">
      <c r="A194" s="1330"/>
      <c r="B194" s="1333"/>
      <c r="C194" s="1330"/>
      <c r="D194" s="1330"/>
      <c r="E194" s="1330"/>
      <c r="F194" s="1330"/>
      <c r="G194" s="1330"/>
      <c r="H194" s="1330"/>
      <c r="I194" s="1334"/>
      <c r="J194" s="1330"/>
      <c r="K194" s="1330"/>
      <c r="L194" s="1330"/>
      <c r="M194" s="1330"/>
    </row>
    <row r="195" spans="1:13" s="850" customFormat="1">
      <c r="A195" s="1330"/>
      <c r="B195" s="1333"/>
      <c r="C195" s="1330"/>
      <c r="D195" s="1330"/>
      <c r="E195" s="1330"/>
      <c r="F195" s="1330"/>
      <c r="G195" s="1330"/>
      <c r="H195" s="1330"/>
      <c r="I195" s="1334"/>
      <c r="J195" s="1330"/>
      <c r="K195" s="1330"/>
      <c r="L195" s="1330"/>
      <c r="M195" s="1330"/>
    </row>
    <row r="196" spans="1:13" s="850" customFormat="1">
      <c r="A196" s="1330"/>
      <c r="B196" s="1333"/>
      <c r="C196" s="1330"/>
      <c r="D196" s="1330"/>
      <c r="E196" s="1330"/>
      <c r="F196" s="1330"/>
      <c r="G196" s="1330"/>
      <c r="H196" s="1330"/>
      <c r="I196" s="1334"/>
      <c r="J196" s="1330"/>
      <c r="K196" s="1330"/>
      <c r="L196" s="1330"/>
      <c r="M196" s="1330"/>
    </row>
    <row r="197" spans="1:13" s="850" customFormat="1">
      <c r="A197" s="1330"/>
      <c r="B197" s="1333"/>
      <c r="C197" s="1330"/>
      <c r="D197" s="1330"/>
      <c r="E197" s="1330"/>
      <c r="F197" s="1330"/>
      <c r="G197" s="1330"/>
      <c r="H197" s="1330"/>
      <c r="I197" s="1334"/>
      <c r="J197" s="1330"/>
      <c r="K197" s="1330"/>
      <c r="L197" s="1330"/>
      <c r="M197" s="1330"/>
    </row>
    <row r="198" spans="1:13" s="850" customFormat="1">
      <c r="A198" s="1330"/>
      <c r="B198" s="1333"/>
      <c r="C198" s="1330"/>
      <c r="D198" s="1330"/>
      <c r="E198" s="1330"/>
      <c r="F198" s="1330"/>
      <c r="G198" s="1330"/>
      <c r="H198" s="1330"/>
      <c r="I198" s="1334"/>
      <c r="J198" s="1330"/>
      <c r="K198" s="1330"/>
      <c r="L198" s="1330"/>
      <c r="M198" s="1330"/>
    </row>
    <row r="199" spans="1:13" s="850" customFormat="1">
      <c r="A199" s="1330"/>
      <c r="B199" s="1333"/>
      <c r="C199" s="1330"/>
      <c r="D199" s="1330"/>
      <c r="E199" s="1330"/>
      <c r="F199" s="1330"/>
      <c r="G199" s="1330"/>
      <c r="H199" s="1330"/>
      <c r="I199" s="1334"/>
      <c r="J199" s="1330"/>
      <c r="K199" s="1330"/>
      <c r="L199" s="1330"/>
      <c r="M199" s="1330"/>
    </row>
    <row r="200" spans="1:13" s="850" customFormat="1">
      <c r="A200" s="1330"/>
      <c r="B200" s="1333"/>
      <c r="C200" s="1330"/>
      <c r="D200" s="1330"/>
      <c r="E200" s="1330"/>
      <c r="F200" s="1330"/>
      <c r="G200" s="1330"/>
      <c r="H200" s="1330"/>
      <c r="I200" s="1334"/>
      <c r="J200" s="1330"/>
      <c r="K200" s="1330"/>
      <c r="L200" s="1330"/>
      <c r="M200" s="1330"/>
    </row>
    <row r="201" spans="1:13" s="850" customFormat="1">
      <c r="A201" s="1330"/>
      <c r="B201" s="1333"/>
      <c r="C201" s="1330"/>
      <c r="D201" s="1330"/>
      <c r="E201" s="1330"/>
      <c r="F201" s="1330"/>
      <c r="G201" s="1330"/>
      <c r="H201" s="1330"/>
      <c r="I201" s="1334"/>
      <c r="J201" s="1330"/>
      <c r="K201" s="1330"/>
      <c r="L201" s="1330"/>
      <c r="M201" s="1330"/>
    </row>
    <row r="202" spans="1:13" s="850" customFormat="1">
      <c r="A202" s="1330"/>
      <c r="B202" s="1333"/>
      <c r="C202" s="1330"/>
      <c r="D202" s="1330"/>
      <c r="E202" s="1330"/>
      <c r="F202" s="1330"/>
      <c r="G202" s="1330"/>
      <c r="H202" s="1330"/>
      <c r="I202" s="1334"/>
      <c r="J202" s="1330"/>
      <c r="K202" s="1330"/>
      <c r="L202" s="1330"/>
      <c r="M202" s="1330"/>
    </row>
    <row r="203" spans="1:13" s="850" customFormat="1">
      <c r="A203" s="1330"/>
      <c r="B203" s="1333"/>
      <c r="C203" s="1330"/>
      <c r="D203" s="1330"/>
      <c r="E203" s="1330"/>
      <c r="F203" s="1330"/>
      <c r="G203" s="1330"/>
      <c r="H203" s="1330"/>
      <c r="I203" s="1334"/>
      <c r="J203" s="1330"/>
      <c r="K203" s="1330"/>
      <c r="L203" s="1330"/>
      <c r="M203" s="1330"/>
    </row>
    <row r="204" spans="1:13" s="850" customFormat="1">
      <c r="A204" s="1330"/>
      <c r="B204" s="1333"/>
      <c r="C204" s="1330"/>
      <c r="D204" s="1330"/>
      <c r="E204" s="1330"/>
      <c r="F204" s="1330"/>
      <c r="G204" s="1330"/>
      <c r="H204" s="1330"/>
      <c r="I204" s="1334"/>
      <c r="J204" s="1330"/>
      <c r="K204" s="1330"/>
      <c r="L204" s="1330"/>
      <c r="M204" s="1330"/>
    </row>
    <row r="205" spans="1:13" s="850" customFormat="1">
      <c r="A205" s="1330"/>
      <c r="B205" s="1333"/>
      <c r="C205" s="1330"/>
      <c r="D205" s="1330"/>
      <c r="E205" s="1330"/>
      <c r="F205" s="1330"/>
      <c r="G205" s="1330"/>
      <c r="H205" s="1330"/>
      <c r="I205" s="1334"/>
      <c r="J205" s="1330"/>
      <c r="K205" s="1330"/>
      <c r="L205" s="1330"/>
      <c r="M205" s="1330"/>
    </row>
    <row r="206" spans="1:13" s="850" customFormat="1">
      <c r="A206" s="1330"/>
      <c r="B206" s="1333"/>
      <c r="C206" s="1330"/>
      <c r="D206" s="1330"/>
      <c r="E206" s="1330"/>
      <c r="F206" s="1330"/>
      <c r="G206" s="1330"/>
      <c r="H206" s="1330"/>
      <c r="I206" s="1334"/>
      <c r="J206" s="1330"/>
      <c r="K206" s="1330"/>
      <c r="L206" s="1330"/>
      <c r="M206" s="1330"/>
    </row>
    <row r="207" spans="1:13" s="850" customFormat="1">
      <c r="A207" s="1330"/>
      <c r="B207" s="1333"/>
      <c r="C207" s="1330"/>
      <c r="D207" s="1330"/>
      <c r="E207" s="1330"/>
      <c r="F207" s="1330"/>
      <c r="G207" s="1330"/>
      <c r="H207" s="1330"/>
      <c r="I207" s="1334"/>
      <c r="J207" s="1330"/>
      <c r="K207" s="1330"/>
      <c r="L207" s="1330"/>
      <c r="M207" s="1330"/>
    </row>
    <row r="208" spans="1:13" s="850" customFormat="1">
      <c r="A208" s="1330"/>
      <c r="B208" s="1333"/>
      <c r="C208" s="1330"/>
      <c r="D208" s="1330"/>
      <c r="E208" s="1330"/>
      <c r="F208" s="1330"/>
      <c r="G208" s="1330"/>
      <c r="H208" s="1330"/>
      <c r="I208" s="1334"/>
      <c r="J208" s="1330"/>
      <c r="K208" s="1330"/>
      <c r="L208" s="1330"/>
      <c r="M208" s="1330"/>
    </row>
    <row r="209" spans="1:14" s="850" customFormat="1">
      <c r="A209" s="1330"/>
      <c r="B209" s="1333"/>
      <c r="C209" s="1330"/>
      <c r="D209" s="1330"/>
      <c r="E209" s="1330"/>
      <c r="F209" s="1330"/>
      <c r="G209" s="1330"/>
      <c r="H209" s="1330"/>
      <c r="I209" s="1334"/>
      <c r="J209" s="1330"/>
      <c r="K209" s="1330"/>
      <c r="L209" s="1330"/>
      <c r="M209" s="1330"/>
    </row>
    <row r="210" spans="1:14" s="850" customFormat="1">
      <c r="A210" s="1330"/>
      <c r="B210" s="1333"/>
      <c r="C210" s="1330"/>
      <c r="D210" s="1330"/>
      <c r="E210" s="1330"/>
      <c r="F210" s="1330"/>
      <c r="G210" s="1330"/>
      <c r="H210" s="1330"/>
      <c r="I210" s="1334"/>
      <c r="J210" s="1330"/>
      <c r="K210" s="1330"/>
      <c r="L210" s="1330"/>
      <c r="M210" s="1330"/>
    </row>
    <row r="211" spans="1:14" s="850" customFormat="1">
      <c r="A211" s="1330"/>
      <c r="B211" s="1333"/>
      <c r="C211" s="1330"/>
      <c r="D211" s="1330"/>
      <c r="E211" s="1330"/>
      <c r="F211" s="1330"/>
      <c r="G211" s="1330"/>
      <c r="H211" s="1330"/>
      <c r="I211" s="1334"/>
      <c r="J211" s="1330"/>
      <c r="K211" s="1330"/>
      <c r="L211" s="1330"/>
      <c r="M211" s="1330"/>
    </row>
    <row r="212" spans="1:14" s="850" customFormat="1">
      <c r="A212" s="1330"/>
      <c r="B212" s="1333"/>
      <c r="C212" s="1330"/>
      <c r="D212" s="1330"/>
      <c r="E212" s="1330"/>
      <c r="F212" s="1330"/>
      <c r="G212" s="1334"/>
      <c r="H212" s="1330"/>
      <c r="I212" s="1334"/>
      <c r="J212" s="1330"/>
      <c r="K212" s="1330"/>
      <c r="L212" s="1330"/>
      <c r="M212" s="1330"/>
    </row>
    <row r="213" spans="1:14" s="850" customFormat="1">
      <c r="A213" s="1330"/>
      <c r="B213" s="1333"/>
      <c r="C213" s="1330"/>
      <c r="D213" s="1330"/>
      <c r="E213" s="1330"/>
      <c r="F213" s="1330"/>
      <c r="G213" s="1334"/>
      <c r="H213" s="1330"/>
      <c r="I213" s="1334"/>
      <c r="J213" s="1330"/>
      <c r="K213" s="1330"/>
      <c r="L213" s="1330"/>
      <c r="M213" s="1330"/>
    </row>
    <row r="214" spans="1:14" s="850" customFormat="1">
      <c r="A214" s="1330"/>
      <c r="B214" s="1333"/>
      <c r="C214" s="1330"/>
      <c r="D214" s="1330"/>
      <c r="E214" s="1330"/>
      <c r="F214" s="1330"/>
      <c r="G214" s="1334"/>
      <c r="H214" s="1330"/>
      <c r="I214" s="1334"/>
      <c r="J214" s="1330"/>
      <c r="K214" s="1330"/>
      <c r="L214" s="1330"/>
      <c r="M214" s="1330"/>
    </row>
    <row r="215" spans="1:14" s="850" customFormat="1">
      <c r="A215" s="1330"/>
      <c r="B215" s="1333"/>
      <c r="C215" s="1330"/>
      <c r="D215" s="1330"/>
      <c r="E215" s="1330"/>
      <c r="F215" s="1330"/>
      <c r="G215" s="1334"/>
      <c r="H215" s="1330"/>
      <c r="I215" s="1334"/>
      <c r="J215" s="1330"/>
      <c r="K215" s="1330"/>
      <c r="L215" s="1330"/>
      <c r="M215" s="1330"/>
    </row>
    <row r="216" spans="1:14" s="850" customFormat="1">
      <c r="A216" s="1330"/>
      <c r="B216" s="1333"/>
      <c r="C216" s="1330"/>
      <c r="D216" s="1330"/>
      <c r="E216" s="1330"/>
      <c r="F216" s="1330"/>
      <c r="G216" s="1334"/>
      <c r="H216" s="1330"/>
      <c r="I216" s="1334"/>
      <c r="J216" s="1330"/>
      <c r="K216" s="1330"/>
      <c r="L216" s="1330"/>
      <c r="M216" s="1330"/>
    </row>
    <row r="217" spans="1:14" s="850" customFormat="1">
      <c r="A217" s="1330"/>
      <c r="B217" s="1333"/>
      <c r="C217" s="1330"/>
      <c r="D217" s="1330"/>
      <c r="E217" s="1330"/>
      <c r="F217" s="1330"/>
      <c r="G217" s="1330"/>
      <c r="H217" s="1330"/>
      <c r="I217" s="1330"/>
      <c r="J217" s="1330"/>
      <c r="K217" s="1330"/>
      <c r="L217" s="1330"/>
      <c r="M217" s="1330"/>
    </row>
    <row r="218" spans="1:14" s="850" customFormat="1">
      <c r="A218" s="1330"/>
      <c r="B218" s="1333"/>
      <c r="C218" s="1330"/>
      <c r="D218" s="1330"/>
      <c r="E218" s="1330"/>
      <c r="F218" s="1330"/>
      <c r="G218" s="1330"/>
      <c r="H218" s="1330"/>
      <c r="I218" s="1330"/>
      <c r="J218" s="1330"/>
      <c r="K218" s="1330"/>
      <c r="L218" s="1330"/>
      <c r="M218" s="1330"/>
    </row>
    <row r="219" spans="1:14" s="850" customFormat="1">
      <c r="A219" s="1330"/>
      <c r="B219" s="1333"/>
      <c r="C219" s="1330"/>
      <c r="D219" s="1330"/>
      <c r="E219" s="1330"/>
      <c r="F219" s="1330"/>
      <c r="G219" s="1334"/>
      <c r="H219" s="1330"/>
      <c r="I219" s="1330"/>
      <c r="J219" s="1330"/>
      <c r="K219" s="1330"/>
      <c r="L219" s="1330"/>
      <c r="M219" s="1330"/>
    </row>
    <row r="220" spans="1:14" s="850" customFormat="1">
      <c r="A220" s="1330"/>
      <c r="B220" s="1333"/>
      <c r="C220" s="1330"/>
      <c r="D220" s="1330"/>
      <c r="E220" s="1330"/>
      <c r="F220" s="1330"/>
      <c r="G220" s="1334"/>
      <c r="H220" s="1330"/>
      <c r="I220" s="1330"/>
      <c r="J220" s="1330"/>
      <c r="K220" s="1330"/>
      <c r="L220" s="1330"/>
      <c r="M220" s="1330"/>
      <c r="N220" s="850" t="e">
        <f>M220/G212</f>
        <v>#DIV/0!</v>
      </c>
    </row>
    <row r="221" spans="1:14" s="850" customFormat="1">
      <c r="A221" s="1330"/>
      <c r="B221" s="1333"/>
      <c r="C221" s="1330"/>
      <c r="D221" s="1330"/>
      <c r="E221" s="1330"/>
      <c r="F221" s="1330"/>
      <c r="G221" s="1334"/>
      <c r="H221" s="1330"/>
      <c r="I221" s="1330"/>
      <c r="J221" s="1330"/>
      <c r="K221" s="1330"/>
      <c r="L221" s="1330"/>
      <c r="M221" s="1330"/>
    </row>
    <row r="222" spans="1:14" s="850" customFormat="1">
      <c r="A222" s="1330"/>
      <c r="B222" s="1333"/>
      <c r="C222" s="1330"/>
      <c r="D222" s="1330"/>
      <c r="E222" s="1330"/>
      <c r="F222" s="1330"/>
      <c r="G222" s="1334"/>
      <c r="H222" s="1330"/>
      <c r="I222" s="1330"/>
      <c r="J222" s="1330"/>
      <c r="K222" s="1330"/>
      <c r="L222" s="1330"/>
      <c r="M222" s="1334"/>
    </row>
    <row r="223" spans="1:14" s="850" customFormat="1">
      <c r="A223" s="1330"/>
      <c r="B223" s="1333"/>
      <c r="C223" s="1331"/>
      <c r="D223" s="1330"/>
      <c r="E223" s="1334"/>
      <c r="F223" s="1330"/>
      <c r="G223" s="1330"/>
      <c r="H223" s="1330"/>
      <c r="I223" s="1330"/>
      <c r="J223" s="1330"/>
      <c r="K223" s="1330"/>
      <c r="L223" s="1330"/>
      <c r="M223" s="1330"/>
    </row>
    <row r="224" spans="1:14" s="850" customFormat="1">
      <c r="A224" s="1330"/>
      <c r="B224" s="1333"/>
      <c r="C224" s="1331"/>
      <c r="D224" s="1330"/>
      <c r="E224" s="1334"/>
      <c r="F224" s="1330"/>
      <c r="G224" s="1330"/>
      <c r="H224" s="1330"/>
      <c r="I224" s="1330"/>
      <c r="J224" s="1330"/>
      <c r="K224" s="1330"/>
      <c r="L224" s="1330"/>
      <c r="M224" s="1330"/>
    </row>
    <row r="225" spans="1:13" s="850" customFormat="1">
      <c r="A225" s="1330"/>
      <c r="B225" s="1333"/>
      <c r="C225" s="1331"/>
      <c r="D225" s="1330"/>
      <c r="E225" s="1334"/>
      <c r="F225" s="1330"/>
      <c r="G225" s="1330"/>
      <c r="H225" s="1330"/>
      <c r="I225" s="1330"/>
      <c r="J225" s="1330"/>
      <c r="K225" s="1330"/>
      <c r="L225" s="1330"/>
      <c r="M225" s="1330"/>
    </row>
    <row r="226" spans="1:13" s="850" customFormat="1">
      <c r="A226" s="1330"/>
      <c r="B226" s="1333"/>
      <c r="C226" s="1330"/>
      <c r="D226" s="1330"/>
      <c r="E226" s="1334"/>
      <c r="F226" s="1330"/>
      <c r="G226" s="1330"/>
      <c r="H226" s="1330"/>
      <c r="I226" s="1330"/>
      <c r="J226" s="1330"/>
      <c r="K226" s="1330"/>
      <c r="L226" s="1330"/>
      <c r="M226" s="1330"/>
    </row>
    <row r="227" spans="1:13" s="850" customFormat="1">
      <c r="A227" s="1330"/>
      <c r="B227" s="1333"/>
      <c r="C227" s="1330"/>
      <c r="D227" s="1330"/>
      <c r="E227" s="1330"/>
      <c r="F227" s="1330"/>
      <c r="G227" s="1334"/>
      <c r="H227" s="1330"/>
      <c r="I227" s="1330"/>
      <c r="J227" s="1330"/>
      <c r="K227" s="1330"/>
      <c r="L227" s="1330"/>
      <c r="M227" s="1330"/>
    </row>
    <row r="228" spans="1:13" s="850" customFormat="1">
      <c r="A228" s="1330"/>
      <c r="B228" s="1333"/>
      <c r="C228" s="1330"/>
      <c r="D228" s="1330"/>
      <c r="E228" s="1330"/>
      <c r="F228" s="1330"/>
      <c r="G228" s="1334"/>
      <c r="H228" s="1330"/>
      <c r="I228" s="1330"/>
      <c r="J228" s="1330"/>
      <c r="K228" s="1330"/>
      <c r="L228" s="1330"/>
      <c r="M228" s="1330"/>
    </row>
    <row r="229" spans="1:13" s="850" customFormat="1">
      <c r="A229" s="1330"/>
      <c r="B229" s="1333"/>
      <c r="C229" s="1330"/>
      <c r="D229" s="1330"/>
      <c r="E229" s="1330"/>
      <c r="F229" s="1330"/>
      <c r="G229" s="1330"/>
      <c r="H229" s="1330"/>
      <c r="I229" s="1330"/>
      <c r="J229" s="1330"/>
      <c r="K229" s="1330"/>
      <c r="L229" s="1330"/>
      <c r="M229" s="1330"/>
    </row>
    <row r="230" spans="1:13" s="850" customFormat="1">
      <c r="A230" s="1330"/>
      <c r="B230" s="1333"/>
      <c r="C230" s="1330"/>
      <c r="D230" s="1330"/>
      <c r="E230" s="1330"/>
      <c r="F230" s="1330"/>
      <c r="G230" s="1334"/>
      <c r="H230" s="1330"/>
      <c r="I230" s="1330"/>
      <c r="J230" s="1330"/>
      <c r="K230" s="1330"/>
      <c r="L230" s="1330"/>
      <c r="M230" s="1330"/>
    </row>
    <row r="232" spans="1:13" s="850" customFormat="1">
      <c r="A232" s="1330"/>
      <c r="B232" s="1331"/>
      <c r="C232" s="1330"/>
      <c r="D232" s="1330"/>
      <c r="E232" s="1330"/>
      <c r="F232" s="1330"/>
      <c r="G232" s="1330"/>
      <c r="H232" s="1330"/>
      <c r="I232" s="1330"/>
      <c r="J232" s="1330"/>
      <c r="K232" s="1330"/>
      <c r="L232" s="1330"/>
      <c r="M232" s="1330"/>
    </row>
    <row r="233" spans="1:13" s="850" customFormat="1">
      <c r="A233" s="1330"/>
      <c r="B233" s="1330"/>
      <c r="C233" s="1330"/>
      <c r="D233" s="1330"/>
      <c r="E233" s="1330"/>
      <c r="F233" s="1330"/>
      <c r="G233" s="1330"/>
      <c r="H233" s="1330"/>
      <c r="I233" s="1330"/>
      <c r="J233" s="1330"/>
      <c r="K233" s="1330"/>
      <c r="L233" s="1330"/>
      <c r="M233" s="1330"/>
    </row>
    <row r="234" spans="1:13" s="850" customFormat="1">
      <c r="A234" s="1330"/>
      <c r="B234" s="1330"/>
      <c r="C234" s="1331"/>
      <c r="D234" s="1330"/>
      <c r="E234" s="1330"/>
      <c r="F234" s="1330"/>
      <c r="G234" s="1330"/>
      <c r="H234" s="1332"/>
      <c r="I234" s="1330"/>
      <c r="J234" s="1330"/>
      <c r="K234" s="1330"/>
      <c r="L234" s="1330"/>
      <c r="M234" s="1330"/>
    </row>
    <row r="235" spans="1:13" s="850" customFormat="1">
      <c r="A235" s="1330"/>
      <c r="B235" s="1330"/>
      <c r="C235" s="1331"/>
      <c r="D235" s="1330"/>
      <c r="E235" s="1330"/>
      <c r="F235" s="1330"/>
      <c r="G235" s="1330"/>
      <c r="H235" s="1332"/>
      <c r="I235" s="1330"/>
      <c r="J235" s="1330"/>
      <c r="K235" s="1330"/>
      <c r="L235" s="1330"/>
      <c r="M235" s="1330"/>
    </row>
    <row r="236" spans="1:13" s="850" customFormat="1">
      <c r="A236" s="1330"/>
      <c r="B236" s="1330"/>
      <c r="C236" s="1331"/>
      <c r="D236" s="1330"/>
      <c r="E236" s="1330"/>
      <c r="F236" s="1330"/>
      <c r="G236" s="1330"/>
      <c r="H236" s="1332"/>
      <c r="I236" s="1330"/>
      <c r="J236" s="1330"/>
      <c r="K236" s="1330"/>
      <c r="L236" s="1330"/>
      <c r="M236" s="1330"/>
    </row>
    <row r="237" spans="1:13" s="850" customFormat="1">
      <c r="A237" s="1330"/>
      <c r="B237" s="1330"/>
      <c r="C237" s="1331"/>
      <c r="D237" s="1330"/>
      <c r="E237" s="1330"/>
      <c r="F237" s="1330"/>
      <c r="G237" s="1330"/>
      <c r="H237" s="1332"/>
      <c r="I237" s="1330"/>
      <c r="J237" s="1330"/>
      <c r="K237" s="1330"/>
      <c r="L237" s="1330"/>
      <c r="M237" s="1330"/>
    </row>
    <row r="238" spans="1:13" s="850" customFormat="1">
      <c r="A238" s="1330"/>
      <c r="B238" s="1330"/>
      <c r="C238" s="1331"/>
      <c r="D238" s="1330"/>
      <c r="E238" s="1330"/>
      <c r="F238" s="1330"/>
      <c r="G238" s="1330"/>
      <c r="H238" s="1332"/>
      <c r="I238" s="1330"/>
      <c r="J238" s="1330"/>
      <c r="K238" s="1330"/>
      <c r="L238" s="1330"/>
      <c r="M238" s="1330"/>
    </row>
    <row r="239" spans="1:13" s="850" customFormat="1">
      <c r="A239" s="1330"/>
      <c r="B239" s="1330"/>
      <c r="C239" s="1330"/>
      <c r="D239" s="1330"/>
      <c r="E239" s="1330"/>
      <c r="F239" s="1330"/>
      <c r="G239" s="1330"/>
      <c r="H239" s="1330"/>
      <c r="I239" s="1330"/>
      <c r="J239" s="1330"/>
      <c r="K239" s="1330"/>
      <c r="L239" s="1330"/>
      <c r="M239" s="1330"/>
    </row>
    <row r="240" spans="1:13" s="850" customFormat="1">
      <c r="A240" s="1330"/>
      <c r="B240" s="1330"/>
      <c r="C240" s="1330"/>
      <c r="D240" s="1330"/>
      <c r="E240" s="1330"/>
      <c r="F240" s="1330"/>
      <c r="G240" s="1330"/>
      <c r="H240" s="1330"/>
      <c r="I240" s="1330"/>
      <c r="J240" s="1330"/>
      <c r="K240" s="1330"/>
      <c r="L240" s="1330"/>
      <c r="M240" s="1330"/>
    </row>
    <row r="241" spans="1:13" s="850" customFormat="1">
      <c r="A241" s="1330"/>
      <c r="B241" s="1330"/>
      <c r="C241" s="1330"/>
      <c r="D241" s="1330"/>
      <c r="E241" s="1330"/>
      <c r="F241" s="1330"/>
      <c r="G241" s="1330"/>
      <c r="H241" s="1330"/>
      <c r="I241" s="1330"/>
      <c r="J241" s="1330"/>
      <c r="K241" s="1330"/>
      <c r="L241" s="1330"/>
      <c r="M241" s="1330"/>
    </row>
    <row r="242" spans="1:13" s="850" customFormat="1">
      <c r="A242" s="1330"/>
      <c r="B242" s="1330"/>
      <c r="C242" s="1330"/>
      <c r="D242" s="1330"/>
      <c r="E242" s="1330"/>
      <c r="F242" s="1330"/>
      <c r="G242" s="1330"/>
      <c r="H242" s="1330"/>
      <c r="I242" s="1330"/>
      <c r="J242" s="1330"/>
      <c r="K242" s="1330"/>
      <c r="L242" s="1330"/>
      <c r="M242" s="1330"/>
    </row>
    <row r="243" spans="1:13" s="850" customFormat="1">
      <c r="A243" s="1330"/>
      <c r="B243" s="1330"/>
      <c r="C243" s="1330"/>
      <c r="D243" s="1330"/>
      <c r="E243" s="1330"/>
      <c r="F243" s="1330"/>
      <c r="G243" s="1330"/>
      <c r="H243" s="1330"/>
      <c r="I243" s="1330"/>
      <c r="J243" s="1330"/>
      <c r="K243" s="1330"/>
      <c r="L243" s="1330"/>
      <c r="M243" s="1330"/>
    </row>
    <row r="244" spans="1:13" s="850" customFormat="1">
      <c r="A244" s="1330"/>
      <c r="B244" s="1333"/>
      <c r="C244" s="1330"/>
      <c r="D244" s="1330"/>
      <c r="E244" s="1330"/>
      <c r="F244" s="1330"/>
      <c r="G244" s="1330"/>
      <c r="H244" s="1330"/>
      <c r="I244" s="1330"/>
      <c r="J244" s="1330"/>
      <c r="K244" s="1330"/>
      <c r="L244" s="1330"/>
      <c r="M244" s="1330"/>
    </row>
    <row r="245" spans="1:13" s="850" customFormat="1">
      <c r="A245" s="1330"/>
      <c r="B245" s="1333"/>
      <c r="C245" s="1330"/>
      <c r="D245" s="1330"/>
      <c r="E245" s="1330"/>
      <c r="F245" s="1330"/>
      <c r="G245" s="1330"/>
      <c r="H245" s="1330"/>
      <c r="I245" s="1334"/>
      <c r="J245" s="1330"/>
      <c r="K245" s="1330"/>
      <c r="L245" s="1330"/>
      <c r="M245" s="1330"/>
    </row>
    <row r="246" spans="1:13" s="850" customFormat="1">
      <c r="A246" s="1330"/>
      <c r="B246" s="1333"/>
      <c r="C246" s="1330"/>
      <c r="D246" s="1330"/>
      <c r="E246" s="1330"/>
      <c r="F246" s="1330"/>
      <c r="G246" s="1330"/>
      <c r="H246" s="1330"/>
      <c r="I246" s="1334"/>
      <c r="J246" s="1330"/>
      <c r="K246" s="1330"/>
      <c r="L246" s="1330"/>
      <c r="M246" s="1330"/>
    </row>
    <row r="247" spans="1:13" s="850" customFormat="1">
      <c r="A247" s="1330"/>
      <c r="B247" s="1333"/>
      <c r="C247" s="1330"/>
      <c r="D247" s="1330"/>
      <c r="E247" s="1330"/>
      <c r="F247" s="1330"/>
      <c r="G247" s="1330"/>
      <c r="H247" s="1330"/>
      <c r="I247" s="1334"/>
      <c r="J247" s="1330"/>
      <c r="K247" s="1330"/>
      <c r="L247" s="1330"/>
      <c r="M247" s="1330"/>
    </row>
    <row r="248" spans="1:13" s="850" customFormat="1">
      <c r="A248" s="1330"/>
      <c r="B248" s="1333"/>
      <c r="C248" s="1330"/>
      <c r="D248" s="1330"/>
      <c r="E248" s="1330"/>
      <c r="F248" s="1330"/>
      <c r="G248" s="1330"/>
      <c r="H248" s="1330"/>
      <c r="I248" s="1334"/>
      <c r="J248" s="1330"/>
      <c r="K248" s="1330"/>
      <c r="L248" s="1330"/>
      <c r="M248" s="1330"/>
    </row>
    <row r="249" spans="1:13" s="850" customFormat="1">
      <c r="A249" s="1330"/>
      <c r="B249" s="1333"/>
      <c r="C249" s="1330"/>
      <c r="D249" s="1330"/>
      <c r="E249" s="1330"/>
      <c r="F249" s="1330"/>
      <c r="G249" s="1330"/>
      <c r="H249" s="1330"/>
      <c r="I249" s="1334"/>
      <c r="J249" s="1330"/>
      <c r="K249" s="1330"/>
      <c r="L249" s="1330"/>
      <c r="M249" s="1330"/>
    </row>
    <row r="250" spans="1:13" s="850" customFormat="1">
      <c r="A250" s="1330"/>
      <c r="B250" s="1333"/>
      <c r="C250" s="1330"/>
      <c r="D250" s="1330"/>
      <c r="E250" s="1330"/>
      <c r="F250" s="1330"/>
      <c r="G250" s="1330"/>
      <c r="H250" s="1330"/>
      <c r="I250" s="1334"/>
      <c r="J250" s="1330"/>
      <c r="K250" s="1330"/>
      <c r="L250" s="1330"/>
      <c r="M250" s="1330"/>
    </row>
    <row r="251" spans="1:13" s="850" customFormat="1">
      <c r="A251" s="1330"/>
      <c r="B251" s="1333"/>
      <c r="C251" s="1330"/>
      <c r="D251" s="1330"/>
      <c r="E251" s="1330"/>
      <c r="F251" s="1330"/>
      <c r="G251" s="1330"/>
      <c r="H251" s="1330"/>
      <c r="I251" s="1334"/>
      <c r="J251" s="1330"/>
      <c r="K251" s="1330"/>
      <c r="L251" s="1330"/>
      <c r="M251" s="1330"/>
    </row>
    <row r="252" spans="1:13" s="850" customFormat="1">
      <c r="A252" s="1330"/>
      <c r="B252" s="1333"/>
      <c r="C252" s="1330"/>
      <c r="D252" s="1330"/>
      <c r="E252" s="1330"/>
      <c r="F252" s="1330"/>
      <c r="G252" s="1330"/>
      <c r="H252" s="1330"/>
      <c r="I252" s="1334"/>
      <c r="J252" s="1330"/>
      <c r="K252" s="1330"/>
      <c r="L252" s="1330"/>
      <c r="M252" s="1330"/>
    </row>
    <row r="253" spans="1:13" s="850" customFormat="1">
      <c r="A253" s="1330"/>
      <c r="B253" s="1333"/>
      <c r="C253" s="1330"/>
      <c r="D253" s="1330"/>
      <c r="E253" s="1330"/>
      <c r="F253" s="1330"/>
      <c r="G253" s="1330"/>
      <c r="H253" s="1330"/>
      <c r="I253" s="1334"/>
      <c r="J253" s="1330"/>
      <c r="K253" s="1330"/>
      <c r="L253" s="1330"/>
      <c r="M253" s="1330"/>
    </row>
    <row r="254" spans="1:13" s="850" customFormat="1">
      <c r="A254" s="1330"/>
      <c r="B254" s="1333"/>
      <c r="C254" s="1330"/>
      <c r="D254" s="1330"/>
      <c r="E254" s="1330"/>
      <c r="F254" s="1330"/>
      <c r="G254" s="1330"/>
      <c r="H254" s="1330"/>
      <c r="I254" s="1334"/>
      <c r="J254" s="1330"/>
      <c r="K254" s="1330"/>
      <c r="L254" s="1330"/>
      <c r="M254" s="1330"/>
    </row>
    <row r="255" spans="1:13" s="850" customFormat="1">
      <c r="A255" s="1330"/>
      <c r="B255" s="1333"/>
      <c r="C255" s="1330"/>
      <c r="D255" s="1330"/>
      <c r="E255" s="1330"/>
      <c r="F255" s="1330"/>
      <c r="G255" s="1330"/>
      <c r="H255" s="1330"/>
      <c r="I255" s="1334"/>
      <c r="J255" s="1330"/>
      <c r="K255" s="1330"/>
      <c r="L255" s="1330"/>
      <c r="M255" s="1330"/>
    </row>
    <row r="256" spans="1:13" s="850" customFormat="1">
      <c r="A256" s="1330"/>
      <c r="B256" s="1333"/>
      <c r="C256" s="1330"/>
      <c r="D256" s="1330"/>
      <c r="E256" s="1330"/>
      <c r="F256" s="1330"/>
      <c r="G256" s="1330"/>
      <c r="H256" s="1330"/>
      <c r="I256" s="1334"/>
      <c r="J256" s="1330"/>
      <c r="K256" s="1330"/>
      <c r="L256" s="1330"/>
      <c r="M256" s="1330"/>
    </row>
    <row r="257" spans="1:13" s="850" customFormat="1">
      <c r="A257" s="1330"/>
      <c r="B257" s="1333"/>
      <c r="C257" s="1330"/>
      <c r="D257" s="1330"/>
      <c r="E257" s="1330"/>
      <c r="F257" s="1330"/>
      <c r="G257" s="1330"/>
      <c r="H257" s="1330"/>
      <c r="I257" s="1334"/>
      <c r="J257" s="1330"/>
      <c r="K257" s="1330"/>
      <c r="L257" s="1330"/>
      <c r="M257" s="1330"/>
    </row>
    <row r="258" spans="1:13" s="850" customFormat="1">
      <c r="A258" s="1330"/>
      <c r="B258" s="1333"/>
      <c r="C258" s="1330"/>
      <c r="D258" s="1330"/>
      <c r="E258" s="1330"/>
      <c r="F258" s="1330"/>
      <c r="G258" s="1330"/>
      <c r="H258" s="1330"/>
      <c r="I258" s="1334"/>
      <c r="J258" s="1330"/>
      <c r="K258" s="1330"/>
      <c r="L258" s="1330"/>
      <c r="M258" s="1330"/>
    </row>
    <row r="259" spans="1:13" s="850" customFormat="1">
      <c r="A259" s="1330"/>
      <c r="B259" s="1333"/>
      <c r="C259" s="1330"/>
      <c r="D259" s="1330"/>
      <c r="E259" s="1330"/>
      <c r="F259" s="1330"/>
      <c r="G259" s="1330"/>
      <c r="H259" s="1330"/>
      <c r="I259" s="1334"/>
      <c r="J259" s="1330"/>
      <c r="K259" s="1330"/>
      <c r="L259" s="1330"/>
      <c r="M259" s="1330"/>
    </row>
    <row r="260" spans="1:13" s="850" customFormat="1">
      <c r="A260" s="1330"/>
      <c r="B260" s="1333"/>
      <c r="C260" s="1330"/>
      <c r="D260" s="1330"/>
      <c r="E260" s="1330"/>
      <c r="F260" s="1330"/>
      <c r="G260" s="1330"/>
      <c r="H260" s="1330"/>
      <c r="I260" s="1334"/>
      <c r="J260" s="1330"/>
      <c r="K260" s="1330"/>
      <c r="L260" s="1330"/>
      <c r="M260" s="1330"/>
    </row>
    <row r="261" spans="1:13" s="850" customFormat="1">
      <c r="A261" s="1330"/>
      <c r="B261" s="1333"/>
      <c r="C261" s="1330"/>
      <c r="D261" s="1330"/>
      <c r="E261" s="1330"/>
      <c r="F261" s="1330"/>
      <c r="G261" s="1330"/>
      <c r="H261" s="1330"/>
      <c r="I261" s="1334"/>
      <c r="J261" s="1330"/>
      <c r="K261" s="1330"/>
      <c r="L261" s="1330"/>
      <c r="M261" s="1330"/>
    </row>
    <row r="262" spans="1:13" s="850" customFormat="1">
      <c r="A262" s="1330"/>
      <c r="B262" s="1333"/>
      <c r="C262" s="1330"/>
      <c r="D262" s="1330"/>
      <c r="E262" s="1330"/>
      <c r="F262" s="1330"/>
      <c r="G262" s="1330"/>
      <c r="H262" s="1330"/>
      <c r="I262" s="1334"/>
      <c r="J262" s="1330"/>
      <c r="K262" s="1330"/>
      <c r="L262" s="1330"/>
      <c r="M262" s="1330"/>
    </row>
    <row r="263" spans="1:13" s="850" customFormat="1">
      <c r="A263" s="1330"/>
      <c r="B263" s="1333"/>
      <c r="C263" s="1330"/>
      <c r="D263" s="1330"/>
      <c r="E263" s="1330"/>
      <c r="F263" s="1330"/>
      <c r="G263" s="1330"/>
      <c r="H263" s="1330"/>
      <c r="I263" s="1334"/>
      <c r="J263" s="1330"/>
      <c r="K263" s="1330"/>
      <c r="L263" s="1330"/>
      <c r="M263" s="1330"/>
    </row>
    <row r="264" spans="1:13" s="850" customFormat="1">
      <c r="A264" s="1330"/>
      <c r="B264" s="1333"/>
      <c r="C264" s="1330"/>
      <c r="D264" s="1330"/>
      <c r="E264" s="1330"/>
      <c r="F264" s="1330"/>
      <c r="G264" s="1330"/>
      <c r="H264" s="1330"/>
      <c r="I264" s="1334"/>
      <c r="J264" s="1330"/>
      <c r="K264" s="1330"/>
      <c r="L264" s="1330"/>
      <c r="M264" s="1330"/>
    </row>
    <row r="265" spans="1:13" s="850" customFormat="1">
      <c r="A265" s="1330"/>
      <c r="B265" s="1333"/>
      <c r="C265" s="1330"/>
      <c r="D265" s="1330"/>
      <c r="E265" s="1330"/>
      <c r="F265" s="1330"/>
      <c r="G265" s="1330"/>
      <c r="H265" s="1330"/>
      <c r="I265" s="1334"/>
      <c r="J265" s="1330"/>
      <c r="K265" s="1330"/>
      <c r="L265" s="1330"/>
      <c r="M265" s="1330"/>
    </row>
    <row r="266" spans="1:13" s="850" customFormat="1">
      <c r="A266" s="1330"/>
      <c r="B266" s="1333"/>
      <c r="C266" s="1330"/>
      <c r="D266" s="1330"/>
      <c r="E266" s="1330"/>
      <c r="F266" s="1330"/>
      <c r="G266" s="1330"/>
      <c r="H266" s="1330"/>
      <c r="I266" s="1334"/>
      <c r="J266" s="1330"/>
      <c r="K266" s="1330"/>
      <c r="L266" s="1330"/>
      <c r="M266" s="1330"/>
    </row>
    <row r="267" spans="1:13" s="850" customFormat="1">
      <c r="A267" s="1330"/>
      <c r="B267" s="1333"/>
      <c r="C267" s="1330"/>
      <c r="D267" s="1330"/>
      <c r="E267" s="1330"/>
      <c r="F267" s="1330"/>
      <c r="G267" s="1330"/>
      <c r="H267" s="1330"/>
      <c r="I267" s="1334"/>
      <c r="J267" s="1330"/>
      <c r="K267" s="1330"/>
      <c r="L267" s="1330"/>
      <c r="M267" s="1330"/>
    </row>
    <row r="268" spans="1:13" s="850" customFormat="1">
      <c r="A268" s="1330"/>
      <c r="B268" s="1333"/>
      <c r="C268" s="1330"/>
      <c r="D268" s="1330"/>
      <c r="E268" s="1330"/>
      <c r="F268" s="1330"/>
      <c r="G268" s="1330"/>
      <c r="H268" s="1330"/>
      <c r="I268" s="1334"/>
      <c r="J268" s="1330"/>
      <c r="K268" s="1330"/>
      <c r="L268" s="1330"/>
      <c r="M268" s="1330"/>
    </row>
    <row r="269" spans="1:13" s="850" customFormat="1">
      <c r="A269" s="1330"/>
      <c r="B269" s="1333"/>
      <c r="C269" s="1330"/>
      <c r="D269" s="1330"/>
      <c r="E269" s="1330"/>
      <c r="F269" s="1330"/>
      <c r="G269" s="1330"/>
      <c r="H269" s="1330"/>
      <c r="I269" s="1334"/>
      <c r="J269" s="1330"/>
      <c r="K269" s="1330"/>
      <c r="L269" s="1330"/>
      <c r="M269" s="1330"/>
    </row>
    <row r="270" spans="1:13" s="850" customFormat="1">
      <c r="A270" s="1330"/>
      <c r="B270" s="1333"/>
      <c r="C270" s="1330"/>
      <c r="D270" s="1330"/>
      <c r="E270" s="1330"/>
      <c r="F270" s="1330"/>
      <c r="G270" s="1330"/>
      <c r="H270" s="1330"/>
      <c r="I270" s="1334"/>
      <c r="J270" s="1330"/>
      <c r="K270" s="1330"/>
      <c r="L270" s="1330"/>
      <c r="M270" s="1330"/>
    </row>
    <row r="271" spans="1:13" s="850" customFormat="1">
      <c r="A271" s="1330"/>
      <c r="B271" s="1333"/>
      <c r="C271" s="1330"/>
      <c r="D271" s="1330"/>
      <c r="E271" s="1330"/>
      <c r="F271" s="1330"/>
      <c r="G271" s="1330"/>
      <c r="H271" s="1330"/>
      <c r="I271" s="1334"/>
      <c r="J271" s="1330"/>
      <c r="K271" s="1330"/>
      <c r="L271" s="1330"/>
      <c r="M271" s="1330"/>
    </row>
    <row r="272" spans="1:13" s="850" customFormat="1">
      <c r="A272" s="1330"/>
      <c r="B272" s="1333"/>
      <c r="C272" s="1330"/>
      <c r="D272" s="1330"/>
      <c r="E272" s="1330"/>
      <c r="F272" s="1330"/>
      <c r="G272" s="1330"/>
      <c r="H272" s="1330"/>
      <c r="I272" s="1334"/>
      <c r="J272" s="1330"/>
      <c r="K272" s="1330"/>
      <c r="L272" s="1330"/>
      <c r="M272" s="1330"/>
    </row>
    <row r="273" spans="1:13" s="850" customFormat="1">
      <c r="A273" s="1330"/>
      <c r="B273" s="1333"/>
      <c r="C273" s="1330"/>
      <c r="D273" s="1330"/>
      <c r="E273" s="1330"/>
      <c r="F273" s="1330"/>
      <c r="G273" s="1330"/>
      <c r="H273" s="1330"/>
      <c r="I273" s="1334"/>
      <c r="J273" s="1330"/>
      <c r="K273" s="1330"/>
      <c r="L273" s="1330"/>
      <c r="M273" s="1330"/>
    </row>
    <row r="274" spans="1:13" s="850" customFormat="1">
      <c r="A274" s="1330"/>
      <c r="B274" s="1333"/>
      <c r="C274" s="1330"/>
      <c r="D274" s="1330"/>
      <c r="E274" s="1330"/>
      <c r="F274" s="1330"/>
      <c r="G274" s="1330"/>
      <c r="H274" s="1330"/>
      <c r="I274" s="1334"/>
      <c r="J274" s="1330"/>
      <c r="K274" s="1330"/>
      <c r="L274" s="1330"/>
      <c r="M274" s="1330"/>
    </row>
    <row r="275" spans="1:13" s="850" customFormat="1">
      <c r="A275" s="1330"/>
      <c r="B275" s="1333"/>
      <c r="C275" s="1330"/>
      <c r="D275" s="1330"/>
      <c r="E275" s="1330"/>
      <c r="F275" s="1330"/>
      <c r="G275" s="1330"/>
      <c r="H275" s="1330"/>
      <c r="I275" s="1334"/>
      <c r="J275" s="1330"/>
      <c r="K275" s="1330"/>
      <c r="L275" s="1330"/>
      <c r="M275" s="1330"/>
    </row>
    <row r="276" spans="1:13" s="850" customFormat="1">
      <c r="A276" s="1330"/>
      <c r="B276" s="1333"/>
      <c r="C276" s="1330"/>
      <c r="D276" s="1330"/>
      <c r="E276" s="1330"/>
      <c r="F276" s="1330"/>
      <c r="G276" s="1330"/>
      <c r="H276" s="1330"/>
      <c r="I276" s="1334"/>
      <c r="J276" s="1330"/>
      <c r="K276" s="1330"/>
      <c r="L276" s="1330"/>
      <c r="M276" s="1330"/>
    </row>
    <row r="277" spans="1:13" s="850" customFormat="1">
      <c r="A277" s="1330"/>
      <c r="B277" s="1333"/>
      <c r="C277" s="1330"/>
      <c r="D277" s="1330"/>
      <c r="E277" s="1330"/>
      <c r="F277" s="1330"/>
      <c r="G277" s="1330"/>
      <c r="H277" s="1330"/>
      <c r="I277" s="1334"/>
      <c r="J277" s="1330"/>
      <c r="K277" s="1330"/>
      <c r="L277" s="1330"/>
      <c r="M277" s="1330"/>
    </row>
    <row r="278" spans="1:13" s="850" customFormat="1">
      <c r="A278" s="1330"/>
      <c r="B278" s="1333"/>
      <c r="C278" s="1330"/>
      <c r="D278" s="1330"/>
      <c r="E278" s="1330"/>
      <c r="F278" s="1330"/>
      <c r="G278" s="1330"/>
      <c r="H278" s="1330"/>
      <c r="I278" s="1334"/>
      <c r="J278" s="1330"/>
      <c r="K278" s="1330"/>
      <c r="L278" s="1330"/>
      <c r="M278" s="1330"/>
    </row>
    <row r="279" spans="1:13" s="850" customFormat="1">
      <c r="A279" s="1330"/>
      <c r="B279" s="1333"/>
      <c r="C279" s="1330"/>
      <c r="D279" s="1330"/>
      <c r="E279" s="1330"/>
      <c r="F279" s="1330"/>
      <c r="G279" s="1330"/>
      <c r="H279" s="1330"/>
      <c r="I279" s="1334"/>
      <c r="J279" s="1330"/>
      <c r="K279" s="1330"/>
      <c r="L279" s="1330"/>
      <c r="M279" s="1330"/>
    </row>
    <row r="280" spans="1:13" s="850" customFormat="1">
      <c r="A280" s="1330"/>
      <c r="B280" s="1333"/>
      <c r="C280" s="1330"/>
      <c r="D280" s="1330"/>
      <c r="E280" s="1330"/>
      <c r="F280" s="1330"/>
      <c r="G280" s="1330"/>
      <c r="H280" s="1330"/>
      <c r="I280" s="1334"/>
      <c r="J280" s="1330"/>
      <c r="K280" s="1330"/>
      <c r="L280" s="1330"/>
      <c r="M280" s="1330"/>
    </row>
    <row r="281" spans="1:13" s="850" customFormat="1">
      <c r="A281" s="1330"/>
      <c r="B281" s="1333"/>
      <c r="C281" s="1330"/>
      <c r="D281" s="1330"/>
      <c r="E281" s="1330"/>
      <c r="F281" s="1330"/>
      <c r="G281" s="1330"/>
      <c r="H281" s="1330"/>
      <c r="I281" s="1334"/>
      <c r="J281" s="1330"/>
      <c r="K281" s="1330"/>
      <c r="L281" s="1330"/>
      <c r="M281" s="1330"/>
    </row>
    <row r="282" spans="1:13" s="850" customFormat="1">
      <c r="A282" s="1330"/>
      <c r="B282" s="1333"/>
      <c r="C282" s="1330"/>
      <c r="D282" s="1330"/>
      <c r="E282" s="1330"/>
      <c r="F282" s="1330"/>
      <c r="G282" s="1330"/>
      <c r="H282" s="1330"/>
      <c r="I282" s="1334"/>
      <c r="J282" s="1330"/>
      <c r="K282" s="1330"/>
      <c r="L282" s="1330"/>
      <c r="M282" s="1330"/>
    </row>
    <row r="283" spans="1:13" s="850" customFormat="1">
      <c r="A283" s="1330"/>
      <c r="B283" s="1333"/>
      <c r="C283" s="1330"/>
      <c r="D283" s="1330"/>
      <c r="E283" s="1330"/>
      <c r="F283" s="1330"/>
      <c r="G283" s="1330"/>
      <c r="H283" s="1330"/>
      <c r="I283" s="1334"/>
      <c r="J283" s="1330"/>
      <c r="K283" s="1330"/>
      <c r="L283" s="1330"/>
      <c r="M283" s="1330"/>
    </row>
    <row r="284" spans="1:13" s="850" customFormat="1">
      <c r="A284" s="1330"/>
      <c r="B284" s="1333"/>
      <c r="C284" s="1330"/>
      <c r="D284" s="1330"/>
      <c r="E284" s="1330"/>
      <c r="F284" s="1330"/>
      <c r="G284" s="1330"/>
      <c r="H284" s="1330"/>
      <c r="I284" s="1334"/>
      <c r="J284" s="1330"/>
      <c r="K284" s="1330"/>
      <c r="L284" s="1330"/>
      <c r="M284" s="1330"/>
    </row>
    <row r="285" spans="1:13" s="850" customFormat="1">
      <c r="A285" s="1330"/>
      <c r="B285" s="1333"/>
      <c r="C285" s="1330"/>
      <c r="D285" s="1330"/>
      <c r="E285" s="1330"/>
      <c r="F285" s="1330"/>
      <c r="G285" s="1330"/>
      <c r="H285" s="1330"/>
      <c r="I285" s="1334"/>
      <c r="J285" s="1330"/>
      <c r="K285" s="1330"/>
      <c r="L285" s="1330"/>
      <c r="M285" s="1330"/>
    </row>
    <row r="286" spans="1:13" s="850" customFormat="1">
      <c r="A286" s="1330"/>
      <c r="B286" s="1333"/>
      <c r="C286" s="1330"/>
      <c r="D286" s="1330"/>
      <c r="E286" s="1330"/>
      <c r="F286" s="1330"/>
      <c r="G286" s="1330"/>
      <c r="H286" s="1330"/>
      <c r="I286" s="1334"/>
      <c r="J286" s="1330"/>
      <c r="K286" s="1330"/>
      <c r="L286" s="1330"/>
      <c r="M286" s="1330"/>
    </row>
    <row r="287" spans="1:13" s="850" customFormat="1">
      <c r="A287" s="1330"/>
      <c r="B287" s="1333"/>
      <c r="C287" s="1330"/>
      <c r="D287" s="1330"/>
      <c r="E287" s="1330"/>
      <c r="F287" s="1330"/>
      <c r="G287" s="1330"/>
      <c r="H287" s="1330"/>
      <c r="I287" s="1334"/>
      <c r="J287" s="1330"/>
      <c r="K287" s="1330"/>
      <c r="L287" s="1330"/>
      <c r="M287" s="1330"/>
    </row>
    <row r="288" spans="1:13" s="850" customFormat="1">
      <c r="A288" s="1330"/>
      <c r="B288" s="1333"/>
      <c r="C288" s="1330"/>
      <c r="D288" s="1330"/>
      <c r="E288" s="1330"/>
      <c r="F288" s="1330"/>
      <c r="G288" s="1330"/>
      <c r="H288" s="1330"/>
      <c r="I288" s="1334"/>
      <c r="J288" s="1330"/>
      <c r="K288" s="1330"/>
      <c r="L288" s="1330"/>
      <c r="M288" s="1330"/>
    </row>
    <row r="289" spans="1:13" s="850" customFormat="1">
      <c r="A289" s="1330"/>
      <c r="B289" s="1333"/>
      <c r="C289" s="1330"/>
      <c r="D289" s="1330"/>
      <c r="E289" s="1330"/>
      <c r="F289" s="1330"/>
      <c r="G289" s="1330"/>
      <c r="H289" s="1330"/>
      <c r="I289" s="1334"/>
      <c r="J289" s="1330"/>
      <c r="K289" s="1330"/>
      <c r="L289" s="1330"/>
      <c r="M289" s="1330"/>
    </row>
    <row r="290" spans="1:13" s="850" customFormat="1">
      <c r="A290" s="1330"/>
      <c r="B290" s="1333"/>
      <c r="C290" s="1330"/>
      <c r="D290" s="1330"/>
      <c r="E290" s="1330"/>
      <c r="F290" s="1330"/>
      <c r="G290" s="1330"/>
      <c r="H290" s="1330"/>
      <c r="I290" s="1334"/>
      <c r="J290" s="1330"/>
      <c r="K290" s="1330"/>
      <c r="L290" s="1330"/>
      <c r="M290" s="1330"/>
    </row>
    <row r="291" spans="1:13" s="850" customFormat="1">
      <c r="A291" s="1330"/>
      <c r="B291" s="1333"/>
      <c r="C291" s="1330"/>
      <c r="D291" s="1330"/>
      <c r="E291" s="1330"/>
      <c r="F291" s="1330"/>
      <c r="G291" s="1330"/>
      <c r="H291" s="1330"/>
      <c r="I291" s="1334"/>
      <c r="J291" s="1330"/>
      <c r="K291" s="1330"/>
      <c r="L291" s="1330"/>
      <c r="M291" s="1330"/>
    </row>
    <row r="292" spans="1:13" s="850" customFormat="1">
      <c r="A292" s="1330"/>
      <c r="B292" s="1333"/>
      <c r="C292" s="1330"/>
      <c r="D292" s="1330"/>
      <c r="E292" s="1330"/>
      <c r="F292" s="1330"/>
      <c r="G292" s="1330"/>
      <c r="H292" s="1330"/>
      <c r="I292" s="1334"/>
      <c r="J292" s="1330"/>
      <c r="K292" s="1330"/>
      <c r="L292" s="1330"/>
      <c r="M292" s="1330"/>
    </row>
    <row r="293" spans="1:13" s="850" customFormat="1">
      <c r="A293" s="1330"/>
      <c r="B293" s="1333"/>
      <c r="C293" s="1330"/>
      <c r="D293" s="1330"/>
      <c r="E293" s="1330"/>
      <c r="F293" s="1330"/>
      <c r="G293" s="1330"/>
      <c r="H293" s="1330"/>
      <c r="I293" s="1334"/>
      <c r="J293" s="1330"/>
      <c r="K293" s="1330"/>
      <c r="L293" s="1330"/>
      <c r="M293" s="1330"/>
    </row>
    <row r="294" spans="1:13" s="850" customFormat="1">
      <c r="A294" s="1330"/>
      <c r="B294" s="1333"/>
      <c r="C294" s="1330"/>
      <c r="D294" s="1330"/>
      <c r="E294" s="1330"/>
      <c r="F294" s="1330"/>
      <c r="G294" s="1330"/>
      <c r="H294" s="1330"/>
      <c r="I294" s="1334"/>
      <c r="J294" s="1330"/>
      <c r="K294" s="1330"/>
      <c r="L294" s="1330"/>
      <c r="M294" s="1330"/>
    </row>
    <row r="295" spans="1:13" s="850" customFormat="1">
      <c r="A295" s="1330"/>
      <c r="B295" s="1333"/>
      <c r="C295" s="1330"/>
      <c r="D295" s="1330"/>
      <c r="E295" s="1330"/>
      <c r="F295" s="1330"/>
      <c r="G295" s="1330"/>
      <c r="H295" s="1330"/>
      <c r="I295" s="1334"/>
      <c r="J295" s="1330"/>
      <c r="K295" s="1330"/>
      <c r="L295" s="1330"/>
      <c r="M295" s="1330"/>
    </row>
    <row r="296" spans="1:13" s="850" customFormat="1">
      <c r="A296" s="1330"/>
      <c r="B296" s="1333"/>
      <c r="C296" s="1330"/>
      <c r="D296" s="1330"/>
      <c r="E296" s="1330"/>
      <c r="F296" s="1330"/>
      <c r="G296" s="1330"/>
      <c r="H296" s="1330"/>
      <c r="I296" s="1334"/>
      <c r="J296" s="1330"/>
      <c r="K296" s="1330"/>
      <c r="L296" s="1330"/>
      <c r="M296" s="1330"/>
    </row>
    <row r="297" spans="1:13" s="850" customFormat="1">
      <c r="A297" s="1330"/>
      <c r="B297" s="1333"/>
      <c r="C297" s="1330"/>
      <c r="D297" s="1330"/>
      <c r="E297" s="1330"/>
      <c r="F297" s="1330"/>
      <c r="G297" s="1330"/>
      <c r="H297" s="1330"/>
      <c r="I297" s="1334"/>
      <c r="J297" s="1330"/>
      <c r="K297" s="1330"/>
      <c r="L297" s="1330"/>
      <c r="M297" s="1330"/>
    </row>
    <row r="298" spans="1:13" s="850" customFormat="1">
      <c r="A298" s="1330"/>
      <c r="B298" s="1333"/>
      <c r="C298" s="1330"/>
      <c r="D298" s="1330"/>
      <c r="E298" s="1330"/>
      <c r="F298" s="1330"/>
      <c r="G298" s="1330"/>
      <c r="H298" s="1330"/>
      <c r="I298" s="1334"/>
      <c r="J298" s="1330"/>
      <c r="K298" s="1330"/>
      <c r="L298" s="1330"/>
      <c r="M298" s="1330"/>
    </row>
    <row r="299" spans="1:13" s="850" customFormat="1">
      <c r="A299" s="1330"/>
      <c r="B299" s="1333"/>
      <c r="C299" s="1330"/>
      <c r="D299" s="1330"/>
      <c r="E299" s="1330"/>
      <c r="F299" s="1330"/>
      <c r="G299" s="1330"/>
      <c r="H299" s="1330"/>
      <c r="I299" s="1334"/>
      <c r="J299" s="1330"/>
      <c r="K299" s="1330"/>
      <c r="L299" s="1330"/>
      <c r="M299" s="1330"/>
    </row>
    <row r="300" spans="1:13" s="850" customFormat="1">
      <c r="A300" s="1330"/>
      <c r="B300" s="1333"/>
      <c r="C300" s="1330"/>
      <c r="D300" s="1330"/>
      <c r="E300" s="1330"/>
      <c r="F300" s="1330"/>
      <c r="G300" s="1330"/>
      <c r="H300" s="1330"/>
      <c r="I300" s="1334"/>
      <c r="J300" s="1330"/>
      <c r="K300" s="1330"/>
      <c r="L300" s="1330"/>
      <c r="M300" s="1330"/>
    </row>
    <row r="301" spans="1:13" s="850" customFormat="1">
      <c r="A301" s="1330"/>
      <c r="B301" s="1333"/>
      <c r="C301" s="1330"/>
      <c r="D301" s="1330"/>
      <c r="E301" s="1330"/>
      <c r="F301" s="1330"/>
      <c r="G301" s="1330"/>
      <c r="H301" s="1330"/>
      <c r="I301" s="1334"/>
      <c r="J301" s="1330"/>
      <c r="K301" s="1330"/>
      <c r="L301" s="1330"/>
      <c r="M301" s="1330"/>
    </row>
    <row r="302" spans="1:13" s="850" customFormat="1">
      <c r="A302" s="1330"/>
      <c r="B302" s="1333"/>
      <c r="C302" s="1330"/>
      <c r="D302" s="1330"/>
      <c r="E302" s="1330"/>
      <c r="F302" s="1330"/>
      <c r="G302" s="1330"/>
      <c r="H302" s="1330"/>
      <c r="I302" s="1334"/>
      <c r="J302" s="1330"/>
      <c r="K302" s="1330"/>
      <c r="L302" s="1330"/>
      <c r="M302" s="1330"/>
    </row>
    <row r="303" spans="1:13" s="850" customFormat="1">
      <c r="A303" s="1330"/>
      <c r="B303" s="1333"/>
      <c r="C303" s="1330"/>
      <c r="D303" s="1330"/>
      <c r="E303" s="1330"/>
      <c r="F303" s="1330"/>
      <c r="G303" s="1330"/>
      <c r="H303" s="1330"/>
      <c r="I303" s="1334"/>
      <c r="J303" s="1330"/>
      <c r="K303" s="1330"/>
      <c r="L303" s="1330"/>
      <c r="M303" s="1330"/>
    </row>
    <row r="304" spans="1:13" s="850" customFormat="1">
      <c r="A304" s="1330"/>
      <c r="B304" s="1333"/>
      <c r="C304" s="1330"/>
      <c r="D304" s="1330"/>
      <c r="E304" s="1330"/>
      <c r="F304" s="1330"/>
      <c r="G304" s="1330"/>
      <c r="H304" s="1330"/>
      <c r="I304" s="1334"/>
      <c r="J304" s="1330"/>
      <c r="K304" s="1330"/>
      <c r="L304" s="1330"/>
      <c r="M304" s="1330"/>
    </row>
    <row r="305" spans="1:13" s="850" customFormat="1">
      <c r="A305" s="1330"/>
      <c r="B305" s="1333"/>
      <c r="C305" s="1330"/>
      <c r="D305" s="1330"/>
      <c r="E305" s="1330"/>
      <c r="F305" s="1330"/>
      <c r="G305" s="1330"/>
      <c r="H305" s="1330"/>
      <c r="I305" s="1334"/>
      <c r="J305" s="1330"/>
      <c r="K305" s="1330"/>
      <c r="L305" s="1330"/>
      <c r="M305" s="1330"/>
    </row>
    <row r="306" spans="1:13" s="850" customFormat="1">
      <c r="A306" s="1330"/>
      <c r="B306" s="1333"/>
      <c r="C306" s="1330"/>
      <c r="D306" s="1330"/>
      <c r="E306" s="1330"/>
      <c r="F306" s="1330"/>
      <c r="G306" s="1330"/>
      <c r="H306" s="1330"/>
      <c r="I306" s="1334"/>
      <c r="J306" s="1330"/>
      <c r="K306" s="1330"/>
      <c r="L306" s="1330"/>
      <c r="M306" s="1330"/>
    </row>
    <row r="307" spans="1:13" s="850" customFormat="1">
      <c r="A307" s="1330"/>
      <c r="B307" s="1333"/>
      <c r="C307" s="1330"/>
      <c r="D307" s="1330"/>
      <c r="E307" s="1330"/>
      <c r="F307" s="1330"/>
      <c r="G307" s="1330"/>
      <c r="H307" s="1330"/>
      <c r="I307" s="1334"/>
      <c r="J307" s="1330"/>
      <c r="K307" s="1330"/>
      <c r="L307" s="1330"/>
      <c r="M307" s="1330"/>
    </row>
    <row r="308" spans="1:13" s="850" customFormat="1">
      <c r="A308" s="1330"/>
      <c r="B308" s="1333"/>
      <c r="C308" s="1330"/>
      <c r="D308" s="1330"/>
      <c r="E308" s="1330"/>
      <c r="F308" s="1330"/>
      <c r="G308" s="1330"/>
      <c r="H308" s="1330"/>
      <c r="I308" s="1334"/>
      <c r="J308" s="1330"/>
      <c r="K308" s="1330"/>
      <c r="L308" s="1330"/>
      <c r="M308" s="1330"/>
    </row>
    <row r="309" spans="1:13" s="850" customFormat="1">
      <c r="A309" s="1330"/>
      <c r="B309" s="1333"/>
      <c r="C309" s="1330"/>
      <c r="D309" s="1330"/>
      <c r="E309" s="1330"/>
      <c r="F309" s="1330"/>
      <c r="G309" s="1330"/>
      <c r="H309" s="1330"/>
      <c r="I309" s="1334"/>
      <c r="J309" s="1330"/>
      <c r="K309" s="1330"/>
      <c r="L309" s="1330"/>
      <c r="M309" s="1330"/>
    </row>
    <row r="310" spans="1:13" s="850" customFormat="1">
      <c r="A310" s="1330"/>
      <c r="B310" s="1333"/>
      <c r="C310" s="1330"/>
      <c r="D310" s="1330"/>
      <c r="E310" s="1330"/>
      <c r="F310" s="1330"/>
      <c r="G310" s="1330"/>
      <c r="H310" s="1330"/>
      <c r="I310" s="1334"/>
      <c r="J310" s="1330"/>
      <c r="K310" s="1330"/>
      <c r="L310" s="1330"/>
      <c r="M310" s="1330"/>
    </row>
    <row r="311" spans="1:13" s="850" customFormat="1">
      <c r="A311" s="1330"/>
      <c r="B311" s="1333"/>
      <c r="C311" s="1330"/>
      <c r="D311" s="1330"/>
      <c r="E311" s="1330"/>
      <c r="F311" s="1330"/>
      <c r="G311" s="1330"/>
      <c r="H311" s="1330"/>
      <c r="I311" s="1334"/>
      <c r="J311" s="1330"/>
      <c r="K311" s="1330"/>
      <c r="L311" s="1330"/>
      <c r="M311" s="1330"/>
    </row>
    <row r="312" spans="1:13" s="850" customFormat="1">
      <c r="A312" s="1330"/>
      <c r="B312" s="1333"/>
      <c r="C312" s="1330"/>
      <c r="D312" s="1330"/>
      <c r="E312" s="1330"/>
      <c r="F312" s="1330"/>
      <c r="G312" s="1330"/>
      <c r="H312" s="1330"/>
      <c r="I312" s="1334"/>
      <c r="J312" s="1330"/>
      <c r="K312" s="1330"/>
      <c r="L312" s="1330"/>
      <c r="M312" s="1330"/>
    </row>
    <row r="313" spans="1:13" s="850" customFormat="1">
      <c r="A313" s="1330"/>
      <c r="B313" s="1333"/>
      <c r="C313" s="1330"/>
      <c r="D313" s="1330"/>
      <c r="E313" s="1330"/>
      <c r="F313" s="1330"/>
      <c r="G313" s="1330"/>
      <c r="H313" s="1330"/>
      <c r="I313" s="1334"/>
      <c r="J313" s="1330"/>
      <c r="K313" s="1330"/>
      <c r="L313" s="1330"/>
      <c r="M313" s="1330"/>
    </row>
    <row r="314" spans="1:13" s="850" customFormat="1">
      <c r="A314" s="1330"/>
      <c r="B314" s="1333"/>
      <c r="C314" s="1330"/>
      <c r="D314" s="1330"/>
      <c r="E314" s="1330"/>
      <c r="F314" s="1330"/>
      <c r="G314" s="1330"/>
      <c r="H314" s="1330"/>
      <c r="I314" s="1334"/>
      <c r="J314" s="1330"/>
      <c r="K314" s="1330"/>
      <c r="L314" s="1330"/>
      <c r="M314" s="1330"/>
    </row>
    <row r="315" spans="1:13" s="850" customFormat="1">
      <c r="A315" s="1330"/>
      <c r="B315" s="1333"/>
      <c r="C315" s="1330"/>
      <c r="D315" s="1330"/>
      <c r="E315" s="1330"/>
      <c r="F315" s="1330"/>
      <c r="G315" s="1330"/>
      <c r="H315" s="1330"/>
      <c r="I315" s="1334"/>
      <c r="J315" s="1330"/>
      <c r="K315" s="1330"/>
      <c r="L315" s="1330"/>
      <c r="M315" s="1330"/>
    </row>
    <row r="316" spans="1:13" s="850" customFormat="1">
      <c r="A316" s="1330"/>
      <c r="B316" s="1333"/>
      <c r="C316" s="1330"/>
      <c r="D316" s="1330"/>
      <c r="E316" s="1330"/>
      <c r="F316" s="1330"/>
      <c r="G316" s="1330"/>
      <c r="H316" s="1330"/>
      <c r="I316" s="1334"/>
      <c r="J316" s="1330"/>
      <c r="K316" s="1330"/>
      <c r="L316" s="1330"/>
      <c r="M316" s="1330"/>
    </row>
    <row r="317" spans="1:13" s="850" customFormat="1">
      <c r="A317" s="1330"/>
      <c r="B317" s="1333"/>
      <c r="C317" s="1330"/>
      <c r="D317" s="1330"/>
      <c r="E317" s="1330"/>
      <c r="F317" s="1330"/>
      <c r="G317" s="1330"/>
      <c r="H317" s="1330"/>
      <c r="I317" s="1334"/>
      <c r="J317" s="1330"/>
      <c r="K317" s="1330"/>
      <c r="L317" s="1330"/>
      <c r="M317" s="1330"/>
    </row>
    <row r="318" spans="1:13" s="850" customFormat="1">
      <c r="A318" s="1330"/>
      <c r="B318" s="1333"/>
      <c r="C318" s="1330"/>
      <c r="D318" s="1330"/>
      <c r="E318" s="1330"/>
      <c r="F318" s="1330"/>
      <c r="G318" s="1330"/>
      <c r="H318" s="1330"/>
      <c r="I318" s="1334"/>
      <c r="J318" s="1330"/>
      <c r="K318" s="1330"/>
      <c r="L318" s="1330"/>
      <c r="M318" s="1330"/>
    </row>
    <row r="319" spans="1:13" s="850" customFormat="1">
      <c r="A319" s="1330"/>
      <c r="B319" s="1333"/>
      <c r="C319" s="1330"/>
      <c r="D319" s="1330"/>
      <c r="E319" s="1330"/>
      <c r="F319" s="1330"/>
      <c r="G319" s="1330"/>
      <c r="H319" s="1330"/>
      <c r="I319" s="1334"/>
      <c r="J319" s="1330"/>
      <c r="K319" s="1330"/>
      <c r="L319" s="1330"/>
      <c r="M319" s="1330"/>
    </row>
    <row r="320" spans="1:13" s="850" customFormat="1">
      <c r="A320" s="1330"/>
      <c r="B320" s="1333"/>
      <c r="C320" s="1330"/>
      <c r="D320" s="1330"/>
      <c r="E320" s="1330"/>
      <c r="F320" s="1330"/>
      <c r="G320" s="1330"/>
      <c r="H320" s="1330"/>
      <c r="I320" s="1334"/>
      <c r="J320" s="1330"/>
      <c r="K320" s="1330"/>
      <c r="L320" s="1330"/>
      <c r="M320" s="1330"/>
    </row>
    <row r="321" spans="1:13" s="850" customFormat="1">
      <c r="A321" s="1330"/>
      <c r="B321" s="1333"/>
      <c r="C321" s="1330"/>
      <c r="D321" s="1330"/>
      <c r="E321" s="1330"/>
      <c r="F321" s="1330"/>
      <c r="G321" s="1330"/>
      <c r="H321" s="1330"/>
      <c r="I321" s="1334"/>
      <c r="J321" s="1330"/>
      <c r="K321" s="1330"/>
      <c r="L321" s="1330"/>
      <c r="M321" s="1330"/>
    </row>
    <row r="322" spans="1:13" s="850" customFormat="1">
      <c r="A322" s="1330"/>
      <c r="B322" s="1333"/>
      <c r="C322" s="1330"/>
      <c r="D322" s="1330"/>
      <c r="E322" s="1330"/>
      <c r="F322" s="1330"/>
      <c r="G322" s="1330"/>
      <c r="H322" s="1330"/>
      <c r="I322" s="1334"/>
      <c r="J322" s="1330"/>
      <c r="K322" s="1330"/>
      <c r="L322" s="1330"/>
      <c r="M322" s="1330"/>
    </row>
    <row r="323" spans="1:13" s="850" customFormat="1">
      <c r="A323" s="1330"/>
      <c r="B323" s="1333"/>
      <c r="C323" s="1330"/>
      <c r="D323" s="1330"/>
      <c r="E323" s="1330"/>
      <c r="F323" s="1330"/>
      <c r="G323" s="1330"/>
      <c r="H323" s="1330"/>
      <c r="I323" s="1334"/>
      <c r="J323" s="1330"/>
      <c r="K323" s="1330"/>
      <c r="L323" s="1330"/>
      <c r="M323" s="1330"/>
    </row>
    <row r="324" spans="1:13" s="850" customFormat="1">
      <c r="A324" s="1330"/>
      <c r="B324" s="1333"/>
      <c r="C324" s="1330"/>
      <c r="D324" s="1330"/>
      <c r="E324" s="1330"/>
      <c r="F324" s="1330"/>
      <c r="G324" s="1330"/>
      <c r="H324" s="1330"/>
      <c r="I324" s="1334"/>
      <c r="J324" s="1330"/>
      <c r="K324" s="1330"/>
      <c r="L324" s="1330"/>
      <c r="M324" s="1330"/>
    </row>
    <row r="325" spans="1:13" s="850" customFormat="1">
      <c r="A325" s="1330"/>
      <c r="B325" s="1333"/>
      <c r="C325" s="1330"/>
      <c r="D325" s="1330"/>
      <c r="E325" s="1330"/>
      <c r="F325" s="1330"/>
      <c r="G325" s="1330"/>
      <c r="H325" s="1330"/>
      <c r="I325" s="1334"/>
      <c r="J325" s="1330"/>
      <c r="K325" s="1330"/>
      <c r="L325" s="1330"/>
      <c r="M325" s="1330"/>
    </row>
    <row r="326" spans="1:13" s="850" customFormat="1">
      <c r="A326" s="1330"/>
      <c r="B326" s="1333"/>
      <c r="C326" s="1330"/>
      <c r="D326" s="1330"/>
      <c r="E326" s="1330"/>
      <c r="F326" s="1330"/>
      <c r="G326" s="1330"/>
      <c r="H326" s="1330"/>
      <c r="I326" s="1334"/>
      <c r="J326" s="1330"/>
      <c r="K326" s="1330"/>
      <c r="L326" s="1330"/>
      <c r="M326" s="1330"/>
    </row>
    <row r="327" spans="1:13" s="850" customFormat="1">
      <c r="A327" s="1330"/>
      <c r="B327" s="1333"/>
      <c r="C327" s="1330"/>
      <c r="D327" s="1330"/>
      <c r="E327" s="1330"/>
      <c r="F327" s="1330"/>
      <c r="G327" s="1330"/>
      <c r="H327" s="1330"/>
      <c r="I327" s="1334"/>
      <c r="J327" s="1330"/>
      <c r="K327" s="1330"/>
      <c r="L327" s="1330"/>
      <c r="M327" s="1330"/>
    </row>
    <row r="328" spans="1:13" s="850" customFormat="1">
      <c r="A328" s="1330"/>
      <c r="B328" s="1333"/>
      <c r="C328" s="1330"/>
      <c r="D328" s="1330"/>
      <c r="E328" s="1330"/>
      <c r="F328" s="1330"/>
      <c r="G328" s="1330"/>
      <c r="H328" s="1330"/>
      <c r="I328" s="1334"/>
      <c r="J328" s="1330"/>
      <c r="K328" s="1330"/>
      <c r="L328" s="1330"/>
      <c r="M328" s="1330"/>
    </row>
    <row r="329" spans="1:13" s="850" customFormat="1">
      <c r="A329" s="1330"/>
      <c r="B329" s="1333"/>
      <c r="C329" s="1330"/>
      <c r="D329" s="1330"/>
      <c r="E329" s="1330"/>
      <c r="F329" s="1330"/>
      <c r="G329" s="1330"/>
      <c r="H329" s="1330"/>
      <c r="I329" s="1334"/>
      <c r="J329" s="1330"/>
      <c r="K329" s="1330"/>
      <c r="L329" s="1330"/>
      <c r="M329" s="1330"/>
    </row>
    <row r="330" spans="1:13" s="850" customFormat="1">
      <c r="A330" s="1330"/>
      <c r="B330" s="1333"/>
      <c r="C330" s="1330"/>
      <c r="D330" s="1330"/>
      <c r="E330" s="1330"/>
      <c r="F330" s="1330"/>
      <c r="G330" s="1330"/>
      <c r="H330" s="1330"/>
      <c r="I330" s="1334"/>
      <c r="J330" s="1330"/>
      <c r="K330" s="1330"/>
      <c r="L330" s="1330"/>
      <c r="M330" s="1330"/>
    </row>
    <row r="331" spans="1:13" s="850" customFormat="1">
      <c r="A331" s="1330"/>
      <c r="B331" s="1333"/>
      <c r="C331" s="1330"/>
      <c r="D331" s="1330"/>
      <c r="E331" s="1330"/>
      <c r="F331" s="1330"/>
      <c r="G331" s="1330"/>
      <c r="H331" s="1330"/>
      <c r="I331" s="1334"/>
      <c r="J331" s="1330"/>
      <c r="K331" s="1330"/>
      <c r="L331" s="1330"/>
      <c r="M331" s="1330"/>
    </row>
    <row r="332" spans="1:13" s="850" customFormat="1">
      <c r="A332" s="1330"/>
      <c r="B332" s="1333"/>
      <c r="C332" s="1330"/>
      <c r="D332" s="1330"/>
      <c r="E332" s="1330"/>
      <c r="F332" s="1330"/>
      <c r="G332" s="1330"/>
      <c r="H332" s="1330"/>
      <c r="I332" s="1334"/>
      <c r="J332" s="1330"/>
      <c r="K332" s="1330"/>
      <c r="L332" s="1330"/>
      <c r="M332" s="1330"/>
    </row>
    <row r="333" spans="1:13" s="850" customFormat="1">
      <c r="A333" s="1330"/>
      <c r="B333" s="1333"/>
      <c r="C333" s="1330"/>
      <c r="D333" s="1330"/>
      <c r="E333" s="1330"/>
      <c r="F333" s="1330"/>
      <c r="G333" s="1330"/>
      <c r="H333" s="1330"/>
      <c r="I333" s="1334"/>
      <c r="J333" s="1330"/>
      <c r="K333" s="1330"/>
      <c r="L333" s="1330"/>
      <c r="M333" s="1330"/>
    </row>
    <row r="334" spans="1:13" s="850" customFormat="1">
      <c r="A334" s="1330"/>
      <c r="B334" s="1333"/>
      <c r="C334" s="1330"/>
      <c r="D334" s="1330"/>
      <c r="E334" s="1330"/>
      <c r="F334" s="1330"/>
      <c r="G334" s="1330"/>
      <c r="H334" s="1330"/>
      <c r="I334" s="1334"/>
      <c r="J334" s="1330"/>
      <c r="K334" s="1330"/>
      <c r="L334" s="1330"/>
      <c r="M334" s="1330"/>
    </row>
    <row r="335" spans="1:13" s="850" customFormat="1">
      <c r="A335" s="1330"/>
      <c r="B335" s="1333"/>
      <c r="C335" s="1330"/>
      <c r="D335" s="1330"/>
      <c r="E335" s="1330"/>
      <c r="F335" s="1330"/>
      <c r="G335" s="1330"/>
      <c r="H335" s="1330"/>
      <c r="I335" s="1334"/>
      <c r="J335" s="1330"/>
      <c r="K335" s="1330"/>
      <c r="L335" s="1330"/>
      <c r="M335" s="1330"/>
    </row>
    <row r="336" spans="1:13" s="850" customFormat="1">
      <c r="A336" s="1330"/>
      <c r="B336" s="1333"/>
      <c r="C336" s="1330"/>
      <c r="D336" s="1330"/>
      <c r="E336" s="1330"/>
      <c r="F336" s="1330"/>
      <c r="G336" s="1330"/>
      <c r="H336" s="1330"/>
      <c r="I336" s="1334"/>
      <c r="J336" s="1330"/>
      <c r="K336" s="1330"/>
      <c r="L336" s="1330"/>
      <c r="M336" s="1330"/>
    </row>
    <row r="337" spans="1:13" s="850" customFormat="1">
      <c r="A337" s="1330"/>
      <c r="B337" s="1333"/>
      <c r="C337" s="1330"/>
      <c r="D337" s="1330"/>
      <c r="E337" s="1330"/>
      <c r="F337" s="1330"/>
      <c r="G337" s="1330"/>
      <c r="H337" s="1330"/>
      <c r="I337" s="1334"/>
      <c r="J337" s="1330"/>
      <c r="K337" s="1330"/>
      <c r="L337" s="1330"/>
      <c r="M337" s="1330"/>
    </row>
    <row r="338" spans="1:13" s="850" customFormat="1">
      <c r="A338" s="1330"/>
      <c r="B338" s="1333"/>
      <c r="C338" s="1330"/>
      <c r="D338" s="1330"/>
      <c r="E338" s="1330"/>
      <c r="F338" s="1330"/>
      <c r="G338" s="1330"/>
      <c r="H338" s="1330"/>
      <c r="I338" s="1334"/>
      <c r="J338" s="1330"/>
      <c r="K338" s="1330"/>
      <c r="L338" s="1330"/>
      <c r="M338" s="1330"/>
    </row>
    <row r="339" spans="1:13" s="850" customFormat="1">
      <c r="A339" s="1330"/>
      <c r="B339" s="1333"/>
      <c r="C339" s="1330"/>
      <c r="D339" s="1330"/>
      <c r="E339" s="1330"/>
      <c r="F339" s="1330"/>
      <c r="G339" s="1330"/>
      <c r="H339" s="1330"/>
      <c r="I339" s="1334"/>
      <c r="J339" s="1330"/>
      <c r="K339" s="1330"/>
      <c r="L339" s="1330"/>
      <c r="M339" s="1330"/>
    </row>
    <row r="340" spans="1:13" s="850" customFormat="1">
      <c r="A340" s="1330"/>
      <c r="B340" s="1333"/>
      <c r="C340" s="1330"/>
      <c r="D340" s="1330"/>
      <c r="E340" s="1330"/>
      <c r="F340" s="1330"/>
      <c r="G340" s="1330"/>
      <c r="H340" s="1330"/>
      <c r="I340" s="1334"/>
      <c r="J340" s="1330"/>
      <c r="K340" s="1330"/>
      <c r="L340" s="1330"/>
      <c r="M340" s="1330"/>
    </row>
    <row r="341" spans="1:13" s="850" customFormat="1">
      <c r="A341" s="1330"/>
      <c r="B341" s="1333"/>
      <c r="C341" s="1330"/>
      <c r="D341" s="1330"/>
      <c r="E341" s="1330"/>
      <c r="F341" s="1330"/>
      <c r="G341" s="1330"/>
      <c r="H341" s="1330"/>
      <c r="I341" s="1334"/>
      <c r="J341" s="1330"/>
      <c r="K341" s="1330"/>
      <c r="L341" s="1330"/>
      <c r="M341" s="1330"/>
    </row>
    <row r="342" spans="1:13" s="850" customFormat="1">
      <c r="A342" s="1330"/>
      <c r="B342" s="1333"/>
      <c r="C342" s="1330"/>
      <c r="D342" s="1330"/>
      <c r="E342" s="1330"/>
      <c r="F342" s="1330"/>
      <c r="G342" s="1330"/>
      <c r="H342" s="1330"/>
      <c r="I342" s="1334"/>
      <c r="J342" s="1330"/>
      <c r="K342" s="1330"/>
      <c r="L342" s="1330"/>
      <c r="M342" s="1330"/>
    </row>
    <row r="343" spans="1:13" s="850" customFormat="1">
      <c r="A343" s="1330"/>
      <c r="B343" s="1333"/>
      <c r="C343" s="1330"/>
      <c r="D343" s="1330"/>
      <c r="E343" s="1330"/>
      <c r="F343" s="1330"/>
      <c r="G343" s="1330"/>
      <c r="H343" s="1330"/>
      <c r="I343" s="1334"/>
      <c r="J343" s="1330"/>
      <c r="K343" s="1330"/>
      <c r="L343" s="1330"/>
      <c r="M343" s="1330"/>
    </row>
    <row r="344" spans="1:13" s="850" customFormat="1">
      <c r="A344" s="1330"/>
      <c r="B344" s="1333"/>
      <c r="C344" s="1330"/>
      <c r="D344" s="1330"/>
      <c r="E344" s="1330"/>
      <c r="F344" s="1330"/>
      <c r="G344" s="1334"/>
      <c r="H344" s="1330"/>
      <c r="I344" s="1334"/>
      <c r="J344" s="1330"/>
      <c r="K344" s="1330"/>
      <c r="L344" s="1330"/>
      <c r="M344" s="1330"/>
    </row>
    <row r="345" spans="1:13" s="850" customFormat="1">
      <c r="A345" s="1330"/>
      <c r="B345" s="1333"/>
      <c r="C345" s="1330"/>
      <c r="D345" s="1330"/>
      <c r="E345" s="1330"/>
      <c r="F345" s="1330"/>
      <c r="G345" s="1334"/>
      <c r="H345" s="1330"/>
      <c r="I345" s="1334"/>
      <c r="J345" s="1330"/>
      <c r="K345" s="1330"/>
      <c r="L345" s="1330"/>
      <c r="M345" s="1330"/>
    </row>
    <row r="346" spans="1:13" s="850" customFormat="1">
      <c r="A346" s="1330"/>
      <c r="B346" s="1333"/>
      <c r="C346" s="1330"/>
      <c r="D346" s="1330"/>
      <c r="E346" s="1330"/>
      <c r="F346" s="1330"/>
      <c r="G346" s="1334"/>
      <c r="H346" s="1330"/>
      <c r="I346" s="1334"/>
      <c r="J346" s="1330"/>
      <c r="K346" s="1330"/>
      <c r="L346" s="1330"/>
      <c r="M346" s="1330"/>
    </row>
    <row r="347" spans="1:13" s="850" customFormat="1">
      <c r="A347" s="1330"/>
      <c r="B347" s="1333"/>
      <c r="C347" s="1330"/>
      <c r="D347" s="1330"/>
      <c r="E347" s="1330"/>
      <c r="F347" s="1330"/>
      <c r="G347" s="1334"/>
      <c r="H347" s="1330"/>
      <c r="I347" s="1334"/>
      <c r="J347" s="1330"/>
      <c r="K347" s="1330"/>
      <c r="L347" s="1330"/>
      <c r="M347" s="1330"/>
    </row>
    <row r="348" spans="1:13" s="850" customFormat="1">
      <c r="A348" s="1330"/>
      <c r="B348" s="1333"/>
      <c r="C348" s="1330"/>
      <c r="D348" s="1330"/>
      <c r="E348" s="1330"/>
      <c r="F348" s="1330"/>
      <c r="G348" s="1334"/>
      <c r="H348" s="1330"/>
      <c r="I348" s="1334"/>
      <c r="J348" s="1330"/>
      <c r="K348" s="1330"/>
      <c r="L348" s="1330"/>
      <c r="M348" s="1330"/>
    </row>
    <row r="349" spans="1:13" s="850" customFormat="1">
      <c r="A349" s="1330"/>
      <c r="B349" s="1333"/>
      <c r="C349" s="1330"/>
      <c r="D349" s="1330"/>
      <c r="E349" s="1330"/>
      <c r="F349" s="1330"/>
      <c r="G349" s="1330"/>
      <c r="H349" s="1330"/>
      <c r="I349" s="1330"/>
      <c r="J349" s="1330"/>
      <c r="K349" s="1330"/>
      <c r="L349" s="1330"/>
      <c r="M349" s="1330"/>
    </row>
    <row r="350" spans="1:13" s="850" customFormat="1">
      <c r="A350" s="1330"/>
      <c r="B350" s="1333"/>
      <c r="C350" s="1330"/>
      <c r="D350" s="1330"/>
      <c r="E350" s="1330"/>
      <c r="F350" s="1330"/>
      <c r="G350" s="1330"/>
      <c r="H350" s="1330"/>
      <c r="I350" s="1330"/>
      <c r="J350" s="1330"/>
      <c r="K350" s="1330"/>
      <c r="L350" s="1330"/>
      <c r="M350" s="1330"/>
    </row>
    <row r="351" spans="1:13" s="850" customFormat="1">
      <c r="A351" s="1330"/>
      <c r="B351" s="1333"/>
      <c r="C351" s="1330"/>
      <c r="D351" s="1330"/>
      <c r="E351" s="1330"/>
      <c r="F351" s="1330"/>
      <c r="G351" s="1334"/>
      <c r="H351" s="1330"/>
      <c r="I351" s="1330"/>
      <c r="J351" s="1330"/>
      <c r="K351" s="1330"/>
      <c r="L351" s="1330"/>
      <c r="M351" s="1330"/>
    </row>
    <row r="352" spans="1:13" s="850" customFormat="1">
      <c r="A352" s="1330"/>
      <c r="B352" s="1333"/>
      <c r="C352" s="1330"/>
      <c r="D352" s="1330"/>
      <c r="E352" s="1330"/>
      <c r="F352" s="1330"/>
      <c r="G352" s="1334"/>
      <c r="H352" s="1330"/>
      <c r="I352" s="1330"/>
      <c r="J352" s="1330"/>
      <c r="K352" s="1330"/>
      <c r="L352" s="1330"/>
      <c r="M352" s="1330"/>
    </row>
    <row r="353" spans="1:13" s="850" customFormat="1">
      <c r="A353" s="1330"/>
      <c r="B353" s="1333"/>
      <c r="C353" s="1330"/>
      <c r="D353" s="1330"/>
      <c r="E353" s="1330"/>
      <c r="F353" s="1330"/>
      <c r="G353" s="1334"/>
      <c r="H353" s="1330"/>
      <c r="I353" s="1330"/>
      <c r="J353" s="1330"/>
      <c r="K353" s="1330"/>
      <c r="L353" s="1330"/>
      <c r="M353" s="1330"/>
    </row>
    <row r="354" spans="1:13" s="850" customFormat="1">
      <c r="A354" s="1330"/>
      <c r="B354" s="1333"/>
      <c r="C354" s="1330"/>
      <c r="D354" s="1330"/>
      <c r="E354" s="1330"/>
      <c r="F354" s="1330"/>
      <c r="G354" s="1334"/>
      <c r="H354" s="1330"/>
      <c r="I354" s="1330"/>
      <c r="J354" s="1330"/>
      <c r="K354" s="1330"/>
      <c r="L354" s="1330"/>
      <c r="M354" s="1330"/>
    </row>
    <row r="355" spans="1:13" s="850" customFormat="1">
      <c r="A355" s="1330"/>
      <c r="B355" s="1333"/>
      <c r="C355" s="1331"/>
      <c r="D355" s="1330"/>
      <c r="E355" s="1334"/>
      <c r="F355" s="1330"/>
      <c r="G355" s="1330"/>
      <c r="H355" s="1330"/>
      <c r="I355" s="1330"/>
      <c r="J355" s="1330"/>
      <c r="K355" s="1330"/>
      <c r="L355" s="1330"/>
      <c r="M355" s="1330"/>
    </row>
    <row r="356" spans="1:13" s="850" customFormat="1">
      <c r="A356" s="1330"/>
      <c r="B356" s="1333"/>
      <c r="C356" s="1331"/>
      <c r="D356" s="1330"/>
      <c r="E356" s="1334"/>
      <c r="F356" s="1330"/>
      <c r="G356" s="1330"/>
      <c r="H356" s="1330"/>
      <c r="I356" s="1330"/>
      <c r="J356" s="1330"/>
      <c r="K356" s="1330"/>
      <c r="L356" s="1330"/>
      <c r="M356" s="1330"/>
    </row>
    <row r="357" spans="1:13" s="850" customFormat="1">
      <c r="A357" s="1330"/>
      <c r="B357" s="1333"/>
      <c r="C357" s="1331"/>
      <c r="D357" s="1330"/>
      <c r="E357" s="1334"/>
      <c r="F357" s="1330"/>
      <c r="G357" s="1330"/>
      <c r="H357" s="1330"/>
      <c r="I357" s="1330"/>
      <c r="J357" s="1330"/>
      <c r="K357" s="1330"/>
      <c r="L357" s="1330"/>
      <c r="M357" s="1330"/>
    </row>
    <row r="358" spans="1:13" s="850" customFormat="1">
      <c r="A358" s="1330"/>
      <c r="B358" s="1333"/>
      <c r="C358" s="1330"/>
      <c r="D358" s="1330"/>
      <c r="E358" s="1334"/>
      <c r="F358" s="1330"/>
      <c r="G358" s="1330"/>
      <c r="H358" s="1330"/>
      <c r="I358" s="1330"/>
      <c r="J358" s="1330"/>
      <c r="K358" s="1330"/>
      <c r="L358" s="1330"/>
      <c r="M358" s="1330"/>
    </row>
    <row r="359" spans="1:13" s="850" customFormat="1">
      <c r="A359" s="1330"/>
      <c r="B359" s="1333"/>
      <c r="C359" s="1330"/>
      <c r="D359" s="1330"/>
      <c r="E359" s="1330"/>
      <c r="F359" s="1330"/>
      <c r="G359" s="1334"/>
      <c r="H359" s="1330"/>
      <c r="I359" s="1330"/>
      <c r="J359" s="1330"/>
      <c r="K359" s="1330"/>
      <c r="L359" s="1330"/>
      <c r="M359" s="1330"/>
    </row>
    <row r="360" spans="1:13" s="850" customFormat="1">
      <c r="A360" s="1330"/>
      <c r="B360" s="1333"/>
      <c r="C360" s="1330"/>
      <c r="D360" s="1330"/>
      <c r="E360" s="1330"/>
      <c r="F360" s="1330"/>
      <c r="G360" s="1334"/>
      <c r="H360" s="1330"/>
      <c r="I360" s="1330"/>
      <c r="J360" s="1330"/>
      <c r="K360" s="1330"/>
      <c r="L360" s="1330"/>
      <c r="M360" s="1330"/>
    </row>
    <row r="361" spans="1:13" s="850" customFormat="1">
      <c r="A361" s="1330"/>
      <c r="B361" s="1333"/>
      <c r="C361" s="1330"/>
      <c r="D361" s="1330"/>
      <c r="E361" s="1330"/>
      <c r="F361" s="1330"/>
      <c r="G361" s="1330"/>
      <c r="H361" s="1330"/>
      <c r="I361" s="1330"/>
      <c r="J361" s="1330"/>
      <c r="K361" s="1330"/>
      <c r="L361" s="1330"/>
      <c r="M361" s="1330"/>
    </row>
    <row r="362" spans="1:13" s="850" customFormat="1">
      <c r="A362" s="1330"/>
      <c r="B362" s="1333"/>
      <c r="C362" s="1330"/>
      <c r="D362" s="1330"/>
      <c r="E362" s="1330"/>
      <c r="F362" s="1330"/>
      <c r="G362" s="1334"/>
      <c r="H362" s="1330"/>
      <c r="I362" s="1330"/>
      <c r="J362" s="1330"/>
      <c r="K362" s="1330"/>
      <c r="L362" s="1330"/>
      <c r="M362" s="1330"/>
    </row>
    <row r="364" spans="1:13" s="850" customFormat="1">
      <c r="A364" s="1330"/>
      <c r="B364" s="1331"/>
      <c r="C364" s="1330"/>
      <c r="D364" s="1330"/>
      <c r="E364" s="1330"/>
      <c r="F364" s="1330"/>
      <c r="G364" s="1330"/>
      <c r="H364" s="1330"/>
      <c r="I364" s="1330"/>
      <c r="J364" s="1330"/>
      <c r="K364" s="1330"/>
      <c r="L364" s="1330"/>
      <c r="M364" s="1330"/>
    </row>
    <row r="365" spans="1:13" s="850" customFormat="1">
      <c r="A365" s="1330"/>
      <c r="B365" s="1330"/>
      <c r="C365" s="1330"/>
      <c r="D365" s="1330"/>
      <c r="E365" s="1330"/>
      <c r="F365" s="1330"/>
      <c r="G365" s="1330"/>
      <c r="H365" s="1330"/>
      <c r="I365" s="1330"/>
      <c r="J365" s="1330"/>
      <c r="K365" s="1330"/>
      <c r="L365" s="1330"/>
      <c r="M365" s="1330"/>
    </row>
    <row r="366" spans="1:13" s="850" customFormat="1">
      <c r="A366" s="1330"/>
      <c r="B366" s="1330"/>
      <c r="C366" s="1330"/>
      <c r="D366" s="1330"/>
      <c r="E366" s="1330"/>
      <c r="F366" s="1330"/>
      <c r="G366" s="1330"/>
      <c r="H366" s="1330"/>
      <c r="I366" s="1330"/>
      <c r="J366" s="1330"/>
      <c r="K366" s="1330"/>
      <c r="L366" s="1330"/>
      <c r="M366" s="1330"/>
    </row>
    <row r="367" spans="1:13" s="850" customFormat="1">
      <c r="A367" s="1330"/>
      <c r="B367" s="1330"/>
      <c r="C367" s="1331"/>
      <c r="D367" s="1330"/>
      <c r="E367" s="1330"/>
      <c r="F367" s="1330"/>
      <c r="G367" s="1330"/>
      <c r="H367" s="1332"/>
      <c r="I367" s="1330"/>
      <c r="J367" s="1330"/>
      <c r="K367" s="1330"/>
      <c r="L367" s="1330"/>
      <c r="M367" s="1330"/>
    </row>
    <row r="368" spans="1:13" s="850" customFormat="1">
      <c r="A368" s="1330"/>
      <c r="B368" s="1330"/>
      <c r="C368" s="1331"/>
      <c r="D368" s="1330"/>
      <c r="E368" s="1330"/>
      <c r="F368" s="1330"/>
      <c r="G368" s="1330"/>
      <c r="H368" s="1332"/>
      <c r="I368" s="1330"/>
      <c r="J368" s="1330"/>
      <c r="K368" s="1330"/>
      <c r="L368" s="1330"/>
      <c r="M368" s="1330"/>
    </row>
    <row r="369" spans="1:13" s="850" customFormat="1">
      <c r="A369" s="1330"/>
      <c r="B369" s="1330"/>
      <c r="C369" s="1331"/>
      <c r="D369" s="1330"/>
      <c r="E369" s="1330"/>
      <c r="F369" s="1330"/>
      <c r="G369" s="1330"/>
      <c r="H369" s="1332"/>
      <c r="I369" s="1330"/>
      <c r="J369" s="1330"/>
      <c r="K369" s="1330"/>
      <c r="L369" s="1330"/>
      <c r="M369" s="1330"/>
    </row>
    <row r="370" spans="1:13" s="850" customFormat="1">
      <c r="A370" s="1330"/>
      <c r="B370" s="1330"/>
      <c r="C370" s="1331"/>
      <c r="D370" s="1330"/>
      <c r="E370" s="1330"/>
      <c r="F370" s="1330"/>
      <c r="G370" s="1330"/>
      <c r="H370" s="1332"/>
      <c r="I370" s="1330"/>
      <c r="J370" s="1330"/>
      <c r="K370" s="1330"/>
      <c r="L370" s="1330"/>
      <c r="M370" s="1330"/>
    </row>
    <row r="371" spans="1:13" s="850" customFormat="1">
      <c r="A371" s="1330"/>
      <c r="B371" s="1330"/>
      <c r="C371" s="1331"/>
      <c r="D371" s="1330"/>
      <c r="E371" s="1330"/>
      <c r="F371" s="1330"/>
      <c r="G371" s="1330"/>
      <c r="H371" s="1332"/>
      <c r="I371" s="1330"/>
      <c r="J371" s="1330"/>
      <c r="K371" s="1330"/>
      <c r="L371" s="1330"/>
      <c r="M371" s="1330"/>
    </row>
    <row r="372" spans="1:13" s="850" customFormat="1">
      <c r="A372" s="1330"/>
      <c r="B372" s="1330"/>
      <c r="C372" s="1330"/>
      <c r="D372" s="1330"/>
      <c r="E372" s="1330"/>
      <c r="F372" s="1330"/>
      <c r="G372" s="1330"/>
      <c r="H372" s="1330"/>
      <c r="I372" s="1330"/>
      <c r="J372" s="1330"/>
      <c r="K372" s="1330"/>
      <c r="L372" s="1330"/>
      <c r="M372" s="1330"/>
    </row>
    <row r="373" spans="1:13" s="850" customFormat="1">
      <c r="A373" s="1330"/>
      <c r="B373" s="1330"/>
      <c r="C373" s="1330"/>
      <c r="D373" s="1330"/>
      <c r="E373" s="1330"/>
      <c r="F373" s="1330"/>
      <c r="G373" s="1330"/>
      <c r="H373" s="1330"/>
      <c r="I373" s="1330"/>
      <c r="J373" s="1330"/>
      <c r="K373" s="1330"/>
      <c r="L373" s="1330"/>
      <c r="M373" s="1330"/>
    </row>
    <row r="374" spans="1:13" s="850" customFormat="1">
      <c r="A374" s="1330"/>
      <c r="B374" s="1330"/>
      <c r="C374" s="1330"/>
      <c r="D374" s="1330"/>
      <c r="E374" s="1330"/>
      <c r="F374" s="1330"/>
      <c r="G374" s="1330"/>
      <c r="H374" s="1330"/>
      <c r="I374" s="1330"/>
      <c r="J374" s="1330"/>
      <c r="K374" s="1330"/>
      <c r="L374" s="1330"/>
      <c r="M374" s="1330"/>
    </row>
    <row r="375" spans="1:13" s="850" customFormat="1">
      <c r="A375" s="1330"/>
      <c r="B375" s="1330"/>
      <c r="C375" s="1330"/>
      <c r="D375" s="1330"/>
      <c r="E375" s="1330"/>
      <c r="F375" s="1330"/>
      <c r="G375" s="1330"/>
      <c r="H375" s="1330"/>
      <c r="I375" s="1330"/>
      <c r="J375" s="1330"/>
      <c r="K375" s="1330"/>
      <c r="L375" s="1330"/>
      <c r="M375" s="1330"/>
    </row>
    <row r="376" spans="1:13" s="850" customFormat="1">
      <c r="A376" s="1330"/>
      <c r="B376" s="1330"/>
      <c r="C376" s="1330"/>
      <c r="D376" s="1330"/>
      <c r="E376" s="1330"/>
      <c r="F376" s="1330"/>
      <c r="G376" s="1330"/>
      <c r="H376" s="1330"/>
      <c r="I376" s="1330"/>
      <c r="J376" s="1330"/>
      <c r="K376" s="1330"/>
      <c r="L376" s="1330"/>
      <c r="M376" s="1330"/>
    </row>
    <row r="377" spans="1:13" s="850" customFormat="1">
      <c r="A377" s="1330"/>
      <c r="B377" s="1333"/>
      <c r="C377" s="1330"/>
      <c r="D377" s="1330"/>
      <c r="E377" s="1330"/>
      <c r="F377" s="1330"/>
      <c r="G377" s="1330"/>
      <c r="H377" s="1330"/>
      <c r="I377" s="1330"/>
      <c r="J377" s="1330"/>
      <c r="K377" s="1330"/>
      <c r="L377" s="1330"/>
      <c r="M377" s="1330"/>
    </row>
    <row r="378" spans="1:13" s="850" customFormat="1">
      <c r="A378" s="1330"/>
      <c r="B378" s="1333"/>
      <c r="C378" s="1330"/>
      <c r="D378" s="1330"/>
      <c r="E378" s="1330"/>
      <c r="F378" s="1330"/>
      <c r="G378" s="1330"/>
      <c r="H378" s="1330"/>
      <c r="I378" s="1334"/>
      <c r="J378" s="1330"/>
      <c r="K378" s="1330"/>
      <c r="L378" s="1330"/>
      <c r="M378" s="1330"/>
    </row>
    <row r="379" spans="1:13" s="850" customFormat="1">
      <c r="A379" s="1330"/>
      <c r="B379" s="1333"/>
      <c r="C379" s="1330"/>
      <c r="D379" s="1330"/>
      <c r="E379" s="1330"/>
      <c r="F379" s="1330"/>
      <c r="G379" s="1330"/>
      <c r="H379" s="1330"/>
      <c r="I379" s="1334"/>
      <c r="J379" s="1330"/>
      <c r="K379" s="1330"/>
      <c r="L379" s="1330"/>
      <c r="M379" s="1330"/>
    </row>
    <row r="380" spans="1:13" s="850" customFormat="1">
      <c r="A380" s="1330"/>
      <c r="B380" s="1333"/>
      <c r="C380" s="1330"/>
      <c r="D380" s="1330"/>
      <c r="E380" s="1330"/>
      <c r="F380" s="1330"/>
      <c r="G380" s="1330"/>
      <c r="H380" s="1330"/>
      <c r="I380" s="1334"/>
      <c r="J380" s="1330"/>
      <c r="K380" s="1330"/>
      <c r="L380" s="1330"/>
      <c r="M380" s="1330"/>
    </row>
    <row r="381" spans="1:13" s="850" customFormat="1">
      <c r="A381" s="1330"/>
      <c r="B381" s="1333"/>
      <c r="C381" s="1330"/>
      <c r="D381" s="1330"/>
      <c r="E381" s="1330"/>
      <c r="F381" s="1330"/>
      <c r="G381" s="1330"/>
      <c r="H381" s="1330"/>
      <c r="I381" s="1334"/>
      <c r="J381" s="1330"/>
      <c r="K381" s="1330"/>
      <c r="L381" s="1330"/>
      <c r="M381" s="1330"/>
    </row>
    <row r="382" spans="1:13" s="850" customFormat="1">
      <c r="A382" s="1330"/>
      <c r="B382" s="1333"/>
      <c r="C382" s="1330"/>
      <c r="D382" s="1330"/>
      <c r="E382" s="1330"/>
      <c r="F382" s="1330"/>
      <c r="G382" s="1330"/>
      <c r="H382" s="1330"/>
      <c r="I382" s="1334"/>
      <c r="J382" s="1330"/>
      <c r="K382" s="1330"/>
      <c r="L382" s="1330"/>
      <c r="M382" s="1330"/>
    </row>
    <row r="383" spans="1:13" s="850" customFormat="1">
      <c r="A383" s="1330"/>
      <c r="B383" s="1333"/>
      <c r="C383" s="1330"/>
      <c r="D383" s="1330"/>
      <c r="E383" s="1330"/>
      <c r="F383" s="1330"/>
      <c r="G383" s="1330"/>
      <c r="H383" s="1330"/>
      <c r="I383" s="1334"/>
      <c r="J383" s="1330"/>
      <c r="K383" s="1330"/>
      <c r="L383" s="1330"/>
      <c r="M383" s="1330"/>
    </row>
    <row r="384" spans="1:13" s="850" customFormat="1">
      <c r="A384" s="1330"/>
      <c r="B384" s="1333"/>
      <c r="C384" s="1330"/>
      <c r="D384" s="1330"/>
      <c r="E384" s="1330"/>
      <c r="F384" s="1330"/>
      <c r="G384" s="1330"/>
      <c r="H384" s="1330"/>
      <c r="I384" s="1334"/>
      <c r="J384" s="1330"/>
      <c r="K384" s="1330"/>
      <c r="L384" s="1330"/>
      <c r="M384" s="1330"/>
    </row>
    <row r="385" spans="1:13" s="850" customFormat="1">
      <c r="A385" s="1330"/>
      <c r="B385" s="1333"/>
      <c r="C385" s="1330"/>
      <c r="D385" s="1330"/>
      <c r="E385" s="1330"/>
      <c r="F385" s="1330"/>
      <c r="G385" s="1330"/>
      <c r="H385" s="1330"/>
      <c r="I385" s="1334"/>
      <c r="J385" s="1330"/>
      <c r="K385" s="1330"/>
      <c r="L385" s="1330"/>
      <c r="M385" s="1330"/>
    </row>
    <row r="386" spans="1:13" s="850" customFormat="1">
      <c r="A386" s="1330"/>
      <c r="B386" s="1333"/>
      <c r="C386" s="1330"/>
      <c r="D386" s="1330"/>
      <c r="E386" s="1330"/>
      <c r="F386" s="1330"/>
      <c r="G386" s="1330"/>
      <c r="H386" s="1330"/>
      <c r="I386" s="1334"/>
      <c r="J386" s="1330"/>
      <c r="K386" s="1330"/>
      <c r="L386" s="1330"/>
      <c r="M386" s="1330"/>
    </row>
    <row r="387" spans="1:13" s="850" customFormat="1">
      <c r="A387" s="1330"/>
      <c r="B387" s="1333"/>
      <c r="C387" s="1330"/>
      <c r="D387" s="1330"/>
      <c r="E387" s="1330"/>
      <c r="F387" s="1330"/>
      <c r="G387" s="1330"/>
      <c r="H387" s="1330"/>
      <c r="I387" s="1334"/>
      <c r="J387" s="1330"/>
      <c r="K387" s="1330"/>
      <c r="L387" s="1330"/>
      <c r="M387" s="1330"/>
    </row>
    <row r="388" spans="1:13" s="850" customFormat="1">
      <c r="A388" s="1330"/>
      <c r="B388" s="1333"/>
      <c r="C388" s="1330"/>
      <c r="D388" s="1330"/>
      <c r="E388" s="1330"/>
      <c r="F388" s="1330"/>
      <c r="G388" s="1330"/>
      <c r="H388" s="1330"/>
      <c r="I388" s="1334"/>
      <c r="J388" s="1330"/>
      <c r="K388" s="1330"/>
      <c r="L388" s="1330"/>
      <c r="M388" s="1330"/>
    </row>
    <row r="389" spans="1:13" s="850" customFormat="1">
      <c r="A389" s="1330"/>
      <c r="B389" s="1333"/>
      <c r="C389" s="1330"/>
      <c r="D389" s="1330"/>
      <c r="E389" s="1330"/>
      <c r="F389" s="1330"/>
      <c r="G389" s="1330"/>
      <c r="H389" s="1330"/>
      <c r="I389" s="1334"/>
      <c r="J389" s="1330"/>
      <c r="K389" s="1330"/>
      <c r="L389" s="1330"/>
      <c r="M389" s="1330"/>
    </row>
    <row r="390" spans="1:13" s="850" customFormat="1">
      <c r="A390" s="1330"/>
      <c r="B390" s="1333"/>
      <c r="C390" s="1330"/>
      <c r="D390" s="1330"/>
      <c r="E390" s="1330"/>
      <c r="F390" s="1330"/>
      <c r="G390" s="1330"/>
      <c r="H390" s="1330"/>
      <c r="I390" s="1334"/>
      <c r="J390" s="1330"/>
      <c r="K390" s="1330"/>
      <c r="L390" s="1330"/>
      <c r="M390" s="1330"/>
    </row>
    <row r="391" spans="1:13" s="850" customFormat="1">
      <c r="A391" s="1330"/>
      <c r="B391" s="1333"/>
      <c r="C391" s="1330"/>
      <c r="D391" s="1330"/>
      <c r="E391" s="1330"/>
      <c r="F391" s="1330"/>
      <c r="G391" s="1330"/>
      <c r="H391" s="1330"/>
      <c r="I391" s="1334"/>
      <c r="J391" s="1330"/>
      <c r="K391" s="1330"/>
      <c r="L391" s="1330"/>
      <c r="M391" s="1330"/>
    </row>
    <row r="392" spans="1:13" s="850" customFormat="1">
      <c r="A392" s="1330"/>
      <c r="B392" s="1333"/>
      <c r="C392" s="1330"/>
      <c r="D392" s="1330"/>
      <c r="E392" s="1330"/>
      <c r="F392" s="1330"/>
      <c r="G392" s="1330"/>
      <c r="H392" s="1330"/>
      <c r="I392" s="1334"/>
      <c r="J392" s="1330"/>
      <c r="K392" s="1330"/>
      <c r="L392" s="1330"/>
      <c r="M392" s="1330"/>
    </row>
    <row r="393" spans="1:13" s="850" customFormat="1">
      <c r="A393" s="1330"/>
      <c r="B393" s="1333"/>
      <c r="C393" s="1330"/>
      <c r="D393" s="1330"/>
      <c r="E393" s="1330"/>
      <c r="F393" s="1330"/>
      <c r="G393" s="1330"/>
      <c r="H393" s="1330"/>
      <c r="I393" s="1334"/>
      <c r="J393" s="1330"/>
      <c r="K393" s="1330"/>
      <c r="L393" s="1330"/>
      <c r="M393" s="1330"/>
    </row>
    <row r="394" spans="1:13" s="850" customFormat="1">
      <c r="A394" s="1330"/>
      <c r="B394" s="1333"/>
      <c r="C394" s="1330"/>
      <c r="D394" s="1330"/>
      <c r="E394" s="1330"/>
      <c r="F394" s="1330"/>
      <c r="G394" s="1330"/>
      <c r="H394" s="1330"/>
      <c r="I394" s="1334"/>
      <c r="J394" s="1330"/>
      <c r="K394" s="1330"/>
      <c r="L394" s="1330"/>
      <c r="M394" s="1330"/>
    </row>
    <row r="395" spans="1:13" s="850" customFormat="1">
      <c r="A395" s="1330"/>
      <c r="B395" s="1333"/>
      <c r="C395" s="1330"/>
      <c r="D395" s="1330"/>
      <c r="E395" s="1330"/>
      <c r="F395" s="1330"/>
      <c r="G395" s="1330"/>
      <c r="H395" s="1330"/>
      <c r="I395" s="1334"/>
      <c r="J395" s="1330"/>
      <c r="K395" s="1330"/>
      <c r="L395" s="1330"/>
      <c r="M395" s="1330"/>
    </row>
    <row r="396" spans="1:13" s="850" customFormat="1">
      <c r="A396" s="1330"/>
      <c r="B396" s="1333"/>
      <c r="C396" s="1330"/>
      <c r="D396" s="1330"/>
      <c r="E396" s="1330"/>
      <c r="F396" s="1330"/>
      <c r="G396" s="1330"/>
      <c r="H396" s="1330"/>
      <c r="I396" s="1334"/>
      <c r="J396" s="1330"/>
      <c r="K396" s="1330"/>
      <c r="L396" s="1330"/>
      <c r="M396" s="1330"/>
    </row>
    <row r="397" spans="1:13" s="850" customFormat="1">
      <c r="A397" s="1330"/>
      <c r="B397" s="1333"/>
      <c r="C397" s="1330"/>
      <c r="D397" s="1330"/>
      <c r="E397" s="1330"/>
      <c r="F397" s="1330"/>
      <c r="G397" s="1330"/>
      <c r="H397" s="1330"/>
      <c r="I397" s="1334"/>
      <c r="J397" s="1330"/>
      <c r="K397" s="1330"/>
      <c r="L397" s="1330"/>
      <c r="M397" s="1330"/>
    </row>
    <row r="398" spans="1:13" s="850" customFormat="1">
      <c r="A398" s="1330"/>
      <c r="B398" s="1333"/>
      <c r="C398" s="1330"/>
      <c r="D398" s="1330"/>
      <c r="E398" s="1330"/>
      <c r="F398" s="1330"/>
      <c r="G398" s="1330"/>
      <c r="H398" s="1330"/>
      <c r="I398" s="1334"/>
      <c r="J398" s="1330"/>
      <c r="K398" s="1330"/>
      <c r="L398" s="1330"/>
      <c r="M398" s="1330"/>
    </row>
    <row r="399" spans="1:13" s="850" customFormat="1">
      <c r="A399" s="1330"/>
      <c r="B399" s="1333"/>
      <c r="C399" s="1330"/>
      <c r="D399" s="1330"/>
      <c r="E399" s="1330"/>
      <c r="F399" s="1330"/>
      <c r="G399" s="1330"/>
      <c r="H399" s="1330"/>
      <c r="I399" s="1334"/>
      <c r="J399" s="1330"/>
      <c r="K399" s="1330"/>
      <c r="L399" s="1330"/>
      <c r="M399" s="1330"/>
    </row>
    <row r="400" spans="1:13" s="850" customFormat="1">
      <c r="A400" s="1330"/>
      <c r="B400" s="1333"/>
      <c r="C400" s="1330"/>
      <c r="D400" s="1330"/>
      <c r="E400" s="1330"/>
      <c r="F400" s="1330"/>
      <c r="G400" s="1330"/>
      <c r="H400" s="1330"/>
      <c r="I400" s="1334"/>
      <c r="J400" s="1330"/>
      <c r="K400" s="1330"/>
      <c r="L400" s="1330"/>
      <c r="M400" s="1330"/>
    </row>
    <row r="401" spans="1:13" s="850" customFormat="1">
      <c r="A401" s="1330"/>
      <c r="B401" s="1333"/>
      <c r="C401" s="1330"/>
      <c r="D401" s="1330"/>
      <c r="E401" s="1330"/>
      <c r="F401" s="1330"/>
      <c r="G401" s="1330"/>
      <c r="H401" s="1330"/>
      <c r="I401" s="1334"/>
      <c r="J401" s="1330"/>
      <c r="K401" s="1330"/>
      <c r="L401" s="1330"/>
      <c r="M401" s="1330"/>
    </row>
    <row r="402" spans="1:13" s="850" customFormat="1">
      <c r="A402" s="1330"/>
      <c r="B402" s="1333"/>
      <c r="C402" s="1330"/>
      <c r="D402" s="1330"/>
      <c r="E402" s="1330"/>
      <c r="F402" s="1330"/>
      <c r="G402" s="1330"/>
      <c r="H402" s="1330"/>
      <c r="I402" s="1334"/>
      <c r="J402" s="1330"/>
      <c r="K402" s="1330"/>
      <c r="L402" s="1330"/>
      <c r="M402" s="1330"/>
    </row>
    <row r="403" spans="1:13" s="850" customFormat="1">
      <c r="A403" s="1330"/>
      <c r="B403" s="1333"/>
      <c r="C403" s="1330"/>
      <c r="D403" s="1330"/>
      <c r="E403" s="1330"/>
      <c r="F403" s="1330"/>
      <c r="G403" s="1330"/>
      <c r="H403" s="1330"/>
      <c r="I403" s="1334"/>
      <c r="J403" s="1330"/>
      <c r="K403" s="1330"/>
      <c r="L403" s="1330"/>
      <c r="M403" s="1330"/>
    </row>
    <row r="404" spans="1:13" s="850" customFormat="1">
      <c r="A404" s="1330"/>
      <c r="B404" s="1333"/>
      <c r="C404" s="1330"/>
      <c r="D404" s="1330"/>
      <c r="E404" s="1330"/>
      <c r="F404" s="1330"/>
      <c r="G404" s="1330"/>
      <c r="H404" s="1330"/>
      <c r="I404" s="1334"/>
      <c r="J404" s="1330"/>
      <c r="K404" s="1330"/>
      <c r="L404" s="1330"/>
      <c r="M404" s="1330"/>
    </row>
    <row r="405" spans="1:13" s="850" customFormat="1">
      <c r="A405" s="1330"/>
      <c r="B405" s="1333"/>
      <c r="C405" s="1330"/>
      <c r="D405" s="1330"/>
      <c r="E405" s="1330"/>
      <c r="F405" s="1330"/>
      <c r="G405" s="1330"/>
      <c r="H405" s="1330"/>
      <c r="I405" s="1334"/>
      <c r="J405" s="1330"/>
      <c r="K405" s="1330"/>
      <c r="L405" s="1330"/>
      <c r="M405" s="1330"/>
    </row>
    <row r="406" spans="1:13" s="850" customFormat="1">
      <c r="A406" s="1330"/>
      <c r="B406" s="1333"/>
      <c r="C406" s="1330"/>
      <c r="D406" s="1330"/>
      <c r="E406" s="1330"/>
      <c r="F406" s="1330"/>
      <c r="G406" s="1330"/>
      <c r="H406" s="1330"/>
      <c r="I406" s="1334"/>
      <c r="J406" s="1330"/>
      <c r="K406" s="1330"/>
      <c r="L406" s="1330"/>
      <c r="M406" s="1330"/>
    </row>
    <row r="407" spans="1:13" s="850" customFormat="1">
      <c r="A407" s="1330"/>
      <c r="B407" s="1333"/>
      <c r="C407" s="1330"/>
      <c r="D407" s="1330"/>
      <c r="E407" s="1330"/>
      <c r="F407" s="1330"/>
      <c r="G407" s="1330"/>
      <c r="H407" s="1330"/>
      <c r="I407" s="1334"/>
      <c r="J407" s="1330"/>
      <c r="K407" s="1330"/>
      <c r="L407" s="1330"/>
      <c r="M407" s="1330"/>
    </row>
    <row r="408" spans="1:13" s="850" customFormat="1">
      <c r="A408" s="1330"/>
      <c r="B408" s="1333"/>
      <c r="C408" s="1330"/>
      <c r="D408" s="1330"/>
      <c r="E408" s="1330"/>
      <c r="F408" s="1330"/>
      <c r="G408" s="1330"/>
      <c r="H408" s="1330"/>
      <c r="I408" s="1334"/>
      <c r="J408" s="1330"/>
      <c r="K408" s="1330"/>
      <c r="L408" s="1330"/>
      <c r="M408" s="1330"/>
    </row>
    <row r="409" spans="1:13" s="850" customFormat="1">
      <c r="A409" s="1330"/>
      <c r="B409" s="1333"/>
      <c r="C409" s="1330"/>
      <c r="D409" s="1330"/>
      <c r="E409" s="1330"/>
      <c r="F409" s="1330"/>
      <c r="G409" s="1330"/>
      <c r="H409" s="1330"/>
      <c r="I409" s="1334"/>
      <c r="J409" s="1330"/>
      <c r="K409" s="1330"/>
      <c r="L409" s="1330"/>
      <c r="M409" s="1330"/>
    </row>
    <row r="410" spans="1:13" s="850" customFormat="1">
      <c r="A410" s="1330"/>
      <c r="B410" s="1333"/>
      <c r="C410" s="1330"/>
      <c r="D410" s="1330"/>
      <c r="E410" s="1330"/>
      <c r="F410" s="1330"/>
      <c r="G410" s="1330"/>
      <c r="H410" s="1330"/>
      <c r="I410" s="1334"/>
      <c r="J410" s="1330"/>
      <c r="K410" s="1330"/>
      <c r="L410" s="1330"/>
      <c r="M410" s="1330"/>
    </row>
    <row r="411" spans="1:13" s="850" customFormat="1">
      <c r="A411" s="1330"/>
      <c r="B411" s="1333"/>
      <c r="C411" s="1330"/>
      <c r="D411" s="1330"/>
      <c r="E411" s="1330"/>
      <c r="F411" s="1330"/>
      <c r="G411" s="1330"/>
      <c r="H411" s="1330"/>
      <c r="I411" s="1334"/>
      <c r="J411" s="1330"/>
      <c r="K411" s="1330"/>
      <c r="L411" s="1330"/>
      <c r="M411" s="1330"/>
    </row>
    <row r="412" spans="1:13" s="850" customFormat="1">
      <c r="A412" s="1330"/>
      <c r="B412" s="1333"/>
      <c r="C412" s="1330"/>
      <c r="D412" s="1330"/>
      <c r="E412" s="1330"/>
      <c r="F412" s="1330"/>
      <c r="G412" s="1330"/>
      <c r="H412" s="1330"/>
      <c r="I412" s="1334"/>
      <c r="J412" s="1330"/>
      <c r="K412" s="1330"/>
      <c r="L412" s="1330"/>
      <c r="M412" s="1330"/>
    </row>
    <row r="413" spans="1:13" s="850" customFormat="1">
      <c r="A413" s="1330"/>
      <c r="B413" s="1333"/>
      <c r="C413" s="1330"/>
      <c r="D413" s="1330"/>
      <c r="E413" s="1330"/>
      <c r="F413" s="1330"/>
      <c r="G413" s="1330"/>
      <c r="H413" s="1330"/>
      <c r="I413" s="1334"/>
      <c r="J413" s="1330"/>
      <c r="K413" s="1330"/>
      <c r="L413" s="1330"/>
      <c r="M413" s="1330"/>
    </row>
    <row r="414" spans="1:13" s="850" customFormat="1">
      <c r="A414" s="1330"/>
      <c r="B414" s="1333"/>
      <c r="C414" s="1330"/>
      <c r="D414" s="1330"/>
      <c r="E414" s="1330"/>
      <c r="F414" s="1330"/>
      <c r="G414" s="1330"/>
      <c r="H414" s="1330"/>
      <c r="I414" s="1334"/>
      <c r="J414" s="1330"/>
      <c r="K414" s="1330"/>
      <c r="L414" s="1330"/>
      <c r="M414" s="1330"/>
    </row>
    <row r="415" spans="1:13" s="850" customFormat="1">
      <c r="A415" s="1330"/>
      <c r="B415" s="1333"/>
      <c r="C415" s="1330"/>
      <c r="D415" s="1330"/>
      <c r="E415" s="1330"/>
      <c r="F415" s="1330"/>
      <c r="G415" s="1330"/>
      <c r="H415" s="1330"/>
      <c r="I415" s="1334"/>
      <c r="J415" s="1330"/>
      <c r="K415" s="1330"/>
      <c r="L415" s="1330"/>
      <c r="M415" s="1330"/>
    </row>
    <row r="416" spans="1:13" s="850" customFormat="1">
      <c r="A416" s="1330"/>
      <c r="B416" s="1333"/>
      <c r="C416" s="1330"/>
      <c r="D416" s="1330"/>
      <c r="E416" s="1330"/>
      <c r="F416" s="1330"/>
      <c r="G416" s="1330"/>
      <c r="H416" s="1330"/>
      <c r="I416" s="1334"/>
      <c r="J416" s="1330"/>
      <c r="K416" s="1330"/>
      <c r="L416" s="1330"/>
      <c r="M416" s="1330"/>
    </row>
    <row r="417" spans="1:13" s="850" customFormat="1">
      <c r="A417" s="1330"/>
      <c r="B417" s="1333"/>
      <c r="C417" s="1330"/>
      <c r="D417" s="1330"/>
      <c r="E417" s="1330"/>
      <c r="F417" s="1330"/>
      <c r="G417" s="1330"/>
      <c r="H417" s="1330"/>
      <c r="I417" s="1334"/>
      <c r="J417" s="1330"/>
      <c r="K417" s="1330"/>
      <c r="L417" s="1330"/>
      <c r="M417" s="1330"/>
    </row>
    <row r="418" spans="1:13" s="850" customFormat="1">
      <c r="A418" s="1330"/>
      <c r="B418" s="1333"/>
      <c r="C418" s="1330"/>
      <c r="D418" s="1330"/>
      <c r="E418" s="1330"/>
      <c r="F418" s="1330"/>
      <c r="G418" s="1330"/>
      <c r="H418" s="1330"/>
      <c r="I418" s="1334"/>
      <c r="J418" s="1330"/>
      <c r="K418" s="1330"/>
      <c r="L418" s="1330"/>
      <c r="M418" s="1330"/>
    </row>
    <row r="419" spans="1:13" s="850" customFormat="1">
      <c r="A419" s="1330"/>
      <c r="B419" s="1333"/>
      <c r="C419" s="1330"/>
      <c r="D419" s="1330"/>
      <c r="E419" s="1330"/>
      <c r="F419" s="1330"/>
      <c r="G419" s="1330"/>
      <c r="H419" s="1330"/>
      <c r="I419" s="1334"/>
      <c r="J419" s="1330"/>
      <c r="K419" s="1330"/>
      <c r="L419" s="1330"/>
      <c r="M419" s="1330"/>
    </row>
    <row r="420" spans="1:13" s="850" customFormat="1">
      <c r="A420" s="1330"/>
      <c r="B420" s="1333"/>
      <c r="C420" s="1330"/>
      <c r="D420" s="1330"/>
      <c r="E420" s="1330"/>
      <c r="F420" s="1330"/>
      <c r="G420" s="1330"/>
      <c r="H420" s="1330"/>
      <c r="I420" s="1334"/>
      <c r="J420" s="1330"/>
      <c r="K420" s="1330"/>
      <c r="L420" s="1330"/>
      <c r="M420" s="1330"/>
    </row>
    <row r="421" spans="1:13" s="850" customFormat="1">
      <c r="A421" s="1330"/>
      <c r="B421" s="1333"/>
      <c r="C421" s="1330"/>
      <c r="D421" s="1330"/>
      <c r="E421" s="1330"/>
      <c r="F421" s="1330"/>
      <c r="G421" s="1330"/>
      <c r="H421" s="1330"/>
      <c r="I421" s="1334"/>
      <c r="J421" s="1330"/>
      <c r="K421" s="1330"/>
      <c r="L421" s="1330"/>
      <c r="M421" s="1330"/>
    </row>
    <row r="422" spans="1:13" s="850" customFormat="1">
      <c r="A422" s="1330"/>
      <c r="B422" s="1333"/>
      <c r="C422" s="1330"/>
      <c r="D422" s="1330"/>
      <c r="E422" s="1330"/>
      <c r="F422" s="1330"/>
      <c r="G422" s="1330"/>
      <c r="H422" s="1330"/>
      <c r="I422" s="1334"/>
      <c r="J422" s="1330"/>
      <c r="K422" s="1330"/>
      <c r="L422" s="1330"/>
      <c r="M422" s="1330"/>
    </row>
    <row r="423" spans="1:13" s="850" customFormat="1">
      <c r="A423" s="1330"/>
      <c r="B423" s="1333"/>
      <c r="C423" s="1330"/>
      <c r="D423" s="1330"/>
      <c r="E423" s="1330"/>
      <c r="F423" s="1330"/>
      <c r="G423" s="1330"/>
      <c r="H423" s="1330"/>
      <c r="I423" s="1334"/>
      <c r="J423" s="1330"/>
      <c r="K423" s="1330"/>
      <c r="L423" s="1330"/>
      <c r="M423" s="1330"/>
    </row>
    <row r="424" spans="1:13" s="850" customFormat="1">
      <c r="A424" s="1330"/>
      <c r="B424" s="1333"/>
      <c r="C424" s="1330"/>
      <c r="D424" s="1330"/>
      <c r="E424" s="1330"/>
      <c r="F424" s="1330"/>
      <c r="G424" s="1330"/>
      <c r="H424" s="1330"/>
      <c r="I424" s="1334"/>
      <c r="J424" s="1330"/>
      <c r="K424" s="1330"/>
      <c r="L424" s="1330"/>
      <c r="M424" s="1330"/>
    </row>
    <row r="425" spans="1:13" s="850" customFormat="1">
      <c r="A425" s="1330"/>
      <c r="B425" s="1333"/>
      <c r="C425" s="1330"/>
      <c r="D425" s="1330"/>
      <c r="E425" s="1330"/>
      <c r="F425" s="1330"/>
      <c r="G425" s="1330"/>
      <c r="H425" s="1330"/>
      <c r="I425" s="1334"/>
      <c r="J425" s="1330"/>
      <c r="K425" s="1330"/>
      <c r="L425" s="1330"/>
      <c r="M425" s="1330"/>
    </row>
    <row r="426" spans="1:13" s="850" customFormat="1">
      <c r="A426" s="1330"/>
      <c r="B426" s="1333"/>
      <c r="C426" s="1330"/>
      <c r="D426" s="1330"/>
      <c r="E426" s="1330"/>
      <c r="F426" s="1330"/>
      <c r="G426" s="1330"/>
      <c r="H426" s="1330"/>
      <c r="I426" s="1334"/>
      <c r="J426" s="1330"/>
      <c r="K426" s="1330"/>
      <c r="L426" s="1330"/>
      <c r="M426" s="1330"/>
    </row>
    <row r="427" spans="1:13" s="850" customFormat="1">
      <c r="A427" s="1330"/>
      <c r="B427" s="1333"/>
      <c r="C427" s="1330"/>
      <c r="D427" s="1330"/>
      <c r="E427" s="1330"/>
      <c r="F427" s="1330"/>
      <c r="G427" s="1330"/>
      <c r="H427" s="1330"/>
      <c r="I427" s="1334"/>
      <c r="J427" s="1330"/>
      <c r="K427" s="1330"/>
      <c r="L427" s="1330"/>
      <c r="M427" s="1330"/>
    </row>
    <row r="428" spans="1:13" s="850" customFormat="1">
      <c r="A428" s="1330"/>
      <c r="B428" s="1333"/>
      <c r="C428" s="1330"/>
      <c r="D428" s="1330"/>
      <c r="E428" s="1330"/>
      <c r="F428" s="1330"/>
      <c r="G428" s="1330"/>
      <c r="H428" s="1330"/>
      <c r="I428" s="1334"/>
      <c r="J428" s="1330"/>
      <c r="K428" s="1330"/>
      <c r="L428" s="1330"/>
      <c r="M428" s="1330"/>
    </row>
    <row r="429" spans="1:13" s="850" customFormat="1">
      <c r="A429" s="1330"/>
      <c r="B429" s="1333"/>
      <c r="C429" s="1330"/>
      <c r="D429" s="1330"/>
      <c r="E429" s="1330"/>
      <c r="F429" s="1330"/>
      <c r="G429" s="1330"/>
      <c r="H429" s="1330"/>
      <c r="I429" s="1334"/>
      <c r="J429" s="1330"/>
      <c r="K429" s="1330"/>
      <c r="L429" s="1330"/>
      <c r="M429" s="1330"/>
    </row>
    <row r="430" spans="1:13" s="850" customFormat="1">
      <c r="A430" s="1330"/>
      <c r="B430" s="1333"/>
      <c r="C430" s="1330"/>
      <c r="D430" s="1330"/>
      <c r="E430" s="1330"/>
      <c r="F430" s="1330"/>
      <c r="G430" s="1330"/>
      <c r="H430" s="1330"/>
      <c r="I430" s="1334"/>
      <c r="J430" s="1330"/>
      <c r="K430" s="1330"/>
      <c r="L430" s="1330"/>
      <c r="M430" s="1330"/>
    </row>
    <row r="431" spans="1:13" s="850" customFormat="1">
      <c r="A431" s="1330"/>
      <c r="B431" s="1333"/>
      <c r="C431" s="1330"/>
      <c r="D431" s="1330"/>
      <c r="E431" s="1330"/>
      <c r="F431" s="1330"/>
      <c r="G431" s="1330"/>
      <c r="H431" s="1330"/>
      <c r="I431" s="1334"/>
      <c r="J431" s="1330"/>
      <c r="K431" s="1330"/>
      <c r="L431" s="1330"/>
      <c r="M431" s="1330"/>
    </row>
    <row r="432" spans="1:13" s="850" customFormat="1">
      <c r="A432" s="1330"/>
      <c r="B432" s="1333"/>
      <c r="C432" s="1330"/>
      <c r="D432" s="1330"/>
      <c r="E432" s="1330"/>
      <c r="F432" s="1330"/>
      <c r="G432" s="1330"/>
      <c r="H432" s="1330"/>
      <c r="I432" s="1334"/>
      <c r="J432" s="1330"/>
      <c r="K432" s="1330"/>
      <c r="L432" s="1330"/>
      <c r="M432" s="1330"/>
    </row>
    <row r="433" spans="1:13" s="850" customFormat="1">
      <c r="A433" s="1330"/>
      <c r="B433" s="1333"/>
      <c r="C433" s="1330"/>
      <c r="D433" s="1330"/>
      <c r="E433" s="1330"/>
      <c r="F433" s="1330"/>
      <c r="G433" s="1330"/>
      <c r="H433" s="1330"/>
      <c r="I433" s="1334"/>
      <c r="J433" s="1330"/>
      <c r="K433" s="1330"/>
      <c r="L433" s="1330"/>
      <c r="M433" s="1330"/>
    </row>
    <row r="434" spans="1:13" s="850" customFormat="1">
      <c r="A434" s="1330"/>
      <c r="B434" s="1333"/>
      <c r="C434" s="1330"/>
      <c r="D434" s="1330"/>
      <c r="E434" s="1330"/>
      <c r="F434" s="1330"/>
      <c r="G434" s="1330"/>
      <c r="H434" s="1330"/>
      <c r="I434" s="1334"/>
      <c r="J434" s="1330"/>
      <c r="K434" s="1330"/>
      <c r="L434" s="1330"/>
      <c r="M434" s="1330"/>
    </row>
    <row r="435" spans="1:13" s="850" customFormat="1">
      <c r="A435" s="1330"/>
      <c r="B435" s="1333"/>
      <c r="C435" s="1330"/>
      <c r="D435" s="1330"/>
      <c r="E435" s="1330"/>
      <c r="F435" s="1330"/>
      <c r="G435" s="1330"/>
      <c r="H435" s="1330"/>
      <c r="I435" s="1334"/>
      <c r="J435" s="1330"/>
      <c r="K435" s="1330"/>
      <c r="L435" s="1330"/>
      <c r="M435" s="1330"/>
    </row>
    <row r="436" spans="1:13" s="850" customFormat="1">
      <c r="A436" s="1330"/>
      <c r="B436" s="1333"/>
      <c r="C436" s="1330"/>
      <c r="D436" s="1330"/>
      <c r="E436" s="1330"/>
      <c r="F436" s="1330"/>
      <c r="G436" s="1330"/>
      <c r="H436" s="1330"/>
      <c r="I436" s="1334"/>
      <c r="J436" s="1330"/>
      <c r="K436" s="1330"/>
      <c r="L436" s="1330"/>
      <c r="M436" s="1330"/>
    </row>
    <row r="437" spans="1:13" s="850" customFormat="1">
      <c r="A437" s="1330"/>
      <c r="B437" s="1333"/>
      <c r="C437" s="1330"/>
      <c r="D437" s="1330"/>
      <c r="E437" s="1330"/>
      <c r="F437" s="1330"/>
      <c r="G437" s="1330"/>
      <c r="H437" s="1330"/>
      <c r="I437" s="1334"/>
      <c r="J437" s="1330"/>
      <c r="K437" s="1330"/>
      <c r="L437" s="1330"/>
      <c r="M437" s="1330"/>
    </row>
    <row r="438" spans="1:13" s="850" customFormat="1">
      <c r="A438" s="1330"/>
      <c r="B438" s="1333"/>
      <c r="C438" s="1330"/>
      <c r="D438" s="1330"/>
      <c r="E438" s="1330"/>
      <c r="F438" s="1330"/>
      <c r="G438" s="1330"/>
      <c r="H438" s="1330"/>
      <c r="I438" s="1334"/>
      <c r="J438" s="1330"/>
      <c r="K438" s="1330"/>
      <c r="L438" s="1330"/>
      <c r="M438" s="1330"/>
    </row>
    <row r="439" spans="1:13" s="850" customFormat="1">
      <c r="A439" s="1330"/>
      <c r="B439" s="1333"/>
      <c r="C439" s="1330"/>
      <c r="D439" s="1330"/>
      <c r="E439" s="1330"/>
      <c r="F439" s="1330"/>
      <c r="G439" s="1330"/>
      <c r="H439" s="1330"/>
      <c r="I439" s="1334"/>
      <c r="J439" s="1330"/>
      <c r="K439" s="1330"/>
      <c r="L439" s="1330"/>
      <c r="M439" s="1330"/>
    </row>
    <row r="440" spans="1:13" s="850" customFormat="1">
      <c r="A440" s="1330"/>
      <c r="B440" s="1333"/>
      <c r="C440" s="1330"/>
      <c r="D440" s="1330"/>
      <c r="E440" s="1330"/>
      <c r="F440" s="1330"/>
      <c r="G440" s="1330"/>
      <c r="H440" s="1330"/>
      <c r="I440" s="1334"/>
      <c r="J440" s="1330"/>
      <c r="K440" s="1330"/>
      <c r="L440" s="1330"/>
      <c r="M440" s="1330"/>
    </row>
    <row r="441" spans="1:13" s="850" customFormat="1">
      <c r="A441" s="1330"/>
      <c r="B441" s="1333"/>
      <c r="C441" s="1330"/>
      <c r="D441" s="1330"/>
      <c r="E441" s="1330"/>
      <c r="F441" s="1330"/>
      <c r="G441" s="1330"/>
      <c r="H441" s="1330"/>
      <c r="I441" s="1334"/>
      <c r="J441" s="1330"/>
      <c r="K441" s="1330"/>
      <c r="L441" s="1330"/>
      <c r="M441" s="1330"/>
    </row>
    <row r="442" spans="1:13" s="850" customFormat="1">
      <c r="A442" s="1330"/>
      <c r="B442" s="1333"/>
      <c r="C442" s="1330"/>
      <c r="D442" s="1330"/>
      <c r="E442" s="1330"/>
      <c r="F442" s="1330"/>
      <c r="G442" s="1330"/>
      <c r="H442" s="1330"/>
      <c r="I442" s="1334"/>
      <c r="J442" s="1330"/>
      <c r="K442" s="1330"/>
      <c r="L442" s="1330"/>
      <c r="M442" s="1330"/>
    </row>
    <row r="443" spans="1:13" s="850" customFormat="1">
      <c r="A443" s="1330"/>
      <c r="B443" s="1333"/>
      <c r="C443" s="1330"/>
      <c r="D443" s="1330"/>
      <c r="E443" s="1330"/>
      <c r="F443" s="1330"/>
      <c r="G443" s="1330"/>
      <c r="H443" s="1330"/>
      <c r="I443" s="1334"/>
      <c r="J443" s="1330"/>
      <c r="K443" s="1330"/>
      <c r="L443" s="1330"/>
      <c r="M443" s="1330"/>
    </row>
    <row r="444" spans="1:13" s="850" customFormat="1">
      <c r="A444" s="1330"/>
      <c r="B444" s="1333"/>
      <c r="C444" s="1330"/>
      <c r="D444" s="1330"/>
      <c r="E444" s="1330"/>
      <c r="F444" s="1330"/>
      <c r="G444" s="1330"/>
      <c r="H444" s="1330"/>
      <c r="I444" s="1334"/>
      <c r="J444" s="1330"/>
      <c r="K444" s="1330"/>
      <c r="L444" s="1330"/>
      <c r="M444" s="1330"/>
    </row>
    <row r="445" spans="1:13" s="850" customFormat="1">
      <c r="A445" s="1330"/>
      <c r="B445" s="1333"/>
      <c r="C445" s="1330"/>
      <c r="D445" s="1330"/>
      <c r="E445" s="1330"/>
      <c r="F445" s="1330"/>
      <c r="G445" s="1330"/>
      <c r="H445" s="1330"/>
      <c r="I445" s="1334"/>
      <c r="J445" s="1330"/>
      <c r="K445" s="1330"/>
      <c r="L445" s="1330"/>
      <c r="M445" s="1330"/>
    </row>
    <row r="446" spans="1:13" s="850" customFormat="1">
      <c r="A446" s="1330"/>
      <c r="B446" s="1333"/>
      <c r="C446" s="1330"/>
      <c r="D446" s="1330"/>
      <c r="E446" s="1330"/>
      <c r="F446" s="1330"/>
      <c r="G446" s="1330"/>
      <c r="H446" s="1330"/>
      <c r="I446" s="1334"/>
      <c r="J446" s="1330"/>
      <c r="K446" s="1330"/>
      <c r="L446" s="1330"/>
      <c r="M446" s="1330"/>
    </row>
    <row r="447" spans="1:13" s="850" customFormat="1">
      <c r="A447" s="1330"/>
      <c r="B447" s="1333"/>
      <c r="C447" s="1330"/>
      <c r="D447" s="1330"/>
      <c r="E447" s="1330"/>
      <c r="F447" s="1330"/>
      <c r="G447" s="1330"/>
      <c r="H447" s="1330"/>
      <c r="I447" s="1334"/>
      <c r="J447" s="1330"/>
      <c r="K447" s="1330"/>
      <c r="L447" s="1330"/>
      <c r="M447" s="1330"/>
    </row>
    <row r="448" spans="1:13" s="850" customFormat="1">
      <c r="A448" s="1330"/>
      <c r="B448" s="1333"/>
      <c r="C448" s="1330"/>
      <c r="D448" s="1330"/>
      <c r="E448" s="1330"/>
      <c r="F448" s="1330"/>
      <c r="G448" s="1330"/>
      <c r="H448" s="1330"/>
      <c r="I448" s="1334"/>
      <c r="J448" s="1330"/>
      <c r="K448" s="1330"/>
      <c r="L448" s="1330"/>
      <c r="M448" s="1330"/>
    </row>
    <row r="449" spans="1:13" s="850" customFormat="1">
      <c r="A449" s="1330"/>
      <c r="B449" s="1333"/>
      <c r="C449" s="1330"/>
      <c r="D449" s="1330"/>
      <c r="E449" s="1330"/>
      <c r="F449" s="1330"/>
      <c r="G449" s="1330"/>
      <c r="H449" s="1330"/>
      <c r="I449" s="1334"/>
      <c r="J449" s="1330"/>
      <c r="K449" s="1330"/>
      <c r="L449" s="1330"/>
      <c r="M449" s="1330"/>
    </row>
    <row r="450" spans="1:13" s="850" customFormat="1">
      <c r="A450" s="1330"/>
      <c r="B450" s="1333"/>
      <c r="C450" s="1330"/>
      <c r="D450" s="1330"/>
      <c r="E450" s="1330"/>
      <c r="F450" s="1330"/>
      <c r="G450" s="1330"/>
      <c r="H450" s="1330"/>
      <c r="I450" s="1334"/>
      <c r="J450" s="1330"/>
      <c r="K450" s="1330"/>
      <c r="L450" s="1330"/>
      <c r="M450" s="1330"/>
    </row>
    <row r="451" spans="1:13" s="850" customFormat="1">
      <c r="A451" s="1330"/>
      <c r="B451" s="1333"/>
      <c r="C451" s="1330"/>
      <c r="D451" s="1330"/>
      <c r="E451" s="1330"/>
      <c r="F451" s="1330"/>
      <c r="G451" s="1330"/>
      <c r="H451" s="1330"/>
      <c r="I451" s="1334"/>
      <c r="J451" s="1330"/>
      <c r="K451" s="1330"/>
      <c r="L451" s="1330"/>
      <c r="M451" s="1330"/>
    </row>
    <row r="452" spans="1:13" s="850" customFormat="1">
      <c r="A452" s="1330"/>
      <c r="B452" s="1333"/>
      <c r="C452" s="1330"/>
      <c r="D452" s="1330"/>
      <c r="E452" s="1330"/>
      <c r="F452" s="1330"/>
      <c r="G452" s="1330"/>
      <c r="H452" s="1330"/>
      <c r="I452" s="1334"/>
      <c r="J452" s="1330"/>
      <c r="K452" s="1330"/>
      <c r="L452" s="1330"/>
      <c r="M452" s="1330"/>
    </row>
    <row r="453" spans="1:13" s="850" customFormat="1">
      <c r="A453" s="1330"/>
      <c r="B453" s="1333"/>
      <c r="C453" s="1330"/>
      <c r="D453" s="1330"/>
      <c r="E453" s="1330"/>
      <c r="F453" s="1330"/>
      <c r="G453" s="1330"/>
      <c r="H453" s="1330"/>
      <c r="I453" s="1334"/>
      <c r="J453" s="1330"/>
      <c r="K453" s="1330"/>
      <c r="L453" s="1330"/>
      <c r="M453" s="1330"/>
    </row>
    <row r="454" spans="1:13" s="850" customFormat="1">
      <c r="A454" s="1330"/>
      <c r="B454" s="1333"/>
      <c r="C454" s="1330"/>
      <c r="D454" s="1330"/>
      <c r="E454" s="1330"/>
      <c r="F454" s="1330"/>
      <c r="G454" s="1330"/>
      <c r="H454" s="1330"/>
      <c r="I454" s="1334"/>
      <c r="J454" s="1330"/>
      <c r="K454" s="1330"/>
      <c r="L454" s="1330"/>
      <c r="M454" s="1330"/>
    </row>
    <row r="455" spans="1:13" s="850" customFormat="1">
      <c r="A455" s="1330"/>
      <c r="B455" s="1333"/>
      <c r="C455" s="1330"/>
      <c r="D455" s="1330"/>
      <c r="E455" s="1330"/>
      <c r="F455" s="1330"/>
      <c r="G455" s="1330"/>
      <c r="H455" s="1330"/>
      <c r="I455" s="1334"/>
      <c r="J455" s="1330"/>
      <c r="K455" s="1330"/>
      <c r="L455" s="1330"/>
      <c r="M455" s="1330"/>
    </row>
    <row r="456" spans="1:13" s="850" customFormat="1">
      <c r="A456" s="1330"/>
      <c r="B456" s="1333"/>
      <c r="C456" s="1330"/>
      <c r="D456" s="1330"/>
      <c r="E456" s="1330"/>
      <c r="F456" s="1330"/>
      <c r="G456" s="1330"/>
      <c r="H456" s="1330"/>
      <c r="I456" s="1334"/>
      <c r="J456" s="1330"/>
      <c r="K456" s="1330"/>
      <c r="L456" s="1330"/>
      <c r="M456" s="1330"/>
    </row>
    <row r="457" spans="1:13" s="850" customFormat="1">
      <c r="A457" s="1330"/>
      <c r="B457" s="1333"/>
      <c r="C457" s="1330"/>
      <c r="D457" s="1330"/>
      <c r="E457" s="1330"/>
      <c r="F457" s="1330"/>
      <c r="G457" s="1330"/>
      <c r="H457" s="1330"/>
      <c r="I457" s="1334"/>
      <c r="J457" s="1330"/>
      <c r="K457" s="1330"/>
      <c r="L457" s="1330"/>
      <c r="M457" s="1330"/>
    </row>
    <row r="458" spans="1:13" s="850" customFormat="1">
      <c r="A458" s="1330"/>
      <c r="B458" s="1333"/>
      <c r="C458" s="1330"/>
      <c r="D458" s="1330"/>
      <c r="E458" s="1330"/>
      <c r="F458" s="1330"/>
      <c r="G458" s="1330"/>
      <c r="H458" s="1330"/>
      <c r="I458" s="1334"/>
      <c r="J458" s="1330"/>
      <c r="K458" s="1330"/>
      <c r="L458" s="1330"/>
      <c r="M458" s="1330"/>
    </row>
    <row r="459" spans="1:13" s="850" customFormat="1">
      <c r="A459" s="1330"/>
      <c r="B459" s="1333"/>
      <c r="C459" s="1330"/>
      <c r="D459" s="1330"/>
      <c r="E459" s="1330"/>
      <c r="F459" s="1330"/>
      <c r="G459" s="1330"/>
      <c r="H459" s="1330"/>
      <c r="I459" s="1334"/>
      <c r="J459" s="1330"/>
      <c r="K459" s="1330"/>
      <c r="L459" s="1330"/>
      <c r="M459" s="1330"/>
    </row>
    <row r="460" spans="1:13" s="850" customFormat="1">
      <c r="A460" s="1330"/>
      <c r="B460" s="1333"/>
      <c r="C460" s="1330"/>
      <c r="D460" s="1330"/>
      <c r="E460" s="1330"/>
      <c r="F460" s="1330"/>
      <c r="G460" s="1330"/>
      <c r="H460" s="1330"/>
      <c r="I460" s="1334"/>
      <c r="J460" s="1330"/>
      <c r="K460" s="1330"/>
      <c r="L460" s="1330"/>
      <c r="M460" s="1330"/>
    </row>
    <row r="461" spans="1:13" s="850" customFormat="1">
      <c r="A461" s="1330"/>
      <c r="B461" s="1333"/>
      <c r="C461" s="1330"/>
      <c r="D461" s="1330"/>
      <c r="E461" s="1330"/>
      <c r="F461" s="1330"/>
      <c r="G461" s="1330"/>
      <c r="H461" s="1330"/>
      <c r="I461" s="1334"/>
      <c r="J461" s="1330"/>
      <c r="K461" s="1330"/>
      <c r="L461" s="1330"/>
      <c r="M461" s="1330"/>
    </row>
    <row r="462" spans="1:13" s="850" customFormat="1">
      <c r="A462" s="1330"/>
      <c r="B462" s="1333"/>
      <c r="C462" s="1330"/>
      <c r="D462" s="1330"/>
      <c r="E462" s="1330"/>
      <c r="F462" s="1330"/>
      <c r="G462" s="1330"/>
      <c r="H462" s="1330"/>
      <c r="I462" s="1334"/>
      <c r="J462" s="1330"/>
      <c r="K462" s="1330"/>
      <c r="L462" s="1330"/>
      <c r="M462" s="1330"/>
    </row>
    <row r="463" spans="1:13" s="850" customFormat="1">
      <c r="A463" s="1330"/>
      <c r="B463" s="1333"/>
      <c r="C463" s="1330"/>
      <c r="D463" s="1330"/>
      <c r="E463" s="1330"/>
      <c r="F463" s="1330"/>
      <c r="G463" s="1330"/>
      <c r="H463" s="1330"/>
      <c r="I463" s="1334"/>
      <c r="J463" s="1330"/>
      <c r="K463" s="1330"/>
      <c r="L463" s="1330"/>
      <c r="M463" s="1330"/>
    </row>
    <row r="464" spans="1:13" s="850" customFormat="1">
      <c r="A464" s="1330"/>
      <c r="B464" s="1333"/>
      <c r="C464" s="1330"/>
      <c r="D464" s="1330"/>
      <c r="E464" s="1330"/>
      <c r="F464" s="1330"/>
      <c r="G464" s="1330"/>
      <c r="H464" s="1330"/>
      <c r="I464" s="1334"/>
      <c r="J464" s="1330"/>
      <c r="K464" s="1330"/>
      <c r="L464" s="1330"/>
      <c r="M464" s="1330"/>
    </row>
    <row r="465" spans="1:13" s="850" customFormat="1">
      <c r="A465" s="1330"/>
      <c r="B465" s="1333"/>
      <c r="C465" s="1330"/>
      <c r="D465" s="1330"/>
      <c r="E465" s="1330"/>
      <c r="F465" s="1330"/>
      <c r="G465" s="1330"/>
      <c r="H465" s="1330"/>
      <c r="I465" s="1334"/>
      <c r="J465" s="1330"/>
      <c r="K465" s="1330"/>
      <c r="L465" s="1330"/>
      <c r="M465" s="1330"/>
    </row>
    <row r="466" spans="1:13" s="850" customFormat="1">
      <c r="A466" s="1330"/>
      <c r="B466" s="1333"/>
      <c r="C466" s="1330"/>
      <c r="D466" s="1330"/>
      <c r="E466" s="1330"/>
      <c r="F466" s="1330"/>
      <c r="G466" s="1330"/>
      <c r="H466" s="1330"/>
      <c r="I466" s="1334"/>
      <c r="J466" s="1330"/>
      <c r="K466" s="1330"/>
      <c r="L466" s="1330"/>
      <c r="M466" s="1330"/>
    </row>
    <row r="467" spans="1:13" s="850" customFormat="1">
      <c r="A467" s="1330"/>
      <c r="B467" s="1333"/>
      <c r="C467" s="1330"/>
      <c r="D467" s="1330"/>
      <c r="E467" s="1330"/>
      <c r="F467" s="1330"/>
      <c r="G467" s="1330"/>
      <c r="H467" s="1330"/>
      <c r="I467" s="1334"/>
      <c r="J467" s="1330"/>
      <c r="K467" s="1330"/>
      <c r="L467" s="1330"/>
      <c r="M467" s="1330"/>
    </row>
    <row r="468" spans="1:13" s="850" customFormat="1">
      <c r="A468" s="1330"/>
      <c r="B468" s="1333"/>
      <c r="C468" s="1330"/>
      <c r="D468" s="1330"/>
      <c r="E468" s="1330"/>
      <c r="F468" s="1330"/>
      <c r="G468" s="1330"/>
      <c r="H468" s="1330"/>
      <c r="I468" s="1334"/>
      <c r="J468" s="1330"/>
      <c r="K468" s="1330"/>
      <c r="L468" s="1330"/>
      <c r="M468" s="1330"/>
    </row>
    <row r="469" spans="1:13" s="850" customFormat="1">
      <c r="A469" s="1330"/>
      <c r="B469" s="1333"/>
      <c r="C469" s="1330"/>
      <c r="D469" s="1330"/>
      <c r="E469" s="1330"/>
      <c r="F469" s="1330"/>
      <c r="G469" s="1330"/>
      <c r="H469" s="1330"/>
      <c r="I469" s="1334"/>
      <c r="J469" s="1330"/>
      <c r="K469" s="1330"/>
      <c r="L469" s="1330"/>
      <c r="M469" s="1330"/>
    </row>
    <row r="470" spans="1:13" s="850" customFormat="1">
      <c r="A470" s="1330"/>
      <c r="B470" s="1333"/>
      <c r="C470" s="1330"/>
      <c r="D470" s="1330"/>
      <c r="E470" s="1330"/>
      <c r="F470" s="1330"/>
      <c r="G470" s="1330"/>
      <c r="H470" s="1330"/>
      <c r="I470" s="1334"/>
      <c r="J470" s="1330"/>
      <c r="K470" s="1330"/>
      <c r="L470" s="1330"/>
      <c r="M470" s="1330"/>
    </row>
    <row r="471" spans="1:13" s="850" customFormat="1">
      <c r="A471" s="1330"/>
      <c r="B471" s="1333"/>
      <c r="C471" s="1330"/>
      <c r="D471" s="1330"/>
      <c r="E471" s="1330"/>
      <c r="F471" s="1330"/>
      <c r="G471" s="1330"/>
      <c r="H471" s="1330"/>
      <c r="I471" s="1334"/>
      <c r="J471" s="1330"/>
      <c r="K471" s="1330"/>
      <c r="L471" s="1330"/>
      <c r="M471" s="1330"/>
    </row>
    <row r="472" spans="1:13" s="850" customFormat="1">
      <c r="A472" s="1330"/>
      <c r="B472" s="1333"/>
      <c r="C472" s="1330"/>
      <c r="D472" s="1330"/>
      <c r="E472" s="1330"/>
      <c r="F472" s="1330"/>
      <c r="G472" s="1330"/>
      <c r="H472" s="1330"/>
      <c r="I472" s="1334"/>
      <c r="J472" s="1330"/>
      <c r="K472" s="1330"/>
      <c r="L472" s="1330"/>
      <c r="M472" s="1330"/>
    </row>
    <row r="473" spans="1:13" s="850" customFormat="1">
      <c r="A473" s="1330"/>
      <c r="B473" s="1333"/>
      <c r="C473" s="1330"/>
      <c r="D473" s="1330"/>
      <c r="E473" s="1330"/>
      <c r="F473" s="1330"/>
      <c r="G473" s="1330"/>
      <c r="H473" s="1330"/>
      <c r="I473" s="1334"/>
      <c r="J473" s="1330"/>
      <c r="K473" s="1330"/>
      <c r="L473" s="1330"/>
      <c r="M473" s="1330"/>
    </row>
    <row r="474" spans="1:13" s="850" customFormat="1">
      <c r="A474" s="1330"/>
      <c r="B474" s="1333"/>
      <c r="C474" s="1330"/>
      <c r="D474" s="1330"/>
      <c r="E474" s="1330"/>
      <c r="F474" s="1330"/>
      <c r="G474" s="1330"/>
      <c r="H474" s="1330"/>
      <c r="I474" s="1334"/>
      <c r="J474" s="1330"/>
      <c r="K474" s="1330"/>
      <c r="L474" s="1330"/>
      <c r="M474" s="1330"/>
    </row>
    <row r="475" spans="1:13" s="850" customFormat="1">
      <c r="A475" s="1330"/>
      <c r="B475" s="1333"/>
      <c r="C475" s="1330"/>
      <c r="D475" s="1330"/>
      <c r="E475" s="1330"/>
      <c r="F475" s="1330"/>
      <c r="G475" s="1330"/>
      <c r="H475" s="1330"/>
      <c r="I475" s="1334"/>
      <c r="J475" s="1330"/>
      <c r="K475" s="1330"/>
      <c r="L475" s="1330"/>
      <c r="M475" s="1330"/>
    </row>
    <row r="476" spans="1:13" s="850" customFormat="1">
      <c r="A476" s="1330"/>
      <c r="B476" s="1333"/>
      <c r="C476" s="1330"/>
      <c r="D476" s="1330"/>
      <c r="E476" s="1330"/>
      <c r="F476" s="1330"/>
      <c r="G476" s="1330"/>
      <c r="H476" s="1330"/>
      <c r="I476" s="1334"/>
      <c r="J476" s="1330"/>
      <c r="K476" s="1330"/>
      <c r="L476" s="1330"/>
      <c r="M476" s="1330"/>
    </row>
    <row r="477" spans="1:13" s="850" customFormat="1">
      <c r="A477" s="1330"/>
      <c r="B477" s="1333"/>
      <c r="C477" s="1330"/>
      <c r="D477" s="1330"/>
      <c r="E477" s="1330"/>
      <c r="F477" s="1330"/>
      <c r="G477" s="1334"/>
      <c r="H477" s="1330"/>
      <c r="I477" s="1334"/>
      <c r="J477" s="1330"/>
      <c r="K477" s="1330"/>
      <c r="L477" s="1330"/>
      <c r="M477" s="1330"/>
    </row>
    <row r="478" spans="1:13" s="850" customFormat="1">
      <c r="A478" s="1330"/>
      <c r="B478" s="1333"/>
      <c r="C478" s="1330"/>
      <c r="D478" s="1330"/>
      <c r="E478" s="1330"/>
      <c r="F478" s="1330"/>
      <c r="G478" s="1334"/>
      <c r="H478" s="1330"/>
      <c r="I478" s="1334"/>
      <c r="J478" s="1330"/>
      <c r="K478" s="1330"/>
      <c r="L478" s="1330"/>
      <c r="M478" s="1330"/>
    </row>
    <row r="479" spans="1:13" s="850" customFormat="1">
      <c r="A479" s="1330"/>
      <c r="B479" s="1333"/>
      <c r="C479" s="1330"/>
      <c r="D479" s="1330"/>
      <c r="E479" s="1330"/>
      <c r="F479" s="1330"/>
      <c r="G479" s="1334"/>
      <c r="H479" s="1330"/>
      <c r="I479" s="1334"/>
      <c r="J479" s="1330"/>
      <c r="K479" s="1330"/>
      <c r="L479" s="1330"/>
      <c r="M479" s="1330"/>
    </row>
    <row r="480" spans="1:13" s="850" customFormat="1">
      <c r="A480" s="1330"/>
      <c r="B480" s="1333"/>
      <c r="C480" s="1330"/>
      <c r="D480" s="1330"/>
      <c r="E480" s="1330"/>
      <c r="F480" s="1330"/>
      <c r="G480" s="1334"/>
      <c r="H480" s="1330"/>
      <c r="I480" s="1334"/>
      <c r="J480" s="1330"/>
      <c r="K480" s="1330"/>
      <c r="L480" s="1330"/>
      <c r="M480" s="1330"/>
    </row>
    <row r="481" spans="1:13" s="850" customFormat="1">
      <c r="A481" s="1330"/>
      <c r="B481" s="1333"/>
      <c r="C481" s="1330"/>
      <c r="D481" s="1330"/>
      <c r="E481" s="1330"/>
      <c r="F481" s="1330"/>
      <c r="G481" s="1334"/>
      <c r="H481" s="1330"/>
      <c r="I481" s="1334"/>
      <c r="J481" s="1330"/>
      <c r="K481" s="1330"/>
      <c r="L481" s="1330"/>
      <c r="M481" s="1330"/>
    </row>
    <row r="482" spans="1:13" s="850" customFormat="1">
      <c r="A482" s="1330"/>
      <c r="B482" s="1333"/>
      <c r="C482" s="1330"/>
      <c r="D482" s="1330"/>
      <c r="E482" s="1330"/>
      <c r="F482" s="1330"/>
      <c r="G482" s="1330"/>
      <c r="H482" s="1330"/>
      <c r="I482" s="1330"/>
      <c r="J482" s="1330"/>
      <c r="K482" s="1330"/>
      <c r="L482" s="1330"/>
      <c r="M482" s="1330"/>
    </row>
    <row r="483" spans="1:13" s="850" customFormat="1">
      <c r="A483" s="1330"/>
      <c r="B483" s="1333"/>
      <c r="C483" s="1330"/>
      <c r="D483" s="1330"/>
      <c r="E483" s="1330"/>
      <c r="F483" s="1330"/>
      <c r="G483" s="1330"/>
      <c r="H483" s="1330"/>
      <c r="I483" s="1330"/>
      <c r="J483" s="1330"/>
      <c r="K483" s="1330"/>
      <c r="L483" s="1330"/>
      <c r="M483" s="1330"/>
    </row>
    <row r="484" spans="1:13" s="850" customFormat="1">
      <c r="A484" s="1330"/>
      <c r="B484" s="1333"/>
      <c r="C484" s="1330"/>
      <c r="D484" s="1330"/>
      <c r="E484" s="1330"/>
      <c r="F484" s="1330"/>
      <c r="G484" s="1334"/>
      <c r="H484" s="1330"/>
      <c r="I484" s="1330"/>
      <c r="J484" s="1330"/>
      <c r="K484" s="1330"/>
      <c r="L484" s="1330"/>
      <c r="M484" s="1330"/>
    </row>
    <row r="485" spans="1:13" s="850" customFormat="1">
      <c r="A485" s="1330"/>
      <c r="B485" s="1333"/>
      <c r="C485" s="1330"/>
      <c r="D485" s="1330"/>
      <c r="E485" s="1330"/>
      <c r="F485" s="1330"/>
      <c r="G485" s="1334"/>
      <c r="H485" s="1330"/>
      <c r="I485" s="1330"/>
      <c r="J485" s="1330"/>
      <c r="K485" s="1330"/>
      <c r="L485" s="1330"/>
      <c r="M485" s="1330"/>
    </row>
    <row r="486" spans="1:13" s="850" customFormat="1">
      <c r="A486" s="1330"/>
      <c r="B486" s="1333"/>
      <c r="C486" s="1330"/>
      <c r="D486" s="1330"/>
      <c r="E486" s="1330"/>
      <c r="F486" s="1330"/>
      <c r="G486" s="1334"/>
      <c r="H486" s="1330"/>
      <c r="I486" s="1330"/>
      <c r="J486" s="1330"/>
      <c r="K486" s="1330"/>
      <c r="L486" s="1330"/>
      <c r="M486" s="1330"/>
    </row>
    <row r="487" spans="1:13" s="850" customFormat="1">
      <c r="A487" s="1330"/>
      <c r="B487" s="1333"/>
      <c r="C487" s="1330"/>
      <c r="D487" s="1330"/>
      <c r="E487" s="1330"/>
      <c r="F487" s="1330"/>
      <c r="G487" s="1334"/>
      <c r="H487" s="1330"/>
      <c r="I487" s="1330"/>
      <c r="J487" s="1330"/>
      <c r="K487" s="1330"/>
      <c r="L487" s="1330"/>
      <c r="M487" s="1330"/>
    </row>
    <row r="488" spans="1:13" s="850" customFormat="1">
      <c r="A488" s="1330"/>
      <c r="B488" s="1333"/>
      <c r="C488" s="1331"/>
      <c r="D488" s="1330"/>
      <c r="E488" s="1334"/>
      <c r="F488" s="1330"/>
      <c r="G488" s="1330"/>
      <c r="H488" s="1330"/>
      <c r="I488" s="1330"/>
      <c r="J488" s="1330"/>
      <c r="K488" s="1330"/>
      <c r="L488" s="1330"/>
      <c r="M488" s="1330"/>
    </row>
    <row r="489" spans="1:13" s="850" customFormat="1">
      <c r="A489" s="1330"/>
      <c r="B489" s="1333"/>
      <c r="C489" s="1331"/>
      <c r="D489" s="1330"/>
      <c r="E489" s="1334"/>
      <c r="F489" s="1330"/>
      <c r="G489" s="1330"/>
      <c r="H489" s="1330"/>
      <c r="I489" s="1330"/>
      <c r="J489" s="1330"/>
      <c r="K489" s="1330"/>
      <c r="L489" s="1330"/>
      <c r="M489" s="1330"/>
    </row>
    <row r="490" spans="1:13" s="850" customFormat="1">
      <c r="A490" s="1330"/>
      <c r="B490" s="1333"/>
      <c r="C490" s="1331"/>
      <c r="D490" s="1330"/>
      <c r="E490" s="1334"/>
      <c r="F490" s="1330"/>
      <c r="G490" s="1330"/>
      <c r="H490" s="1330"/>
      <c r="I490" s="1330"/>
      <c r="J490" s="1330"/>
      <c r="K490" s="1330"/>
      <c r="L490" s="1330"/>
      <c r="M490" s="1330"/>
    </row>
    <row r="491" spans="1:13" s="850" customFormat="1">
      <c r="A491" s="1330"/>
      <c r="B491" s="1333"/>
      <c r="C491" s="1330"/>
      <c r="D491" s="1330"/>
      <c r="E491" s="1334"/>
      <c r="F491" s="1330"/>
      <c r="G491" s="1330"/>
      <c r="H491" s="1330"/>
      <c r="I491" s="1330"/>
      <c r="J491" s="1330"/>
      <c r="K491" s="1330"/>
      <c r="L491" s="1330"/>
      <c r="M491" s="1330"/>
    </row>
    <row r="492" spans="1:13" s="850" customFormat="1">
      <c r="A492" s="1330"/>
      <c r="B492" s="1333"/>
      <c r="C492" s="1330"/>
      <c r="D492" s="1330"/>
      <c r="E492" s="1330"/>
      <c r="F492" s="1330"/>
      <c r="G492" s="1334"/>
      <c r="H492" s="1330"/>
      <c r="I492" s="1330"/>
      <c r="J492" s="1330"/>
      <c r="K492" s="1330"/>
      <c r="L492" s="1330"/>
      <c r="M492" s="1330"/>
    </row>
    <row r="493" spans="1:13" s="850" customFormat="1">
      <c r="A493" s="1330"/>
      <c r="B493" s="1333"/>
      <c r="C493" s="1330"/>
      <c r="D493" s="1330"/>
      <c r="E493" s="1330"/>
      <c r="F493" s="1330"/>
      <c r="G493" s="1334"/>
      <c r="H493" s="1330"/>
      <c r="I493" s="1330"/>
      <c r="J493" s="1330"/>
      <c r="K493" s="1330"/>
      <c r="L493" s="1330"/>
      <c r="M493" s="1330"/>
    </row>
    <row r="494" spans="1:13" s="850" customFormat="1">
      <c r="A494" s="1330"/>
      <c r="B494" s="1333"/>
      <c r="C494" s="1330"/>
      <c r="D494" s="1330"/>
      <c r="E494" s="1330"/>
      <c r="F494" s="1330"/>
      <c r="G494" s="1330"/>
      <c r="H494" s="1330"/>
      <c r="I494" s="1330"/>
      <c r="J494" s="1330"/>
      <c r="K494" s="1330"/>
      <c r="L494" s="1330"/>
      <c r="M494" s="1330"/>
    </row>
    <row r="495" spans="1:13" s="850" customFormat="1">
      <c r="A495" s="1330"/>
      <c r="B495" s="1333"/>
      <c r="C495" s="1330"/>
      <c r="D495" s="1330"/>
      <c r="E495" s="1330"/>
      <c r="F495" s="1330"/>
      <c r="G495" s="1334"/>
      <c r="H495" s="1330"/>
      <c r="I495" s="1330"/>
      <c r="J495" s="1330"/>
      <c r="K495" s="1330"/>
      <c r="L495" s="1330"/>
      <c r="M495" s="1330"/>
    </row>
  </sheetData>
  <sheetProtection algorithmName="SHA-512" hashValue="bB7tJuS+WGwjl+AIEttIBSvTA48rsQx/MTpMtGW/5bjZpwcOcDHk6ZHH05PFR5PTJun3yMUiheHTEy3J7s9hoQ==" saltValue="tuTFjuVSTAfQesU+EUQfCQ==" spinCount="100000" sheet="1" objects="1" scenarios="1"/>
  <mergeCells count="1">
    <mergeCell ref="B3:E3"/>
  </mergeCells>
  <pageMargins left="0.98425196850393704" right="0.39370078740157483" top="0.98425196850393704" bottom="0.98425196850393704" header="0.51181102362204722" footer="0.51181102362204722"/>
  <pageSetup paperSize="9" orientation="portrait" r:id="rId1"/>
  <headerFooter alignWithMargins="0">
    <oddHeader>&amp;R&amp;"Arial,Navadno"&amp;8Kanalizacija</oddHeader>
    <oddFooter>&amp;R&amp;"Arial,Navadno"&amp;8&amp;P/&amp;N</oddFooter>
  </headerFooter>
  <rowBreaks count="1" manualBreakCount="1">
    <brk id="24"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9"/>
  <sheetViews>
    <sheetView showZeros="0" zoomScale="70" zoomScaleNormal="70" workbookViewId="0">
      <selection activeCell="C8" sqref="C8"/>
    </sheetView>
  </sheetViews>
  <sheetFormatPr defaultColWidth="10" defaultRowHeight="18" customHeight="1"/>
  <cols>
    <col min="1" max="1" width="10" style="686"/>
    <col min="2" max="2" width="11.5703125" style="685" customWidth="1"/>
    <col min="3" max="3" width="63.7109375" style="686" customWidth="1"/>
    <col min="4" max="4" width="8.7109375" style="687" customWidth="1"/>
    <col min="5" max="5" width="14.42578125" style="827" customWidth="1"/>
    <col min="6" max="6" width="15.42578125" style="827" customWidth="1"/>
    <col min="7" max="7" width="19.42578125" style="686" customWidth="1"/>
    <col min="8" max="8" width="13.5703125" style="686" customWidth="1"/>
    <col min="9" max="9" width="13.85546875" style="686" customWidth="1"/>
    <col min="10" max="10" width="17.85546875" style="686" customWidth="1"/>
    <col min="11" max="13" width="10" style="686"/>
    <col min="14" max="14" width="107.85546875" style="686" customWidth="1"/>
    <col min="15" max="16384" width="10" style="686"/>
  </cols>
  <sheetData>
    <row r="1" spans="1:13" s="635" customFormat="1" ht="23.25">
      <c r="A1" s="629"/>
      <c r="B1" s="630" t="s">
        <v>2378</v>
      </c>
      <c r="C1" s="631"/>
      <c r="D1" s="632"/>
      <c r="E1" s="632"/>
      <c r="F1" s="632"/>
      <c r="G1" s="629"/>
      <c r="H1" s="633" t="s">
        <v>1216</v>
      </c>
      <c r="I1" s="634"/>
    </row>
    <row r="2" spans="1:13" s="639" customFormat="1" ht="23.25">
      <c r="A2" s="636"/>
      <c r="B2" s="637"/>
      <c r="C2" s="636"/>
      <c r="D2" s="636"/>
      <c r="E2" s="636"/>
      <c r="F2" s="636"/>
      <c r="G2" s="637"/>
      <c r="H2" s="633" t="s">
        <v>1216</v>
      </c>
      <c r="I2" s="638"/>
    </row>
    <row r="3" spans="1:13" s="639" customFormat="1" ht="20.25">
      <c r="B3" s="640" t="s">
        <v>2379</v>
      </c>
      <c r="C3" s="641"/>
      <c r="D3" s="641"/>
      <c r="E3" s="641"/>
      <c r="F3" s="642"/>
      <c r="G3" s="642"/>
    </row>
    <row r="4" spans="1:13" s="639" customFormat="1" ht="23.25">
      <c r="B4" s="642"/>
      <c r="C4" s="641"/>
      <c r="D4" s="641"/>
      <c r="E4" s="641"/>
      <c r="F4" s="642"/>
      <c r="G4" s="643"/>
    </row>
    <row r="5" spans="1:13" s="639" customFormat="1" ht="20.25">
      <c r="B5" s="644" t="s">
        <v>2380</v>
      </c>
      <c r="C5" s="645"/>
      <c r="D5" s="645"/>
      <c r="E5" s="646" t="s">
        <v>1216</v>
      </c>
      <c r="F5" s="645"/>
      <c r="G5" s="647">
        <f>G31</f>
        <v>0</v>
      </c>
    </row>
    <row r="6" spans="1:13" s="639" customFormat="1" ht="20.25">
      <c r="B6" s="640" t="s">
        <v>2381</v>
      </c>
      <c r="C6" s="645"/>
      <c r="D6" s="645"/>
      <c r="E6" s="646"/>
      <c r="F6" s="645"/>
      <c r="G6" s="647"/>
    </row>
    <row r="7" spans="1:13" s="639" customFormat="1" ht="20.25">
      <c r="B7" s="640" t="s">
        <v>2382</v>
      </c>
      <c r="C7" s="645"/>
      <c r="D7" s="645"/>
      <c r="E7" s="646"/>
      <c r="F7" s="645"/>
      <c r="G7" s="647"/>
    </row>
    <row r="8" spans="1:13" s="639" customFormat="1" ht="20.25">
      <c r="B8" s="648" t="s">
        <v>2383</v>
      </c>
      <c r="C8" s="649"/>
      <c r="D8" s="649"/>
      <c r="E8" s="650"/>
      <c r="F8" s="649"/>
      <c r="G8" s="651"/>
    </row>
    <row r="9" spans="1:13" s="652" customFormat="1" ht="20.100000000000001" customHeight="1" thickBot="1">
      <c r="B9" s="648" t="s">
        <v>2384</v>
      </c>
      <c r="C9" s="649"/>
      <c r="D9" s="649"/>
      <c r="E9" s="649"/>
      <c r="F9" s="653"/>
      <c r="G9" s="654">
        <f>SUM(G5:G8)</f>
        <v>0</v>
      </c>
      <c r="M9" s="655"/>
    </row>
    <row r="10" spans="1:13" s="639" customFormat="1" ht="21" thickTop="1">
      <c r="B10" s="640"/>
      <c r="C10" s="645"/>
      <c r="D10" s="645"/>
      <c r="E10" s="646"/>
      <c r="F10" s="645"/>
      <c r="G10" s="647"/>
    </row>
    <row r="11" spans="1:13" s="639" customFormat="1" ht="20.25">
      <c r="B11" s="640"/>
      <c r="C11" s="645"/>
      <c r="D11" s="645"/>
      <c r="E11" s="646"/>
      <c r="F11" s="645"/>
      <c r="G11" s="647"/>
    </row>
    <row r="12" spans="1:13" s="635" customFormat="1" ht="21" thickBot="1">
      <c r="B12" s="656" t="s">
        <v>2385</v>
      </c>
      <c r="C12" s="649"/>
      <c r="D12" s="649"/>
      <c r="E12" s="649"/>
      <c r="F12" s="653"/>
      <c r="G12" s="654">
        <f>G9*0.095</f>
        <v>0</v>
      </c>
    </row>
    <row r="13" spans="1:13" s="635" customFormat="1" ht="21" thickTop="1">
      <c r="B13" s="657"/>
      <c r="C13" s="658"/>
      <c r="D13" s="658"/>
      <c r="E13" s="658"/>
      <c r="F13" s="657"/>
      <c r="G13" s="657"/>
    </row>
    <row r="14" spans="1:13" s="635" customFormat="1" ht="21" thickBot="1">
      <c r="B14" s="648" t="s">
        <v>2386</v>
      </c>
      <c r="C14" s="649"/>
      <c r="D14" s="649"/>
      <c r="E14" s="649"/>
      <c r="F14" s="653"/>
      <c r="G14" s="654">
        <f>SUM(G9:G12)</f>
        <v>0</v>
      </c>
    </row>
    <row r="15" spans="1:13" s="639" customFormat="1" ht="18.75" thickTop="1">
      <c r="B15" s="642"/>
      <c r="C15" s="641"/>
      <c r="D15" s="641"/>
      <c r="E15" s="659"/>
      <c r="F15" s="641"/>
      <c r="G15" s="660"/>
    </row>
    <row r="16" spans="1:13" s="639" customFormat="1">
      <c r="B16" s="642"/>
      <c r="C16" s="641"/>
      <c r="D16" s="641"/>
      <c r="E16" s="659"/>
      <c r="F16" s="641"/>
      <c r="G16" s="660"/>
    </row>
    <row r="17" spans="2:15" s="639" customFormat="1">
      <c r="B17" s="642"/>
      <c r="C17" s="641"/>
      <c r="D17" s="641"/>
      <c r="E17" s="659"/>
      <c r="F17" s="641"/>
      <c r="G17" s="660"/>
    </row>
    <row r="18" spans="2:15" s="661" customFormat="1" ht="20.25">
      <c r="B18" s="644" t="s">
        <v>2387</v>
      </c>
      <c r="C18" s="645"/>
      <c r="D18" s="645"/>
      <c r="F18" s="662" t="s">
        <v>1216</v>
      </c>
    </row>
    <row r="19" spans="2:15" s="661" customFormat="1" ht="20.25">
      <c r="B19" s="640"/>
      <c r="C19" s="645"/>
      <c r="D19" s="645"/>
      <c r="E19" s="645"/>
      <c r="F19" s="645"/>
      <c r="G19" s="663"/>
    </row>
    <row r="20" spans="2:15" s="665" customFormat="1" ht="17.100000000000001" customHeight="1">
      <c r="B20" s="642" t="s">
        <v>2388</v>
      </c>
      <c r="C20" s="641"/>
      <c r="D20" s="641"/>
      <c r="E20" s="641"/>
      <c r="F20" s="641"/>
      <c r="G20" s="664">
        <f>G60</f>
        <v>0</v>
      </c>
    </row>
    <row r="21" spans="2:15" s="665" customFormat="1" ht="17.100000000000001" customHeight="1">
      <c r="B21" s="642" t="s">
        <v>2389</v>
      </c>
      <c r="C21" s="666"/>
      <c r="D21" s="666"/>
      <c r="E21" s="666"/>
      <c r="F21" s="666"/>
      <c r="G21" s="664">
        <f>G74</f>
        <v>0</v>
      </c>
    </row>
    <row r="22" spans="2:15" s="665" customFormat="1" ht="17.100000000000001" customHeight="1">
      <c r="B22" s="642" t="s">
        <v>2390</v>
      </c>
      <c r="C22" s="641"/>
      <c r="D22" s="641"/>
      <c r="E22" s="641"/>
      <c r="F22" s="641"/>
      <c r="G22" s="667">
        <f>G99</f>
        <v>0</v>
      </c>
      <c r="O22" s="668"/>
    </row>
    <row r="23" spans="2:15" s="665" customFormat="1" ht="17.100000000000001" customHeight="1">
      <c r="B23" s="642" t="s">
        <v>2391</v>
      </c>
      <c r="C23" s="641"/>
      <c r="D23" s="641"/>
      <c r="E23" s="641"/>
      <c r="F23" s="641"/>
      <c r="G23" s="664">
        <f>G108</f>
        <v>0</v>
      </c>
    </row>
    <row r="24" spans="2:15" s="665" customFormat="1" ht="17.100000000000001" customHeight="1">
      <c r="B24" s="669" t="s">
        <v>2392</v>
      </c>
      <c r="C24" s="670"/>
      <c r="D24" s="670"/>
      <c r="E24" s="670"/>
      <c r="F24" s="670"/>
      <c r="G24" s="671">
        <f>G117</f>
        <v>0</v>
      </c>
    </row>
    <row r="25" spans="2:15" s="665" customFormat="1" ht="15.75">
      <c r="B25" s="672" t="s">
        <v>2393</v>
      </c>
      <c r="C25" s="673"/>
      <c r="D25" s="673"/>
      <c r="E25" s="673"/>
      <c r="F25" s="674"/>
      <c r="G25" s="675">
        <f>G121</f>
        <v>0</v>
      </c>
    </row>
    <row r="26" spans="2:15" s="665" customFormat="1" ht="15.75">
      <c r="B26" s="642"/>
      <c r="C26" s="676"/>
      <c r="D26" s="676"/>
      <c r="E26" s="676"/>
      <c r="F26" s="641"/>
      <c r="G26" s="677"/>
    </row>
    <row r="27" spans="2:15" s="665" customFormat="1" ht="16.5" thickBot="1">
      <c r="B27" s="672" t="s">
        <v>2384</v>
      </c>
      <c r="C27" s="674"/>
      <c r="D27" s="674"/>
      <c r="E27" s="674"/>
      <c r="F27" s="678"/>
      <c r="G27" s="679">
        <f>SUM(G20:G25)</f>
        <v>0</v>
      </c>
      <c r="M27" s="668"/>
    </row>
    <row r="28" spans="2:15" s="682" customFormat="1" ht="15.75" thickTop="1">
      <c r="B28" s="680"/>
      <c r="C28" s="681"/>
      <c r="D28" s="681"/>
      <c r="E28" s="681"/>
      <c r="F28" s="680"/>
      <c r="G28" s="680"/>
      <c r="O28" s="683"/>
    </row>
    <row r="29" spans="2:15" s="665" customFormat="1" ht="16.5" thickBot="1">
      <c r="B29" s="672" t="s">
        <v>2394</v>
      </c>
      <c r="C29" s="674"/>
      <c r="D29" s="674"/>
      <c r="E29" s="674"/>
      <c r="F29" s="678"/>
      <c r="G29" s="679">
        <f>G27*0.05</f>
        <v>0</v>
      </c>
    </row>
    <row r="30" spans="2:15" s="682" customFormat="1" ht="15.75" thickTop="1">
      <c r="B30" s="680"/>
      <c r="C30" s="681"/>
      <c r="D30" s="681"/>
      <c r="E30" s="681"/>
      <c r="F30" s="680"/>
      <c r="G30" s="684"/>
      <c r="N30" s="683"/>
    </row>
    <row r="31" spans="2:15" s="665" customFormat="1" ht="16.5" thickBot="1">
      <c r="B31" s="672" t="s">
        <v>2395</v>
      </c>
      <c r="C31" s="674"/>
      <c r="D31" s="674"/>
      <c r="E31" s="674"/>
      <c r="F31" s="678"/>
      <c r="G31" s="679">
        <f>SUM(G27:G29)</f>
        <v>0</v>
      </c>
    </row>
    <row r="32" spans="2:15" s="635" customFormat="1" ht="15.75" thickTop="1">
      <c r="B32" s="680"/>
      <c r="C32" s="681"/>
      <c r="D32" s="681"/>
      <c r="E32" s="681"/>
      <c r="F32" s="680"/>
      <c r="G32" s="680"/>
    </row>
    <row r="33" spans="2:10" ht="18" customHeight="1">
      <c r="E33" s="688"/>
      <c r="F33" s="689"/>
      <c r="G33" s="690"/>
    </row>
    <row r="34" spans="2:10" ht="18" customHeight="1" thickBot="1">
      <c r="E34" s="688"/>
      <c r="F34" s="689"/>
      <c r="G34" s="690"/>
    </row>
    <row r="35" spans="2:10" s="685" customFormat="1" ht="18" customHeight="1">
      <c r="B35" s="691" t="s">
        <v>2396</v>
      </c>
      <c r="C35" s="692" t="s">
        <v>2397</v>
      </c>
      <c r="D35" s="692" t="s">
        <v>2</v>
      </c>
      <c r="E35" s="693" t="s">
        <v>4</v>
      </c>
      <c r="F35" s="693" t="s">
        <v>2398</v>
      </c>
      <c r="G35" s="694" t="s">
        <v>2399</v>
      </c>
    </row>
    <row r="36" spans="2:10" ht="18" customHeight="1">
      <c r="B36" s="695" t="s">
        <v>108</v>
      </c>
      <c r="C36" s="696" t="s">
        <v>2400</v>
      </c>
      <c r="D36" s="697"/>
      <c r="E36" s="698"/>
      <c r="F36" s="698"/>
      <c r="G36" s="699"/>
    </row>
    <row r="37" spans="2:10" s="705" customFormat="1" ht="35.25" customHeight="1">
      <c r="B37" s="700" t="s">
        <v>2401</v>
      </c>
      <c r="C37" s="701" t="s">
        <v>2402</v>
      </c>
      <c r="D37" s="702"/>
      <c r="E37" s="703"/>
      <c r="F37" s="703"/>
      <c r="G37" s="704"/>
    </row>
    <row r="38" spans="2:10" s="711" customFormat="1" ht="18" customHeight="1">
      <c r="B38" s="706"/>
      <c r="C38" s="707"/>
      <c r="D38" s="708"/>
      <c r="E38" s="709"/>
      <c r="F38" s="709"/>
      <c r="G38" s="710"/>
    </row>
    <row r="39" spans="2:10" s="711" customFormat="1" ht="35.25" customHeight="1">
      <c r="B39" s="712"/>
      <c r="C39" s="713" t="s">
        <v>2403</v>
      </c>
      <c r="D39" s="714"/>
      <c r="E39" s="715"/>
      <c r="F39" s="715"/>
      <c r="G39" s="716"/>
    </row>
    <row r="40" spans="2:10" ht="35.25" customHeight="1">
      <c r="B40" s="717" t="s">
        <v>2404</v>
      </c>
      <c r="C40" s="718" t="s">
        <v>2405</v>
      </c>
      <c r="D40" s="697" t="s">
        <v>2406</v>
      </c>
      <c r="E40" s="719">
        <v>0.06</v>
      </c>
      <c r="F40" s="1324"/>
      <c r="G40" s="721">
        <f>F40*E40</f>
        <v>0</v>
      </c>
      <c r="H40" s="722"/>
      <c r="I40" s="723"/>
      <c r="J40" s="722"/>
    </row>
    <row r="41" spans="2:10" ht="36" customHeight="1">
      <c r="B41" s="717" t="s">
        <v>2407</v>
      </c>
      <c r="C41" s="718" t="s">
        <v>2408</v>
      </c>
      <c r="D41" s="697" t="s">
        <v>2406</v>
      </c>
      <c r="E41" s="724">
        <v>0.06</v>
      </c>
      <c r="F41" s="1324"/>
      <c r="G41" s="721">
        <f>F41*E41</f>
        <v>0</v>
      </c>
      <c r="H41" s="722"/>
      <c r="I41" s="725"/>
      <c r="J41" s="722"/>
    </row>
    <row r="42" spans="2:10" ht="36" customHeight="1">
      <c r="B42" s="717" t="s">
        <v>2409</v>
      </c>
      <c r="C42" s="718" t="s">
        <v>2410</v>
      </c>
      <c r="D42" s="697" t="s">
        <v>78</v>
      </c>
      <c r="E42" s="724">
        <v>6</v>
      </c>
      <c r="F42" s="1324"/>
      <c r="G42" s="721">
        <f>F42*E42</f>
        <v>0</v>
      </c>
      <c r="H42" s="722"/>
      <c r="I42" s="725"/>
      <c r="J42" s="722"/>
    </row>
    <row r="43" spans="2:10" ht="36" customHeight="1">
      <c r="B43" s="717" t="s">
        <v>2411</v>
      </c>
      <c r="C43" s="718" t="s">
        <v>2412</v>
      </c>
      <c r="D43" s="697" t="s">
        <v>78</v>
      </c>
      <c r="E43" s="724">
        <v>12</v>
      </c>
      <c r="F43" s="1324"/>
      <c r="G43" s="721">
        <f>F43*E43</f>
        <v>0</v>
      </c>
      <c r="H43" s="722"/>
      <c r="I43" s="725"/>
      <c r="J43" s="722"/>
    </row>
    <row r="44" spans="2:10" ht="33.75" customHeight="1">
      <c r="B44" s="712"/>
      <c r="C44" s="713" t="s">
        <v>2413</v>
      </c>
      <c r="D44" s="714"/>
      <c r="E44" s="726"/>
      <c r="F44" s="715"/>
      <c r="G44" s="727"/>
      <c r="H44" s="722"/>
      <c r="I44" s="725"/>
      <c r="J44" s="722"/>
    </row>
    <row r="45" spans="2:10" ht="49.5" customHeight="1">
      <c r="B45" s="728"/>
      <c r="C45" s="729" t="s">
        <v>2414</v>
      </c>
      <c r="D45" s="730"/>
      <c r="E45" s="731"/>
      <c r="F45" s="732"/>
      <c r="G45" s="733"/>
      <c r="H45" s="722"/>
      <c r="I45" s="725"/>
      <c r="J45" s="722"/>
    </row>
    <row r="46" spans="2:10" ht="49.5" customHeight="1">
      <c r="B46" s="717" t="s">
        <v>2415</v>
      </c>
      <c r="C46" s="718" t="s">
        <v>2416</v>
      </c>
      <c r="D46" s="697" t="s">
        <v>2417</v>
      </c>
      <c r="E46" s="734">
        <v>64</v>
      </c>
      <c r="F46" s="1324"/>
      <c r="G46" s="721">
        <f t="shared" ref="G46:G58" si="0">F46*E46</f>
        <v>0</v>
      </c>
      <c r="H46" s="722"/>
      <c r="I46" s="725"/>
      <c r="J46" s="722"/>
    </row>
    <row r="47" spans="2:10" ht="20.25" customHeight="1">
      <c r="B47" s="717" t="s">
        <v>2418</v>
      </c>
      <c r="C47" s="718" t="s">
        <v>2419</v>
      </c>
      <c r="D47" s="697" t="s">
        <v>2420</v>
      </c>
      <c r="E47" s="734">
        <v>34.1</v>
      </c>
      <c r="F47" s="1324"/>
      <c r="G47" s="721">
        <f t="shared" si="0"/>
        <v>0</v>
      </c>
      <c r="H47" s="722"/>
      <c r="I47" s="725"/>
      <c r="J47" s="722"/>
    </row>
    <row r="48" spans="2:10" ht="33.75" customHeight="1">
      <c r="B48" s="717" t="s">
        <v>2421</v>
      </c>
      <c r="C48" s="718" t="s">
        <v>2422</v>
      </c>
      <c r="D48" s="697" t="s">
        <v>2417</v>
      </c>
      <c r="E48" s="734">
        <v>26.4</v>
      </c>
      <c r="F48" s="1324"/>
      <c r="G48" s="721">
        <f t="shared" si="0"/>
        <v>0</v>
      </c>
      <c r="H48" s="722"/>
      <c r="I48" s="725"/>
      <c r="J48" s="722"/>
    </row>
    <row r="49" spans="2:10" ht="34.5" customHeight="1">
      <c r="B49" s="717" t="s">
        <v>2423</v>
      </c>
      <c r="C49" s="718" t="s">
        <v>2424</v>
      </c>
      <c r="D49" s="697" t="s">
        <v>2417</v>
      </c>
      <c r="E49" s="735">
        <v>40.6</v>
      </c>
      <c r="F49" s="1324"/>
      <c r="G49" s="721">
        <f t="shared" si="0"/>
        <v>0</v>
      </c>
      <c r="H49" s="722"/>
      <c r="I49" s="725"/>
      <c r="J49" s="722"/>
    </row>
    <row r="50" spans="2:10" ht="18" customHeight="1">
      <c r="B50" s="717" t="s">
        <v>2425</v>
      </c>
      <c r="C50" s="718" t="s">
        <v>2426</v>
      </c>
      <c r="D50" s="697" t="s">
        <v>2420</v>
      </c>
      <c r="E50" s="736">
        <v>28</v>
      </c>
      <c r="F50" s="1324"/>
      <c r="G50" s="721">
        <f t="shared" si="0"/>
        <v>0</v>
      </c>
      <c r="H50" s="722"/>
      <c r="I50" s="725"/>
      <c r="J50" s="722"/>
    </row>
    <row r="51" spans="2:10" ht="23.25" customHeight="1">
      <c r="B51" s="717" t="s">
        <v>2427</v>
      </c>
      <c r="C51" s="718" t="s">
        <v>2428</v>
      </c>
      <c r="D51" s="697" t="s">
        <v>2420</v>
      </c>
      <c r="E51" s="736">
        <v>28</v>
      </c>
      <c r="F51" s="1324"/>
      <c r="G51" s="721">
        <f t="shared" si="0"/>
        <v>0</v>
      </c>
      <c r="H51" s="722"/>
      <c r="I51" s="725"/>
      <c r="J51" s="722"/>
    </row>
    <row r="52" spans="2:10" ht="38.25" customHeight="1">
      <c r="B52" s="717" t="s">
        <v>2429</v>
      </c>
      <c r="C52" s="777" t="s">
        <v>2430</v>
      </c>
      <c r="D52" s="778" t="s">
        <v>2417</v>
      </c>
      <c r="E52" s="736">
        <v>0</v>
      </c>
      <c r="F52" s="720"/>
      <c r="G52" s="721">
        <f t="shared" si="0"/>
        <v>0</v>
      </c>
      <c r="H52" s="722"/>
      <c r="I52" s="725"/>
      <c r="J52" s="722"/>
    </row>
    <row r="53" spans="2:10" ht="38.25" customHeight="1">
      <c r="B53" s="717" t="s">
        <v>2431</v>
      </c>
      <c r="C53" s="777" t="s">
        <v>2432</v>
      </c>
      <c r="D53" s="778" t="s">
        <v>78</v>
      </c>
      <c r="E53" s="736">
        <v>0</v>
      </c>
      <c r="F53" s="720"/>
      <c r="G53" s="721">
        <f t="shared" si="0"/>
        <v>0</v>
      </c>
      <c r="H53" s="722"/>
      <c r="I53" s="725"/>
      <c r="J53" s="722"/>
    </row>
    <row r="54" spans="2:10" ht="43.5" customHeight="1">
      <c r="B54" s="717" t="s">
        <v>2433</v>
      </c>
      <c r="C54" s="777" t="s">
        <v>2434</v>
      </c>
      <c r="D54" s="778" t="s">
        <v>78</v>
      </c>
      <c r="E54" s="736">
        <v>0</v>
      </c>
      <c r="F54" s="720"/>
      <c r="G54" s="721">
        <f t="shared" si="0"/>
        <v>0</v>
      </c>
      <c r="H54" s="722"/>
      <c r="I54" s="725"/>
      <c r="J54" s="722"/>
    </row>
    <row r="55" spans="2:10" ht="36" customHeight="1">
      <c r="B55" s="712"/>
      <c r="C55" s="713" t="s">
        <v>2435</v>
      </c>
      <c r="D55" s="714"/>
      <c r="E55" s="726"/>
      <c r="F55" s="715"/>
      <c r="G55" s="727"/>
      <c r="H55" s="722"/>
      <c r="I55" s="725"/>
      <c r="J55" s="722"/>
    </row>
    <row r="56" spans="2:10" ht="48" customHeight="1">
      <c r="B56" s="717" t="s">
        <v>2436</v>
      </c>
      <c r="C56" s="718" t="s">
        <v>2437</v>
      </c>
      <c r="D56" s="697" t="s">
        <v>2438</v>
      </c>
      <c r="E56" s="736">
        <v>60</v>
      </c>
      <c r="F56" s="1325"/>
      <c r="G56" s="721">
        <f t="shared" si="0"/>
        <v>0</v>
      </c>
      <c r="H56" s="722"/>
      <c r="I56" s="725"/>
      <c r="J56" s="722"/>
    </row>
    <row r="57" spans="2:10" ht="36" customHeight="1">
      <c r="B57" s="717" t="s">
        <v>2439</v>
      </c>
      <c r="C57" s="718" t="s">
        <v>2440</v>
      </c>
      <c r="D57" s="738" t="s">
        <v>78</v>
      </c>
      <c r="E57" s="736">
        <v>0</v>
      </c>
      <c r="F57" s="737"/>
      <c r="G57" s="721">
        <f t="shared" si="0"/>
        <v>0</v>
      </c>
      <c r="H57" s="722"/>
      <c r="I57" s="725"/>
      <c r="J57" s="722"/>
    </row>
    <row r="58" spans="2:10" ht="36" customHeight="1">
      <c r="B58" s="717" t="s">
        <v>2441</v>
      </c>
      <c r="C58" s="718" t="s">
        <v>2442</v>
      </c>
      <c r="D58" s="738" t="s">
        <v>78</v>
      </c>
      <c r="E58" s="736">
        <v>1</v>
      </c>
      <c r="F58" s="1325"/>
      <c r="G58" s="721">
        <f t="shared" si="0"/>
        <v>0</v>
      </c>
      <c r="H58" s="722"/>
      <c r="I58" s="725"/>
      <c r="J58" s="722"/>
    </row>
    <row r="59" spans="2:10" s="689" customFormat="1" ht="18" customHeight="1" thickBot="1">
      <c r="B59" s="739"/>
      <c r="C59" s="740"/>
      <c r="D59" s="741"/>
      <c r="E59" s="742"/>
      <c r="F59" s="743"/>
      <c r="G59" s="744"/>
      <c r="H59" s="722"/>
      <c r="I59" s="745"/>
    </row>
    <row r="60" spans="2:10" s="711" customFormat="1" ht="18" customHeight="1" thickTop="1" thickBot="1">
      <c r="B60" s="746"/>
      <c r="C60" s="747" t="s">
        <v>2443</v>
      </c>
      <c r="D60" s="748"/>
      <c r="E60" s="749"/>
      <c r="F60" s="750"/>
      <c r="G60" s="751">
        <f>SUM(G40:G59)</f>
        <v>0</v>
      </c>
      <c r="I60" s="752"/>
    </row>
    <row r="61" spans="2:10" s="759" customFormat="1" ht="36.75" customHeight="1">
      <c r="B61" s="753" t="s">
        <v>2444</v>
      </c>
      <c r="C61" s="754" t="s">
        <v>2445</v>
      </c>
      <c r="D61" s="755"/>
      <c r="E61" s="756"/>
      <c r="F61" s="757"/>
      <c r="G61" s="758"/>
    </row>
    <row r="62" spans="2:10" s="759" customFormat="1" ht="16.5" customHeight="1">
      <c r="B62" s="760"/>
      <c r="C62" s="761"/>
      <c r="D62" s="697"/>
      <c r="E62" s="762"/>
      <c r="F62" s="737"/>
      <c r="G62" s="763"/>
      <c r="I62" s="1326"/>
    </row>
    <row r="63" spans="2:10" s="711" customFormat="1" ht="47.25" customHeight="1">
      <c r="B63" s="764"/>
      <c r="C63" s="713" t="s">
        <v>2446</v>
      </c>
      <c r="D63" s="765"/>
      <c r="E63" s="766"/>
      <c r="F63" s="767"/>
      <c r="G63" s="768"/>
    </row>
    <row r="64" spans="2:10" ht="43.5" customHeight="1">
      <c r="B64" s="717" t="s">
        <v>2447</v>
      </c>
      <c r="C64" s="718" t="s">
        <v>2448</v>
      </c>
      <c r="D64" s="697" t="s">
        <v>2449</v>
      </c>
      <c r="E64" s="762">
        <v>34.5</v>
      </c>
      <c r="F64" s="1325"/>
      <c r="G64" s="721">
        <f>F64*E64</f>
        <v>0</v>
      </c>
    </row>
    <row r="65" spans="2:10" ht="37.5" customHeight="1">
      <c r="B65" s="717" t="s">
        <v>2450</v>
      </c>
      <c r="C65" s="718" t="s">
        <v>2451</v>
      </c>
      <c r="D65" s="697" t="s">
        <v>2449</v>
      </c>
      <c r="E65" s="762">
        <v>34.5</v>
      </c>
      <c r="F65" s="1325"/>
      <c r="G65" s="721">
        <f>F65*E65</f>
        <v>0</v>
      </c>
    </row>
    <row r="66" spans="2:10" ht="35.25" customHeight="1">
      <c r="B66" s="769"/>
      <c r="C66" s="713" t="s">
        <v>2452</v>
      </c>
      <c r="D66" s="765"/>
      <c r="E66" s="766"/>
      <c r="F66" s="767"/>
      <c r="G66" s="727"/>
    </row>
    <row r="67" spans="2:10" ht="33.75" customHeight="1">
      <c r="B67" s="717" t="s">
        <v>2453</v>
      </c>
      <c r="C67" s="718" t="s">
        <v>2454</v>
      </c>
      <c r="D67" s="697" t="s">
        <v>2417</v>
      </c>
      <c r="E67" s="762">
        <v>480</v>
      </c>
      <c r="F67" s="1325"/>
      <c r="G67" s="721">
        <f>F67*E67</f>
        <v>0</v>
      </c>
    </row>
    <row r="68" spans="2:10" ht="33.75" customHeight="1">
      <c r="B68" s="769"/>
      <c r="C68" s="713" t="s">
        <v>2455</v>
      </c>
      <c r="D68" s="765"/>
      <c r="E68" s="766"/>
      <c r="F68" s="767"/>
      <c r="G68" s="727"/>
    </row>
    <row r="69" spans="2:10" ht="33.75" customHeight="1">
      <c r="B69" s="717" t="s">
        <v>2456</v>
      </c>
      <c r="C69" s="718" t="s">
        <v>2457</v>
      </c>
      <c r="D69" s="770" t="s">
        <v>2449</v>
      </c>
      <c r="E69" s="762">
        <v>452</v>
      </c>
      <c r="F69" s="1325"/>
      <c r="G69" s="721">
        <f>F69*E69</f>
        <v>0</v>
      </c>
    </row>
    <row r="70" spans="2:10" ht="33.75" customHeight="1">
      <c r="B70" s="717" t="s">
        <v>2458</v>
      </c>
      <c r="C70" s="718" t="s">
        <v>2459</v>
      </c>
      <c r="D70" s="770" t="s">
        <v>2449</v>
      </c>
      <c r="E70" s="762">
        <v>149.4</v>
      </c>
      <c r="F70" s="1325"/>
      <c r="G70" s="721">
        <f>F70*E70</f>
        <v>0</v>
      </c>
    </row>
    <row r="71" spans="2:10" ht="30" customHeight="1">
      <c r="B71" s="769"/>
      <c r="C71" s="713" t="s">
        <v>2460</v>
      </c>
      <c r="D71" s="765"/>
      <c r="E71" s="771"/>
      <c r="F71" s="767"/>
      <c r="G71" s="727"/>
    </row>
    <row r="72" spans="2:10" ht="35.25" customHeight="1">
      <c r="B72" s="717" t="s">
        <v>2461</v>
      </c>
      <c r="C72" s="718" t="s">
        <v>2462</v>
      </c>
      <c r="D72" s="697" t="s">
        <v>2417</v>
      </c>
      <c r="E72" s="762">
        <v>312.5</v>
      </c>
      <c r="F72" s="1325"/>
      <c r="G72" s="721">
        <f>F72*E72</f>
        <v>0</v>
      </c>
    </row>
    <row r="73" spans="2:10" ht="18" customHeight="1" thickBot="1">
      <c r="B73" s="739"/>
      <c r="C73" s="772"/>
      <c r="D73" s="741"/>
      <c r="E73" s="773"/>
      <c r="F73" s="743"/>
      <c r="G73" s="744"/>
    </row>
    <row r="74" spans="2:10" s="711" customFormat="1" ht="18" customHeight="1" thickTop="1" thickBot="1">
      <c r="B74" s="746"/>
      <c r="C74" s="747" t="s">
        <v>2443</v>
      </c>
      <c r="D74" s="748"/>
      <c r="E74" s="749"/>
      <c r="F74" s="750"/>
      <c r="G74" s="751">
        <f>SUM(G64:G73)</f>
        <v>0</v>
      </c>
    </row>
    <row r="75" spans="2:10" s="759" customFormat="1" ht="36" customHeight="1">
      <c r="B75" s="753" t="s">
        <v>2463</v>
      </c>
      <c r="C75" s="754" t="s">
        <v>2464</v>
      </c>
      <c r="D75" s="755"/>
      <c r="E75" s="756"/>
      <c r="F75" s="756"/>
      <c r="G75" s="758"/>
    </row>
    <row r="76" spans="2:10" ht="18" customHeight="1">
      <c r="B76" s="760"/>
      <c r="C76" s="761"/>
      <c r="D76" s="697"/>
      <c r="E76" s="774"/>
      <c r="F76" s="774"/>
      <c r="G76" s="775"/>
    </row>
    <row r="77" spans="2:10" ht="33.75" customHeight="1">
      <c r="B77" s="764"/>
      <c r="C77" s="713" t="s">
        <v>2465</v>
      </c>
      <c r="D77" s="765"/>
      <c r="E77" s="766"/>
      <c r="F77" s="766"/>
      <c r="G77" s="776"/>
    </row>
    <row r="78" spans="2:10" ht="33.75" customHeight="1">
      <c r="B78" s="717" t="s">
        <v>2466</v>
      </c>
      <c r="C78" s="777" t="s">
        <v>2467</v>
      </c>
      <c r="D78" s="778" t="s">
        <v>2449</v>
      </c>
      <c r="E78" s="774">
        <v>9</v>
      </c>
      <c r="F78" s="1327"/>
      <c r="G78" s="733">
        <f>E78*F78</f>
        <v>0</v>
      </c>
    </row>
    <row r="79" spans="2:10" ht="50.1" customHeight="1">
      <c r="B79" s="717" t="s">
        <v>2468</v>
      </c>
      <c r="C79" s="777" t="s">
        <v>2469</v>
      </c>
      <c r="D79" s="778" t="s">
        <v>2449</v>
      </c>
      <c r="E79" s="774">
        <v>136.6</v>
      </c>
      <c r="F79" s="1327"/>
      <c r="G79" s="733">
        <f>E79*F79</f>
        <v>0</v>
      </c>
      <c r="I79" s="722"/>
      <c r="J79" s="722"/>
    </row>
    <row r="80" spans="2:10" ht="50.1" customHeight="1">
      <c r="B80" s="769"/>
      <c r="C80" s="713" t="s">
        <v>2470</v>
      </c>
      <c r="D80" s="765"/>
      <c r="E80" s="766"/>
      <c r="F80" s="779"/>
      <c r="G80" s="727"/>
      <c r="I80" s="722"/>
      <c r="J80" s="722"/>
    </row>
    <row r="81" spans="2:14" ht="37.5" customHeight="1">
      <c r="B81" s="717" t="s">
        <v>2471</v>
      </c>
      <c r="C81" s="777" t="s">
        <v>2472</v>
      </c>
      <c r="D81" s="778" t="s">
        <v>2417</v>
      </c>
      <c r="E81" s="762">
        <v>438</v>
      </c>
      <c r="F81" s="1327"/>
      <c r="G81" s="733">
        <f>E81*F81</f>
        <v>0</v>
      </c>
      <c r="I81" s="722"/>
      <c r="J81" s="722"/>
    </row>
    <row r="82" spans="2:14" ht="33.75" customHeight="1">
      <c r="B82" s="769"/>
      <c r="C82" s="713" t="s">
        <v>2473</v>
      </c>
      <c r="D82" s="765"/>
      <c r="E82" s="766"/>
      <c r="F82" s="779"/>
      <c r="G82" s="727"/>
      <c r="I82" s="722"/>
      <c r="J82" s="722"/>
    </row>
    <row r="83" spans="2:14" ht="33.75" customHeight="1">
      <c r="B83" s="780" t="s">
        <v>2474</v>
      </c>
      <c r="C83" s="777" t="s">
        <v>2475</v>
      </c>
      <c r="D83" s="778" t="s">
        <v>2420</v>
      </c>
      <c r="E83" s="734">
        <v>34.1</v>
      </c>
      <c r="F83" s="1327"/>
      <c r="G83" s="733">
        <f>E83*F83</f>
        <v>0</v>
      </c>
      <c r="I83" s="722"/>
      <c r="J83" s="722"/>
    </row>
    <row r="84" spans="2:14" ht="40.5" customHeight="1">
      <c r="B84" s="780" t="s">
        <v>2476</v>
      </c>
      <c r="C84" s="777" t="s">
        <v>2477</v>
      </c>
      <c r="D84" s="697" t="s">
        <v>2417</v>
      </c>
      <c r="E84" s="734">
        <v>10.23</v>
      </c>
      <c r="F84" s="1327"/>
      <c r="G84" s="733">
        <f>E84*F84</f>
        <v>0</v>
      </c>
      <c r="I84" s="722"/>
      <c r="J84" s="722"/>
    </row>
    <row r="85" spans="2:14" ht="39.75" customHeight="1">
      <c r="B85" s="717" t="s">
        <v>2478</v>
      </c>
      <c r="C85" s="777" t="s">
        <v>2479</v>
      </c>
      <c r="D85" s="697" t="s">
        <v>2417</v>
      </c>
      <c r="E85" s="774">
        <v>502</v>
      </c>
      <c r="F85" s="1327"/>
      <c r="G85" s="733">
        <f>E85*F85</f>
        <v>0</v>
      </c>
      <c r="I85" s="722"/>
      <c r="J85" s="722"/>
    </row>
    <row r="86" spans="2:14" ht="39.75" customHeight="1">
      <c r="B86" s="717" t="s">
        <v>2480</v>
      </c>
      <c r="C86" s="781" t="s">
        <v>2481</v>
      </c>
      <c r="D86" s="770" t="s">
        <v>2417</v>
      </c>
      <c r="E86" s="782">
        <v>45</v>
      </c>
      <c r="F86" s="1327"/>
      <c r="G86" s="783">
        <f>E86*F86</f>
        <v>0</v>
      </c>
      <c r="I86" s="722"/>
      <c r="J86" s="722"/>
    </row>
    <row r="87" spans="2:14" ht="51" customHeight="1">
      <c r="B87" s="769"/>
      <c r="C87" s="713" t="s">
        <v>2482</v>
      </c>
      <c r="D87" s="765"/>
      <c r="E87" s="766"/>
      <c r="F87" s="779"/>
      <c r="G87" s="727"/>
      <c r="I87" s="722"/>
      <c r="J87" s="722"/>
    </row>
    <row r="88" spans="2:14" s="784" customFormat="1" ht="89.25" customHeight="1">
      <c r="B88" s="780" t="s">
        <v>2483</v>
      </c>
      <c r="C88" s="777" t="s">
        <v>2484</v>
      </c>
      <c r="D88" s="778" t="s">
        <v>2420</v>
      </c>
      <c r="E88" s="762">
        <v>69</v>
      </c>
      <c r="F88" s="1327"/>
      <c r="G88" s="733">
        <f t="shared" ref="G88:G93" si="1">E88*F88</f>
        <v>0</v>
      </c>
      <c r="I88" s="785"/>
      <c r="J88" s="785"/>
    </row>
    <row r="89" spans="2:14" s="784" customFormat="1" ht="103.5" customHeight="1">
      <c r="B89" s="780" t="s">
        <v>2485</v>
      </c>
      <c r="C89" s="777" t="s">
        <v>2486</v>
      </c>
      <c r="D89" s="778" t="s">
        <v>2420</v>
      </c>
      <c r="E89" s="762">
        <v>1</v>
      </c>
      <c r="F89" s="1327"/>
      <c r="G89" s="733">
        <f t="shared" si="1"/>
        <v>0</v>
      </c>
      <c r="I89" s="785"/>
      <c r="J89" s="785"/>
    </row>
    <row r="90" spans="2:14" s="784" customFormat="1" ht="90.75" customHeight="1">
      <c r="B90" s="780" t="s">
        <v>2487</v>
      </c>
      <c r="C90" s="777" t="s">
        <v>2488</v>
      </c>
      <c r="D90" s="778" t="s">
        <v>2420</v>
      </c>
      <c r="E90" s="762">
        <v>28</v>
      </c>
      <c r="F90" s="1327"/>
      <c r="G90" s="733">
        <f t="shared" si="1"/>
        <v>0</v>
      </c>
      <c r="I90" s="722"/>
      <c r="J90" s="722"/>
    </row>
    <row r="91" spans="2:14" s="784" customFormat="1" ht="36" customHeight="1">
      <c r="B91" s="780" t="s">
        <v>2489</v>
      </c>
      <c r="C91" s="786" t="s">
        <v>2490</v>
      </c>
      <c r="D91" s="778" t="s">
        <v>2420</v>
      </c>
      <c r="E91" s="787">
        <v>76</v>
      </c>
      <c r="F91" s="1328"/>
      <c r="G91" s="733">
        <f t="shared" si="1"/>
        <v>0</v>
      </c>
      <c r="I91" s="722"/>
      <c r="J91" s="722"/>
    </row>
    <row r="92" spans="2:14" s="784" customFormat="1" ht="50.25" customHeight="1">
      <c r="B92" s="780" t="s">
        <v>2491</v>
      </c>
      <c r="C92" s="786" t="s">
        <v>2492</v>
      </c>
      <c r="D92" s="697" t="s">
        <v>2417</v>
      </c>
      <c r="E92" s="787">
        <v>11</v>
      </c>
      <c r="F92" s="1328"/>
      <c r="G92" s="733">
        <f t="shared" si="1"/>
        <v>0</v>
      </c>
      <c r="I92" s="722"/>
      <c r="J92" s="722"/>
      <c r="N92" s="788"/>
    </row>
    <row r="93" spans="2:14" s="784" customFormat="1" ht="68.25" customHeight="1">
      <c r="B93" s="780" t="s">
        <v>2493</v>
      </c>
      <c r="C93" s="786" t="s">
        <v>2494</v>
      </c>
      <c r="D93" s="697" t="s">
        <v>2417</v>
      </c>
      <c r="E93" s="787">
        <v>39</v>
      </c>
      <c r="F93" s="1328"/>
      <c r="G93" s="733">
        <f t="shared" si="1"/>
        <v>0</v>
      </c>
      <c r="I93" s="722"/>
      <c r="J93" s="722"/>
    </row>
    <row r="94" spans="2:14" s="784" customFormat="1" ht="68.25" customHeight="1">
      <c r="B94" s="769"/>
      <c r="C94" s="713" t="s">
        <v>2495</v>
      </c>
      <c r="D94" s="765"/>
      <c r="E94" s="766"/>
      <c r="F94" s="779"/>
      <c r="G94" s="727"/>
      <c r="I94" s="722"/>
      <c r="J94" s="722"/>
    </row>
    <row r="95" spans="2:14" s="784" customFormat="1" ht="78.75" customHeight="1">
      <c r="B95" s="780" t="s">
        <v>2496</v>
      </c>
      <c r="C95" s="789" t="s">
        <v>2497</v>
      </c>
      <c r="D95" s="790" t="s">
        <v>78</v>
      </c>
      <c r="E95" s="787">
        <v>1</v>
      </c>
      <c r="F95" s="1328"/>
      <c r="G95" s="791">
        <f>F95*E95</f>
        <v>0</v>
      </c>
      <c r="I95" s="722"/>
      <c r="J95" s="722"/>
    </row>
    <row r="96" spans="2:14" s="784" customFormat="1" ht="40.5" customHeight="1">
      <c r="B96" s="780" t="s">
        <v>2498</v>
      </c>
      <c r="C96" s="789" t="s">
        <v>2499</v>
      </c>
      <c r="D96" s="790" t="s">
        <v>78</v>
      </c>
      <c r="E96" s="787">
        <v>1</v>
      </c>
      <c r="F96" s="1328"/>
      <c r="G96" s="791">
        <f>F96*E96</f>
        <v>0</v>
      </c>
      <c r="I96" s="722"/>
      <c r="J96" s="722"/>
    </row>
    <row r="97" spans="2:10" s="784" customFormat="1" ht="40.5" customHeight="1">
      <c r="B97" s="780" t="s">
        <v>2500</v>
      </c>
      <c r="C97" s="792" t="s">
        <v>2501</v>
      </c>
      <c r="D97" s="790" t="s">
        <v>78</v>
      </c>
      <c r="E97" s="787">
        <v>1</v>
      </c>
      <c r="F97" s="1328"/>
      <c r="G97" s="791">
        <f>F97*E97</f>
        <v>0</v>
      </c>
      <c r="I97" s="722"/>
      <c r="J97" s="722"/>
    </row>
    <row r="98" spans="2:10" ht="22.5" customHeight="1" thickBot="1">
      <c r="B98" s="739"/>
      <c r="C98" s="793"/>
      <c r="D98" s="741"/>
      <c r="E98" s="773"/>
      <c r="F98" s="743"/>
      <c r="G98" s="744"/>
      <c r="J98" s="722"/>
    </row>
    <row r="99" spans="2:10" ht="18" customHeight="1" thickTop="1" thickBot="1">
      <c r="B99" s="746"/>
      <c r="C99" s="747" t="s">
        <v>2443</v>
      </c>
      <c r="D99" s="748"/>
      <c r="E99" s="749"/>
      <c r="F99" s="750"/>
      <c r="G99" s="794">
        <f>SUM(G79:G98)</f>
        <v>0</v>
      </c>
      <c r="I99" s="722"/>
      <c r="J99" s="722"/>
    </row>
    <row r="100" spans="2:10" s="705" customFormat="1" ht="36" customHeight="1">
      <c r="B100" s="753" t="s">
        <v>2502</v>
      </c>
      <c r="C100" s="754" t="s">
        <v>2503</v>
      </c>
      <c r="D100" s="755"/>
      <c r="E100" s="756"/>
      <c r="F100" s="795"/>
      <c r="G100" s="796"/>
    </row>
    <row r="101" spans="2:10" ht="35.25" customHeight="1">
      <c r="B101" s="764"/>
      <c r="C101" s="713" t="s">
        <v>2504</v>
      </c>
      <c r="D101" s="765"/>
      <c r="E101" s="771"/>
      <c r="F101" s="779"/>
      <c r="G101" s="727"/>
      <c r="I101" s="797"/>
    </row>
    <row r="102" spans="2:10" ht="41.25" customHeight="1">
      <c r="B102" s="717" t="s">
        <v>2505</v>
      </c>
      <c r="C102" s="718" t="s">
        <v>2506</v>
      </c>
      <c r="D102" s="697" t="s">
        <v>78</v>
      </c>
      <c r="E102" s="762">
        <v>2</v>
      </c>
      <c r="F102" s="1327"/>
      <c r="G102" s="721">
        <f>F102*E102</f>
        <v>0</v>
      </c>
      <c r="H102" s="798"/>
    </row>
    <row r="103" spans="2:10" ht="46.5" customHeight="1">
      <c r="B103" s="717" t="s">
        <v>2507</v>
      </c>
      <c r="C103" s="718" t="s">
        <v>2508</v>
      </c>
      <c r="D103" s="697" t="s">
        <v>78</v>
      </c>
      <c r="E103" s="762">
        <v>1</v>
      </c>
      <c r="F103" s="1328"/>
      <c r="G103" s="721">
        <f>F103*E103</f>
        <v>0</v>
      </c>
      <c r="H103" s="725"/>
    </row>
    <row r="104" spans="2:10" ht="46.5" customHeight="1">
      <c r="B104" s="717" t="s">
        <v>2509</v>
      </c>
      <c r="C104" s="718" t="s">
        <v>2510</v>
      </c>
      <c r="D104" s="697" t="s">
        <v>78</v>
      </c>
      <c r="E104" s="762">
        <v>1</v>
      </c>
      <c r="F104" s="1328"/>
      <c r="G104" s="721">
        <f>F104*E104</f>
        <v>0</v>
      </c>
      <c r="H104" s="725"/>
    </row>
    <row r="105" spans="2:10" ht="112.5" customHeight="1">
      <c r="B105" s="717" t="s">
        <v>2511</v>
      </c>
      <c r="C105" s="718" t="s">
        <v>2512</v>
      </c>
      <c r="D105" s="697" t="s">
        <v>78</v>
      </c>
      <c r="E105" s="787">
        <v>29</v>
      </c>
      <c r="F105" s="1328"/>
      <c r="G105" s="799">
        <f>F105*E105</f>
        <v>0</v>
      </c>
      <c r="H105" s="725"/>
    </row>
    <row r="106" spans="2:10" ht="94.5" customHeight="1">
      <c r="B106" s="717" t="s">
        <v>2513</v>
      </c>
      <c r="C106" s="718" t="s">
        <v>2514</v>
      </c>
      <c r="D106" s="738" t="s">
        <v>78</v>
      </c>
      <c r="E106" s="787">
        <v>1</v>
      </c>
      <c r="F106" s="1328"/>
      <c r="G106" s="799">
        <f>F106*E106</f>
        <v>0</v>
      </c>
      <c r="H106" s="725"/>
    </row>
    <row r="107" spans="2:10" ht="19.5" customHeight="1" thickBot="1">
      <c r="B107" s="739"/>
      <c r="C107" s="743"/>
      <c r="D107" s="800"/>
      <c r="E107" s="743"/>
      <c r="F107" s="743"/>
      <c r="G107" s="801"/>
      <c r="I107" s="797"/>
    </row>
    <row r="108" spans="2:10" ht="18" customHeight="1" thickTop="1">
      <c r="B108" s="802"/>
      <c r="C108" s="803" t="s">
        <v>2443</v>
      </c>
      <c r="D108" s="804"/>
      <c r="E108" s="805"/>
      <c r="F108" s="806"/>
      <c r="G108" s="807">
        <f>SUM(G101:G107)</f>
        <v>0</v>
      </c>
      <c r="I108" s="797"/>
      <c r="J108" s="808"/>
    </row>
    <row r="109" spans="2:10" ht="18" customHeight="1" thickBot="1">
      <c r="B109" s="802"/>
      <c r="C109" s="803"/>
      <c r="D109" s="809"/>
      <c r="E109" s="810"/>
      <c r="F109" s="811"/>
      <c r="G109" s="807"/>
      <c r="I109" s="797"/>
      <c r="J109" s="808"/>
    </row>
    <row r="110" spans="2:10" ht="36.75" customHeight="1" thickBot="1">
      <c r="B110" s="812" t="s">
        <v>2515</v>
      </c>
      <c r="C110" s="813" t="s">
        <v>2516</v>
      </c>
      <c r="D110" s="814"/>
      <c r="E110" s="815"/>
      <c r="F110" s="816"/>
      <c r="G110" s="817"/>
      <c r="I110" s="797"/>
    </row>
    <row r="111" spans="2:10" ht="33.75" customHeight="1">
      <c r="B111" s="764"/>
      <c r="C111" s="713" t="s">
        <v>2517</v>
      </c>
      <c r="D111" s="765"/>
      <c r="E111" s="771"/>
      <c r="F111" s="767"/>
      <c r="G111" s="727"/>
      <c r="I111" s="797"/>
      <c r="J111" s="808"/>
    </row>
    <row r="112" spans="2:10" ht="34.5" customHeight="1">
      <c r="B112" s="780" t="s">
        <v>2518</v>
      </c>
      <c r="C112" s="818" t="s">
        <v>2519</v>
      </c>
      <c r="D112" s="697" t="s">
        <v>78</v>
      </c>
      <c r="E112" s="762">
        <v>3</v>
      </c>
      <c r="F112" s="1325"/>
      <c r="G112" s="721">
        <f>E112*F112</f>
        <v>0</v>
      </c>
      <c r="I112" s="797"/>
    </row>
    <row r="113" spans="2:10" ht="34.5" customHeight="1">
      <c r="B113" s="717" t="s">
        <v>2520</v>
      </c>
      <c r="C113" s="789" t="s">
        <v>2521</v>
      </c>
      <c r="D113" s="697" t="s">
        <v>78</v>
      </c>
      <c r="E113" s="762">
        <v>3</v>
      </c>
      <c r="F113" s="1325"/>
      <c r="G113" s="721">
        <f>E113*F113</f>
        <v>0</v>
      </c>
      <c r="I113" s="797"/>
    </row>
    <row r="114" spans="2:10" ht="51" customHeight="1">
      <c r="B114" s="780" t="s">
        <v>2522</v>
      </c>
      <c r="C114" s="789" t="s">
        <v>2523</v>
      </c>
      <c r="D114" s="778" t="s">
        <v>78</v>
      </c>
      <c r="E114" s="762">
        <v>1</v>
      </c>
      <c r="F114" s="1325"/>
      <c r="G114" s="733">
        <f>E114*F114</f>
        <v>0</v>
      </c>
      <c r="I114" s="797"/>
    </row>
    <row r="115" spans="2:10" ht="48.75" customHeight="1">
      <c r="B115" s="717" t="s">
        <v>2524</v>
      </c>
      <c r="C115" s="819" t="s">
        <v>2525</v>
      </c>
      <c r="D115" s="770" t="s">
        <v>78</v>
      </c>
      <c r="E115" s="782">
        <v>2</v>
      </c>
      <c r="F115" s="1325"/>
      <c r="G115" s="733">
        <f>E115*F115</f>
        <v>0</v>
      </c>
      <c r="I115" s="797"/>
      <c r="J115" s="686" t="s">
        <v>1216</v>
      </c>
    </row>
    <row r="116" spans="2:10" s="784" customFormat="1" ht="18" customHeight="1" thickBot="1">
      <c r="B116" s="820"/>
      <c r="C116" s="821"/>
      <c r="D116" s="741"/>
      <c r="E116" s="822"/>
      <c r="F116" s="743"/>
      <c r="G116" s="744"/>
      <c r="I116" s="797"/>
    </row>
    <row r="117" spans="2:10" s="784" customFormat="1" ht="30.75" customHeight="1" thickTop="1" thickBot="1">
      <c r="B117" s="823"/>
      <c r="C117" s="747" t="s">
        <v>2443</v>
      </c>
      <c r="D117" s="748"/>
      <c r="E117" s="749"/>
      <c r="F117" s="750"/>
      <c r="G117" s="794">
        <f>SUM(G112:G116)</f>
        <v>0</v>
      </c>
      <c r="I117" s="797"/>
    </row>
    <row r="118" spans="2:10" ht="33.75" customHeight="1">
      <c r="B118" s="753" t="s">
        <v>2526</v>
      </c>
      <c r="C118" s="754" t="s">
        <v>2527</v>
      </c>
      <c r="D118" s="755"/>
      <c r="E118" s="756"/>
      <c r="F118" s="795"/>
      <c r="G118" s="796"/>
      <c r="J118" s="808"/>
    </row>
    <row r="119" spans="2:10" ht="18" customHeight="1">
      <c r="B119" s="717" t="s">
        <v>2652</v>
      </c>
      <c r="C119" s="761" t="s">
        <v>2529</v>
      </c>
      <c r="D119" s="697" t="s">
        <v>2530</v>
      </c>
      <c r="E119" s="774">
        <v>10</v>
      </c>
      <c r="F119" s="1325"/>
      <c r="G119" s="775">
        <f>F119*E119</f>
        <v>0</v>
      </c>
      <c r="J119" s="808"/>
    </row>
    <row r="120" spans="2:10" ht="18" customHeight="1" thickBot="1">
      <c r="B120" s="739"/>
      <c r="C120" s="824"/>
      <c r="D120" s="741"/>
      <c r="E120" s="824"/>
      <c r="F120" s="743"/>
      <c r="G120" s="825">
        <f>SUM(E120:F120)</f>
        <v>0</v>
      </c>
    </row>
    <row r="121" spans="2:10" ht="18" customHeight="1" thickTop="1" thickBot="1">
      <c r="B121" s="826"/>
      <c r="C121" s="747" t="s">
        <v>2443</v>
      </c>
      <c r="D121" s="748"/>
      <c r="E121" s="749"/>
      <c r="F121" s="750"/>
      <c r="G121" s="751">
        <f>SUM(G119:G120)</f>
        <v>0</v>
      </c>
    </row>
    <row r="122" spans="2:10" s="711" customFormat="1" ht="18" customHeight="1">
      <c r="B122" s="685"/>
      <c r="C122" s="686"/>
      <c r="D122" s="687"/>
      <c r="E122" s="827"/>
      <c r="F122" s="827"/>
      <c r="G122" s="686"/>
    </row>
    <row r="123" spans="2:10" s="711" customFormat="1" ht="18" customHeight="1">
      <c r="B123" s="685"/>
      <c r="C123" s="686"/>
      <c r="D123" s="687"/>
      <c r="E123" s="827"/>
      <c r="F123" s="827"/>
      <c r="G123" s="686"/>
    </row>
    <row r="124" spans="2:10" s="711" customFormat="1" ht="18" customHeight="1">
      <c r="B124" s="642"/>
      <c r="C124" s="676"/>
      <c r="D124" s="641"/>
      <c r="E124" s="641"/>
      <c r="F124" s="642"/>
      <c r="G124" s="642"/>
    </row>
    <row r="125" spans="2:10" s="705" customFormat="1" ht="18" customHeight="1">
      <c r="B125" s="640" t="s">
        <v>2531</v>
      </c>
      <c r="C125" s="828"/>
      <c r="D125" s="645"/>
      <c r="E125" s="645"/>
      <c r="F125" s="640"/>
      <c r="G125" s="829"/>
    </row>
    <row r="126" spans="2:10" s="705" customFormat="1" ht="15.75" customHeight="1">
      <c r="B126" s="640"/>
      <c r="C126" s="828"/>
      <c r="D126" s="645"/>
      <c r="E126" s="645"/>
      <c r="F126" s="645"/>
      <c r="G126" s="647"/>
      <c r="I126" s="830"/>
    </row>
    <row r="127" spans="2:10" s="705" customFormat="1" ht="20.25">
      <c r="B127" s="640"/>
      <c r="C127" s="828"/>
      <c r="D127" s="645"/>
      <c r="E127" s="645"/>
      <c r="F127" s="645"/>
      <c r="G127" s="663"/>
    </row>
    <row r="128" spans="2:10" s="711" customFormat="1" ht="15.75">
      <c r="B128" s="642" t="s">
        <v>2388</v>
      </c>
      <c r="C128" s="676"/>
      <c r="D128" s="641"/>
      <c r="E128" s="641"/>
      <c r="F128" s="641"/>
      <c r="G128" s="664">
        <f>G148</f>
        <v>0</v>
      </c>
    </row>
    <row r="129" spans="2:7" ht="18" customHeight="1">
      <c r="B129" s="642" t="s">
        <v>2389</v>
      </c>
      <c r="C129" s="676"/>
      <c r="D129" s="666"/>
      <c r="E129" s="666"/>
      <c r="F129" s="666"/>
      <c r="G129" s="664">
        <f>G162</f>
        <v>0</v>
      </c>
    </row>
    <row r="130" spans="2:7" ht="18" customHeight="1">
      <c r="B130" s="642" t="s">
        <v>2532</v>
      </c>
      <c r="C130" s="676"/>
      <c r="D130" s="641"/>
      <c r="E130" s="641"/>
      <c r="F130" s="641"/>
      <c r="G130" s="667">
        <f>G175</f>
        <v>0</v>
      </c>
    </row>
    <row r="131" spans="2:7" ht="18" customHeight="1">
      <c r="B131" s="672" t="s">
        <v>2393</v>
      </c>
      <c r="C131" s="673"/>
      <c r="D131" s="673"/>
      <c r="E131" s="673"/>
      <c r="F131" s="674"/>
      <c r="G131" s="675">
        <f>G179</f>
        <v>0</v>
      </c>
    </row>
    <row r="132" spans="2:7" ht="18" customHeight="1">
      <c r="B132" s="642"/>
      <c r="C132" s="676"/>
      <c r="D132" s="676"/>
      <c r="E132" s="676"/>
      <c r="F132" s="641"/>
      <c r="G132" s="677"/>
    </row>
    <row r="133" spans="2:7" ht="18" customHeight="1" thickBot="1">
      <c r="B133" s="672" t="s">
        <v>2384</v>
      </c>
      <c r="C133" s="673"/>
      <c r="D133" s="674"/>
      <c r="E133" s="674"/>
      <c r="F133" s="678"/>
      <c r="G133" s="679">
        <f>SUM(G128:G132)</f>
        <v>0</v>
      </c>
    </row>
    <row r="134" spans="2:7" ht="18" customHeight="1" thickTop="1">
      <c r="B134" s="680"/>
      <c r="C134" s="831"/>
      <c r="D134" s="681"/>
      <c r="E134" s="681"/>
      <c r="F134" s="680"/>
      <c r="G134" s="680"/>
    </row>
    <row r="135" spans="2:7" ht="18" customHeight="1" thickBot="1">
      <c r="B135" s="672" t="s">
        <v>2533</v>
      </c>
      <c r="C135" s="673"/>
      <c r="D135" s="674"/>
      <c r="E135" s="674"/>
      <c r="F135" s="678"/>
      <c r="G135" s="679">
        <f>G133*0.07</f>
        <v>0</v>
      </c>
    </row>
    <row r="136" spans="2:7" ht="18" customHeight="1" thickTop="1">
      <c r="B136" s="680"/>
      <c r="C136" s="831"/>
      <c r="D136" s="681"/>
      <c r="E136" s="681"/>
      <c r="F136" s="680"/>
      <c r="G136" s="684"/>
    </row>
    <row r="137" spans="2:7" ht="18" customHeight="1" thickBot="1">
      <c r="B137" s="672" t="s">
        <v>2395</v>
      </c>
      <c r="C137" s="673"/>
      <c r="D137" s="674"/>
      <c r="E137" s="674"/>
      <c r="F137" s="678"/>
      <c r="G137" s="679">
        <f>G133+G135</f>
        <v>0</v>
      </c>
    </row>
    <row r="138" spans="2:7" ht="18" customHeight="1" thickTop="1">
      <c r="B138" s="680"/>
      <c r="C138" s="831"/>
      <c r="D138" s="681"/>
      <c r="E138" s="681"/>
      <c r="F138" s="680"/>
      <c r="G138" s="680"/>
    </row>
    <row r="139" spans="2:7" ht="18" customHeight="1" thickBot="1"/>
    <row r="140" spans="2:7" s="685" customFormat="1" ht="18" customHeight="1">
      <c r="B140" s="691" t="s">
        <v>2396</v>
      </c>
      <c r="C140" s="692" t="s">
        <v>2397</v>
      </c>
      <c r="D140" s="692" t="s">
        <v>2</v>
      </c>
      <c r="E140" s="693" t="s">
        <v>4</v>
      </c>
      <c r="F140" s="693" t="s">
        <v>2398</v>
      </c>
      <c r="G140" s="694" t="s">
        <v>2399</v>
      </c>
    </row>
    <row r="141" spans="2:7" ht="18" customHeight="1">
      <c r="B141" s="695" t="s">
        <v>110</v>
      </c>
      <c r="C141" s="696" t="s">
        <v>2534</v>
      </c>
      <c r="D141" s="697"/>
      <c r="E141" s="698"/>
      <c r="F141" s="698"/>
      <c r="G141" s="699"/>
    </row>
    <row r="142" spans="2:7" s="705" customFormat="1" ht="35.25" customHeight="1">
      <c r="B142" s="700" t="s">
        <v>2401</v>
      </c>
      <c r="C142" s="701" t="s">
        <v>2402</v>
      </c>
      <c r="D142" s="702"/>
      <c r="E142" s="703"/>
      <c r="F142" s="703"/>
      <c r="G142" s="704"/>
    </row>
    <row r="143" spans="2:7" s="711" customFormat="1" ht="18" customHeight="1">
      <c r="B143" s="706"/>
      <c r="C143" s="707"/>
      <c r="D143" s="708"/>
      <c r="E143" s="709"/>
      <c r="F143" s="709"/>
      <c r="G143" s="710"/>
    </row>
    <row r="144" spans="2:7" s="711" customFormat="1" ht="35.25" customHeight="1">
      <c r="B144" s="712"/>
      <c r="C144" s="713" t="s">
        <v>2403</v>
      </c>
      <c r="D144" s="714"/>
      <c r="E144" s="715"/>
      <c r="F144" s="715"/>
      <c r="G144" s="716"/>
    </row>
    <row r="145" spans="2:10" ht="35.25" customHeight="1">
      <c r="B145" s="717" t="s">
        <v>2404</v>
      </c>
      <c r="C145" s="832" t="s">
        <v>2535</v>
      </c>
      <c r="D145" s="697" t="s">
        <v>78</v>
      </c>
      <c r="E145" s="719">
        <v>3</v>
      </c>
      <c r="F145" s="1324"/>
      <c r="G145" s="721">
        <f>F145*E145</f>
        <v>0</v>
      </c>
      <c r="H145" s="722"/>
      <c r="I145" s="723"/>
      <c r="J145" s="722"/>
    </row>
    <row r="146" spans="2:10" ht="36" customHeight="1">
      <c r="B146" s="717" t="s">
        <v>2407</v>
      </c>
      <c r="C146" s="832" t="s">
        <v>2536</v>
      </c>
      <c r="D146" s="697" t="s">
        <v>78</v>
      </c>
      <c r="E146" s="724">
        <v>5</v>
      </c>
      <c r="F146" s="1324"/>
      <c r="G146" s="721">
        <f>F146*E146</f>
        <v>0</v>
      </c>
      <c r="H146" s="722"/>
      <c r="I146" s="725"/>
      <c r="J146" s="722"/>
    </row>
    <row r="147" spans="2:10" s="689" customFormat="1" ht="18" customHeight="1" thickBot="1">
      <c r="B147" s="739"/>
      <c r="C147" s="740"/>
      <c r="D147" s="741"/>
      <c r="E147" s="742"/>
      <c r="F147" s="743"/>
      <c r="G147" s="744"/>
      <c r="H147" s="722"/>
      <c r="I147" s="745"/>
    </row>
    <row r="148" spans="2:10" s="711" customFormat="1" ht="18" customHeight="1" thickTop="1" thickBot="1">
      <c r="B148" s="746"/>
      <c r="C148" s="747" t="s">
        <v>2443</v>
      </c>
      <c r="D148" s="748"/>
      <c r="E148" s="749"/>
      <c r="F148" s="750"/>
      <c r="G148" s="751">
        <f>SUM(G145:G147)</f>
        <v>0</v>
      </c>
      <c r="I148" s="752"/>
    </row>
    <row r="149" spans="2:10" s="759" customFormat="1" ht="36.75" customHeight="1">
      <c r="B149" s="753" t="s">
        <v>2444</v>
      </c>
      <c r="C149" s="754" t="s">
        <v>2445</v>
      </c>
      <c r="D149" s="755"/>
      <c r="E149" s="756"/>
      <c r="F149" s="757"/>
      <c r="G149" s="758"/>
    </row>
    <row r="150" spans="2:10" s="759" customFormat="1" ht="16.5" customHeight="1">
      <c r="B150" s="760"/>
      <c r="C150" s="761"/>
      <c r="D150" s="697"/>
      <c r="E150" s="762"/>
      <c r="F150" s="737"/>
      <c r="G150" s="763"/>
    </row>
    <row r="151" spans="2:10" s="711" customFormat="1" ht="47.25" customHeight="1">
      <c r="B151" s="764"/>
      <c r="C151" s="713" t="s">
        <v>2446</v>
      </c>
      <c r="D151" s="765"/>
      <c r="E151" s="766"/>
      <c r="F151" s="767"/>
      <c r="G151" s="768"/>
    </row>
    <row r="152" spans="2:10" ht="43.5" customHeight="1">
      <c r="B152" s="717" t="s">
        <v>2447</v>
      </c>
      <c r="C152" s="718" t="s">
        <v>2448</v>
      </c>
      <c r="D152" s="697" t="s">
        <v>2449</v>
      </c>
      <c r="E152" s="762">
        <v>18</v>
      </c>
      <c r="F152" s="1325"/>
      <c r="G152" s="721">
        <f>F152*E152</f>
        <v>0</v>
      </c>
    </row>
    <row r="153" spans="2:10" ht="37.5" customHeight="1">
      <c r="B153" s="717" t="s">
        <v>2450</v>
      </c>
      <c r="C153" s="718" t="s">
        <v>2451</v>
      </c>
      <c r="D153" s="697" t="s">
        <v>2449</v>
      </c>
      <c r="E153" s="762">
        <v>110.1</v>
      </c>
      <c r="F153" s="1325"/>
      <c r="G153" s="721">
        <f>F153*E153</f>
        <v>0</v>
      </c>
    </row>
    <row r="154" spans="2:10" ht="35.25" customHeight="1">
      <c r="B154" s="769"/>
      <c r="C154" s="713" t="s">
        <v>2452</v>
      </c>
      <c r="D154" s="765"/>
      <c r="E154" s="766"/>
      <c r="F154" s="767"/>
      <c r="G154" s="727"/>
    </row>
    <row r="155" spans="2:10" ht="33.75" customHeight="1">
      <c r="B155" s="717" t="s">
        <v>2453</v>
      </c>
      <c r="C155" s="718" t="s">
        <v>2454</v>
      </c>
      <c r="D155" s="697" t="s">
        <v>2417</v>
      </c>
      <c r="E155" s="762">
        <v>62</v>
      </c>
      <c r="F155" s="1325"/>
      <c r="G155" s="721">
        <f>F155*E155</f>
        <v>0</v>
      </c>
    </row>
    <row r="156" spans="2:10" ht="33.75" customHeight="1">
      <c r="B156" s="769"/>
      <c r="C156" s="713" t="s">
        <v>2455</v>
      </c>
      <c r="D156" s="765"/>
      <c r="E156" s="766"/>
      <c r="F156" s="767"/>
      <c r="G156" s="727"/>
    </row>
    <row r="157" spans="2:10" ht="33.75" customHeight="1">
      <c r="B157" s="717" t="s">
        <v>2458</v>
      </c>
      <c r="C157" s="718" t="s">
        <v>2537</v>
      </c>
      <c r="D157" s="770" t="s">
        <v>2449</v>
      </c>
      <c r="E157" s="762">
        <v>62</v>
      </c>
      <c r="F157" s="1325"/>
      <c r="G157" s="721">
        <f>F157*E157</f>
        <v>0</v>
      </c>
    </row>
    <row r="158" spans="2:10" ht="33.75" customHeight="1">
      <c r="B158" s="717" t="s">
        <v>2458</v>
      </c>
      <c r="C158" s="718" t="s">
        <v>2459</v>
      </c>
      <c r="D158" s="770" t="s">
        <v>2449</v>
      </c>
      <c r="E158" s="762">
        <v>18.600000000000001</v>
      </c>
      <c r="F158" s="1325"/>
      <c r="G158" s="721">
        <f>F158*E158</f>
        <v>0</v>
      </c>
    </row>
    <row r="159" spans="2:10" ht="30" customHeight="1">
      <c r="B159" s="769"/>
      <c r="C159" s="713" t="s">
        <v>2460</v>
      </c>
      <c r="D159" s="765"/>
      <c r="E159" s="771"/>
      <c r="F159" s="767"/>
      <c r="G159" s="727"/>
    </row>
    <row r="160" spans="2:10" ht="35.25" customHeight="1">
      <c r="B160" s="717" t="s">
        <v>2461</v>
      </c>
      <c r="C160" s="718" t="s">
        <v>2462</v>
      </c>
      <c r="D160" s="697" t="s">
        <v>2417</v>
      </c>
      <c r="E160" s="762">
        <v>120</v>
      </c>
      <c r="F160" s="1325"/>
      <c r="G160" s="721">
        <f>F160*E160</f>
        <v>0</v>
      </c>
    </row>
    <row r="161" spans="2:10" ht="18" customHeight="1" thickBot="1">
      <c r="B161" s="739"/>
      <c r="C161" s="772"/>
      <c r="D161" s="741"/>
      <c r="E161" s="773"/>
      <c r="F161" s="743"/>
      <c r="G161" s="744"/>
    </row>
    <row r="162" spans="2:10" s="711" customFormat="1" ht="18" customHeight="1" thickTop="1" thickBot="1">
      <c r="B162" s="746"/>
      <c r="C162" s="747" t="s">
        <v>2443</v>
      </c>
      <c r="D162" s="748"/>
      <c r="E162" s="749"/>
      <c r="F162" s="750"/>
      <c r="G162" s="751">
        <f>SUM(G152:G161)</f>
        <v>0</v>
      </c>
    </row>
    <row r="163" spans="2:10" s="759" customFormat="1" ht="36" customHeight="1">
      <c r="B163" s="753" t="s">
        <v>2463</v>
      </c>
      <c r="C163" s="754" t="s">
        <v>2538</v>
      </c>
      <c r="D163" s="755"/>
      <c r="E163" s="756"/>
      <c r="F163" s="756"/>
      <c r="G163" s="758"/>
    </row>
    <row r="164" spans="2:10" ht="18" customHeight="1">
      <c r="B164" s="760"/>
      <c r="C164" s="761"/>
      <c r="D164" s="697"/>
      <c r="E164" s="774"/>
      <c r="F164" s="774"/>
      <c r="G164" s="775"/>
    </row>
    <row r="165" spans="2:10" ht="33.75" customHeight="1">
      <c r="B165" s="717" t="s">
        <v>2539</v>
      </c>
      <c r="C165" s="718" t="s">
        <v>2540</v>
      </c>
      <c r="D165" s="697" t="s">
        <v>2417</v>
      </c>
      <c r="E165" s="774">
        <v>19.8</v>
      </c>
      <c r="F165" s="1327"/>
      <c r="G165" s="733">
        <f t="shared" ref="G165:G174" si="2">E165*F165</f>
        <v>0</v>
      </c>
    </row>
    <row r="166" spans="2:10" ht="33.75" customHeight="1">
      <c r="B166" s="717" t="s">
        <v>2541</v>
      </c>
      <c r="C166" s="718" t="s">
        <v>2542</v>
      </c>
      <c r="D166" s="697" t="s">
        <v>2417</v>
      </c>
      <c r="E166" s="774">
        <v>120</v>
      </c>
      <c r="F166" s="1327"/>
      <c r="G166" s="733">
        <f t="shared" si="2"/>
        <v>0</v>
      </c>
    </row>
    <row r="167" spans="2:10" ht="50.1" customHeight="1">
      <c r="B167" s="717" t="s">
        <v>2543</v>
      </c>
      <c r="C167" s="718" t="s">
        <v>2544</v>
      </c>
      <c r="D167" s="778" t="s">
        <v>2449</v>
      </c>
      <c r="E167" s="774">
        <v>5.3</v>
      </c>
      <c r="F167" s="1327"/>
      <c r="G167" s="733">
        <f t="shared" si="2"/>
        <v>0</v>
      </c>
      <c r="I167" s="722"/>
      <c r="J167" s="722"/>
    </row>
    <row r="168" spans="2:10" ht="50.1" customHeight="1">
      <c r="B168" s="717" t="s">
        <v>2545</v>
      </c>
      <c r="C168" s="718" t="s">
        <v>2546</v>
      </c>
      <c r="D168" s="778" t="s">
        <v>2449</v>
      </c>
      <c r="E168" s="774">
        <v>14.9</v>
      </c>
      <c r="F168" s="1327"/>
      <c r="G168" s="733">
        <f t="shared" si="2"/>
        <v>0</v>
      </c>
      <c r="I168" s="722"/>
      <c r="J168" s="722"/>
    </row>
    <row r="169" spans="2:10" ht="50.1" customHeight="1">
      <c r="B169" s="717" t="s">
        <v>2547</v>
      </c>
      <c r="C169" s="718" t="s">
        <v>2548</v>
      </c>
      <c r="D169" s="778" t="s">
        <v>2449</v>
      </c>
      <c r="E169" s="774">
        <v>12</v>
      </c>
      <c r="F169" s="1327"/>
      <c r="G169" s="733">
        <f t="shared" si="2"/>
        <v>0</v>
      </c>
      <c r="I169" s="722"/>
      <c r="J169" s="722"/>
    </row>
    <row r="170" spans="2:10" ht="50.1" customHeight="1">
      <c r="B170" s="717" t="s">
        <v>2549</v>
      </c>
      <c r="C170" s="718" t="s">
        <v>2550</v>
      </c>
      <c r="D170" s="697" t="s">
        <v>78</v>
      </c>
      <c r="E170" s="774">
        <v>15</v>
      </c>
      <c r="F170" s="1327"/>
      <c r="G170" s="733">
        <f t="shared" si="2"/>
        <v>0</v>
      </c>
      <c r="I170" s="722"/>
      <c r="J170" s="722"/>
    </row>
    <row r="171" spans="2:10" ht="50.1" customHeight="1">
      <c r="B171" s="717" t="s">
        <v>2551</v>
      </c>
      <c r="C171" s="718" t="s">
        <v>2552</v>
      </c>
      <c r="D171" s="778" t="s">
        <v>170</v>
      </c>
      <c r="E171" s="774">
        <v>1423.5</v>
      </c>
      <c r="F171" s="1327"/>
      <c r="G171" s="733">
        <f t="shared" si="2"/>
        <v>0</v>
      </c>
      <c r="I171" s="722"/>
      <c r="J171" s="722"/>
    </row>
    <row r="172" spans="2:10" ht="50.1" customHeight="1">
      <c r="B172" s="717" t="s">
        <v>2553</v>
      </c>
      <c r="C172" s="832" t="s">
        <v>2554</v>
      </c>
      <c r="D172" s="778" t="s">
        <v>2420</v>
      </c>
      <c r="E172" s="774">
        <v>34</v>
      </c>
      <c r="F172" s="1327"/>
      <c r="G172" s="733">
        <f t="shared" si="2"/>
        <v>0</v>
      </c>
      <c r="I172" s="722"/>
      <c r="J172" s="722"/>
    </row>
    <row r="173" spans="2:10" ht="50.1" customHeight="1">
      <c r="B173" s="717" t="s">
        <v>2555</v>
      </c>
      <c r="C173" s="718" t="s">
        <v>2556</v>
      </c>
      <c r="D173" s="778" t="s">
        <v>78</v>
      </c>
      <c r="E173" s="774">
        <v>1</v>
      </c>
      <c r="F173" s="1327"/>
      <c r="G173" s="733">
        <f t="shared" si="2"/>
        <v>0</v>
      </c>
      <c r="I173" s="722"/>
      <c r="J173" s="722"/>
    </row>
    <row r="174" spans="2:10" ht="50.1" customHeight="1">
      <c r="B174" s="717" t="s">
        <v>2557</v>
      </c>
      <c r="C174" s="718" t="s">
        <v>2558</v>
      </c>
      <c r="D174" s="697" t="s">
        <v>2417</v>
      </c>
      <c r="E174" s="774">
        <v>105.1</v>
      </c>
      <c r="F174" s="1327"/>
      <c r="G174" s="733">
        <f t="shared" si="2"/>
        <v>0</v>
      </c>
      <c r="I174" s="722"/>
      <c r="J174" s="722"/>
    </row>
    <row r="175" spans="2:10" ht="20.100000000000001" customHeight="1" thickBot="1">
      <c r="B175" s="746"/>
      <c r="C175" s="747" t="s">
        <v>2443</v>
      </c>
      <c r="D175" s="748"/>
      <c r="E175" s="749"/>
      <c r="F175" s="750"/>
      <c r="G175" s="794">
        <f>SUM(G165:G174)</f>
        <v>0</v>
      </c>
      <c r="I175" s="722"/>
      <c r="J175" s="722"/>
    </row>
    <row r="176" spans="2:10" ht="33.75" customHeight="1">
      <c r="B176" s="753" t="s">
        <v>2526</v>
      </c>
      <c r="C176" s="754" t="s">
        <v>2527</v>
      </c>
      <c r="D176" s="755"/>
      <c r="E176" s="756"/>
      <c r="F176" s="795"/>
      <c r="G176" s="796"/>
      <c r="J176" s="808"/>
    </row>
    <row r="177" spans="1:16" ht="18" customHeight="1">
      <c r="B177" s="717" t="s">
        <v>2528</v>
      </c>
      <c r="C177" s="761" t="s">
        <v>2529</v>
      </c>
      <c r="D177" s="697" t="s">
        <v>2530</v>
      </c>
      <c r="E177" s="774">
        <v>5</v>
      </c>
      <c r="F177" s="1325"/>
      <c r="G177" s="775">
        <f>F177*E177</f>
        <v>0</v>
      </c>
      <c r="J177" s="808"/>
    </row>
    <row r="178" spans="1:16" ht="18" customHeight="1" thickBot="1">
      <c r="B178" s="739"/>
      <c r="C178" s="824"/>
      <c r="D178" s="741"/>
      <c r="E178" s="824"/>
      <c r="F178" s="743"/>
      <c r="G178" s="825">
        <f>SUM(E178:F178)</f>
        <v>0</v>
      </c>
    </row>
    <row r="179" spans="1:16" ht="18" customHeight="1" thickTop="1" thickBot="1">
      <c r="B179" s="826"/>
      <c r="C179" s="747" t="s">
        <v>2443</v>
      </c>
      <c r="D179" s="748"/>
      <c r="E179" s="749"/>
      <c r="F179" s="750"/>
      <c r="G179" s="751">
        <f>SUM(G177:G178)</f>
        <v>0</v>
      </c>
    </row>
    <row r="182" spans="1:16" s="661" customFormat="1" ht="20.25">
      <c r="A182" s="640"/>
      <c r="B182" s="640" t="s">
        <v>2559</v>
      </c>
      <c r="C182" s="828"/>
      <c r="D182" s="645"/>
      <c r="E182" s="645"/>
      <c r="F182" s="646" t="s">
        <v>1216</v>
      </c>
      <c r="H182" s="645"/>
      <c r="I182" s="647"/>
    </row>
    <row r="183" spans="1:16" s="661" customFormat="1" ht="20.25">
      <c r="A183" s="640"/>
      <c r="B183" s="640"/>
      <c r="C183" s="828"/>
      <c r="D183" s="828"/>
      <c r="E183" s="645"/>
      <c r="F183" s="645"/>
      <c r="G183" s="833"/>
      <c r="I183" s="662" t="s">
        <v>1216</v>
      </c>
    </row>
    <row r="184" spans="1:16" s="661" customFormat="1" ht="20.25">
      <c r="A184" s="640"/>
      <c r="B184" s="640"/>
      <c r="C184" s="828"/>
      <c r="D184" s="828"/>
      <c r="E184" s="645"/>
      <c r="F184" s="645"/>
      <c r="G184" s="663"/>
    </row>
    <row r="185" spans="1:16" s="665" customFormat="1" ht="17.100000000000001" customHeight="1">
      <c r="A185" s="642"/>
      <c r="B185" s="642" t="s">
        <v>2388</v>
      </c>
      <c r="C185" s="676"/>
      <c r="D185" s="676"/>
      <c r="E185" s="641"/>
      <c r="F185" s="641"/>
      <c r="G185" s="664">
        <v>0</v>
      </c>
    </row>
    <row r="186" spans="1:16" s="665" customFormat="1" ht="17.100000000000001" customHeight="1">
      <c r="A186" s="642"/>
      <c r="B186" s="642" t="s">
        <v>2389</v>
      </c>
      <c r="C186" s="676"/>
      <c r="D186" s="676"/>
      <c r="E186" s="666"/>
      <c r="F186" s="666"/>
      <c r="G186" s="664">
        <v>0</v>
      </c>
    </row>
    <row r="187" spans="1:16" s="665" customFormat="1" ht="17.100000000000001" customHeight="1">
      <c r="A187" s="642"/>
      <c r="B187" s="642" t="s">
        <v>2532</v>
      </c>
      <c r="C187" s="676"/>
      <c r="D187" s="676"/>
      <c r="E187" s="641"/>
      <c r="F187" s="641"/>
      <c r="G187" s="664">
        <v>0</v>
      </c>
      <c r="P187" s="668"/>
    </row>
    <row r="188" spans="1:16" s="665" customFormat="1" ht="15.75">
      <c r="A188" s="642"/>
      <c r="B188" s="672" t="s">
        <v>2393</v>
      </c>
      <c r="C188" s="673"/>
      <c r="D188" s="673"/>
      <c r="E188" s="673"/>
      <c r="F188" s="674"/>
      <c r="G188" s="675">
        <v>0</v>
      </c>
    </row>
    <row r="189" spans="1:16" s="665" customFormat="1" ht="15.75">
      <c r="A189" s="642"/>
      <c r="B189" s="642"/>
      <c r="C189" s="676"/>
      <c r="D189" s="676"/>
      <c r="E189" s="676"/>
      <c r="F189" s="641"/>
      <c r="G189" s="677"/>
    </row>
    <row r="190" spans="1:16" s="665" customFormat="1" ht="16.5" thickBot="1">
      <c r="A190" s="642"/>
      <c r="B190" s="672" t="s">
        <v>2384</v>
      </c>
      <c r="C190" s="673"/>
      <c r="D190" s="673"/>
      <c r="E190" s="674"/>
      <c r="F190" s="678"/>
      <c r="G190" s="679">
        <f>SUM(G185:G189)</f>
        <v>0</v>
      </c>
      <c r="N190" s="668"/>
    </row>
    <row r="191" spans="1:16" s="682" customFormat="1" ht="15.75" thickTop="1">
      <c r="A191" s="680"/>
      <c r="B191" s="680"/>
      <c r="C191" s="831"/>
      <c r="D191" s="831"/>
      <c r="E191" s="681"/>
      <c r="F191" s="680"/>
      <c r="G191" s="680"/>
      <c r="P191" s="683"/>
    </row>
    <row r="192" spans="1:16" s="665" customFormat="1" ht="16.5" thickBot="1">
      <c r="A192" s="642"/>
      <c r="B192" s="672" t="s">
        <v>2533</v>
      </c>
      <c r="C192" s="673"/>
      <c r="D192" s="673"/>
      <c r="E192" s="674"/>
      <c r="F192" s="678"/>
      <c r="G192" s="679">
        <f>G190*0.07</f>
        <v>0</v>
      </c>
    </row>
    <row r="193" spans="1:15" s="682" customFormat="1" ht="15.75" thickTop="1">
      <c r="A193" s="680"/>
      <c r="B193" s="680"/>
      <c r="C193" s="831"/>
      <c r="D193" s="831"/>
      <c r="E193" s="681"/>
      <c r="F193" s="680"/>
      <c r="G193" s="684"/>
      <c r="O193" s="683"/>
    </row>
    <row r="194" spans="1:15" s="665" customFormat="1" ht="16.5" thickBot="1">
      <c r="A194" s="642"/>
      <c r="B194" s="672" t="s">
        <v>2395</v>
      </c>
      <c r="C194" s="673"/>
      <c r="D194" s="673"/>
      <c r="E194" s="674"/>
      <c r="F194" s="678"/>
      <c r="G194" s="679">
        <f>G190+G192</f>
        <v>0</v>
      </c>
    </row>
    <row r="195" spans="1:15" s="635" customFormat="1" ht="15.75" thickTop="1">
      <c r="A195" s="680"/>
      <c r="B195" s="680"/>
      <c r="C195" s="831"/>
      <c r="D195" s="831"/>
      <c r="E195" s="681"/>
      <c r="F195" s="680"/>
      <c r="G195" s="680"/>
    </row>
    <row r="196" spans="1:15" ht="18" customHeight="1" thickBot="1"/>
    <row r="197" spans="1:15" s="685" customFormat="1" ht="18" customHeight="1">
      <c r="B197" s="691" t="s">
        <v>2396</v>
      </c>
      <c r="C197" s="692" t="s">
        <v>2397</v>
      </c>
      <c r="D197" s="692" t="s">
        <v>2</v>
      </c>
      <c r="E197" s="693" t="s">
        <v>4</v>
      </c>
      <c r="F197" s="693" t="s">
        <v>2398</v>
      </c>
      <c r="G197" s="694" t="s">
        <v>2399</v>
      </c>
    </row>
    <row r="198" spans="1:15" ht="18" customHeight="1">
      <c r="B198" s="695" t="s">
        <v>2040</v>
      </c>
      <c r="C198" s="696" t="s">
        <v>2560</v>
      </c>
      <c r="D198" s="697"/>
      <c r="E198" s="698"/>
      <c r="F198" s="698"/>
      <c r="G198" s="699"/>
    </row>
    <row r="199" spans="1:15" s="705" customFormat="1" ht="35.25" customHeight="1">
      <c r="B199" s="700" t="s">
        <v>2401</v>
      </c>
      <c r="C199" s="701" t="s">
        <v>2402</v>
      </c>
      <c r="D199" s="702"/>
      <c r="E199" s="703"/>
      <c r="F199" s="703"/>
      <c r="G199" s="704"/>
    </row>
    <row r="200" spans="1:15" s="711" customFormat="1" ht="18" customHeight="1">
      <c r="B200" s="706"/>
      <c r="C200" s="707"/>
      <c r="D200" s="708"/>
      <c r="E200" s="709"/>
      <c r="F200" s="709"/>
      <c r="G200" s="710"/>
    </row>
    <row r="201" spans="1:15" s="711" customFormat="1" ht="35.25" customHeight="1">
      <c r="B201" s="712"/>
      <c r="C201" s="713" t="s">
        <v>2403</v>
      </c>
      <c r="D201" s="714"/>
      <c r="E201" s="715"/>
      <c r="F201" s="715"/>
      <c r="G201" s="716"/>
    </row>
    <row r="202" spans="1:15" ht="35.25" customHeight="1">
      <c r="B202" s="717" t="s">
        <v>2404</v>
      </c>
      <c r="C202" s="832" t="s">
        <v>2535</v>
      </c>
      <c r="D202" s="697" t="s">
        <v>78</v>
      </c>
      <c r="E202" s="719">
        <v>4</v>
      </c>
      <c r="F202" s="1324"/>
      <c r="G202" s="721">
        <f>F202*E202</f>
        <v>0</v>
      </c>
      <c r="H202" s="722"/>
      <c r="I202" s="723"/>
      <c r="J202" s="722"/>
    </row>
    <row r="203" spans="1:15" ht="36" customHeight="1">
      <c r="B203" s="717" t="s">
        <v>2407</v>
      </c>
      <c r="C203" s="832" t="s">
        <v>2536</v>
      </c>
      <c r="D203" s="697" t="s">
        <v>78</v>
      </c>
      <c r="E203" s="724">
        <v>4</v>
      </c>
      <c r="F203" s="1324"/>
      <c r="G203" s="721">
        <f>F203*E203</f>
        <v>0</v>
      </c>
      <c r="H203" s="722"/>
      <c r="I203" s="725"/>
      <c r="J203" s="722"/>
    </row>
    <row r="204" spans="1:15" s="689" customFormat="1" ht="18" customHeight="1" thickBot="1">
      <c r="B204" s="739"/>
      <c r="C204" s="740"/>
      <c r="D204" s="741"/>
      <c r="E204" s="742"/>
      <c r="F204" s="743"/>
      <c r="G204" s="744"/>
      <c r="H204" s="722"/>
      <c r="I204" s="745"/>
    </row>
    <row r="205" spans="1:15" s="711" customFormat="1" ht="18" customHeight="1" thickTop="1" thickBot="1">
      <c r="B205" s="746"/>
      <c r="C205" s="747" t="s">
        <v>2443</v>
      </c>
      <c r="D205" s="748"/>
      <c r="E205" s="749"/>
      <c r="F205" s="750"/>
      <c r="G205" s="751">
        <f>SUM(G202:G204)</f>
        <v>0</v>
      </c>
      <c r="I205" s="752"/>
    </row>
    <row r="206" spans="1:15" s="759" customFormat="1" ht="36.75" customHeight="1">
      <c r="B206" s="753" t="s">
        <v>2444</v>
      </c>
      <c r="C206" s="754" t="s">
        <v>2445</v>
      </c>
      <c r="D206" s="755"/>
      <c r="E206" s="756"/>
      <c r="F206" s="757"/>
      <c r="G206" s="758"/>
    </row>
    <row r="207" spans="1:15" s="759" customFormat="1" ht="16.5" customHeight="1">
      <c r="B207" s="760"/>
      <c r="C207" s="761"/>
      <c r="D207" s="697"/>
      <c r="E207" s="762"/>
      <c r="F207" s="737"/>
      <c r="G207" s="763"/>
    </row>
    <row r="208" spans="1:15" s="711" customFormat="1" ht="47.25" customHeight="1">
      <c r="B208" s="764"/>
      <c r="C208" s="713" t="s">
        <v>2446</v>
      </c>
      <c r="D208" s="765"/>
      <c r="E208" s="766"/>
      <c r="F208" s="767"/>
      <c r="G208" s="768"/>
    </row>
    <row r="209" spans="2:10" ht="43.5" customHeight="1">
      <c r="B209" s="717" t="s">
        <v>2447</v>
      </c>
      <c r="C209" s="718" t="s">
        <v>2448</v>
      </c>
      <c r="D209" s="697" t="s">
        <v>2449</v>
      </c>
      <c r="E209" s="762">
        <v>8</v>
      </c>
      <c r="F209" s="1325"/>
      <c r="G209" s="721">
        <f>F209*E209</f>
        <v>0</v>
      </c>
    </row>
    <row r="210" spans="2:10" ht="37.5" customHeight="1">
      <c r="B210" s="717" t="s">
        <v>2450</v>
      </c>
      <c r="C210" s="718" t="s">
        <v>2451</v>
      </c>
      <c r="D210" s="697" t="s">
        <v>2449</v>
      </c>
      <c r="E210" s="762">
        <v>12</v>
      </c>
      <c r="F210" s="1325"/>
      <c r="G210" s="721">
        <f>F210*E210</f>
        <v>0</v>
      </c>
    </row>
    <row r="211" spans="2:10" ht="35.25" customHeight="1">
      <c r="B211" s="769"/>
      <c r="C211" s="713" t="s">
        <v>2452</v>
      </c>
      <c r="D211" s="765"/>
      <c r="E211" s="766"/>
      <c r="F211" s="767"/>
      <c r="G211" s="727"/>
    </row>
    <row r="212" spans="2:10" ht="33.75" customHeight="1">
      <c r="B212" s="717" t="s">
        <v>2453</v>
      </c>
      <c r="C212" s="718" t="s">
        <v>2454</v>
      </c>
      <c r="D212" s="697" t="s">
        <v>2417</v>
      </c>
      <c r="E212" s="762">
        <v>23.5</v>
      </c>
      <c r="F212" s="1325"/>
      <c r="G212" s="721">
        <f>F212*E212</f>
        <v>0</v>
      </c>
    </row>
    <row r="213" spans="2:10" ht="33.75" customHeight="1">
      <c r="B213" s="769"/>
      <c r="C213" s="713" t="s">
        <v>2455</v>
      </c>
      <c r="D213" s="765"/>
      <c r="E213" s="766"/>
      <c r="F213" s="767"/>
      <c r="G213" s="727"/>
    </row>
    <row r="214" spans="2:10" ht="33.75" customHeight="1">
      <c r="B214" s="717" t="s">
        <v>2458</v>
      </c>
      <c r="C214" s="718" t="s">
        <v>2537</v>
      </c>
      <c r="D214" s="770" t="s">
        <v>2449</v>
      </c>
      <c r="E214" s="762">
        <v>30</v>
      </c>
      <c r="F214" s="1325"/>
      <c r="G214" s="721">
        <f>F214*E214</f>
        <v>0</v>
      </c>
    </row>
    <row r="215" spans="2:10" ht="33.75" customHeight="1">
      <c r="B215" s="717" t="s">
        <v>2458</v>
      </c>
      <c r="C215" s="718" t="s">
        <v>2459</v>
      </c>
      <c r="D215" s="770" t="s">
        <v>2449</v>
      </c>
      <c r="E215" s="762">
        <v>7</v>
      </c>
      <c r="F215" s="1325"/>
      <c r="G215" s="721">
        <f>F215*E215</f>
        <v>0</v>
      </c>
    </row>
    <row r="216" spans="2:10" ht="30" customHeight="1">
      <c r="B216" s="769"/>
      <c r="C216" s="713" t="s">
        <v>2460</v>
      </c>
      <c r="D216" s="765"/>
      <c r="E216" s="771"/>
      <c r="F216" s="767"/>
      <c r="G216" s="727"/>
    </row>
    <row r="217" spans="2:10" ht="35.25" customHeight="1">
      <c r="B217" s="717" t="s">
        <v>2461</v>
      </c>
      <c r="C217" s="718" t="s">
        <v>2462</v>
      </c>
      <c r="D217" s="697" t="s">
        <v>2417</v>
      </c>
      <c r="E217" s="762">
        <v>50.5</v>
      </c>
      <c r="F217" s="1325"/>
      <c r="G217" s="721">
        <f>F217*E217</f>
        <v>0</v>
      </c>
    </row>
    <row r="218" spans="2:10" ht="18" customHeight="1" thickBot="1">
      <c r="B218" s="739"/>
      <c r="C218" s="772"/>
      <c r="D218" s="741"/>
      <c r="E218" s="773"/>
      <c r="F218" s="743"/>
      <c r="G218" s="744"/>
    </row>
    <row r="219" spans="2:10" s="711" customFormat="1" ht="18" customHeight="1" thickTop="1" thickBot="1">
      <c r="B219" s="746"/>
      <c r="C219" s="747" t="s">
        <v>2443</v>
      </c>
      <c r="D219" s="748"/>
      <c r="E219" s="749"/>
      <c r="F219" s="750"/>
      <c r="G219" s="751">
        <f>SUM(G209:G218)</f>
        <v>0</v>
      </c>
    </row>
    <row r="220" spans="2:10" s="759" customFormat="1" ht="36" customHeight="1">
      <c r="B220" s="753" t="s">
        <v>2463</v>
      </c>
      <c r="C220" s="754" t="s">
        <v>2538</v>
      </c>
      <c r="D220" s="755"/>
      <c r="E220" s="756"/>
      <c r="F220" s="756"/>
      <c r="G220" s="758"/>
    </row>
    <row r="221" spans="2:10" ht="18" customHeight="1">
      <c r="B221" s="760"/>
      <c r="C221" s="761"/>
      <c r="D221" s="697"/>
      <c r="E221" s="774"/>
      <c r="F221" s="774"/>
      <c r="G221" s="775"/>
    </row>
    <row r="222" spans="2:10" ht="33.75" customHeight="1">
      <c r="B222" s="717" t="s">
        <v>2539</v>
      </c>
      <c r="C222" s="718" t="s">
        <v>2540</v>
      </c>
      <c r="D222" s="697" t="s">
        <v>2417</v>
      </c>
      <c r="E222" s="774">
        <v>9.3000000000000007</v>
      </c>
      <c r="F222" s="1327"/>
      <c r="G222" s="733">
        <f t="shared" ref="G222:G231" si="3">E222*F222</f>
        <v>0</v>
      </c>
    </row>
    <row r="223" spans="2:10" ht="33.75" customHeight="1">
      <c r="B223" s="717" t="s">
        <v>2541</v>
      </c>
      <c r="C223" s="718" t="s">
        <v>2542</v>
      </c>
      <c r="D223" s="697" t="s">
        <v>2417</v>
      </c>
      <c r="E223" s="774">
        <v>58.3</v>
      </c>
      <c r="F223" s="1327"/>
      <c r="G223" s="733">
        <f t="shared" si="3"/>
        <v>0</v>
      </c>
    </row>
    <row r="224" spans="2:10" ht="50.1" customHeight="1">
      <c r="B224" s="717" t="s">
        <v>2543</v>
      </c>
      <c r="C224" s="718" t="s">
        <v>2544</v>
      </c>
      <c r="D224" s="778" t="s">
        <v>2449</v>
      </c>
      <c r="E224" s="774">
        <v>2.2999999999999998</v>
      </c>
      <c r="F224" s="1327"/>
      <c r="G224" s="733">
        <f t="shared" si="3"/>
        <v>0</v>
      </c>
      <c r="I224" s="722"/>
      <c r="J224" s="722"/>
    </row>
    <row r="225" spans="1:10" ht="50.1" customHeight="1">
      <c r="B225" s="717" t="s">
        <v>2545</v>
      </c>
      <c r="C225" s="718" t="s">
        <v>2546</v>
      </c>
      <c r="D225" s="778" t="s">
        <v>2449</v>
      </c>
      <c r="E225" s="774">
        <v>6</v>
      </c>
      <c r="F225" s="1327"/>
      <c r="G225" s="733">
        <f t="shared" si="3"/>
        <v>0</v>
      </c>
      <c r="I225" s="722"/>
      <c r="J225" s="722"/>
    </row>
    <row r="226" spans="1:10" ht="50.1" customHeight="1">
      <c r="B226" s="717" t="s">
        <v>2547</v>
      </c>
      <c r="C226" s="718" t="s">
        <v>2548</v>
      </c>
      <c r="D226" s="778" t="s">
        <v>2449</v>
      </c>
      <c r="E226" s="774">
        <v>5.9</v>
      </c>
      <c r="F226" s="1327"/>
      <c r="G226" s="733">
        <f t="shared" si="3"/>
        <v>0</v>
      </c>
      <c r="I226" s="722"/>
      <c r="J226" s="722"/>
    </row>
    <row r="227" spans="1:10" ht="50.1" customHeight="1">
      <c r="B227" s="717" t="s">
        <v>2549</v>
      </c>
      <c r="C227" s="718" t="s">
        <v>2550</v>
      </c>
      <c r="D227" s="697" t="s">
        <v>78</v>
      </c>
      <c r="E227" s="774">
        <v>15</v>
      </c>
      <c r="F227" s="1327"/>
      <c r="G227" s="733">
        <f t="shared" si="3"/>
        <v>0</v>
      </c>
      <c r="I227" s="722"/>
      <c r="J227" s="722"/>
    </row>
    <row r="228" spans="1:10" ht="50.1" customHeight="1">
      <c r="B228" s="717" t="s">
        <v>2551</v>
      </c>
      <c r="C228" s="718" t="s">
        <v>2552</v>
      </c>
      <c r="D228" s="778" t="s">
        <v>170</v>
      </c>
      <c r="E228" s="774">
        <v>305.77999999999997</v>
      </c>
      <c r="F228" s="1327"/>
      <c r="G228" s="733">
        <f t="shared" si="3"/>
        <v>0</v>
      </c>
      <c r="I228" s="722"/>
      <c r="J228" s="722"/>
    </row>
    <row r="229" spans="1:10" ht="50.1" customHeight="1">
      <c r="B229" s="717" t="s">
        <v>2553</v>
      </c>
      <c r="C229" s="832" t="s">
        <v>2554</v>
      </c>
      <c r="D229" s="778" t="s">
        <v>2420</v>
      </c>
      <c r="E229" s="774">
        <v>16</v>
      </c>
      <c r="F229" s="1327"/>
      <c r="G229" s="733">
        <f t="shared" si="3"/>
        <v>0</v>
      </c>
      <c r="I229" s="722"/>
      <c r="J229" s="722"/>
    </row>
    <row r="230" spans="1:10" ht="50.1" customHeight="1">
      <c r="B230" s="717" t="s">
        <v>2555</v>
      </c>
      <c r="C230" s="718" t="s">
        <v>2556</v>
      </c>
      <c r="D230" s="778" t="s">
        <v>78</v>
      </c>
      <c r="E230" s="774">
        <v>1</v>
      </c>
      <c r="F230" s="1327"/>
      <c r="G230" s="733">
        <f t="shared" si="3"/>
        <v>0</v>
      </c>
      <c r="I230" s="722"/>
      <c r="J230" s="722"/>
    </row>
    <row r="231" spans="1:10" ht="50.1" customHeight="1">
      <c r="B231" s="717" t="s">
        <v>2557</v>
      </c>
      <c r="C231" s="718" t="s">
        <v>2558</v>
      </c>
      <c r="D231" s="697" t="s">
        <v>2417</v>
      </c>
      <c r="E231" s="774">
        <v>35</v>
      </c>
      <c r="F231" s="1327"/>
      <c r="G231" s="733">
        <f t="shared" si="3"/>
        <v>0</v>
      </c>
      <c r="I231" s="722"/>
      <c r="J231" s="722"/>
    </row>
    <row r="232" spans="1:10" ht="50.1" customHeight="1" thickBot="1">
      <c r="B232" s="746"/>
      <c r="C232" s="747" t="s">
        <v>2443</v>
      </c>
      <c r="D232" s="748"/>
      <c r="E232" s="749"/>
      <c r="F232" s="750"/>
      <c r="G232" s="794">
        <f>SUM(G222:G231)</f>
        <v>0</v>
      </c>
      <c r="I232" s="722"/>
      <c r="J232" s="722"/>
    </row>
    <row r="233" spans="1:10" ht="33.75" customHeight="1">
      <c r="B233" s="753" t="s">
        <v>2526</v>
      </c>
      <c r="C233" s="754" t="s">
        <v>2527</v>
      </c>
      <c r="D233" s="755"/>
      <c r="E233" s="756"/>
      <c r="F233" s="795"/>
      <c r="G233" s="796"/>
      <c r="J233" s="808"/>
    </row>
    <row r="234" spans="1:10" ht="18" customHeight="1">
      <c r="B234" s="717" t="s">
        <v>2652</v>
      </c>
      <c r="C234" s="761" t="s">
        <v>2529</v>
      </c>
      <c r="D234" s="697" t="s">
        <v>2530</v>
      </c>
      <c r="E234" s="774">
        <v>5</v>
      </c>
      <c r="F234" s="1325"/>
      <c r="G234" s="775">
        <f>F234*E234</f>
        <v>0</v>
      </c>
      <c r="J234" s="808"/>
    </row>
    <row r="235" spans="1:10" ht="18" customHeight="1" thickBot="1">
      <c r="B235" s="739"/>
      <c r="C235" s="824"/>
      <c r="D235" s="741"/>
      <c r="E235" s="824"/>
      <c r="F235" s="743"/>
      <c r="G235" s="825">
        <f>SUM(E235:F235)</f>
        <v>0</v>
      </c>
    </row>
    <row r="236" spans="1:10" ht="18" customHeight="1" thickTop="1" thickBot="1">
      <c r="B236" s="826"/>
      <c r="C236" s="747" t="s">
        <v>2443</v>
      </c>
      <c r="D236" s="748"/>
      <c r="E236" s="749"/>
      <c r="F236" s="750"/>
      <c r="G236" s="751">
        <f>SUM(G234:G235)</f>
        <v>0</v>
      </c>
    </row>
    <row r="239" spans="1:10" s="661" customFormat="1" ht="20.25">
      <c r="A239" s="640"/>
      <c r="B239" s="640" t="s">
        <v>2383</v>
      </c>
      <c r="C239" s="828"/>
      <c r="D239" s="645"/>
      <c r="E239" s="645"/>
      <c r="F239" s="640"/>
      <c r="G239" s="640"/>
    </row>
    <row r="240" spans="1:10" s="661" customFormat="1" ht="20.25">
      <c r="A240" s="640"/>
      <c r="B240" s="640"/>
      <c r="C240" s="828"/>
      <c r="D240" s="645"/>
      <c r="E240" s="645"/>
      <c r="F240" s="640"/>
      <c r="G240" s="829"/>
    </row>
    <row r="241" spans="1:16" s="661" customFormat="1" ht="20.25">
      <c r="A241" s="640"/>
      <c r="B241" s="640"/>
      <c r="C241" s="828"/>
      <c r="D241" s="645"/>
      <c r="E241" s="645"/>
      <c r="F241" s="645"/>
      <c r="G241" s="663"/>
    </row>
    <row r="242" spans="1:16" s="661" customFormat="1" ht="17.100000000000001" customHeight="1">
      <c r="A242" s="640"/>
      <c r="B242" s="640" t="s">
        <v>2388</v>
      </c>
      <c r="C242" s="828"/>
      <c r="D242" s="645"/>
      <c r="E242" s="645"/>
      <c r="F242" s="645"/>
      <c r="G242" s="834">
        <f>G262</f>
        <v>0</v>
      </c>
    </row>
    <row r="243" spans="1:16" s="661" customFormat="1" ht="17.100000000000001" customHeight="1">
      <c r="A243" s="640"/>
      <c r="B243" s="640" t="s">
        <v>2389</v>
      </c>
      <c r="C243" s="828"/>
      <c r="D243" s="835"/>
      <c r="E243" s="835"/>
      <c r="F243" s="835"/>
      <c r="G243" s="834">
        <f>G273</f>
        <v>0</v>
      </c>
    </row>
    <row r="244" spans="1:16" s="661" customFormat="1" ht="17.100000000000001" customHeight="1">
      <c r="A244" s="640"/>
      <c r="B244" s="640" t="s">
        <v>2532</v>
      </c>
      <c r="C244" s="828"/>
      <c r="D244" s="645"/>
      <c r="E244" s="645"/>
      <c r="F244" s="645"/>
      <c r="G244" s="836">
        <f>G285</f>
        <v>0</v>
      </c>
      <c r="P244" s="837"/>
    </row>
    <row r="245" spans="1:16" s="661" customFormat="1" ht="20.25">
      <c r="A245" s="640"/>
      <c r="B245" s="648" t="s">
        <v>2393</v>
      </c>
      <c r="C245" s="838"/>
      <c r="D245" s="838"/>
      <c r="E245" s="838"/>
      <c r="F245" s="649"/>
      <c r="G245" s="839">
        <f>G289</f>
        <v>0</v>
      </c>
    </row>
    <row r="246" spans="1:16" s="661" customFormat="1" ht="20.25">
      <c r="A246" s="640"/>
      <c r="B246" s="640"/>
      <c r="C246" s="828"/>
      <c r="D246" s="828"/>
      <c r="E246" s="828"/>
      <c r="F246" s="645"/>
      <c r="G246" s="840"/>
    </row>
    <row r="247" spans="1:16" s="661" customFormat="1" ht="21" thickBot="1">
      <c r="A247" s="640"/>
      <c r="B247" s="648" t="s">
        <v>2384</v>
      </c>
      <c r="C247" s="838"/>
      <c r="D247" s="649"/>
      <c r="E247" s="649"/>
      <c r="F247" s="653"/>
      <c r="G247" s="654">
        <f>SUM(G242:G246)</f>
        <v>0</v>
      </c>
      <c r="N247" s="837"/>
    </row>
    <row r="248" spans="1:16" s="842" customFormat="1" ht="21" thickTop="1">
      <c r="A248" s="657"/>
      <c r="B248" s="657"/>
      <c r="C248" s="841"/>
      <c r="D248" s="658"/>
      <c r="E248" s="658"/>
      <c r="F248" s="657"/>
      <c r="G248" s="657"/>
      <c r="P248" s="843"/>
    </row>
    <row r="249" spans="1:16" s="661" customFormat="1" ht="21" thickBot="1">
      <c r="A249" s="640"/>
      <c r="B249" s="648" t="s">
        <v>2533</v>
      </c>
      <c r="C249" s="838"/>
      <c r="D249" s="649"/>
      <c r="E249" s="649"/>
      <c r="F249" s="653"/>
      <c r="G249" s="654">
        <f>G247*0.07</f>
        <v>0</v>
      </c>
    </row>
    <row r="250" spans="1:16" s="842" customFormat="1" ht="21" thickTop="1">
      <c r="A250" s="657"/>
      <c r="B250" s="657"/>
      <c r="C250" s="841"/>
      <c r="D250" s="658"/>
      <c r="E250" s="658"/>
      <c r="F250" s="657"/>
      <c r="G250" s="844"/>
      <c r="O250" s="843"/>
    </row>
    <row r="251" spans="1:16" s="661" customFormat="1" ht="21" thickBot="1">
      <c r="A251" s="640"/>
      <c r="B251" s="648" t="s">
        <v>2395</v>
      </c>
      <c r="C251" s="838"/>
      <c r="D251" s="649"/>
      <c r="E251" s="649"/>
      <c r="F251" s="653"/>
      <c r="G251" s="654">
        <f>G247+G249</f>
        <v>0</v>
      </c>
    </row>
    <row r="252" spans="1:16" ht="18" customHeight="1" thickTop="1"/>
    <row r="253" spans="1:16" ht="18" customHeight="1" thickBot="1"/>
    <row r="254" spans="1:16" s="685" customFormat="1" ht="18" customHeight="1">
      <c r="B254" s="691" t="s">
        <v>2396</v>
      </c>
      <c r="C254" s="692" t="s">
        <v>2397</v>
      </c>
      <c r="D254" s="692" t="s">
        <v>2</v>
      </c>
      <c r="E254" s="693" t="s">
        <v>4</v>
      </c>
      <c r="F254" s="693" t="s">
        <v>2398</v>
      </c>
      <c r="G254" s="694" t="s">
        <v>2399</v>
      </c>
    </row>
    <row r="255" spans="1:16" ht="20.100000000000001" customHeight="1">
      <c r="B255" s="695" t="s">
        <v>2561</v>
      </c>
      <c r="C255" s="696" t="s">
        <v>2562</v>
      </c>
      <c r="D255" s="697"/>
      <c r="E255" s="698"/>
      <c r="F255" s="698"/>
      <c r="G255" s="699"/>
    </row>
    <row r="256" spans="1:16" s="705" customFormat="1" ht="35.25" customHeight="1">
      <c r="B256" s="700" t="s">
        <v>2401</v>
      </c>
      <c r="C256" s="701" t="s">
        <v>2402</v>
      </c>
      <c r="D256" s="702"/>
      <c r="E256" s="703"/>
      <c r="F256" s="703"/>
      <c r="G256" s="704"/>
    </row>
    <row r="257" spans="2:10" s="711" customFormat="1" ht="18" customHeight="1">
      <c r="B257" s="706"/>
      <c r="C257" s="707"/>
      <c r="D257" s="708"/>
      <c r="E257" s="709"/>
      <c r="F257" s="709"/>
      <c r="G257" s="710"/>
    </row>
    <row r="258" spans="2:10" s="711" customFormat="1" ht="35.25" customHeight="1">
      <c r="B258" s="712"/>
      <c r="C258" s="713" t="s">
        <v>2403</v>
      </c>
      <c r="D258" s="714"/>
      <c r="E258" s="715"/>
      <c r="F258" s="715"/>
      <c r="G258" s="716"/>
    </row>
    <row r="259" spans="2:10" ht="35.25" customHeight="1">
      <c r="B259" s="717" t="s">
        <v>2404</v>
      </c>
      <c r="C259" s="832" t="s">
        <v>2535</v>
      </c>
      <c r="D259" s="697" t="s">
        <v>78</v>
      </c>
      <c r="E259" s="719">
        <v>4</v>
      </c>
      <c r="F259" s="1324"/>
      <c r="G259" s="721">
        <f>F259*E259</f>
        <v>0</v>
      </c>
      <c r="H259" s="722"/>
      <c r="I259" s="723"/>
      <c r="J259" s="722"/>
    </row>
    <row r="260" spans="2:10" ht="36" customHeight="1">
      <c r="B260" s="717" t="s">
        <v>2407</v>
      </c>
      <c r="C260" s="832" t="s">
        <v>2536</v>
      </c>
      <c r="D260" s="697" t="s">
        <v>78</v>
      </c>
      <c r="E260" s="724">
        <v>20</v>
      </c>
      <c r="F260" s="1324"/>
      <c r="G260" s="721">
        <f>F260*E260</f>
        <v>0</v>
      </c>
      <c r="H260" s="722"/>
      <c r="I260" s="725"/>
      <c r="J260" s="722"/>
    </row>
    <row r="261" spans="2:10" s="689" customFormat="1" ht="18" customHeight="1" thickBot="1">
      <c r="B261" s="739"/>
      <c r="C261" s="740"/>
      <c r="D261" s="741"/>
      <c r="E261" s="742"/>
      <c r="F261" s="743"/>
      <c r="G261" s="744"/>
      <c r="H261" s="722"/>
      <c r="I261" s="745"/>
    </row>
    <row r="262" spans="2:10" s="711" customFormat="1" ht="18" customHeight="1" thickTop="1" thickBot="1">
      <c r="B262" s="746"/>
      <c r="C262" s="747" t="s">
        <v>2443</v>
      </c>
      <c r="D262" s="748"/>
      <c r="E262" s="749"/>
      <c r="F262" s="750"/>
      <c r="G262" s="751">
        <f>SUM(G259:G261)</f>
        <v>0</v>
      </c>
      <c r="I262" s="752"/>
    </row>
    <row r="263" spans="2:10" s="759" customFormat="1" ht="36.75" customHeight="1">
      <c r="B263" s="753" t="s">
        <v>2444</v>
      </c>
      <c r="C263" s="754" t="s">
        <v>2445</v>
      </c>
      <c r="D263" s="755"/>
      <c r="E263" s="756"/>
      <c r="F263" s="757"/>
      <c r="G263" s="758"/>
    </row>
    <row r="264" spans="2:10" s="759" customFormat="1" ht="16.5" customHeight="1">
      <c r="B264" s="760"/>
      <c r="C264" s="761"/>
      <c r="D264" s="697"/>
      <c r="E264" s="762"/>
      <c r="F264" s="737"/>
      <c r="G264" s="763"/>
    </row>
    <row r="265" spans="2:10" s="711" customFormat="1" ht="47.25" customHeight="1">
      <c r="B265" s="764"/>
      <c r="C265" s="713" t="s">
        <v>2446</v>
      </c>
      <c r="D265" s="765"/>
      <c r="E265" s="766"/>
      <c r="F265" s="767"/>
      <c r="G265" s="768"/>
    </row>
    <row r="266" spans="2:10" ht="43.5" customHeight="1">
      <c r="B266" s="717" t="s">
        <v>2447</v>
      </c>
      <c r="C266" s="718" t="s">
        <v>2448</v>
      </c>
      <c r="D266" s="697" t="s">
        <v>2449</v>
      </c>
      <c r="E266" s="762">
        <v>3.5</v>
      </c>
      <c r="F266" s="1325"/>
      <c r="G266" s="721">
        <f>F266*E266</f>
        <v>0</v>
      </c>
    </row>
    <row r="267" spans="2:10" ht="37.5" customHeight="1">
      <c r="B267" s="717" t="s">
        <v>2450</v>
      </c>
      <c r="C267" s="718" t="s">
        <v>2451</v>
      </c>
      <c r="D267" s="697" t="s">
        <v>2449</v>
      </c>
      <c r="E267" s="762">
        <v>43.7</v>
      </c>
      <c r="F267" s="1325"/>
      <c r="G267" s="721">
        <f>F267*E267</f>
        <v>0</v>
      </c>
    </row>
    <row r="268" spans="2:10" ht="35.25" customHeight="1">
      <c r="B268" s="769"/>
      <c r="C268" s="713" t="s">
        <v>2452</v>
      </c>
      <c r="D268" s="765"/>
      <c r="E268" s="766"/>
      <c r="F268" s="767"/>
      <c r="G268" s="727"/>
    </row>
    <row r="269" spans="2:10" ht="33.75" customHeight="1">
      <c r="B269" s="717" t="s">
        <v>2453</v>
      </c>
      <c r="C269" s="718" t="s">
        <v>2454</v>
      </c>
      <c r="D269" s="697" t="s">
        <v>2417</v>
      </c>
      <c r="E269" s="762">
        <v>22.5</v>
      </c>
      <c r="F269" s="1325"/>
      <c r="G269" s="721">
        <f>F269*E269</f>
        <v>0</v>
      </c>
    </row>
    <row r="270" spans="2:10" ht="33.75" customHeight="1">
      <c r="B270" s="769"/>
      <c r="C270" s="713" t="s">
        <v>2455</v>
      </c>
      <c r="D270" s="765"/>
      <c r="E270" s="766"/>
      <c r="F270" s="767"/>
      <c r="G270" s="727"/>
    </row>
    <row r="271" spans="2:10" ht="33.75" customHeight="1">
      <c r="B271" s="717" t="s">
        <v>2458</v>
      </c>
      <c r="C271" s="718" t="s">
        <v>2459</v>
      </c>
      <c r="D271" s="770" t="s">
        <v>2449</v>
      </c>
      <c r="E271" s="762">
        <v>22.8</v>
      </c>
      <c r="F271" s="1325"/>
      <c r="G271" s="721">
        <f>F271*E271</f>
        <v>0</v>
      </c>
    </row>
    <row r="272" spans="2:10" ht="18" customHeight="1" thickBot="1">
      <c r="B272" s="739"/>
      <c r="C272" s="772"/>
      <c r="D272" s="741"/>
      <c r="E272" s="773"/>
      <c r="F272" s="743"/>
      <c r="G272" s="744"/>
    </row>
    <row r="273" spans="2:10" s="711" customFormat="1" ht="18" customHeight="1" thickTop="1" thickBot="1">
      <c r="B273" s="746"/>
      <c r="C273" s="747" t="s">
        <v>2443</v>
      </c>
      <c r="D273" s="748"/>
      <c r="E273" s="749"/>
      <c r="F273" s="750"/>
      <c r="G273" s="751">
        <f>SUM(G266:G272)</f>
        <v>0</v>
      </c>
    </row>
    <row r="274" spans="2:10" s="759" customFormat="1" ht="36" customHeight="1">
      <c r="B274" s="753" t="s">
        <v>2463</v>
      </c>
      <c r="C274" s="754" t="s">
        <v>2538</v>
      </c>
      <c r="D274" s="755"/>
      <c r="E274" s="756"/>
      <c r="F274" s="756"/>
      <c r="G274" s="758"/>
    </row>
    <row r="275" spans="2:10" ht="18" customHeight="1">
      <c r="B275" s="760"/>
      <c r="C275" s="761"/>
      <c r="D275" s="697"/>
      <c r="E275" s="774"/>
      <c r="F275" s="774"/>
      <c r="G275" s="775"/>
    </row>
    <row r="276" spans="2:10" ht="33.75" customHeight="1">
      <c r="B276" s="717" t="s">
        <v>2539</v>
      </c>
      <c r="C276" s="718" t="s">
        <v>2540</v>
      </c>
      <c r="D276" s="697" t="s">
        <v>2417</v>
      </c>
      <c r="E276" s="774">
        <v>11.2</v>
      </c>
      <c r="F276" s="1327"/>
      <c r="G276" s="733">
        <f t="shared" ref="G276:G284" si="4">E276*F276</f>
        <v>0</v>
      </c>
      <c r="I276" s="686" t="s">
        <v>1216</v>
      </c>
    </row>
    <row r="277" spans="2:10" ht="33.75" customHeight="1">
      <c r="B277" s="717" t="s">
        <v>2541</v>
      </c>
      <c r="C277" s="718" t="s">
        <v>2542</v>
      </c>
      <c r="D277" s="697" t="s">
        <v>2417</v>
      </c>
      <c r="E277" s="774">
        <v>45.4</v>
      </c>
      <c r="F277" s="1327"/>
      <c r="G277" s="733">
        <f t="shared" si="4"/>
        <v>0</v>
      </c>
    </row>
    <row r="278" spans="2:10" ht="33.75" customHeight="1">
      <c r="B278" s="717" t="s">
        <v>2543</v>
      </c>
      <c r="C278" s="718" t="s">
        <v>2563</v>
      </c>
      <c r="D278" s="697" t="s">
        <v>2417</v>
      </c>
      <c r="E278" s="774">
        <v>14.5</v>
      </c>
      <c r="F278" s="1327"/>
      <c r="G278" s="733">
        <f t="shared" si="4"/>
        <v>0</v>
      </c>
    </row>
    <row r="279" spans="2:10" ht="50.1" customHeight="1">
      <c r="B279" s="717" t="s">
        <v>2543</v>
      </c>
      <c r="C279" s="718" t="s">
        <v>2544</v>
      </c>
      <c r="D279" s="778" t="s">
        <v>2449</v>
      </c>
      <c r="E279" s="774">
        <v>5.25</v>
      </c>
      <c r="F279" s="1327"/>
      <c r="G279" s="733">
        <f t="shared" si="4"/>
        <v>0</v>
      </c>
      <c r="I279" s="722"/>
      <c r="J279" s="722"/>
    </row>
    <row r="280" spans="2:10" ht="51" customHeight="1">
      <c r="B280" s="717" t="s">
        <v>2545</v>
      </c>
      <c r="C280" s="718" t="s">
        <v>2546</v>
      </c>
      <c r="D280" s="778" t="s">
        <v>2449</v>
      </c>
      <c r="E280" s="774">
        <v>19.5</v>
      </c>
      <c r="F280" s="1327"/>
      <c r="G280" s="733">
        <f t="shared" si="4"/>
        <v>0</v>
      </c>
      <c r="I280" s="722"/>
      <c r="J280" s="722"/>
    </row>
    <row r="281" spans="2:10" ht="50.1" customHeight="1">
      <c r="B281" s="717" t="s">
        <v>2551</v>
      </c>
      <c r="C281" s="718" t="s">
        <v>2552</v>
      </c>
      <c r="D281" s="778" t="s">
        <v>170</v>
      </c>
      <c r="E281" s="774">
        <v>405.25</v>
      </c>
      <c r="F281" s="1327"/>
      <c r="G281" s="733">
        <f t="shared" si="4"/>
        <v>0</v>
      </c>
      <c r="I281" s="722"/>
      <c r="J281" s="722"/>
    </row>
    <row r="282" spans="2:10" ht="50.1" customHeight="1">
      <c r="B282" s="717" t="s">
        <v>2564</v>
      </c>
      <c r="C282" s="832" t="s">
        <v>2565</v>
      </c>
      <c r="D282" s="778" t="s">
        <v>170</v>
      </c>
      <c r="E282" s="774">
        <v>334</v>
      </c>
      <c r="F282" s="1327"/>
      <c r="G282" s="733">
        <f t="shared" si="4"/>
        <v>0</v>
      </c>
      <c r="I282" s="722"/>
      <c r="J282" s="722"/>
    </row>
    <row r="283" spans="2:10" ht="50.1" customHeight="1">
      <c r="B283" s="717" t="s">
        <v>2564</v>
      </c>
      <c r="C283" s="832" t="s">
        <v>2566</v>
      </c>
      <c r="D283" s="778" t="s">
        <v>170</v>
      </c>
      <c r="E283" s="774">
        <v>322.5</v>
      </c>
      <c r="F283" s="1327"/>
      <c r="G283" s="733">
        <f t="shared" si="4"/>
        <v>0</v>
      </c>
      <c r="I283" s="722"/>
      <c r="J283" s="722"/>
    </row>
    <row r="284" spans="2:10" ht="50.1" customHeight="1">
      <c r="B284" s="717" t="s">
        <v>2557</v>
      </c>
      <c r="C284" s="718" t="s">
        <v>2558</v>
      </c>
      <c r="D284" s="697" t="s">
        <v>2417</v>
      </c>
      <c r="E284" s="774">
        <v>40.5</v>
      </c>
      <c r="F284" s="1327"/>
      <c r="G284" s="733">
        <f t="shared" si="4"/>
        <v>0</v>
      </c>
      <c r="I284" s="722"/>
      <c r="J284" s="722"/>
    </row>
    <row r="285" spans="2:10" ht="50.1" customHeight="1" thickBot="1">
      <c r="B285" s="746"/>
      <c r="C285" s="747" t="s">
        <v>2443</v>
      </c>
      <c r="D285" s="748"/>
      <c r="E285" s="749"/>
      <c r="F285" s="750"/>
      <c r="G285" s="794">
        <f>SUM(G276:G284)</f>
        <v>0</v>
      </c>
      <c r="I285" s="722"/>
      <c r="J285" s="722"/>
    </row>
    <row r="286" spans="2:10" ht="33.75" customHeight="1">
      <c r="B286" s="753" t="s">
        <v>2526</v>
      </c>
      <c r="C286" s="754" t="s">
        <v>2527</v>
      </c>
      <c r="D286" s="755"/>
      <c r="E286" s="756"/>
      <c r="F286" s="795"/>
      <c r="G286" s="796"/>
      <c r="J286" s="808"/>
    </row>
    <row r="287" spans="2:10" ht="18" customHeight="1">
      <c r="B287" s="717" t="s">
        <v>2528</v>
      </c>
      <c r="C287" s="761" t="s">
        <v>2529</v>
      </c>
      <c r="D287" s="697" t="s">
        <v>2530</v>
      </c>
      <c r="E287" s="774">
        <v>5</v>
      </c>
      <c r="F287" s="1325"/>
      <c r="G287" s="775">
        <f>F287*E287</f>
        <v>0</v>
      </c>
      <c r="J287" s="808"/>
    </row>
    <row r="288" spans="2:10" ht="18" customHeight="1" thickBot="1">
      <c r="B288" s="739"/>
      <c r="C288" s="824"/>
      <c r="D288" s="741"/>
      <c r="E288" s="824"/>
      <c r="F288" s="743"/>
      <c r="G288" s="825">
        <f>SUM(E288:F288)</f>
        <v>0</v>
      </c>
    </row>
    <row r="289" spans="2:7" ht="18" customHeight="1" thickTop="1" thickBot="1">
      <c r="B289" s="826"/>
      <c r="C289" s="747" t="s">
        <v>2443</v>
      </c>
      <c r="D289" s="748"/>
      <c r="E289" s="749"/>
      <c r="F289" s="750"/>
      <c r="G289" s="751">
        <f>SUM(G287:G288)</f>
        <v>0</v>
      </c>
    </row>
  </sheetData>
  <sheetProtection algorithmName="SHA-512" hashValue="78/kuBbbOPfnLCEY0rtivVk4kJiYbCby6taVQptIppJs0zV7I/71P4NIrbpq5Pv5IVtKDIm2+ZmfSSWaOXgiNw==" saltValue="mEcB6vLuKLpBYnT62CHWjw==" spinCount="100000" sheet="1" objects="1" scenarios="1"/>
  <printOptions gridLines="1" gridLinesSet="0"/>
  <pageMargins left="1.1811023622047245" right="0" top="0.98425196850393704" bottom="0.78740157480314965" header="0.31496062992125984" footer="0.31496062992125984"/>
  <pageSetup paperSize="9" scale="65" firstPageNumber="5" orientation="portrait" useFirstPageNumber="1" horizontalDpi="4294967292" verticalDpi="4294967292" r:id="rId1"/>
  <headerFooter alignWithMargins="0">
    <oddHeader>&amp;L&amp;"Arial CE,Običajno"  &amp;C&amp;"-,Običajno"&amp;E&amp;K01+000ZUNANJA UREDITEV 
PEČINSKA ULICA 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9</vt:i4>
      </vt:variant>
      <vt:variant>
        <vt:lpstr>Imenovani obsegi</vt:lpstr>
      </vt:variant>
      <vt:variant>
        <vt:i4>17</vt:i4>
      </vt:variant>
    </vt:vector>
  </HeadingPairs>
  <TitlesOfParts>
    <vt:vector size="26" baseType="lpstr">
      <vt:lpstr>GLAVA PREDRAČUNA</vt:lpstr>
      <vt:lpstr>AB Gradbeno obrtniška</vt:lpstr>
      <vt:lpstr>C elektroinstalacije</vt:lpstr>
      <vt:lpstr>D elektro - NN</vt:lpstr>
      <vt:lpstr>E elektro TK</vt:lpstr>
      <vt:lpstr>F elektro CATV</vt:lpstr>
      <vt:lpstr>G STROJNE </vt:lpstr>
      <vt:lpstr>H kanalizacija</vt:lpstr>
      <vt:lpstr>I Zunanja ureditev</vt:lpstr>
      <vt:lpstr>'I Zunanja ureditev'!_Toc92683858</vt:lpstr>
      <vt:lpstr>'I Zunanja ureditev'!_Toc92683861</vt:lpstr>
      <vt:lpstr>'AB Gradbeno obrtniška'!Področje_tiskanja</vt:lpstr>
      <vt:lpstr>'C elektroinstalacije'!Področje_tiskanja</vt:lpstr>
      <vt:lpstr>'D elektro - NN'!Področje_tiskanja</vt:lpstr>
      <vt:lpstr>'E elektro TK'!Področje_tiskanja</vt:lpstr>
      <vt:lpstr>'F elektro CATV'!Področje_tiskanja</vt:lpstr>
      <vt:lpstr>'G STROJNE '!Področje_tiskanja</vt:lpstr>
      <vt:lpstr>'GLAVA PREDRAČUNA'!Področje_tiskanja</vt:lpstr>
      <vt:lpstr>'H kanalizacija'!Področje_tiskanja</vt:lpstr>
      <vt:lpstr>'I Zunanja ureditev'!Področje_tiskanja</vt:lpstr>
      <vt:lpstr>'AB Gradbeno obrtniška'!Tiskanje_naslovov</vt:lpstr>
      <vt:lpstr>'C elektroinstalacije'!Tiskanje_naslovov</vt:lpstr>
      <vt:lpstr>'D elektro - NN'!Tiskanje_naslovov</vt:lpstr>
      <vt:lpstr>'G STROJNE '!Tiskanje_naslovov</vt:lpstr>
      <vt:lpstr>'H kanalizacija'!Tiskanje_naslovov</vt:lpstr>
      <vt:lpstr>'I Zunanja ureditev'!Tiskanje_naslovov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Nevenka Mesesnel</dc:creator>
  <cp:lastModifiedBy>Andrejev 2</cp:lastModifiedBy>
  <cp:lastPrinted>2018-03-21T12:05:35Z</cp:lastPrinted>
  <dcterms:created xsi:type="dcterms:W3CDTF">2010-02-13T16:18:27Z</dcterms:created>
  <dcterms:modified xsi:type="dcterms:W3CDTF">2018-03-26T09:06:40Z</dcterms:modified>
</cp:coreProperties>
</file>