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Moji dokumenti\PROJEKTI\Lidl Zaloška\Projekti\Popis\"/>
    </mc:Choice>
  </mc:AlternateContent>
  <bookViews>
    <workbookView xWindow="0" yWindow="0" windowWidth="11220" windowHeight="8772"/>
  </bookViews>
  <sheets>
    <sheet name="Rekapitulacija" sheetId="24" r:id="rId1"/>
    <sheet name="1-Cesta" sheetId="4" r:id="rId2"/>
    <sheet name="2-MK" sheetId="8" r:id="rId3"/>
    <sheet name="3-FK" sheetId="20" r:id="rId4"/>
    <sheet name="4-CR" sheetId="22" r:id="rId5"/>
    <sheet name="5-TK" sheetId="23" r:id="rId6"/>
    <sheet name="6-PLIN" sheetId="21" r:id="rId7"/>
    <sheet name="7-VODOVOD" sheetId="25" r:id="rId8"/>
  </sheets>
  <externalReferences>
    <externalReference r:id="rId9"/>
  </externalReferences>
  <definedNames>
    <definedName name="_xlnm._FilterDatabase" localSheetId="1" hidden="1">'1-Cesta'!$A$9:$F$196</definedName>
    <definedName name="_xlnm._FilterDatabase" localSheetId="2" hidden="1">'2-MK'!$A$9:$F$57</definedName>
    <definedName name="_xlnm._FilterDatabase" localSheetId="3" hidden="1">'3-FK'!$A$9:$F$55</definedName>
    <definedName name="_Toc103495609" localSheetId="1">'1-Cesta'!#REF!</definedName>
    <definedName name="_Toc103495609" localSheetId="2">'2-MK'!#REF!</definedName>
    <definedName name="_Toc103495609" localSheetId="3">'3-FK'!#REF!</definedName>
    <definedName name="_Toc92683859" localSheetId="1">'1-Cesta'!#REF!</definedName>
    <definedName name="_Toc92683859" localSheetId="2">'2-MK'!#REF!</definedName>
    <definedName name="_Toc92683859" localSheetId="3">'3-FK'!#REF!</definedName>
    <definedName name="CENA" localSheetId="1">#REF!</definedName>
    <definedName name="CENA" localSheetId="2">#REF!</definedName>
    <definedName name="CENA" localSheetId="3">#REF!</definedName>
    <definedName name="KOLIC" localSheetId="1">#REF!</definedName>
    <definedName name="KOLIC" localSheetId="2">#REF!</definedName>
    <definedName name="KOLIC" localSheetId="3">#REF!</definedName>
    <definedName name="_xlnm.Print_Area" localSheetId="1">'1-Cesta'!$A$1:$F$263</definedName>
    <definedName name="_xlnm.Print_Area" localSheetId="2">'2-MK'!$A$1:$F$158</definedName>
    <definedName name="_xlnm.Print_Area" localSheetId="3">'3-FK'!$A$1:$F$63</definedName>
    <definedName name="_xlnm.Print_Area" localSheetId="4">'4-CR'!$A$1:$G$107</definedName>
    <definedName name="_xlnm.Print_Area" localSheetId="5">'5-TK'!#REF!</definedName>
    <definedName name="_xlnm.Print_Area" localSheetId="0">Rekapitulacija!$A$1:$E$44</definedName>
    <definedName name="_xlnm.Print_Titles" localSheetId="1">'1-Cesta'!$6:$6</definedName>
    <definedName name="_xlnm.Database" localSheetId="4">'4-CR'!#REF!</definedName>
    <definedName name="_xlnm.Database" localSheetId="7">#REF!</definedName>
    <definedName name="_xlnm.Database" localSheetId="0">#REF!</definedName>
    <definedName name="_xlnm.Database">#REF!</definedName>
  </definedNames>
  <calcPr calcId="162913" iterateDelta="1E-4"/>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38" i="24" l="1"/>
  <c r="C37" i="24"/>
  <c r="C36" i="24"/>
  <c r="C35" i="24"/>
  <c r="C32" i="24"/>
  <c r="C31" i="24"/>
  <c r="D30" i="24" s="1"/>
  <c r="D28" i="24"/>
  <c r="D26" i="24"/>
  <c r="C24" i="24"/>
  <c r="C21" i="24"/>
  <c r="D18" i="24" s="1"/>
  <c r="C20" i="24"/>
  <c r="C19" i="24"/>
  <c r="C16" i="24"/>
  <c r="C15" i="24"/>
  <c r="C14" i="24"/>
  <c r="C13" i="24"/>
  <c r="C12" i="24"/>
  <c r="C11" i="24"/>
  <c r="F227" i="25"/>
  <c r="F225" i="25"/>
  <c r="F223" i="25"/>
  <c r="F222" i="25"/>
  <c r="F219" i="25"/>
  <c r="F218" i="25"/>
  <c r="F215" i="25"/>
  <c r="F213" i="25"/>
  <c r="F211" i="25"/>
  <c r="F209" i="25"/>
  <c r="F207" i="25"/>
  <c r="F203" i="25"/>
  <c r="F201" i="25"/>
  <c r="F197" i="25"/>
  <c r="F195" i="25"/>
  <c r="F193" i="25"/>
  <c r="F189" i="25"/>
  <c r="F187" i="25"/>
  <c r="F185" i="25"/>
  <c r="F183" i="25"/>
  <c r="F181" i="25"/>
  <c r="F179" i="25"/>
  <c r="F177" i="25"/>
  <c r="F175" i="25"/>
  <c r="F171" i="25"/>
  <c r="F169" i="25"/>
  <c r="F167" i="25"/>
  <c r="F163" i="25"/>
  <c r="F161" i="25"/>
  <c r="F229" i="25" s="1"/>
  <c r="F151" i="25"/>
  <c r="F149" i="25"/>
  <c r="F147" i="25"/>
  <c r="F145" i="25"/>
  <c r="F143" i="25"/>
  <c r="F141" i="25"/>
  <c r="F139" i="25"/>
  <c r="F137" i="25"/>
  <c r="F135" i="25"/>
  <c r="F133" i="25"/>
  <c r="F131" i="25"/>
  <c r="F129" i="25"/>
  <c r="F127" i="25"/>
  <c r="F125" i="25"/>
  <c r="F123" i="25"/>
  <c r="F121" i="25"/>
  <c r="F119" i="25"/>
  <c r="F117" i="25"/>
  <c r="F115" i="25"/>
  <c r="F113" i="25"/>
  <c r="F111" i="25"/>
  <c r="F109" i="25"/>
  <c r="F107" i="25"/>
  <c r="F106" i="25"/>
  <c r="F97" i="25"/>
  <c r="F96" i="25"/>
  <c r="F95" i="25"/>
  <c r="F94" i="25"/>
  <c r="F93" i="25"/>
  <c r="F90" i="25"/>
  <c r="F88" i="25"/>
  <c r="F86" i="25"/>
  <c r="F84" i="25"/>
  <c r="F82" i="25"/>
  <c r="F80" i="25"/>
  <c r="F78" i="25"/>
  <c r="F76" i="25"/>
  <c r="F74" i="25"/>
  <c r="F72" i="25"/>
  <c r="F70" i="25"/>
  <c r="F68" i="25"/>
  <c r="F66" i="25"/>
  <c r="F64" i="25"/>
  <c r="F62" i="25"/>
  <c r="F60" i="25"/>
  <c r="F58" i="25"/>
  <c r="F56" i="25"/>
  <c r="F54" i="25"/>
  <c r="F52" i="25"/>
  <c r="F50" i="25"/>
  <c r="F48" i="25"/>
  <c r="F46" i="25"/>
  <c r="F44" i="25"/>
  <c r="F42" i="25"/>
  <c r="F40" i="25"/>
  <c r="F38" i="25"/>
  <c r="F99" i="25" s="1"/>
  <c r="F36" i="25"/>
  <c r="F34" i="25"/>
  <c r="F101" i="25" s="1"/>
  <c r="F18" i="25"/>
  <c r="F16" i="25"/>
  <c r="F20" i="25" s="1"/>
  <c r="F14" i="25"/>
  <c r="F12" i="25"/>
  <c r="F11" i="25"/>
  <c r="D23" i="24"/>
  <c r="D34" i="24" l="1"/>
  <c r="D10" i="24"/>
  <c r="F22" i="25"/>
  <c r="F153" i="25"/>
  <c r="F155" i="25" s="1"/>
  <c r="D40" i="24" l="1"/>
  <c r="D41" i="24" s="1"/>
  <c r="D42" i="24" s="1"/>
  <c r="F48" i="4" l="1"/>
  <c r="F46" i="4"/>
  <c r="F82" i="4"/>
  <c r="F118" i="4"/>
  <c r="F144" i="4"/>
  <c r="F142" i="4"/>
  <c r="F240" i="4"/>
  <c r="F238" i="4"/>
  <c r="F252" i="4"/>
  <c r="F248" i="4"/>
  <c r="F250" i="4"/>
  <c r="F138" i="4"/>
  <c r="F168" i="4" l="1"/>
  <c r="F88" i="4"/>
  <c r="F86" i="4"/>
  <c r="F56" i="4"/>
  <c r="F58" i="4"/>
  <c r="F34" i="4"/>
  <c r="G61" i="22"/>
  <c r="G59" i="22"/>
  <c r="G55" i="22"/>
  <c r="G56" i="22"/>
  <c r="G50" i="22"/>
  <c r="G51" i="22"/>
  <c r="G52" i="22"/>
  <c r="G53" i="22"/>
  <c r="G49" i="22"/>
  <c r="G17" i="22"/>
  <c r="G5" i="22"/>
  <c r="G6" i="22"/>
  <c r="G7" i="22"/>
  <c r="G8" i="22"/>
  <c r="G9" i="22"/>
  <c r="G10" i="22"/>
  <c r="G4" i="22"/>
  <c r="F100" i="4" l="1"/>
  <c r="F102" i="4" s="1"/>
  <c r="F70" i="4"/>
  <c r="F72" i="4"/>
  <c r="F192" i="21"/>
  <c r="F187" i="21"/>
  <c r="F182" i="21"/>
  <c r="F177" i="21"/>
  <c r="F172" i="21"/>
  <c r="F167" i="21"/>
  <c r="F162" i="21"/>
  <c r="F157" i="21"/>
  <c r="F152" i="21"/>
  <c r="F147" i="21"/>
  <c r="F146" i="21"/>
  <c r="F141" i="21"/>
  <c r="F136" i="21"/>
  <c r="F131" i="21"/>
  <c r="A129" i="21"/>
  <c r="A215" i="21"/>
  <c r="A220" i="21" s="1"/>
  <c r="F217" i="21"/>
  <c r="F222" i="21"/>
  <c r="F227" i="21"/>
  <c r="F232" i="21"/>
  <c r="F237" i="21"/>
  <c r="F242" i="21"/>
  <c r="F243" i="21"/>
  <c r="F248" i="21"/>
  <c r="F253" i="21"/>
  <c r="F258" i="21"/>
  <c r="F263" i="21"/>
  <c r="F268" i="21"/>
  <c r="F273" i="21"/>
  <c r="F278" i="21"/>
  <c r="F107" i="21"/>
  <c r="F102" i="21"/>
  <c r="F101" i="21"/>
  <c r="F100" i="21"/>
  <c r="F99" i="21"/>
  <c r="F97" i="21"/>
  <c r="F92" i="21"/>
  <c r="F87" i="21"/>
  <c r="F82" i="21"/>
  <c r="F77" i="21"/>
  <c r="F72" i="21"/>
  <c r="F67" i="21"/>
  <c r="F62" i="21"/>
  <c r="F57" i="21"/>
  <c r="F52" i="21"/>
  <c r="F51" i="21"/>
  <c r="F46" i="21"/>
  <c r="F41" i="21"/>
  <c r="F36" i="21"/>
  <c r="F35" i="21"/>
  <c r="F29" i="21"/>
  <c r="F24" i="21"/>
  <c r="F19" i="21"/>
  <c r="F14" i="21"/>
  <c r="F9" i="21"/>
  <c r="A7" i="21"/>
  <c r="A306" i="21"/>
  <c r="F308" i="21"/>
  <c r="F313" i="21"/>
  <c r="F318" i="21"/>
  <c r="F323" i="21"/>
  <c r="F328" i="21"/>
  <c r="F197" i="21" l="1"/>
  <c r="F293" i="21"/>
  <c r="F288" i="21"/>
  <c r="F202" i="21"/>
  <c r="F206" i="21"/>
  <c r="F283" i="21"/>
  <c r="A225" i="21"/>
  <c r="F112" i="21"/>
  <c r="F117" i="21"/>
  <c r="F121" i="21"/>
  <c r="A12" i="21"/>
  <c r="F298" i="21"/>
  <c r="F208" i="21" l="1"/>
  <c r="F300" i="21"/>
  <c r="F123" i="21"/>
  <c r="A230" i="21"/>
  <c r="A235" i="21" s="1"/>
  <c r="A17" i="21"/>
  <c r="A240" i="21" l="1"/>
  <c r="A22" i="21"/>
  <c r="A27" i="21" l="1"/>
  <c r="A246" i="21"/>
  <c r="A32" i="21" l="1"/>
  <c r="A39" i="21" s="1"/>
  <c r="A251" i="21"/>
  <c r="A44" i="21" l="1"/>
  <c r="A49" i="21" s="1"/>
  <c r="A55" i="21" s="1"/>
  <c r="A60" i="21" s="1"/>
  <c r="A256" i="21"/>
  <c r="A261" i="21" s="1"/>
  <c r="A266" i="21" l="1"/>
  <c r="A271" i="21" s="1"/>
  <c r="A65" i="21"/>
  <c r="A70" i="21" s="1"/>
  <c r="F348" i="21"/>
  <c r="F343" i="21"/>
  <c r="F338" i="21"/>
  <c r="F333" i="21"/>
  <c r="A276" i="21" l="1"/>
  <c r="A75" i="21"/>
  <c r="A80" i="21" s="1"/>
  <c r="A85" i="21" s="1"/>
  <c r="A90" i="21" s="1"/>
  <c r="A95" i="21" s="1"/>
  <c r="A105" i="21" s="1"/>
  <c r="A110" i="21" s="1"/>
  <c r="A115" i="21" s="1"/>
  <c r="A120" i="21" s="1"/>
  <c r="F353" i="21"/>
  <c r="F358" i="21"/>
  <c r="A281" i="21" l="1"/>
  <c r="A286" i="21" s="1"/>
  <c r="A291" i="21" s="1"/>
  <c r="F360" i="21"/>
  <c r="A296" i="21" l="1"/>
  <c r="G35" i="23" l="1"/>
  <c r="G34" i="23"/>
  <c r="G33" i="23"/>
  <c r="H33" i="23" s="1"/>
  <c r="I33" i="23" s="1"/>
  <c r="H32" i="23"/>
  <c r="G32" i="23"/>
  <c r="G31" i="23"/>
  <c r="G30" i="23"/>
  <c r="G29" i="23"/>
  <c r="H29" i="23" s="1"/>
  <c r="G21" i="23"/>
  <c r="H21" i="23" s="1"/>
  <c r="I21" i="23" s="1"/>
  <c r="G20" i="23"/>
  <c r="G19" i="23"/>
  <c r="H19" i="23" s="1"/>
  <c r="I19" i="23" s="1"/>
  <c r="G18" i="23"/>
  <c r="G17" i="23"/>
  <c r="G16" i="23"/>
  <c r="H16" i="23" s="1"/>
  <c r="G15" i="23"/>
  <c r="I14" i="23"/>
  <c r="H14" i="23"/>
  <c r="G14" i="23"/>
  <c r="G13" i="23"/>
  <c r="G12" i="23"/>
  <c r="G11" i="23"/>
  <c r="H11" i="23" s="1"/>
  <c r="G10" i="23"/>
  <c r="G9" i="23"/>
  <c r="H9" i="23" s="1"/>
  <c r="G8" i="23"/>
  <c r="G7" i="23"/>
  <c r="G6" i="23"/>
  <c r="H6" i="23" s="1"/>
  <c r="G5" i="23"/>
  <c r="H5" i="23" s="1"/>
  <c r="I5" i="23" s="1"/>
  <c r="G4" i="23"/>
  <c r="C102" i="22"/>
  <c r="C101" i="22"/>
  <c r="C100" i="22"/>
  <c r="C99" i="22"/>
  <c r="C98" i="22"/>
  <c r="G93" i="22"/>
  <c r="G92" i="22"/>
  <c r="G91" i="22"/>
  <c r="G90" i="22"/>
  <c r="G89" i="22"/>
  <c r="G88" i="22"/>
  <c r="G87" i="22"/>
  <c r="G85" i="22"/>
  <c r="G84" i="22"/>
  <c r="G80" i="22"/>
  <c r="G79" i="22"/>
  <c r="G78" i="22"/>
  <c r="G74" i="22"/>
  <c r="G73" i="22"/>
  <c r="G72" i="22"/>
  <c r="G71" i="22"/>
  <c r="G70" i="22"/>
  <c r="G69" i="22"/>
  <c r="G68" i="22"/>
  <c r="G67" i="22"/>
  <c r="G58" i="22"/>
  <c r="G57" i="22"/>
  <c r="G54" i="22"/>
  <c r="C48" i="22"/>
  <c r="C47" i="22"/>
  <c r="C46" i="22"/>
  <c r="C45" i="22"/>
  <c r="C44" i="22"/>
  <c r="C43" i="22"/>
  <c r="C42" i="22"/>
  <c r="C41" i="22"/>
  <c r="G39" i="22"/>
  <c r="C38" i="22"/>
  <c r="C37" i="22"/>
  <c r="C36" i="22"/>
  <c r="C35" i="22"/>
  <c r="C34" i="22"/>
  <c r="C33" i="22"/>
  <c r="C32" i="22"/>
  <c r="C31" i="22"/>
  <c r="G29" i="22"/>
  <c r="C28" i="22"/>
  <c r="C27" i="22"/>
  <c r="C26" i="22"/>
  <c r="C25" i="22"/>
  <c r="C24" i="22"/>
  <c r="C23" i="22"/>
  <c r="C22" i="22"/>
  <c r="C21" i="22"/>
  <c r="G19" i="22"/>
  <c r="A16" i="22"/>
  <c r="A17" i="22" s="1"/>
  <c r="E15" i="22"/>
  <c r="F45" i="20"/>
  <c r="F153" i="8"/>
  <c r="F151" i="8"/>
  <c r="F149" i="8"/>
  <c r="F147" i="8"/>
  <c r="F145" i="8"/>
  <c r="F143" i="8"/>
  <c r="F141" i="8"/>
  <c r="F139" i="8"/>
  <c r="F137" i="8"/>
  <c r="F135" i="8"/>
  <c r="F133" i="8"/>
  <c r="F131" i="8"/>
  <c r="F129" i="8"/>
  <c r="F127" i="8"/>
  <c r="F125" i="8"/>
  <c r="F123" i="8"/>
  <c r="F121" i="8"/>
  <c r="F119" i="8"/>
  <c r="F117" i="8"/>
  <c r="F108" i="8"/>
  <c r="F106" i="8"/>
  <c r="F104" i="8"/>
  <c r="F102" i="8"/>
  <c r="F100" i="8"/>
  <c r="F98" i="8"/>
  <c r="F96" i="8"/>
  <c r="F94" i="8"/>
  <c r="F92" i="8"/>
  <c r="F90" i="8"/>
  <c r="F88" i="8"/>
  <c r="F86" i="8"/>
  <c r="F84" i="8"/>
  <c r="F82" i="8"/>
  <c r="F80" i="8"/>
  <c r="F78" i="8"/>
  <c r="F76" i="8"/>
  <c r="F74" i="8"/>
  <c r="F72" i="8"/>
  <c r="F70" i="8"/>
  <c r="F68" i="8"/>
  <c r="F43" i="8"/>
  <c r="G75" i="22" l="1"/>
  <c r="H10" i="23"/>
  <c r="I10" i="23" s="1"/>
  <c r="E86" i="22"/>
  <c r="G86" i="22" s="1"/>
  <c r="G94" i="22" s="1"/>
  <c r="G15" i="22"/>
  <c r="I32" i="23"/>
  <c r="I9" i="23"/>
  <c r="G11" i="22"/>
  <c r="G98" i="22" s="1"/>
  <c r="G81" i="22"/>
  <c r="G101" i="22" s="1"/>
  <c r="H34" i="23"/>
  <c r="I34" i="23" s="1"/>
  <c r="I11" i="23"/>
  <c r="H17" i="23"/>
  <c r="I17" i="23" s="1"/>
  <c r="H12" i="23"/>
  <c r="I12" i="23" s="1"/>
  <c r="H35" i="23"/>
  <c r="I35" i="23" s="1"/>
  <c r="I16" i="23"/>
  <c r="I29" i="23"/>
  <c r="H7" i="23"/>
  <c r="I7" i="23" s="1"/>
  <c r="H30" i="23"/>
  <c r="I30" i="23" s="1"/>
  <c r="I6" i="23"/>
  <c r="H18" i="23"/>
  <c r="I18" i="23" s="1"/>
  <c r="G36" i="23"/>
  <c r="H13" i="23"/>
  <c r="I13" i="23" s="1"/>
  <c r="H8" i="23"/>
  <c r="I8" i="23" s="1"/>
  <c r="H31" i="23"/>
  <c r="I31" i="23" s="1"/>
  <c r="H4" i="23"/>
  <c r="H20" i="23"/>
  <c r="I20" i="23" s="1"/>
  <c r="H15" i="23"/>
  <c r="I15" i="23" s="1"/>
  <c r="G100" i="22"/>
  <c r="E16" i="22"/>
  <c r="G16" i="22" s="1"/>
  <c r="F155" i="8"/>
  <c r="F157" i="8" s="1"/>
  <c r="F110" i="8"/>
  <c r="F112" i="8" s="1"/>
  <c r="H36" i="23" l="1"/>
  <c r="I4" i="23"/>
  <c r="G41" i="23"/>
  <c r="I36" i="23"/>
  <c r="G63" i="22"/>
  <c r="G102" i="22"/>
  <c r="G42" i="23" l="1"/>
  <c r="H41" i="23"/>
  <c r="H42" i="23" s="1"/>
  <c r="G99" i="22"/>
  <c r="F236" i="4"/>
  <c r="I41" i="23" l="1"/>
  <c r="I42" i="23"/>
  <c r="G103" i="22"/>
  <c r="F234" i="4"/>
  <c r="F220" i="4"/>
  <c r="F218" i="4"/>
  <c r="F154" i="4"/>
  <c r="F94" i="4"/>
  <c r="F132" i="4" l="1"/>
  <c r="F114" i="4"/>
  <c r="F112" i="4" l="1"/>
  <c r="F98" i="4"/>
  <c r="F92" i="4"/>
  <c r="F64" i="4"/>
  <c r="F60" i="4"/>
  <c r="F256" i="4"/>
  <c r="F254" i="4"/>
  <c r="F258" i="4" s="1"/>
  <c r="F260" i="4" s="1"/>
  <c r="F226" i="4"/>
  <c r="F224" i="4"/>
  <c r="F222" i="4"/>
  <c r="F216" i="4"/>
  <c r="F214" i="4"/>
  <c r="F212" i="4"/>
  <c r="F210" i="4"/>
  <c r="F208" i="4"/>
  <c r="F200" i="4"/>
  <c r="F198" i="4"/>
  <c r="F186" i="4"/>
  <c r="F184" i="4"/>
  <c r="F182" i="4"/>
  <c r="F180" i="4"/>
  <c r="F178" i="4"/>
  <c r="F170" i="4"/>
  <c r="F156" i="4"/>
  <c r="F152" i="4"/>
  <c r="F150" i="4"/>
  <c r="F148" i="4"/>
  <c r="F140" i="4"/>
  <c r="F136" i="4"/>
  <c r="F134" i="4"/>
  <c r="F130" i="4"/>
  <c r="F128" i="4"/>
  <c r="F126" i="4"/>
  <c r="F124" i="4"/>
  <c r="F122" i="4"/>
  <c r="F110" i="4"/>
  <c r="F96" i="4"/>
  <c r="F90" i="4"/>
  <c r="F78" i="4"/>
  <c r="F76" i="4"/>
  <c r="F68" i="4"/>
  <c r="F66" i="4"/>
  <c r="F62" i="4"/>
  <c r="F172" i="4" l="1"/>
  <c r="F174" i="4" s="1"/>
  <c r="F228" i="4"/>
  <c r="F230" i="4" s="1"/>
  <c r="F158" i="4"/>
  <c r="F160" i="4" s="1"/>
  <c r="F202" i="4"/>
  <c r="F204" i="4" s="1"/>
  <c r="F80" i="4"/>
  <c r="F116" i="4"/>
  <c r="F188" i="4"/>
  <c r="F190" i="4" s="1"/>
  <c r="F262" i="4"/>
  <c r="F24" i="4"/>
  <c r="F36" i="4"/>
  <c r="F32" i="4"/>
  <c r="F30" i="4"/>
  <c r="F28" i="4"/>
  <c r="F26" i="4"/>
  <c r="F22" i="4"/>
  <c r="F44" i="4"/>
  <c r="F38" i="4" l="1"/>
  <c r="F40" i="4" s="1"/>
  <c r="F104" i="4"/>
  <c r="F242" i="4"/>
  <c r="F192" i="4"/>
  <c r="F162" i="4"/>
  <c r="F59" i="20" l="1"/>
  <c r="F59" i="8"/>
  <c r="F57" i="20" l="1"/>
  <c r="F55" i="20"/>
  <c r="F53" i="20"/>
  <c r="F51" i="20"/>
  <c r="F49" i="20"/>
  <c r="F47" i="20"/>
  <c r="F43" i="20"/>
  <c r="F41" i="20"/>
  <c r="F39" i="20"/>
  <c r="F37" i="20"/>
  <c r="F35" i="20"/>
  <c r="F33" i="20"/>
  <c r="F31" i="20"/>
  <c r="F29" i="20"/>
  <c r="F27" i="20"/>
  <c r="F25" i="20"/>
  <c r="F23" i="20"/>
  <c r="F21" i="20"/>
  <c r="F19" i="20"/>
  <c r="F17" i="20"/>
  <c r="F15" i="20"/>
  <c r="F13" i="20"/>
  <c r="F11" i="20"/>
  <c r="F61" i="20" l="1"/>
  <c r="F63" i="20" s="1"/>
  <c r="F11" i="8"/>
  <c r="F47" i="8"/>
  <c r="F45" i="8"/>
  <c r="F41" i="8"/>
  <c r="F39" i="8"/>
  <c r="F37" i="8"/>
  <c r="F35" i="8"/>
  <c r="F19" i="8"/>
  <c r="F17" i="8"/>
  <c r="F13" i="8"/>
  <c r="F55" i="8" l="1"/>
  <c r="F27" i="8"/>
  <c r="F25" i="8"/>
  <c r="F29" i="8"/>
  <c r="F31" i="8"/>
  <c r="F49" i="8"/>
  <c r="F23" i="8"/>
  <c r="F21" i="8"/>
  <c r="F51" i="8"/>
  <c r="F15" i="8"/>
  <c r="F57" i="8"/>
  <c r="F33" i="8"/>
  <c r="F53" i="8"/>
  <c r="F61" i="8" l="1"/>
  <c r="F63" i="8" s="1"/>
  <c r="F14" i="4" l="1"/>
  <c r="F12" i="4"/>
  <c r="F16" i="4" l="1"/>
  <c r="F18" i="4" s="1"/>
  <c r="F50" i="4" s="1"/>
  <c r="A4" i="4" l="1"/>
</calcChain>
</file>

<file path=xl/sharedStrings.xml><?xml version="1.0" encoding="utf-8"?>
<sst xmlns="http://schemas.openxmlformats.org/spreadsheetml/2006/main" count="1523" uniqueCount="809">
  <si>
    <t>Št. postavke</t>
  </si>
  <si>
    <t>Opis</t>
  </si>
  <si>
    <t>Znesek v EUR brez DDV</t>
  </si>
  <si>
    <t>Enota</t>
  </si>
  <si>
    <t>Cena v EUR</t>
  </si>
  <si>
    <t>Vrednost brez DDV</t>
  </si>
  <si>
    <t>Preddela</t>
  </si>
  <si>
    <t>Količina</t>
  </si>
  <si>
    <t>kos</t>
  </si>
  <si>
    <t>m2</t>
  </si>
  <si>
    <t>m3</t>
  </si>
  <si>
    <t>m1</t>
  </si>
  <si>
    <t>Rekapitulacija</t>
  </si>
  <si>
    <t>3.1</t>
  </si>
  <si>
    <t>V priloženem popisu je v nekaterih postavkah zaradi ustreznejšega opisa materialov ali opreme v informativne namene naveden tudi proizvajalec in tip materiala ali opreme. Navedba je zgolj informativne narave in se lahko ponudi material oz. oprema, ki je enakovredna (68 člen ZJN-3).</t>
  </si>
  <si>
    <t>DDV (22%)</t>
  </si>
  <si>
    <t>GEODETSKA DELA</t>
  </si>
  <si>
    <t>IZKOPI</t>
  </si>
  <si>
    <t>SKUPAJ  (BREZ DDV)</t>
  </si>
  <si>
    <t>SKUPAJ  (Z DDV)</t>
  </si>
  <si>
    <t>2.1</t>
  </si>
  <si>
    <t>ur</t>
  </si>
  <si>
    <t>kpl</t>
  </si>
  <si>
    <t>PROMETNE POVRŠINE</t>
  </si>
  <si>
    <t>METEORNA KANALIZACIJA</t>
  </si>
  <si>
    <t>kom</t>
  </si>
  <si>
    <t>m</t>
  </si>
  <si>
    <t>Nepredvidena dela vpisana v gradbeni dnevnik in potrjena s strani odgovornega nadzornika.</t>
  </si>
  <si>
    <t>dan</t>
  </si>
  <si>
    <t>2.1.1</t>
  </si>
  <si>
    <t>2.1.2</t>
  </si>
  <si>
    <t>Nepredvidena dela vpisana v gradbeni dnevnik in potrejan s strani odgovornega nadzornika.</t>
  </si>
  <si>
    <t>2.1.3</t>
  </si>
  <si>
    <t>OSTALA PREDDELA</t>
  </si>
  <si>
    <t>Zemeljska dela</t>
  </si>
  <si>
    <t>PLANUM TEMELJNIH TAL</t>
  </si>
  <si>
    <t>NASIPI, BREŽINE IN ZELENICE</t>
  </si>
  <si>
    <t>Voziščne konstrukcije</t>
  </si>
  <si>
    <t>NOSILNE PLASTI</t>
  </si>
  <si>
    <t>OBRABNO-ZAPORNE PLASTI</t>
  </si>
  <si>
    <t>ROBNI ELEMENTI VOZIŠČA</t>
  </si>
  <si>
    <t>Odvodnjavanje</t>
  </si>
  <si>
    <t>Prometna oprema in signalizacija</t>
  </si>
  <si>
    <t>1</t>
  </si>
  <si>
    <t>2</t>
  </si>
  <si>
    <t>3</t>
  </si>
  <si>
    <t>1.1</t>
  </si>
  <si>
    <t>1.2</t>
  </si>
  <si>
    <t>1.3</t>
  </si>
  <si>
    <t>1.4</t>
  </si>
  <si>
    <t>1.5</t>
  </si>
  <si>
    <t>2.1.4</t>
  </si>
  <si>
    <t>2.1.5</t>
  </si>
  <si>
    <t>2.1.6</t>
  </si>
  <si>
    <t>2.1.7</t>
  </si>
  <si>
    <t>2.1.8</t>
  </si>
  <si>
    <t>2.1.9</t>
  </si>
  <si>
    <t>2.1.10</t>
  </si>
  <si>
    <t>2.1.11</t>
  </si>
  <si>
    <t>2.1.12</t>
  </si>
  <si>
    <t>2.1.13</t>
  </si>
  <si>
    <t>2.1.14</t>
  </si>
  <si>
    <t>2.1.15</t>
  </si>
  <si>
    <t>2.1.16</t>
  </si>
  <si>
    <t>2.1.17</t>
  </si>
  <si>
    <t>2.1.18</t>
  </si>
  <si>
    <t>2.1.19</t>
  </si>
  <si>
    <t>2.1.20</t>
  </si>
  <si>
    <t>2.1.21</t>
  </si>
  <si>
    <t>2.1.22</t>
  </si>
  <si>
    <t>2.1.23</t>
  </si>
  <si>
    <t>2.1.24</t>
  </si>
  <si>
    <t>2.1.25</t>
  </si>
  <si>
    <t>1.1.1.</t>
  </si>
  <si>
    <t>1.2.1</t>
  </si>
  <si>
    <t>1.3.1</t>
  </si>
  <si>
    <t>1.1.3</t>
  </si>
  <si>
    <t>1.2.2</t>
  </si>
  <si>
    <t>1.2.3</t>
  </si>
  <si>
    <t>3.1.1</t>
  </si>
  <si>
    <t>3.1.2</t>
  </si>
  <si>
    <t>3.1.3</t>
  </si>
  <si>
    <t>13103 - Zavarovanje gradbišča v času gradnje s popolno zaporo prometa.</t>
  </si>
  <si>
    <t>11201 - Postavitev in zavarovanje prečnega profila ostale javne ceste v ravninskem terenu</t>
  </si>
  <si>
    <t>11101 - Obnova in zavarovanje zakoličbe osi trase ostale javne ceste v ravninskem terenu</t>
  </si>
  <si>
    <t>22102 - Ureditev planuma temeljnih tal vezljive zemljine – 3. kategorije</t>
  </si>
  <si>
    <t>23203 - Dobava in vgraditev geotekstilije za ločilno plast (po načrtu), natezna trdnost nad 14 do 16 kN/m2</t>
  </si>
  <si>
    <t>25209 - Doplačilo za zatravitev s semenom</t>
  </si>
  <si>
    <t>1.2.4</t>
  </si>
  <si>
    <t>t</t>
  </si>
  <si>
    <t>26303 - Odlaganje odpadne zmesi zemljine in kamnine na komunalno deponijo vključno s plačilom deponijske takse</t>
  </si>
  <si>
    <t>32331 - Izdelava obrabne in zaporne plasti iz bitumenskega betona, betona, tlakovanja ali zmesi zrn drobljenca v debelini do 15 cm, vključno z spodnjo nevezano plastjo. (NAVEZAVE NA OBSTOJEČE ZUNANJE UREDITVE)</t>
  </si>
  <si>
    <t>34104 - Dobava in vgraditev predfabriciranega dvignjenega robnika iz cementnega betona  s prerezom 15/25 cm</t>
  </si>
  <si>
    <t>34305 - Dobava in vgraditev predfabriciranega pogreznjenega robnika iz cementnega betona  s prerezom 15/25 cm</t>
  </si>
  <si>
    <t>51204 - Izdelava vzdolžne in prečne drenaže, globoke do 1,0 m, na podložni plasti iz cementnega betona, debeline 10 cm, z gibljivimi plastičnimi cevmi premera 15 cm</t>
  </si>
  <si>
    <t>52808 - Izgradnja kanalov iz PVC cevi profila DN 160 mm SN8 za priklop cestnih požiralnikov, skupaj z vsemi potrebnimi fazonskimi kosi. Vezna kanalizacija se obbetonira s pustim betonom C16/20.</t>
  </si>
  <si>
    <t>54103 - Izdelava jaška iz cementnega betona, krožnega prereza s premerom 50 cm, globokega 1,5 do 2,0 m</t>
  </si>
  <si>
    <t>62103 - Izdelava tankoslojne vzdolžne označbe bele barve, skladno s standardom SIST EN 1436+A1, strojno, širina črte 15 cm</t>
  </si>
  <si>
    <t xml:space="preserve">62204 - Izdelava tankoslojne prečne in ostalih označb na vozišču z enokomponentno belo barvo, skladno s standardom SIST EN 1436+A1, površina označbe od 1,1 do 1,5 m2 (ZEBRA)
</t>
  </si>
  <si>
    <t>1101 - Zakoličenje osi kanalizacije, z zavarovanjem osi in oznako revizijskih jaškov in vsa druga geodetska dela v času gradnje, ki so potrebna za nemoteno izvajanje del (smeri, višine, vmesne, začasne in končne zakoličbe…)</t>
  </si>
  <si>
    <t>1102 - Postavitev gradbenih profilov na vzpostavljeno os trase cevovoda, ter določitev nivoja za merjenje globine izkopa in polaganje cevovoda.</t>
  </si>
  <si>
    <t>1201 - Priprava gradbišča, odstranitev eventuelnih ovir in utrditev delovnega platoja. Po končanih delih se gradbišče pospravi in vzpostavi v prvotno stanje.</t>
  </si>
  <si>
    <t>1202 - Vzdrževanje vseh prekopanih javnih površin v času od rušitve cestišča do vzpostavitve v prvotno stanje, ki zajema polivanje-protiprašna zaščito, dosip udarnih jam, izdelava nasipov za dostope do objektov, utrjevanje in planiranje vključno z dobavo materiala in delom.</t>
  </si>
  <si>
    <t>1301 - Izvedba projektantskega nadzora.</t>
  </si>
  <si>
    <t>1303 - Izvedba geomehanskega nadzora, prevzem gradbene jame in temeljnih tal.</t>
  </si>
  <si>
    <t>2109 - Strojni izkop jarka, skladno z določili geomehanskega poročila, globine 0-4m, v terenu III. kat. z nakladanjem na kamion in odvozom na začasno gradbeno deponijo do 2km, s stroškom začasne deponije.</t>
  </si>
  <si>
    <t>2110 - Strojni izkop jarka, skladno z določili geomehanskega poročila, globine 0-4m, v terenu III. kat. z nakladanjem na kamion in odvozom na trajno gradbeno deponijo, vključno s stroški deponije.</t>
  </si>
  <si>
    <t>2128 - Ročni izkop jarka globine 0 - 4 m, z nakladanjem na kamion in odvozom na trajno gradbeno deponijo do 2 km, vključno s stroški deponije.</t>
  </si>
  <si>
    <t>2202 - Ročno planiranje dna jarka s točnostjo +/- 3 cm po projektiranem padcu.</t>
  </si>
  <si>
    <t>2203 - Dobava in vgraditev peščenega materiala granulacije 8 do 16 mm za peščeno ležišče cevi (POSTELJICA) s sprotno višinsko kontrolo do predpisane kote dna cevi (10cm + D/10) z komprimacijo do stopnje 97% SPP (standardni Proctorjev preizkus), vključno z nabavo in transportom materiala.</t>
  </si>
  <si>
    <t>2204 - Dobava in vgraditev peščenega materiala granulacije 8 do 16 mm s komprimacijo, v coni cevovoda v debelini 30 cm nad temenom, s komprimacijo v plasteh po 20 cm, zbitost 95% po proctorju, vključno z nabavo in transportom materiala.</t>
  </si>
  <si>
    <t>2207 - Nabava, dobava in vgraditev geotekstila za ločilno plast in ovijanje obsipa cevi, natezna trdnost 14 do 16 kN/m2, gostote minimalno 300 g/m2. V ceni so zajeti preklopi in ves potreben pritrdilni material.</t>
  </si>
  <si>
    <t>4103 - Nabava, dobava in montaža kanalizacijskih cevi DN 300 mm iz armiranega poliestra (GRP) izdelane po SIST EN 14364: 2013, nazivne togosti SN 10.000 N/m2, kompletno z potrebnimi spojkami. Cev ima na eni strani montirano spojko iz poliestra z EPDM tesnilom. Spoj (tesnilo) mora biti zaradi zagotovitve kvalitete spoja preizkušen skupaj s cevmi (certifikat). Notranji zaščitni sloj cevi iz čistega poliestra, brez polnila in ojačitve, mora imeti minimalno debelino 1,0 mm s ciljem doseganja tesnosti, kemijske in abrazijske obstojnosti in odpornosti na obrus pri visokotlačnem čiščenju. Vključen je tudi prevoz in prenos kanalizacijskih cevi iz deponije do mesta vgradnje.</t>
  </si>
  <si>
    <t>5102 - Nabava, dobava in montaža revizijskih jaškov iz armiranega poliestra  po SIST EN 14 364: 2013, komplet z izdelano muldo. Premer jaška 1000mm, globina 1 - 2 m. Minimalna debelina sten revizijskega jaška je 8mm. V ceni je vključena tudi izdelava AB temeljne plošče jaška debeline 20cm, iz betona C25/30.</t>
  </si>
  <si>
    <t>5103 - Nabava, dobava in montaža revizijskih jaškov iz armiranega poliestra  po SIST EN 14 364: 2013, komplet z izdelano muldo. Premer jaška 1000mm, globina 2 - 3 m. Minimalna debelina sten revizijskega jaška je 8mm. V ceni je vključena tudi izdelava AB temeljne plošče jaška debeline 20cm, iz betona C25/30.</t>
  </si>
  <si>
    <t>5606 - Dobava in vgradnja LTŽ pokrova fi 600mm, skladno s SIST EN 124-1:2015 nosilnosti D 400 kN. Pokrov izveden na zaklep z odprtinami za zračenje. Tip Norinco, PAM ali enakovredno. Skupaj z razbremenilno AB ploščo za montažo na cev DN 1200 mm, ter vsemi potrebnimi deli in materiali. Vključno z AB vencem za vgradnjo LTŽ pokrova ter  dobavo  in vgrajevanjem betona C16/20 in vso potrebno armaturo za betoniranje pete revizijskih jaškov.</t>
  </si>
  <si>
    <t>6101 - Pregled in čiščenje kanala pred izvedbo preizkusa tesnosti.</t>
  </si>
  <si>
    <t>6102 - Preizkus tesnosti kanala po standardu SIST EN 1610 ali DIN 4033 - gravitacijski kanal. Vključno z vsemi dodatnimi in zaščitnimi deli.</t>
  </si>
  <si>
    <t>FEKALNA KANALIZACIJA</t>
  </si>
  <si>
    <t>1208 - Trasiranje in označevanje trase obstoječega vodovoda, ki se nahaja v bližini predvidene infrastrukture. V ceni je vključena postavitev vidnih znakov na terenu in predaja zapisnika meritev. Obračun po dejanskih stroških + 3% man. Str.</t>
  </si>
  <si>
    <t>1209 - Trasiranje in označevanje trase obstoječega fekalnega voda, ki se nahaja v bližini predvidene infrastrukture. V ceni je vključena postavitev vidnih znakov na terenu in predaja zapisnika meritev. Obračun po dejanskih stroških + 3% man. Str.</t>
  </si>
  <si>
    <t>1302 - Nadzor pristojnih služb ostalih komunalnih vodov na območju.</t>
  </si>
  <si>
    <t>2122 - Ročni izkop jarka globine 2 - 4 m, z nakladanjem na kamion in odvozom na začasno gradbeno deponijo do 2 km, s stroškom začasne deponije.</t>
  </si>
  <si>
    <t>2201 - Mehanska utrditev planuma naravnih temeljnih tal do predpisane nosilnosti, skladno z navodili geomehanskega poročila.</t>
  </si>
  <si>
    <t>4102 - Nabava, dobava in montaža kanalizacijskih cevi DN 250 mm iz armiranega poliestra (GRP) izdelane po SIST EN 14364: 2013, nazivne togosti SN 10.000 N/m2, kompletno z potrebnimi spojkami. Cev ima na eni strani montirano spojko iz poliestra z EPDM tesnilom. Spoj (tesnilo) mora biti zaradi zagotovitve kvalitete spoja preizkušen skupaj s cevmi (certifikat). Notranji zaščitni sloj cevi iz čistega poliestra, brez polnila in ojačitve, mora imeti minimalno debelino 1,0 mm s ciljem doseganja tesnosti, kemijske in abrazijske obstojnosti in odpornosti na obrus pri visokotlačnem čiščenju. Vključen je tudi prevoz in prenos kanalizacijskih cevi iz deponije do mesta vgradnje.</t>
  </si>
  <si>
    <t>5603 - Dobava in vgradnja LTŽ pokrova fi 600mm, skladno s SIST EN 124-1:2015 nosilnosti D 400 kN. Pokrov izveden na zaklep z odprtinami za zračenje. Tip Norinco, PAM ali enakovredno. Skupaj z razbremenilno AB ploščo za montažo na cev DN 1000 mm, ter vsemi potrebnimi deli in materiali. Vključno z AB vencem za vgradnjo LTŽ pokrova ter  dobavo  in vgrajevanjem betona C16/20 in vso potrebno armaturo za betoniranje pete revizijskih jaškov.</t>
  </si>
  <si>
    <t>6105 - Pregled in snemanje s TV kamero vseh gravitacijskih kanalizacijskih cevi,  jaškov in vseh cevnih odsekov. Snemanje kanala po standardu SIST EN 13508-2:2003 in skladno z nemškimi smernicami ATV-M 143-2.</t>
  </si>
  <si>
    <t>6211 - Zaščita obstoječih komunalnih vodov z obešanjem ali podpiranjem z vsemi deli in materiali. Vse v  skladu z navodili upravljavcev komunalnih vodov.</t>
  </si>
  <si>
    <t>3.1.4</t>
  </si>
  <si>
    <t>3.1.5</t>
  </si>
  <si>
    <t>3.1.6</t>
  </si>
  <si>
    <t>3.1.7</t>
  </si>
  <si>
    <t>3.1.8</t>
  </si>
  <si>
    <t>3.1.9</t>
  </si>
  <si>
    <t>3.1.10</t>
  </si>
  <si>
    <t>3.1.11</t>
  </si>
  <si>
    <t>3.1.12</t>
  </si>
  <si>
    <t>3.1.13</t>
  </si>
  <si>
    <t>3.1.14</t>
  </si>
  <si>
    <t>3.1.15</t>
  </si>
  <si>
    <t>3.1.16</t>
  </si>
  <si>
    <t>3.1.17</t>
  </si>
  <si>
    <t>3.1.18</t>
  </si>
  <si>
    <t>3.1.19</t>
  </si>
  <si>
    <t>3.1.20</t>
  </si>
  <si>
    <t>3.1.22</t>
  </si>
  <si>
    <t>3.1.23</t>
  </si>
  <si>
    <t>3.1.24</t>
  </si>
  <si>
    <t>3.1.25</t>
  </si>
  <si>
    <t>3.1.26</t>
  </si>
  <si>
    <t>3.1.27</t>
  </si>
  <si>
    <t>PZI</t>
  </si>
  <si>
    <t>Novogradnja</t>
  </si>
  <si>
    <t>1.3.2</t>
  </si>
  <si>
    <t>Tuje storitve</t>
  </si>
  <si>
    <t>81103 - Projektantski nadzor</t>
  </si>
  <si>
    <t>81109 - Izdelava PID projektne dokumentacije (v šestih (6) izvodih in en (1) izvod v elektronski verziji - Acad, DWG), komplet z geodetskim posnetkom in certifikatom.</t>
  </si>
  <si>
    <t>Priključek LIDL na Zaloški cesti</t>
  </si>
  <si>
    <t>1.</t>
  </si>
  <si>
    <t>1.1.</t>
  </si>
  <si>
    <t>1.1.2</t>
  </si>
  <si>
    <t>ČIŠČENJE TERENA</t>
  </si>
  <si>
    <t>12217 - Odstranitev prometnega znaka s stranico/premerom 600 mm</t>
  </si>
  <si>
    <t>12308 - Porušitev in odstranitev asfaltne plasti v debelini 6 do 10 cm vključno z nakladanjem na prevozno sredstvo, odvozom na stalno gradbeno depoinijo in plačilom deponijske takse.</t>
  </si>
  <si>
    <t>12327 - Rezanje asfaltne plasti s talno diamantno žago, debele 6 do 10 cm</t>
  </si>
  <si>
    <t>1.2.5</t>
  </si>
  <si>
    <t>12335 - Porušitev in čiščenje robnika iz cementnega betona vključno z nakladanjem na prevozno sredstvo, odvozom na stalno gradbeno depoinijo in plačilom deponijske takse.</t>
  </si>
  <si>
    <t>1.2.6</t>
  </si>
  <si>
    <t>1.2.7</t>
  </si>
  <si>
    <t>1.2.8</t>
  </si>
  <si>
    <t>12232 - Prestavitev obstoječega prometnega znaka s stranico/premerom 600 mm, kompletno z rušenjem obstoječega temelja, odvozom ruševin na stalno deponijo in plačilom deponijske takse ter betoniranje novega temelja.</t>
  </si>
  <si>
    <t>12412 - Porušitev in odstranitev jaška z notranjo stranico/premerom do 60 cm</t>
  </si>
  <si>
    <t>12440 - Porušitev in odstranitev  pokrova iz duktilne litine , z nosilnostjo do 400 kN, s prerezom do 600/600mm ali premerom 600mm</t>
  </si>
  <si>
    <t>2.</t>
  </si>
  <si>
    <t>2.2</t>
  </si>
  <si>
    <t>2.3</t>
  </si>
  <si>
    <t>21204 - Izkop vezljive zemljine/zrnate kamnine – 3. kategorije za temelje, kanalske rove, prepuste, jaške in drenaže, širine do 1,0 m in globine do 1,0 m – strojno, planiranje dna ročno</t>
  </si>
  <si>
    <t>26304 - Odlaganje odpadnega asfalta na komunalno deponijo vključno s plačilom deponijske takse.</t>
  </si>
  <si>
    <t>2.2.1</t>
  </si>
  <si>
    <t>2.2.2</t>
  </si>
  <si>
    <t>2.2.3</t>
  </si>
  <si>
    <t>2.3.1</t>
  </si>
  <si>
    <t>24101 - Vgraditev nasipa iz vezljive zemljine – 3. kategorije</t>
  </si>
  <si>
    <t>2.3.2</t>
  </si>
  <si>
    <t>25104 - Humuziranje brežine brez valjanja, v debelini nad 15 cm - strojno</t>
  </si>
  <si>
    <t>2.3.3</t>
  </si>
  <si>
    <t>2.3.4</t>
  </si>
  <si>
    <t>2.3.5</t>
  </si>
  <si>
    <t>3.</t>
  </si>
  <si>
    <t>3.2</t>
  </si>
  <si>
    <t>3.2.1</t>
  </si>
  <si>
    <t>3.2.2</t>
  </si>
  <si>
    <t>3.2.3</t>
  </si>
  <si>
    <t>3.2.4</t>
  </si>
  <si>
    <t>3.2.5</t>
  </si>
  <si>
    <t>3.2.6</t>
  </si>
  <si>
    <t>32407 - Čiščenje utrjene/odrezkane površine/podlage pred pobrizgom z bitumenskim vezivom</t>
  </si>
  <si>
    <t>3.2.7</t>
  </si>
  <si>
    <t>32408 - Pobrizg s polimerno bitumensko emulzijo 0,31 do 0,50 kg/m2</t>
  </si>
  <si>
    <t>3.2.8</t>
  </si>
  <si>
    <t>3.2.9</t>
  </si>
  <si>
    <t>3.2.10</t>
  </si>
  <si>
    <t>3.3</t>
  </si>
  <si>
    <t>3.3.1</t>
  </si>
  <si>
    <t>3.3.2</t>
  </si>
  <si>
    <t>3.3.3</t>
  </si>
  <si>
    <t>3.3.4</t>
  </si>
  <si>
    <t>3.3.5</t>
  </si>
  <si>
    <t>34702 - Dobava in vgraditev dvignjenega vtočnega robnika s prerezom 15/25 cm iz cementnega betona</t>
  </si>
  <si>
    <t>3.3.6</t>
  </si>
  <si>
    <t>35101 - Izdelava bankine iz gramoza ali naravno zdrobljenega kamnitega materiala, široke do 0,50 m</t>
  </si>
  <si>
    <t>4.</t>
  </si>
  <si>
    <t>4.1</t>
  </si>
  <si>
    <t>DRENAŽE</t>
  </si>
  <si>
    <t>4.1.1</t>
  </si>
  <si>
    <t>4.2</t>
  </si>
  <si>
    <t>JAŠKI</t>
  </si>
  <si>
    <t>4.2.1</t>
  </si>
  <si>
    <t>4.2.2</t>
  </si>
  <si>
    <t>53414 - Višinsko prilagajanje jaškov obstoječe komunalne infrastrukture</t>
  </si>
  <si>
    <t>4.2.3</t>
  </si>
  <si>
    <t>4.2.4</t>
  </si>
  <si>
    <t>58108 - Dobava in vgraditev rešetke iz duktilne litine z nosilnostjo 250 kN, s prerezom           500/500 mm</t>
  </si>
  <si>
    <t>4.2.5</t>
  </si>
  <si>
    <t>58201 - Dobava in vgraditev pokrova iz duktilne litine z nosilnostjo 125 kN, krožnega prereza s premerom 600 mm</t>
  </si>
  <si>
    <t>4.2.6</t>
  </si>
  <si>
    <t>5.</t>
  </si>
  <si>
    <t>5.1</t>
  </si>
  <si>
    <t>Pokončna oprema cest</t>
  </si>
  <si>
    <t>5.1.1</t>
  </si>
  <si>
    <t>5.1.2</t>
  </si>
  <si>
    <t>5.1.3</t>
  </si>
  <si>
    <t>5.2</t>
  </si>
  <si>
    <t>Označbe na vozišču</t>
  </si>
  <si>
    <t>5.2.1</t>
  </si>
  <si>
    <t>62101 - Izdelava tankoslojne vzdolžne označbe bele barve, skladno s standardom SIST EN 1436+A1, strojno, širina črte 10 cm</t>
  </si>
  <si>
    <t>5.2.2</t>
  </si>
  <si>
    <t>5.2.3</t>
  </si>
  <si>
    <t>62107 - Izdelava tankoslojne vzdolžne označbe bele barve, skladno s standardom SIST EN 1436+A1, strojno, širina črte 50 cm</t>
  </si>
  <si>
    <t>5.2.4</t>
  </si>
  <si>
    <t>5.2.5</t>
  </si>
  <si>
    <t>5.2.6</t>
  </si>
  <si>
    <t>62313 - Izdelava tankoslojne prečne in ostalih označb na vozišču z enokomponentno belo barvo, vključno 250 g/m2 posipa z drobci / kroglicami stekla, strojno, debelina plasti suhe snovi 250 µm, površina označbe do 0,5 m2 ( 5232 )</t>
  </si>
  <si>
    <t>5.2.7</t>
  </si>
  <si>
    <t>5.2.8</t>
  </si>
  <si>
    <t>62315 - Izdelava tankoslojne vzdolžne označbe rdečerjave barve (barvna lestvica RAL 3011 ali 3001), skladno s standardom SIST EN 1436+A1, strojno, širina črte 20 cm</t>
  </si>
  <si>
    <t>5.2.9</t>
  </si>
  <si>
    <t>62403 - Doplačilo za izdelavo prekinjenih vzdolžnih označb na vozišču, širina črte 15 cm</t>
  </si>
  <si>
    <t>5.2.10</t>
  </si>
  <si>
    <t>6.</t>
  </si>
  <si>
    <t>6.1</t>
  </si>
  <si>
    <t>6.1.1</t>
  </si>
  <si>
    <t>6.1.2</t>
  </si>
  <si>
    <t>PREISKUSI, NADZOR IN TEHNIČNA DOKUMENTACIJA</t>
  </si>
  <si>
    <t>26109 - Prevoz materiala na razdaljo nad 3000 do 5000 m</t>
  </si>
  <si>
    <t>25305 - Zaščita brežine s kamnito zložbo, izvedeno s cementnim betonom. V ceni je zajeta nabava kamnitega materiala, fugiranje stikov s cementnim betonom, ter vsa dodatna in zaščitna dela.</t>
  </si>
  <si>
    <t>24411 - Izdelava posteljice iz mešanih kamnitih zrn v debelini 30 cm (0/64)</t>
  </si>
  <si>
    <t>31402 - Izdelava nevezane nosilne plasti enakozrnatega drobljenca iz kamnine v debelini 21 do 30 cm (TD 0/32 deb. 25 cm na cestišču)</t>
  </si>
  <si>
    <t>31401 - Izdelava nevezane nosilne plasti enakozrnatega drobljenca iz kamnine v debelini do 20 cm (TD 0/32 deb. 20 cm na pločniku)</t>
  </si>
  <si>
    <t>31625 - Izdelava nosilne plasti bituminizirane zmesi AC 22 base B 50/70 A2 v debelini 8 cm</t>
  </si>
  <si>
    <t>32327 - Izdelava vezne asfaltne plasti iz zmesi AC 16 bin PmB 45/80-65, A2 v debelini 7 cm.</t>
  </si>
  <si>
    <t>32329 - Obrabno zaporna asfaltna plast SMA 11 surf PmB 45/80-65 A2 Z2 v debelini 4 cm.</t>
  </si>
  <si>
    <t>31510 - Izdelava nosilne plasti bituminizirane zmesi AC 16 base B 50/70 A4 v debelini 5 cm</t>
  </si>
  <si>
    <t>31905 - Izdelava zaščitne plasti hidroizolacije iz bituminizirane zmesi AC 8 surf B 50/70 A4 Z4 debelini 3 cm</t>
  </si>
  <si>
    <t xml:space="preserve">33110 - Izdelava obrabne plasti iz malih tlakovcev iz silikatne kamnine velikosti 10 cm/10 cm/10 cm, stiki zaliti s cementno malto </t>
  </si>
  <si>
    <t>25208 - Humuziranje zelenice z valjanjem, v debelini nad 15 cm - strojno</t>
  </si>
  <si>
    <t>2.3.6</t>
  </si>
  <si>
    <t>34802 - Izdelava obrobe (robnik) iz malih tlakovcev iz naravnega kamna velikosti 8 cm/8 cm /8 cm</t>
  </si>
  <si>
    <t>4.1.2</t>
  </si>
  <si>
    <t>61402 - Dobava in pritrditev okroglega prometnega znaka, podloga iz vroče cinkane jeklene pločevine, znak z odsevno folijo 1. vrste, premera 600 mm</t>
  </si>
  <si>
    <t>61510 - Dobava in pritrditev prometnega znaka, podloga iz vroče cinkane jeklene pločevine, znak z modro barvo-folijo 3 vrste, velikost od 0,21 do 0,40 m2</t>
  </si>
  <si>
    <t xml:space="preserve">62205 - Izdelava tankoslojne prečne in ostalih označb na vozišču z enokomponentno belo barvo, skladno s standardom SIST EN 1436+A1, površina označbe nad 1,5 m2 
</t>
  </si>
  <si>
    <t>62208 - Izdelava tankoslojne prečne in ostalih označb na vozišču z enokomponentno rumeno barvo, skladno s standardom SIST EN 1436+A1, površina označbe do 0,5 m2</t>
  </si>
  <si>
    <t xml:space="preserve">62304 - Izdelava tankoslojne prečne in ostalih označb rumene barve (barvna lestvica RAL 1023), skladno s standardom SISt EN 1436+A1, površina označbe nad 1,5 m2 </t>
  </si>
  <si>
    <t>5.2.11</t>
  </si>
  <si>
    <t>5.3</t>
  </si>
  <si>
    <t>Oprema za zavarovanje</t>
  </si>
  <si>
    <t>5.3.1</t>
  </si>
  <si>
    <t>5.3.2</t>
  </si>
  <si>
    <t>Dobava in postavitev kovinske cevne ograje z vertikalnimi polnili višine 1,20 m po detajlu.</t>
  </si>
  <si>
    <t>5.3.3</t>
  </si>
  <si>
    <t>Dobava in montaža avtobustne dimenzij cca 2,80 m x 1,80 m (kot npr. avtobusna postaja tipa ANV z 2 moduloma).</t>
  </si>
  <si>
    <t>6.1.3</t>
  </si>
  <si>
    <t>1.6</t>
  </si>
  <si>
    <t>Kanal MK1</t>
  </si>
  <si>
    <t>2109 - Strojni izkop jarka, skladno z določili geomehanskega poročila, globine 0-4m, v terenu III. kat. z nakladanjem na kamion in odvozom na začasno gradbeno deponijo do 4km, s stroškom začasne deponije.</t>
  </si>
  <si>
    <t>5217 - Nabava, dobava in montaža revizijskih kaskadnih jaškov iz cementnega betona  po SIST EN 1916: 2003, komplet z izdelano muldo. Premer jaška 1000mm, globina 2 - 3 m. V ceni je vključena tudi izdelava AB temeljne plošče jaška debeline 20cm, iz betona C25/30.</t>
  </si>
  <si>
    <t>5513 - Nabava, dobava in montaža perforirane cevi iz cementnega betona  po SIST EN 1916: 2003 za ponikovalnico. Premer jaška 1200mm, globina 5 - 6 m. V ceni je vključen ves filterski in ločilni material sklando z načrtom za izvedbo ter vsa dodatni in zaključna dela.</t>
  </si>
  <si>
    <t>6202 - Izvedba križanja z obstoječim podzemnim vodom javne razsvetljave</t>
  </si>
  <si>
    <t>6203 - Izvedba križanja z obstoječim podzemnim telekomunikacijskim vodom</t>
  </si>
  <si>
    <t>6204 - Izvedba križanja z obstoječim podzemnim elektroenergetskim vodom</t>
  </si>
  <si>
    <t>Kanal MK1.1</t>
  </si>
  <si>
    <t>Kanal MK 1.1</t>
  </si>
  <si>
    <t>2.2.4</t>
  </si>
  <si>
    <t>2.2.5</t>
  </si>
  <si>
    <t>2.2.6</t>
  </si>
  <si>
    <t>2.2.7</t>
  </si>
  <si>
    <t>2.2.8</t>
  </si>
  <si>
    <t>2.2.9</t>
  </si>
  <si>
    <t>2.2.10</t>
  </si>
  <si>
    <t>2.2.11</t>
  </si>
  <si>
    <t>2.2.12</t>
  </si>
  <si>
    <t>2.2.13</t>
  </si>
  <si>
    <t>2.2.14</t>
  </si>
  <si>
    <t>2.2.15</t>
  </si>
  <si>
    <t>2.2.16</t>
  </si>
  <si>
    <t>2.2.17</t>
  </si>
  <si>
    <t>2.2.18</t>
  </si>
  <si>
    <t>2.2.19</t>
  </si>
  <si>
    <t>2.2.20</t>
  </si>
  <si>
    <t>2.2.21</t>
  </si>
  <si>
    <t>2.2.22</t>
  </si>
  <si>
    <t>Kanal MK2</t>
  </si>
  <si>
    <t>2.3.7</t>
  </si>
  <si>
    <t>2.3.8</t>
  </si>
  <si>
    <t>2.3.9</t>
  </si>
  <si>
    <t>2.3.10</t>
  </si>
  <si>
    <t>2.3.11</t>
  </si>
  <si>
    <t>2.3.12</t>
  </si>
  <si>
    <t>2.3.13</t>
  </si>
  <si>
    <t>2.3.14</t>
  </si>
  <si>
    <t>2.3.15</t>
  </si>
  <si>
    <t>2.3.16</t>
  </si>
  <si>
    <t>2.3.17</t>
  </si>
  <si>
    <t>2.3.18</t>
  </si>
  <si>
    <t>2.3.19</t>
  </si>
  <si>
    <t>2.3.20</t>
  </si>
  <si>
    <t>kanal MK1</t>
  </si>
  <si>
    <t>kanal MK1.1</t>
  </si>
  <si>
    <t>kanal MK2</t>
  </si>
  <si>
    <t>Kanal FK K1</t>
  </si>
  <si>
    <t>kanal FK K1</t>
  </si>
  <si>
    <t>LIDL ZALOG</t>
  </si>
  <si>
    <t>z.št.</t>
  </si>
  <si>
    <t>Normativ</t>
  </si>
  <si>
    <t>Opis postavke</t>
  </si>
  <si>
    <t>Cena na enoto</t>
  </si>
  <si>
    <t>Znesek</t>
  </si>
  <si>
    <t>DDV</t>
  </si>
  <si>
    <t>Znesek z DDV</t>
  </si>
  <si>
    <t>A. RUŠITVENA DELA</t>
  </si>
  <si>
    <t xml:space="preserve">Demontaža obstoječe svetilke iz kandelabra do višine h=10m. Odvoz in sramba svetilke v primerno skladišče upravljalca cestne raszvetljave. </t>
  </si>
  <si>
    <t xml:space="preserve">Demontaža obstoječega kandelabra do višine h=10 m ter odvoz naprimerno depnijo s plačilom takse. </t>
  </si>
  <si>
    <t>Rušenje armirano betosnkega temelja kandelabra, odvoz materiala na primerno deponijo s plačilom takse.</t>
  </si>
  <si>
    <t>Rušenje armirano betosnkega kabelskega jaška, odvoz materiala na primerno deponijo s plačilom takse.</t>
  </si>
  <si>
    <t>Dobava in vgradnja primernega tamponskega materiala za zasip gradbene jame porušenega temlja kandelabra.</t>
  </si>
  <si>
    <t>Dobava in vgradnja primernega tamponskega materiala za zasip gradbene jame porušenega kabelskega jaška</t>
  </si>
  <si>
    <t xml:space="preserve">Izvlek obstoječih kablov ceste razsvetljave na predmetnem območju. Ocenjeno na 250 m. Odvoz na primerno deponijo. </t>
  </si>
  <si>
    <t>SKUPAJ A</t>
  </si>
  <si>
    <t>EUR</t>
  </si>
  <si>
    <t>B. ZEMELJSKA DELA</t>
  </si>
  <si>
    <t>Trasiranje nove trase kabelske kanalizacije z uporabo obstoječih načrtov</t>
  </si>
  <si>
    <t>Geodetska zakoličba kabelske trase</t>
  </si>
  <si>
    <t>Stroški zakoličbe ostalih podzemnih, komunalnih vodov - vodovod, plinovod …(Obvezno predvideti 1.000,00 EUR) obračun po dejanskih stroških</t>
  </si>
  <si>
    <t>Nepovozno</t>
  </si>
  <si>
    <r>
      <t>Dobava materiala in izdelava cevne kabelske kanalizacije preseka</t>
    </r>
    <r>
      <rPr>
        <b/>
        <sz val="10"/>
        <rFont val="Arial"/>
        <family val="2"/>
        <charset val="238"/>
      </rPr>
      <t xml:space="preserve"> 1x iz PVC trde ali mehke cevi 110mm</t>
    </r>
    <r>
      <rPr>
        <sz val="10"/>
        <rFont val="Arial"/>
        <family val="2"/>
        <charset val="238"/>
      </rPr>
      <t xml:space="preserve">, dobava in polaganje PVC opozorilnega traku, izkop v zem. III. - IV. Ktg.,  v manj obremenjeni povozni  površini, </t>
    </r>
    <r>
      <rPr>
        <b/>
        <sz val="10"/>
        <rFont val="Arial"/>
        <family val="2"/>
        <charset val="238"/>
      </rPr>
      <t>presek KK tip C</t>
    </r>
    <r>
      <rPr>
        <sz val="10"/>
        <rFont val="Arial"/>
        <family val="2"/>
        <charset val="238"/>
      </rPr>
      <t xml:space="preserve">, širina kanala 0,31m, globina kanala 1,01m, zaščita cevi z peskom, zasip kanala z tamponom, nakladanje viška materiala in odvoz na stalno deponijo je obračunan ločeno, čiščenje trase. </t>
    </r>
  </si>
  <si>
    <t>količina za 1 kos</t>
  </si>
  <si>
    <t>Dobava materiala in izdelava cevne
kabelske kanalizacije preseka 3x iz
PVC trde ali mehke cevi 110mm,
dobava in polaganje PVC
opozorilnega traku, izkop v zem. III.
- IV. Ktg., v manj obremenjeni
povozni površini, presek KK tip
C, širina kanala 0,59 m, globina
kanala 1,01m, zaščita cevi z
peskom, zasip kanala z tamponom,
nakladanje viška materiala in odvoz
na stalno deponijo je obračunan
ločeno, čiščenje trase</t>
  </si>
  <si>
    <t>Dobava materiala in izdelava cevne
kabelske kanalizacije preseka 3x iz
PVC trde ali mehke cevi 110mm,
dobava in polaganje PVC
opozorilnega traku, izkop v zem. III.
- IV. Ktg., v bolj obremenjeni
povozni površini, presek KK tip D,
širina kanala 0,62 m, globina
kanala 1,01m, zaščita cevi z
betonom, zasip kanala z betonom in tamponom,
nakladanje viška materiala in odvoz
na stalno deponijo je obračunan
ločeno, čiščenje trase</t>
  </si>
  <si>
    <r>
      <t xml:space="preserve">Dobava materiala in izdelava kabelskega jaška </t>
    </r>
    <r>
      <rPr>
        <b/>
        <sz val="10"/>
        <rFont val="Arial"/>
        <family val="2"/>
        <charset val="238"/>
      </rPr>
      <t>BCØ60cm</t>
    </r>
    <r>
      <rPr>
        <sz val="10"/>
        <rFont val="Arial"/>
        <family val="2"/>
        <charset val="238"/>
      </rPr>
      <t xml:space="preserve">, izkop v zem. III. - IV. ktg., v </t>
    </r>
    <r>
      <rPr>
        <b/>
        <sz val="10"/>
        <rFont val="Arial"/>
        <family val="2"/>
        <charset val="238"/>
      </rPr>
      <t>nepovozni površini,</t>
    </r>
    <r>
      <rPr>
        <sz val="10"/>
        <rFont val="Arial"/>
        <family val="2"/>
        <charset val="238"/>
      </rPr>
      <t xml:space="preserve"> pokrov LTŽ 60/60cm, pokrov nosilnost 125 kN v skladu z grafično prilogo in specifikacijo materiala, nakladanje viška materiala in odvoz na stalno deponijo, čiščenje terena</t>
    </r>
  </si>
  <si>
    <r>
      <t xml:space="preserve">Dobava materiala in izdelava kabelskega jaška </t>
    </r>
    <r>
      <rPr>
        <b/>
        <sz val="10"/>
        <rFont val="Arial"/>
        <family val="2"/>
        <charset val="238"/>
      </rPr>
      <t>BCØ100cm</t>
    </r>
    <r>
      <rPr>
        <sz val="10"/>
        <rFont val="Arial"/>
        <family val="2"/>
        <charset val="238"/>
      </rPr>
      <t xml:space="preserve">, izkop v zem. III. - IV. ktg., v </t>
    </r>
    <r>
      <rPr>
        <b/>
        <sz val="10"/>
        <rFont val="Arial"/>
        <family val="2"/>
        <charset val="238"/>
      </rPr>
      <t>povozni površini,</t>
    </r>
    <r>
      <rPr>
        <sz val="10"/>
        <rFont val="Arial"/>
        <family val="2"/>
        <charset val="238"/>
      </rPr>
      <t xml:space="preserve"> pokrov LTŽ 60/60cm, pokrov nosilnost 250 kN skladu z grafično prilogo in specifikacijo materiala, nakladanje viška materiala in odvoz na stalno deponijo, čiščenje terena</t>
    </r>
  </si>
  <si>
    <t>Dobava in polaganje INOX ozemljitvenega valjanca 30×3,5mm, komplet z vsemi potrebnimi čepnimi podporami, sponkami, vijačenjem na pokrove jaškov, varjenjem na armaturo in povezavami z vodniki P/F 35mm2, komplet za kabelski jašek</t>
  </si>
  <si>
    <t>Izdelava 1-cevnega uvoda (1x110mm) v  steno KJ z obdelavo odprtine.</t>
  </si>
  <si>
    <t>Izdelava 3-cevnega uvoda (3×110mm) v  steno KJ z obdelavo odprtine.</t>
  </si>
  <si>
    <t xml:space="preserve">Izdelava zatesnitev kabelskih cevi (samo za cestno razsvetljavo) v jaških z stekleno volno in zaključni sloj z lepilom za ploščice        </t>
  </si>
  <si>
    <t>Dobava in postavitev ravnnega tipskega droga iz armiranega poliestra črne ali grafitne barve skupne višine 11,6 m (1,6 m v temelju, 10 m nad nivojem terena, priključna sponka (1×varovalka, 5kontaktov, 3×varovanje, vezava s kabel čevlji)</t>
  </si>
  <si>
    <t>Dobava materiala, Izdelava opaža in izdelava temelja, beton C25/30, XC4/XD3/XF4, za kandelaber iz armiranega poliestra h=11,6 m   h=10m nad nivojem terena,  za cono 1, projektiran hitrost vetra 20 m/s, odvoz odvečnega materiala na trajno deponijo, plačilo takse</t>
  </si>
  <si>
    <t>Dobava in izvedba križnih spojev INOX valjanca, triploščna križna sponka  INOX 58×58mm</t>
  </si>
  <si>
    <t xml:space="preserve">Izvedba ozemljitev prometnega znaka in kovinske ograje v neposredni bližini kandelabra na INOX ozemljitveni valjanec skladno s prilogo. </t>
  </si>
  <si>
    <t>Priprava in zavarovanje gradbišča - predvideno</t>
  </si>
  <si>
    <t>Nepredvidena dela s strani nadzornega organa se obračunajo po dejanskih stroških - predvideno</t>
  </si>
  <si>
    <t>Čiščenje gradbišča in vzpostavitev gradbišča in okolice v prvotno stanje - predvideno</t>
  </si>
  <si>
    <t xml:space="preserve">SKUPAJ B </t>
  </si>
  <si>
    <t>C. ELEKTOMONTAŽNA DELA - CR</t>
  </si>
  <si>
    <t>Uporaba avtodvigala s košaro</t>
  </si>
  <si>
    <t>Dobava in uvlačenje kabla NYY-J 5×16 mm². Pri dolžini kabla je upoštevana še 5 % rezerva.</t>
  </si>
  <si>
    <t>Dobava in priključitev kabla FG16OR16 5x 1,5 mm² ( povezava med kandelaberskimi sponkabi in svetilko na kandelabru) vse žile se zaključi v svetilki L1,N,PE, DA,DA.</t>
  </si>
  <si>
    <t>Dobava in montaža kabelskega
zaključka nazivne napetosti 1 kV za
kabel NYY-J 5×16 mm².</t>
  </si>
  <si>
    <t>Dobava in montaža kabelskih tulcev
za kabel NYY-J 5×16 mm².</t>
  </si>
  <si>
    <t>Priključitev novega kabla cestne razsvetljave na obstojč kandelaber izven območja gradnje.</t>
  </si>
  <si>
    <t>Dobava in priključitev kabla H07V-K 1×16 mm2 med križno sponko in priključnimi sponkami v kandelabru</t>
  </si>
  <si>
    <t xml:space="preserve">Dobava in montaža kabelske spojke za spajanje obstoječega in novega kabla NYY-J 5×16 mm2: kot na primer: Tyco Raychem PLOJ -01/5X10-35. Predvideno za rezervo v kolikor naletimo na neznan obstoječ CR kabel. </t>
  </si>
  <si>
    <t>SKUPAJ C</t>
  </si>
  <si>
    <t>D. SVETLOBNA OPREMA</t>
  </si>
  <si>
    <t>Dobava in montaža cestno tehnične LED svetilke kot na primer Tungsram SMBt, SMBT/3/F/D/95/30, 93 W, 10922,1 lm, barvni videz &gt;70. Krmilje svetilk mora biti skladen za uporabo nadzorno krmilnega modula (NKM) - DALI protokol. TIP B.</t>
  </si>
  <si>
    <t>Dobava in montaža cestno tehnične LED svetilke kot na primer Tungsram SMBt, SMBT/3/F/D/65/30, 63 W, 7891,55 lm, barvni videz &gt;70. Krmilje svetilk mora biti skladen za uporabo nadzorno krmilnega modula (NKM) - DALI protokol. TIP A.</t>
  </si>
  <si>
    <t xml:space="preserve">Dobava in montaža nadzorno krmilnega modula NKM. Funkcije NMK: Posredovanje ID svetilke, vklop svetilke, izklop svetilke, brezstopenjsko krmilje redukcije( opcijsko več stopenj), status svetilke ( vklopljena/izklopljena/redukcija), kontrola delovanja svetilke, kontrola lastnega delavanja modula, prenos signalov po močnostnih kablih. DALI protokol. </t>
  </si>
  <si>
    <t>SKUPAJ D</t>
  </si>
  <si>
    <t>E. OSTALI STROŠKI</t>
  </si>
  <si>
    <t>Meritve svetlobnotehničnih parametrov z izdelavo poročila (Cesta, kržišče, avtobusno postajališče, hodnik za pešce)</t>
  </si>
  <si>
    <t>Meritve električnih lastnosti z izdelavo poročila</t>
  </si>
  <si>
    <t>Geodetski posnetki izvršenih tras in lokacij novih drogov z izdelavo elaborata za vris v kataster komunalnih vodov</t>
  </si>
  <si>
    <t xml:space="preserve">Izvedba strojnega/ročnega sondažnega izkopi za preverbo točne lokacije trase CR kabelske kanalizacije, širine1,0 m, dolžine 3 m in globine 0,8m </t>
  </si>
  <si>
    <t>Stroški za dodatni ročni izkop jarka v zemljišču III-IV. pri križanju z obstoječimi / predvidenimi komunalnimi vodi, izvedba križanja po pogojih upravljavcev. (Ocenjeno).</t>
  </si>
  <si>
    <t>Projektantski nadzor, obracun proj nadzora se bo izvedel po dejansko izvedenih urah</t>
  </si>
  <si>
    <t>Izdelava PID in NOV dokumenacije</t>
  </si>
  <si>
    <t>Priprava podatkov za vpis v BCP- banko cestnih podatkov«.</t>
  </si>
  <si>
    <t>Ureditev začasne razsvetljave gradbišče.</t>
  </si>
  <si>
    <t>Izdelava nalepk odpornih na UV žarke (oznake kandelabrov, omarice prižigališča)</t>
  </si>
  <si>
    <t>SKUPAJ E</t>
  </si>
  <si>
    <t xml:space="preserve">REKAPITULACIJA STROŠKOV, 
</t>
  </si>
  <si>
    <t>SKUPAJ A+B+C+D+E (brez DDV)</t>
  </si>
  <si>
    <t>TK OMREŽJE TELEKOM SLOVENIJE</t>
  </si>
  <si>
    <t>A. GRADBENA DELA</t>
  </si>
  <si>
    <t>Z.št.</t>
  </si>
  <si>
    <t>Trasiranje nove ali obstoječe trase zemeljskega kabla oz. kabelske kanalizacije z uporabo instrumenta, obstoječih načrtov in iskalca kablov</t>
  </si>
  <si>
    <t>km</t>
  </si>
  <si>
    <t>Stroški zakoličbe obstoječega TK voda s strani upravljavca</t>
  </si>
  <si>
    <t>Izvedba strojnega / ročnega sondažnega izkopa za preverbo točne lokacije trase TK vodov, širine1,00m, dolžine 3,00m in globine 0,80m, zasip jame z izkopanim materialom</t>
  </si>
  <si>
    <r>
      <t>Dobava materiala in izdelava cevne kabelske kanalizacije iz</t>
    </r>
    <r>
      <rPr>
        <b/>
        <sz val="8"/>
        <rFont val="Arial"/>
        <family val="2"/>
        <charset val="238"/>
      </rPr>
      <t xml:space="preserve"> 1x2 PVC 110 v nepovozni površini</t>
    </r>
    <r>
      <rPr>
        <sz val="8"/>
        <rFont val="Arial"/>
        <family val="2"/>
        <charset val="238"/>
      </rPr>
      <t xml:space="preserve">, izkop v zemljišču III-IV. ktg. na globini 0,71m, širina izkopa 0,45cm, polaganje PVC opozorilnega traku, zaščita cevi s peskom v sloju 10 cm okoli cevi, </t>
    </r>
    <r>
      <rPr>
        <b/>
        <sz val="8"/>
        <rFont val="Arial"/>
        <family val="2"/>
        <charset val="238"/>
      </rPr>
      <t>zasip kanala s tamponskim materialom</t>
    </r>
    <r>
      <rPr>
        <sz val="8"/>
        <rFont val="Arial"/>
        <family val="2"/>
        <charset val="238"/>
      </rPr>
      <t>, čiščenje trase, nakladanje in odvoz odvečnega materiala ter stroški začasne in končne deponije</t>
    </r>
  </si>
  <si>
    <r>
      <t>Dobava materiala in izdelava cevne kabelske kanalizacije iz</t>
    </r>
    <r>
      <rPr>
        <b/>
        <sz val="8"/>
        <rFont val="Arial"/>
        <family val="2"/>
        <charset val="238"/>
      </rPr>
      <t xml:space="preserve"> 1x2 PVC 110 v povozni površini</t>
    </r>
    <r>
      <rPr>
        <sz val="8"/>
        <rFont val="Arial"/>
        <family val="2"/>
        <charset val="238"/>
      </rPr>
      <t xml:space="preserve">, izkop v zemljišču III-IV. ktg. na globini 1,01m, širina izkopa 0,45cm, polaganje PVC opozorilnega traku, zaščita cevi s peskom v sloju 10 cm okoli cevi, </t>
    </r>
    <r>
      <rPr>
        <b/>
        <sz val="8"/>
        <rFont val="Arial"/>
        <family val="2"/>
        <charset val="238"/>
      </rPr>
      <t>zasip kanala s tamponskim materialom in betonom</t>
    </r>
    <r>
      <rPr>
        <sz val="8"/>
        <rFont val="Arial"/>
        <family val="2"/>
        <charset val="238"/>
      </rPr>
      <t>, čiščenje trase, nakladanje in odvoz odvečnega materiala ter stroški začasne in končne deponije</t>
    </r>
  </si>
  <si>
    <r>
      <t>Dobava materiala in izdelava cevne kabelske kanalizacije iz</t>
    </r>
    <r>
      <rPr>
        <b/>
        <sz val="8"/>
        <rFont val="Arial"/>
        <family val="2"/>
        <charset val="238"/>
      </rPr>
      <t xml:space="preserve"> 1x3 PVC 110 v povozni površini (vgradnja nad obstoječe cevi)</t>
    </r>
    <r>
      <rPr>
        <sz val="8"/>
        <rFont val="Arial"/>
        <family val="2"/>
        <charset val="238"/>
      </rPr>
      <t xml:space="preserve">, izkop v zemljišču III-IV. ktg. na globini 0,71m, širina izkopa 0,59cm, polaganje PVC opozorilnega traku, zaščita cevi s peskom v sloju 10 cm okoli cevi, </t>
    </r>
    <r>
      <rPr>
        <b/>
        <sz val="8"/>
        <rFont val="Arial"/>
        <family val="2"/>
        <charset val="238"/>
      </rPr>
      <t>zasip kanala s tamponskim materialom in betonom</t>
    </r>
    <r>
      <rPr>
        <sz val="8"/>
        <rFont val="Arial"/>
        <family val="2"/>
        <charset val="238"/>
      </rPr>
      <t>, čiščenje trase, nakladanje in odvoz odvečnega materiala ter stroški začasne in končne deponije</t>
    </r>
  </si>
  <si>
    <r>
      <t>Dobava materiala in izdelava cevne kabelske kanalizacije iz</t>
    </r>
    <r>
      <rPr>
        <b/>
        <sz val="8"/>
        <rFont val="Arial"/>
        <family val="2"/>
        <charset val="238"/>
      </rPr>
      <t xml:space="preserve"> 2x2 PVC 110 v povozni površini</t>
    </r>
    <r>
      <rPr>
        <sz val="8"/>
        <rFont val="Arial"/>
        <family val="2"/>
        <charset val="238"/>
      </rPr>
      <t xml:space="preserve">, izkop v zemljišču III-IV. ktg. na globini 1,15m, širina izkopa 0,45cm, polaganje PVC opozorilnega traku, zaščita cevi s peskom v sloju 10 cm okoli cevi, </t>
    </r>
    <r>
      <rPr>
        <b/>
        <sz val="8"/>
        <rFont val="Arial"/>
        <family val="2"/>
        <charset val="238"/>
      </rPr>
      <t>zasip kanala s tamponskim materialom in betonom</t>
    </r>
    <r>
      <rPr>
        <sz val="8"/>
        <rFont val="Arial"/>
        <family val="2"/>
        <charset val="238"/>
      </rPr>
      <t>, čiščenje trase, nakladanje in odvoz odvečnega materiala ter stroški začasne in končne deponije</t>
    </r>
  </si>
  <si>
    <r>
      <t>Dobava materiala in izdelava cevne kabelske kanalizacije iz</t>
    </r>
    <r>
      <rPr>
        <b/>
        <sz val="8"/>
        <rFont val="Arial"/>
        <family val="2"/>
        <charset val="238"/>
      </rPr>
      <t xml:space="preserve"> 3x2 PVC 110 v povozni površini (vgradnja ob obstoječe cevi)</t>
    </r>
    <r>
      <rPr>
        <sz val="8"/>
        <rFont val="Arial"/>
        <family val="2"/>
        <charset val="238"/>
      </rPr>
      <t xml:space="preserve">, izkop v zemljišču III-IV. ktg. na globini 1,29m, širina izkopa 0,45cm, polaganje PVC opozorilnega traku, zaščita cevi s peskom v sloju 10 cm okoli cevi, </t>
    </r>
    <r>
      <rPr>
        <b/>
        <sz val="8"/>
        <rFont val="Arial"/>
        <family val="2"/>
        <charset val="238"/>
      </rPr>
      <t>zasip kanala s tamponskim materialom in betonom</t>
    </r>
    <r>
      <rPr>
        <sz val="8"/>
        <rFont val="Arial"/>
        <family val="2"/>
        <charset val="238"/>
      </rPr>
      <t>, čiščenje trase, nakladanje in odvoz odvečnega materiala ter stroški začasne in končne deponije</t>
    </r>
  </si>
  <si>
    <t>Izdelava 2-cevnega uvoda (2x110mm) v obstoječ jašek z obdelavo odprtine, dim. 12x25cm</t>
  </si>
  <si>
    <t>Izdelava 3-cevnega uvoda (3x110mm) v obstoječ jašek z obdelavo odprtine, dim. 12x35cm</t>
  </si>
  <si>
    <t>Izdelava 4-cevnega uvoda (4x110mm) v obstoječ jašek z obdelavo odprtine, dim. 25x25cm</t>
  </si>
  <si>
    <t>Izdelava 6-cevnega uvoda (6x110mm) v obstoječ jašek z obdelavo odprtine, dim. 25x36cm</t>
  </si>
  <si>
    <t>Strojni izkop v zemljišču III-IV. ktg. nad obstoječimi kabli/cevmi, v dolžini cca 200m</t>
  </si>
  <si>
    <t>Stroški za ročni izkop jarka v zemljišču III-IV. nad obstoječimi kabli/cevmi, v dolžini cca 200m</t>
  </si>
  <si>
    <t>Dobava in vgrajevanje tampona - gramoza, nakladanje in odvoz viška matreriala na deponijo, stroški začasne in končne deponije, čiščenje trase</t>
  </si>
  <si>
    <t>Dobava in ročno vgrajevanje betona C8/10 v kanal pri prehodu cevi preko povozne površine ali pri zaščiti obst TK voda</t>
  </si>
  <si>
    <t>Stroški za zaščito obstoječih kablov; vzdolžno rezanje PVC cevi, objem kabla z dvema pol-cevema, spajanje pol-cevi z objemko - predvideno</t>
  </si>
  <si>
    <t>Stroški za dodatni ročni izkop jarka v zemljišču III-IV. pri križanju z obstoječimi / predvidenimi komunalnimi vodi, izvedba križanja po pogojih upravljavcev</t>
  </si>
  <si>
    <t>- križanje z EE, 1x</t>
  </si>
  <si>
    <t>- križanje s CR, 5x</t>
  </si>
  <si>
    <t>- križanje z vodovodom, 5x</t>
  </si>
  <si>
    <t>- križanje z meteo-kanalom, 14x</t>
  </si>
  <si>
    <t>- križanje s fek-kanalom, 2x</t>
  </si>
  <si>
    <t>- križanje s TK, 6x</t>
  </si>
  <si>
    <t>- križanje s plinovodom, 2x</t>
  </si>
  <si>
    <r>
      <t>Dobava materiala in izdelava armirano betonskega kabelskega jaška dim.</t>
    </r>
    <r>
      <rPr>
        <b/>
        <sz val="8"/>
        <rFont val="Arial"/>
        <family val="2"/>
        <charset val="238"/>
      </rPr>
      <t xml:space="preserve">1,50x1,80x1,80m v povozni površini na obstoječih ceveh, </t>
    </r>
    <r>
      <rPr>
        <sz val="8"/>
        <rFont val="Arial"/>
        <family val="2"/>
        <charset val="238"/>
      </rPr>
      <t xml:space="preserve">izkop v zemljišču IV. ktg. jašek opremljen z LŽ pokrovom za obtežbo </t>
    </r>
    <r>
      <rPr>
        <b/>
        <sz val="8"/>
        <rFont val="Arial"/>
        <family val="2"/>
        <charset val="238"/>
      </rPr>
      <t>400kN</t>
    </r>
    <r>
      <rPr>
        <sz val="8"/>
        <rFont val="Arial"/>
        <family val="2"/>
        <charset val="238"/>
      </rPr>
      <t>, eno-dvostranski opaž, detajli izvedbe v skladu z grafično prilogo, nakladanje in odvoz odvečnega materiala ter stroški začasne in končne deponije, ometavanje in finalna obdelava jaška, čiščenje okolice</t>
    </r>
  </si>
  <si>
    <r>
      <t xml:space="preserve">Dobava materiala in </t>
    </r>
    <r>
      <rPr>
        <b/>
        <sz val="8"/>
        <rFont val="Arial"/>
        <family val="2"/>
        <charset val="238"/>
      </rPr>
      <t>povečava</t>
    </r>
    <r>
      <rPr>
        <sz val="8"/>
        <rFont val="Arial"/>
        <family val="2"/>
        <charset val="238"/>
      </rPr>
      <t xml:space="preserve"> obstoječega armirano betonskega kabelskega jaška dim.</t>
    </r>
    <r>
      <rPr>
        <b/>
        <sz val="8"/>
        <rFont val="Arial"/>
        <family val="2"/>
        <charset val="238"/>
      </rPr>
      <t>1,50x1,00x1,00m na 1,50x2,00x1,00m v povozni površini na obstoječih ceveh</t>
    </r>
    <r>
      <rPr>
        <sz val="8"/>
        <rFont val="Arial"/>
        <family val="2"/>
        <charset val="238"/>
      </rPr>
      <t xml:space="preserve">, izkop v zemljišču IV. ktg. jašek opremljen z 2x LŽ pokrovom za obtežbo </t>
    </r>
    <r>
      <rPr>
        <b/>
        <sz val="8"/>
        <rFont val="Arial"/>
        <family val="2"/>
        <charset val="238"/>
      </rPr>
      <t>400kN</t>
    </r>
    <r>
      <rPr>
        <sz val="8"/>
        <rFont val="Arial"/>
        <family val="2"/>
        <charset val="238"/>
      </rPr>
      <t>, eno-dvostranski opaž, detajli izvedbe v skladu z grafično prilogo, nakladanje in odvoz odvečnega materiala ter stroški začasne in končne deponije, ometavanje in finalna obdelava jaška, čiščenje okolice</t>
    </r>
  </si>
  <si>
    <t>Zaščita obstoječih komunalnih vodov v kabelskih jaških pri rušitvi jaška, kot npr.; prekritje z deskami ali gumi tepihom</t>
  </si>
  <si>
    <t>Izvedba gradbenih del pri rušitvi obst. kabelskega jaška, izkop v zemljišču IV. ktg., demontaža pokrova, rušenje armirane-betonske zgornje / spodnje plošče ali stene kabelskega jaška, cca 1,5m3 armirani beton, nakladanje in odvoz odvečnega materiala ter stroški začasne in končne deponije</t>
  </si>
  <si>
    <r>
      <t xml:space="preserve">Dobava materiala in izdelava nove armirano betonske zgornje plošče kabelskega jaška, za dim. jaška 1,50x2,00m, deb. plošče 20cm, prilagoditev višine jaška na novo niveleto terena,  vgradnja LŽ pokrova 60/60 za obtežbo </t>
    </r>
    <r>
      <rPr>
        <b/>
        <sz val="8"/>
        <rFont val="Arial"/>
        <family val="2"/>
        <charset val="238"/>
      </rPr>
      <t>400kN</t>
    </r>
    <r>
      <rPr>
        <sz val="8"/>
        <rFont val="Arial"/>
        <family val="2"/>
        <charset val="238"/>
      </rPr>
      <t>, enostranski opaž, detajli izvedbe v skladu z grafično prilogo, nakladanje in odvoz odvečnega materiala ter stroški začasne in končne deponije</t>
    </r>
  </si>
  <si>
    <t>Izdelava izvršilnega načrta kabelske kanalizacije, ki obsega situacijski in shematski načrt</t>
  </si>
  <si>
    <t>Priprava in zavarovanje gradbišča</t>
  </si>
  <si>
    <t>EVR</t>
  </si>
  <si>
    <t>SKUPAJ</t>
  </si>
  <si>
    <t>REKAPITULACIJA</t>
  </si>
  <si>
    <t>4</t>
  </si>
  <si>
    <t>CESTNA RAZSVETLJAVA</t>
  </si>
  <si>
    <t>5</t>
  </si>
  <si>
    <t>TELEKOMUNIKACIJSKO OMREŽJE</t>
  </si>
  <si>
    <t>6</t>
  </si>
  <si>
    <t>PLINOVOD</t>
  </si>
  <si>
    <t>6.2</t>
  </si>
  <si>
    <t>Strojna dela</t>
  </si>
  <si>
    <t>Gradbena dela</t>
  </si>
  <si>
    <t>4.0</t>
  </si>
  <si>
    <t xml:space="preserve">POPIS MATERIALA IN DEL S PREDRAČUNOM </t>
  </si>
  <si>
    <t>STROJNA DELA</t>
  </si>
  <si>
    <t>PLINOVOD N-28152, PE 160x9,5</t>
  </si>
  <si>
    <t>Z. ŠT.</t>
  </si>
  <si>
    <t xml:space="preserve">
OPIS POSTAVKE
</t>
  </si>
  <si>
    <t>KOLIČINA</t>
  </si>
  <si>
    <t>ENOTA</t>
  </si>
  <si>
    <t>CENA/ENOTO [EUR]</t>
  </si>
  <si>
    <t>CENA
[EUR]</t>
  </si>
  <si>
    <t>Cev iz materiala PE100- SDR 17</t>
  </si>
  <si>
    <t>Cev iz materiala PE100, po SIST EN 12007-2, SDR 17 skupaj z dodatkom za razrez.</t>
  </si>
  <si>
    <t>PE160x9,5</t>
  </si>
  <si>
    <r>
      <t>m</t>
    </r>
    <r>
      <rPr>
        <vertAlign val="superscript"/>
        <sz val="10"/>
        <rFont val="Arial"/>
        <family val="2"/>
        <charset val="238"/>
      </rPr>
      <t>1</t>
    </r>
  </si>
  <si>
    <r>
      <t>Lok iz materiala PE100-45</t>
    </r>
    <r>
      <rPr>
        <b/>
        <vertAlign val="superscript"/>
        <sz val="10"/>
        <rFont val="Arial"/>
        <family val="2"/>
        <charset val="238"/>
      </rPr>
      <t>0</t>
    </r>
  </si>
  <si>
    <r>
      <t>Lok iz materiala PE100, 45</t>
    </r>
    <r>
      <rPr>
        <vertAlign val="superscript"/>
        <sz val="10"/>
        <rFont val="Arial"/>
        <family val="2"/>
        <charset val="238"/>
      </rPr>
      <t>0</t>
    </r>
    <r>
      <rPr>
        <sz val="10"/>
        <rFont val="Arial"/>
        <family val="2"/>
        <charset val="238"/>
      </rPr>
      <t>.</t>
    </r>
  </si>
  <si>
    <t>PE160</t>
  </si>
  <si>
    <r>
      <t>Lok iz materiala PE100-90</t>
    </r>
    <r>
      <rPr>
        <b/>
        <vertAlign val="superscript"/>
        <sz val="10"/>
        <rFont val="Arial"/>
        <family val="2"/>
        <charset val="238"/>
      </rPr>
      <t>0</t>
    </r>
  </si>
  <si>
    <r>
      <t>Lok iz materiala PE100, 90</t>
    </r>
    <r>
      <rPr>
        <vertAlign val="superscript"/>
        <sz val="10"/>
        <rFont val="Arial"/>
        <family val="2"/>
        <charset val="238"/>
      </rPr>
      <t>0</t>
    </r>
    <r>
      <rPr>
        <sz val="10"/>
        <rFont val="Arial"/>
        <family val="2"/>
        <charset val="238"/>
      </rPr>
      <t>.</t>
    </r>
  </si>
  <si>
    <t>Reducirni T-kos iz materiala PE100</t>
  </si>
  <si>
    <t>Reducirni odcepni T-kos iz materiala PE100.</t>
  </si>
  <si>
    <t xml:space="preserve">PE225/160 </t>
  </si>
  <si>
    <t>Cevna kapa iz materiala PE100</t>
  </si>
  <si>
    <t>Cevna kapa iz materiala PE100.</t>
  </si>
  <si>
    <t xml:space="preserve">PE160 </t>
  </si>
  <si>
    <t>Obojka iz materiala PE100</t>
  </si>
  <si>
    <t>Obojka iz PE100 z vgrajeno elektro-uporovno žico, skupaj z varjenjem.</t>
  </si>
  <si>
    <t xml:space="preserve">PE225 </t>
  </si>
  <si>
    <t>Krogelna pipa iz materiala PE100 - podzemna vgradnja</t>
  </si>
  <si>
    <t>Krogelna pipa iz materiala PE100, tlačne stopnje PN 4, za zemeljski plin, s teleskopsko vgradbilno garnituro z evro nastavkom.</t>
  </si>
  <si>
    <t>Cestna kapa</t>
  </si>
  <si>
    <t>Litoželezna zaščitna cestna kapa, material SL 18, z napisom plin na pokrovu, zaščitena z bitumnom.</t>
  </si>
  <si>
    <t xml:space="preserve">DN190 </t>
  </si>
  <si>
    <t>PEsifon - kondenčna cev iz materiala PE100</t>
  </si>
  <si>
    <t>PEsifon - kondenčna cev, izdelana iz materiala PE100 dimenzije PE63, dveh kolen dimenzije PE63, reducirnega kosa PE63/32, prehodnega kosa PE32/DN25, z jekleno krogelno pipo DN25 tlačne stopnje PN 4, z navojnima priključkoma in zaprto z navojnim čepom, skupaj s PVC cevjo, mivko potrebno za zapolnitev PVC cevi, dolžine cca 1,5m, ki se prilagodi na mestu vgradnje, ter varilnim, tesnilnim in vijačnim materialom (izdelan po priloženi skici)</t>
  </si>
  <si>
    <t>PEizpihovalna cev iz materiala PE100</t>
  </si>
  <si>
    <t>PEizpihovalna cev, izdelana iz cevi PE100, dimenzije PE63, kolena PE63, reducirnega kosa PE63/32, prehodnega kosa PE32/DN25, z jekleno krogelno pipo DN25 tlačne stopnje PN 4, z navojnima priključkoma in zaprto z navojnim čepom, skupaj s PVC cevjo, mivko potrebno za zapolnitev PVC cevi, dolžine cca 1,5m, ki se prilagodi na mestu vgradnje, ter varilnim, tesnilnim in vijačnim materialom (izdelan po priloženi skici)</t>
  </si>
  <si>
    <t>Zaščita podzemnih instalacij-plinovodi</t>
  </si>
  <si>
    <t>Fizična zaščita podzemnih instalacij (zaščitna cev l = 2,0m na obeh straneh zaprta s polstjo in objemko ter njeno obsutje).</t>
  </si>
  <si>
    <t>plinovod PE160 - Z.C. PE225</t>
  </si>
  <si>
    <t>Pozicijska tablica-armatura</t>
  </si>
  <si>
    <t>Pozicijska tablica po DIN 4065 za oznako armatur plinovoda, skupaj s pritrdilnim materialom in izmero.</t>
  </si>
  <si>
    <t>Tlačni preizkusi</t>
  </si>
  <si>
    <t>Tlačni preizkusi plinovoda, izvedeni po navodilih iz projekta, skupaj z izdelavo zapisnikov o preizkusih.</t>
  </si>
  <si>
    <t>Spuščanje plina</t>
  </si>
  <si>
    <t>Spuščanje plina v plinovod, ki ga opravi distributer plina.</t>
  </si>
  <si>
    <t>Prekinitev dobave plina</t>
  </si>
  <si>
    <t>Prekinitev dobave plina, ki ga opravi distributer plina.</t>
  </si>
  <si>
    <t>Prevezava plinovoda</t>
  </si>
  <si>
    <t>Prevezava novoprojektiranega plinovoda na obstoječe plinovodno omrežje, ki ga opravi distributer plina. (Obračun po dejanskih stroških distributerja!)</t>
  </si>
  <si>
    <t>Nepredvidena dela:</t>
  </si>
  <si>
    <t>Nepredvidena dela odobrena s strani nadzora in obračunana po analizi cen v skladu s kalkulativnimi elementi.</t>
  </si>
  <si>
    <t>PLINOVOD N-28153, PE 63x5,8</t>
  </si>
  <si>
    <t>Cev iz materiala PE100 - SDR 11</t>
  </si>
  <si>
    <t>Cev iz materiala PE100, po SIST EN 12007-2, SDR 11 skupaj z dodatkom za razrez.</t>
  </si>
  <si>
    <t xml:space="preserve">PE63x5,8 </t>
  </si>
  <si>
    <t xml:space="preserve">PE63 </t>
  </si>
  <si>
    <t>Sedlo z obojko iz materiala PE100</t>
  </si>
  <si>
    <t>Elektrovarilno sedlo z obojko iz materiala PE100 z vgrajeno elektro-uporovno žico, skupaj z varjenjem.</t>
  </si>
  <si>
    <t>PE160/63</t>
  </si>
  <si>
    <t>PE63</t>
  </si>
  <si>
    <t>plinovod PE63 - Z.C. PE110</t>
  </si>
  <si>
    <t>GRADBENA DELA</t>
  </si>
  <si>
    <t>Zakoličba</t>
  </si>
  <si>
    <t>Priprava gradbišča, zarisovanje trase, določitev globin izkopa in zakoličba trase, zavarovanje zakoličbe in izdelava zakoličbenega načrta.</t>
  </si>
  <si>
    <t>Površinski odkop humusa - odvoz na deponijo</t>
  </si>
  <si>
    <t xml:space="preserve">Površinski odkop humusa debeline do 30 cm, z vsemi manipulacijami, z odvozom na začasno deponijo, dovozom, razstiranjem, planiranjem, posejanjem travnatega semena in negovanjem do vzklitja. </t>
  </si>
  <si>
    <r>
      <t>m</t>
    </r>
    <r>
      <rPr>
        <vertAlign val="superscript"/>
        <sz val="10"/>
        <rFont val="Arial"/>
        <family val="2"/>
        <charset val="238"/>
      </rPr>
      <t>2</t>
    </r>
  </si>
  <si>
    <t>Asfalt na vozišču - rezanje in rušenje</t>
  </si>
  <si>
    <t>Rezanje, rušenje in odstranitev asfalta na vozišču, z vsemi manipulacijami, z odvozom na stalno deponijo in vključno s pristojbino.</t>
  </si>
  <si>
    <t>Vertikalni stik - dilaplast</t>
  </si>
  <si>
    <t>Izdelava vertikalnih stikov med starim in novim asfaltom z dilaplastom 2-4 cm debela plast pri čemer je upoštevano 1kg Dilaplasta za 12 m stika.</t>
  </si>
  <si>
    <t>kg</t>
  </si>
  <si>
    <t>Zatesnitev stika - TC trak</t>
  </si>
  <si>
    <t>Zatesnitev stika med starim in novim asfaltom z bitumenskim TC trakom 30x10 mm.</t>
  </si>
  <si>
    <t>Asfalt - vgradnja vozišče 9 cm</t>
  </si>
  <si>
    <t>Dobava in vgrajevanje dvoslojnega asfalta, odstranjevanje sloja tampona v debelini grobega in finega asfalta, fino planiranje in valjanje podlage, obrizg z emulzijo, obdelava stika med novim in starim asfaltom in (po potrebi) obnovitvitev horizontalne prometne signalizacije.</t>
  </si>
  <si>
    <t>vozišče:</t>
  </si>
  <si>
    <r>
      <rPr>
        <b/>
        <sz val="10"/>
        <rFont val="Arial"/>
        <family val="2"/>
        <charset val="238"/>
      </rPr>
      <t>bitudrobir:</t>
    </r>
    <r>
      <rPr>
        <sz val="10"/>
        <rFont val="Arial"/>
        <family val="2"/>
        <charset val="238"/>
      </rPr>
      <t xml:space="preserve"> vezana nosilna zmes AC 22 base B 50/70 A3, d = 6 cm</t>
    </r>
  </si>
  <si>
    <t>asfaltbeton: vezana obrabno zaporna plast AC 8 surf B 70/100 A4, d = 3 cm</t>
  </si>
  <si>
    <t>Obbetoniranje kap</t>
  </si>
  <si>
    <t>Postavitev vodovodnih ali plinskih kap na višino nivelete asfalta, z obbetoniranjem, vsemi pomožnimi deli in materialom</t>
  </si>
  <si>
    <t>Planiranje dna jarka</t>
  </si>
  <si>
    <t>Planiranje dna jarka z natančnostjo +,- 3 cm.</t>
  </si>
  <si>
    <t>Kombinirani izkop - odvoz na deponijo</t>
  </si>
  <si>
    <t>Kombinirani izkop jarka za cevovod v terenu III-IV kategorije, globine do 2,0 m z direktnim nakladanjem na kamion in odvozom na stalno deponijo, vključno s pristojbino.</t>
  </si>
  <si>
    <t>a) strojni izkop</t>
  </si>
  <si>
    <r>
      <t>m</t>
    </r>
    <r>
      <rPr>
        <vertAlign val="superscript"/>
        <sz val="10"/>
        <rFont val="Arial"/>
        <family val="2"/>
        <charset val="238"/>
      </rPr>
      <t>3</t>
    </r>
  </si>
  <si>
    <t>b) ročni izkop</t>
  </si>
  <si>
    <t>Zasip - posteljica / plinovodi</t>
  </si>
  <si>
    <t>Dobava in vgradnja posteljice z dopeljanim peskom 0/4 mm za posteljico in obsip plinovoda, do višine 10 cm nad temenom cevi (po detajlu iz projekta), s planiranjem in utrjevanjem. Natančnost izdelave posteljice je +/- 1 cm.</t>
  </si>
  <si>
    <t>Zasip - obstoječi izkopani material</t>
  </si>
  <si>
    <t xml:space="preserve">Zasip z obstoječim materialom do višine potrebne za končno ureditev terena, s komprimiranjem v slojih deb. 20 - 30 cm do predpisane zbitosti in planiranje površine s točnostjo +- 1.0 cm </t>
  </si>
  <si>
    <t>Zasip - tamponski material - 0/32 mm</t>
  </si>
  <si>
    <t xml:space="preserve">Dobava in vgradnja tamponskega drobljenca, zrnatosti od 0 do 32 mm za nosilni sloj, s komprimiranjem po slojih v deb. 20 - 30 cm do predpisane zbitosti in planiranje površine s točnostjo +- 1.0 cm. Vgradnja 0,40 cm pod zgornjim ustrojem ceste. </t>
  </si>
  <si>
    <t>Zasip - tamponski material - 0/63 mm</t>
  </si>
  <si>
    <t xml:space="preserve">Dobava in vgradnja gramoza za tamponsko plast, zrnatosti od 0 do 63 mm, s komprimiranjem po slojih v deb. 20 - 30 cm do predpisane zbitosti in planiranje površine s točnostjo +- 1.0 cm. </t>
  </si>
  <si>
    <t>Odvoz materiala</t>
  </si>
  <si>
    <t>Odvoz odvečnega izkopanega materiala, z vsemi manipulacijami na stalno deponijo, vključno s pristojbino.</t>
  </si>
  <si>
    <t>Opozorilni trak</t>
  </si>
  <si>
    <r>
      <t xml:space="preserve">Dobava in polaganje opozorilnega PVC traku, rumene barve z oznako </t>
    </r>
    <r>
      <rPr>
        <b/>
        <sz val="10"/>
        <rFont val="Arial"/>
        <family val="2"/>
        <charset val="238"/>
      </rPr>
      <t>POZOR PLINOVOD</t>
    </r>
    <r>
      <rPr>
        <sz val="10"/>
        <rFont val="Arial"/>
        <family val="2"/>
        <charset val="238"/>
      </rPr>
      <t>.</t>
    </r>
  </si>
  <si>
    <t>AB plošča</t>
  </si>
  <si>
    <t>Dobava montažne armiranobetonske plošče iz C 12/15 za cestno kapo in postavitev na niveleto.</t>
  </si>
  <si>
    <t>Obbetoniranje LŽ kape</t>
  </si>
  <si>
    <t>Postavitev in obbetoniranje litoželezne kape.</t>
  </si>
  <si>
    <t>Horizontalno vrtanje - vodeno vrtanje - za cev fi 160</t>
  </si>
  <si>
    <t>Izdelava vodene vrtine za cev fi 210mm za uvlačenje PE/HD cevi 1x fi 160mm po tehnologiji HDD, v zemljini III. - IV. kat.</t>
  </si>
  <si>
    <t>vrtina fi 210mm</t>
  </si>
  <si>
    <t>Dobava in montaža PE oplaščene plinske cevi fi 160 mm, PE 100, po SIST EN 12007-2, SDR 17 dodatno oplaščena z zaščitnim plaščem proti nastanku risov in brazd.</t>
  </si>
  <si>
    <t>PE 160x9,5</t>
  </si>
  <si>
    <t>Dobava vode za potrebe vrtanja</t>
  </si>
  <si>
    <t>Dobava bentonita za potrebe vrtanja</t>
  </si>
  <si>
    <t>Premik garniture</t>
  </si>
  <si>
    <t>Geodetski posnetek</t>
  </si>
  <si>
    <t>Geodetski posnetki s kartiranjem.</t>
  </si>
  <si>
    <t>Zavarovanje in nadzor podzemnih instalacij</t>
  </si>
  <si>
    <t xml:space="preserve">Zakoličba obstoječih komunalnih naprav (križanja in približevanja) in nadzor upravljalca podzemnih instalacij (vodovod, kanalizacija, plin, vročevod, elektro, javna razsvetljava, TK voj, KTV), ki prečkajo ali kako drugače segajo v profil izkopa (glede na obsežnost objekta in po računu upravljalca). </t>
  </si>
  <si>
    <t>Zapora ceste - signalizacija / plinovodi</t>
  </si>
  <si>
    <t>Stroški zapore ceste, prometna signalizacija in osvetlitev zapore - ocena.
(obračun po dejanskih stroških oz. po m)</t>
  </si>
  <si>
    <t>Nepredvidena dela</t>
  </si>
  <si>
    <t>SKUPAJ:</t>
  </si>
  <si>
    <t>1.2.9</t>
  </si>
  <si>
    <t>Čiščenje terena in odstranitev grmovja, ter manjših dreves na gosto porasli površini (nad 50 % pokritega tlorisa) - strojno. V ceni zajeto odvoz na deponijo in plačilo takse</t>
  </si>
  <si>
    <t>Površinski izkop plodne zemljine – 1. kategorije – strojno, odstranitev humusa  deb 20 cm. V ceni zajeto odvoz na deponijo in plačilo takse</t>
  </si>
  <si>
    <t>Izkop vezljive zemljine – 3. kategorije – strojno z nakladanjem in odvozom na deponijo in plačilo takse, do spodnje kote planuma - cesta</t>
  </si>
  <si>
    <t>21106 - Široki izkop vezljive zemljine – 3. kategorije – strojno z nakladanjem - preostali del</t>
  </si>
  <si>
    <t>Vgraditev nasipa iz zrnate kamnine – 3. kategorije, širina pete temeljnega nasipa mora biti minimalne širine 2,0 m, po plasteh max 30 cm, vključno z vsemi dodatnimi in zaščitnimi deli ter preizkusom nosilnosti z merilno ploščo.</t>
  </si>
  <si>
    <t>Ureditev planuma posteljice na predpisano nosilnost</t>
  </si>
  <si>
    <t>Izdelava vzdolžne in prečne drenaže, globoke do 1,0 m, na podložni plasti iz cementnega betona, debeline 10 cm, z gibljivimi plastičnimi cevmi premera 20 cm</t>
  </si>
  <si>
    <t>3.2.11</t>
  </si>
  <si>
    <t>Izdelava obrabne  in drenažne plasti bituminizirane zmesi PA 11 B 70/100 A4  v debelini 4 cm z votlostjo 24 – 30 %. Votline se zapolnijo s samorazlivno cementno malto  po sistemu Röfix CreteoPhalt 909 (barva po izboru projektanta); finanlna obdelava peskanje 2x - avtobusna postajališča</t>
  </si>
  <si>
    <t>Geomehanski nadzor</t>
  </si>
  <si>
    <t>Nadzor upravljalca komunalnih vodov</t>
  </si>
  <si>
    <t>6.1.4</t>
  </si>
  <si>
    <t>Izdelava posnetka izvedenega stanja</t>
  </si>
  <si>
    <t>6.1.5</t>
  </si>
  <si>
    <t>6.1.6</t>
  </si>
  <si>
    <t>7</t>
  </si>
  <si>
    <t>VODOVOD</t>
  </si>
  <si>
    <t>7.1</t>
  </si>
  <si>
    <t>Pripravljalna dela</t>
  </si>
  <si>
    <t>7.2</t>
  </si>
  <si>
    <t>7.3</t>
  </si>
  <si>
    <t>Montažna dela</t>
  </si>
  <si>
    <t>7.4</t>
  </si>
  <si>
    <t>Nabava materiala</t>
  </si>
  <si>
    <t>=Rekapitulacija!B34</t>
  </si>
  <si>
    <t>PRIPRAVLJANA DELA</t>
  </si>
  <si>
    <t>Priprava gradbišča v dolžini l=222 m, odstranitev eventuelnih ovir in utrditev delovnega platoja. Po končanih delih se gradbišče pospravi in vzpostavi v prvotno stanje.</t>
  </si>
  <si>
    <t>7.1.1</t>
  </si>
  <si>
    <t>priprava 100%</t>
  </si>
  <si>
    <t>7.1.2</t>
  </si>
  <si>
    <t>vzpostavitev 100%</t>
  </si>
  <si>
    <t>7.1.3</t>
  </si>
  <si>
    <t>Zakoličenje osi cevovoda z zavarovanjem osi, oznako horizontalnih in vertikalnih lomov, oznako vozlišč, odcepov in zakoličba mesta prevezave na obstoječi cevovod. Obračun za 1 m1.</t>
  </si>
  <si>
    <t>7.1.4</t>
  </si>
  <si>
    <t>Zakoličba obstoječih komunalnih vodov, oznaka križanj in stroški nadzora pri križanju vodovoda z ostalimi komunalnimi vodi. 
Obračun po dejanskih stroških.</t>
  </si>
  <si>
    <t>7.1.5</t>
  </si>
  <si>
    <t>Postavitev gradbenih profilov na vzpostavljeno os trase cevovoda ter določitev nivoja za merjenje globine izkopa in polaganje cevovoda. Obračun za 1 kos.</t>
  </si>
  <si>
    <t>7.1.6</t>
  </si>
  <si>
    <t>Ostala dodatna in nepredvidena dela. Obračun stroškov po dejanskih stroških porabe časa in materiala po vpisu v gradbeni dnevnik. 
Ocena stroškov 10% vrednosti pripravljalnih del.</t>
  </si>
  <si>
    <t>PRIPRAVLJALNA DELA</t>
  </si>
  <si>
    <t>skupaj</t>
  </si>
  <si>
    <t>Opombe:
Med točkama 1in 17 v popis del ni vključen strošek vzpostavitve vozišča (vezana in nevezana plast) na območju sočasne gradnje. Ta strošek je zajet v delilniku za cesto.</t>
  </si>
  <si>
    <t xml:space="preserve">V načrtu vodovoda je upoštevan odkop grabiščne poti deb. 30 cm vgrajene pri gradnji kanalizacije in odvoz materiala na začasno deponijo. Nato bo izveden izkop jarka globine potrebne za vgradnjo vodovodne cevi; pri tem je upoštevano, da se 50% izkopane zemljine odpelje na začasno deponijo, za ponovno vgradnjo, preostali del se odpelje na trajno deponijo. Po vgradnji vodovodne cevi in izvedbi obsipa in nasipa nad cevjo s peščenim materialom gr. 0-16, se izvede zasip deloma z izkopanim materialom III. kat., ki je bil odpeljan na začasno deponijo in preostanek z dobavljenim kamnitim drobljencem. Zgornjih 30 cm se izvede z materialom gradbiščne poti, ki je bil vgrajen v fazi izgradnje kanalizacije in odpeljan na začasno deponijo. </t>
  </si>
  <si>
    <t>Po vgradnji ostalih komunalnih vodov se izvede urejanje vozišča skladno z načrtom. Končna ureditev se izvede skladno z načrtom prometnih površin.</t>
  </si>
  <si>
    <t>Med točkama 17 in 20 je upoštevan odkop humusa in vzpostavitev v prvotno stanje.</t>
  </si>
  <si>
    <t>Med točkama 20 in 23 je upoštevano rušenje asfaltne površine vozišča oz. pločnika in vzpostavitev v prvotno stanje.</t>
  </si>
  <si>
    <t>Koeficient razrahljivosti materiala je upoštevan v ceni za enoto.</t>
  </si>
  <si>
    <t>Čiščenje terena po končanih delih je predmet Načrta prometnih površin.</t>
  </si>
  <si>
    <t>7.2.1</t>
  </si>
  <si>
    <t>Površinski odkop humusa v poprečni debelini 20 cm, z odrivom do 10 m od roba izkopa. Obračun za 1 m3.</t>
  </si>
  <si>
    <t>7.2.2</t>
  </si>
  <si>
    <t>Rušenje asfaltnih plasti do debeline 12 cm; nakladanje in odvoz porušenega asfalta na ustrezno deponijo po izboru izvajalca in s plačilom deponijske takse. Obračun za 1 m2.</t>
  </si>
  <si>
    <t>7.2.3</t>
  </si>
  <si>
    <r>
      <t>Strojni izkop nasipa gradbiščne poti, deb.  0,30 m z nakladanjem na kamion.  Izkop se izvaja z brežinami v naklonu 70</t>
    </r>
    <r>
      <rPr>
        <sz val="9"/>
        <rFont val="Calibri"/>
        <family val="2"/>
        <charset val="238"/>
      </rPr>
      <t>˚</t>
    </r>
    <r>
      <rPr>
        <sz val="9"/>
        <rFont val="Frutiger"/>
        <family val="2"/>
        <charset val="238"/>
      </rPr>
      <t>. Obračun za 1 m3.</t>
    </r>
  </si>
  <si>
    <t>7.2.4</t>
  </si>
  <si>
    <t>Strojni izkop jarka globine do 3,0 m v terenu III. kat. z nakladanjem na kamion.  Izkop se izvaja z razpiranjem gradbenega jarka. Obračun za 1 m3.</t>
  </si>
  <si>
    <t>7.2.5</t>
  </si>
  <si>
    <t>Strojni izkop jarka globine do 2,0 m v terenu IV. kat. z nakladanjem na kamion.  Izkop se izvaja z razpiranjem gradbenega jarka. Obračun za 1 m3.</t>
  </si>
  <si>
    <t>7.2.6</t>
  </si>
  <si>
    <t>Ročni izkop jarka globine do 2,0 m v terenu III. kat. z nakladanjem na kamion.  Izkop se izvaja z razpiranjem gradbenega jarka.  Obračun za 1 m3.</t>
  </si>
  <si>
    <t>7.2.7</t>
  </si>
  <si>
    <t>Odvoz odkopanega materiala  gradbiščne poti na začasno deponijo materiala za gradbiščno pot z nakladanjem na kamion in razkladanjem. Cena na enoto vsebuje strošek deponije. Obračun za 1 m3.</t>
  </si>
  <si>
    <t>7.2.8</t>
  </si>
  <si>
    <t>Odvoz odkopanega materiala  na začasno gradbeno deponijo do 5 km z nakladanjem na kamion in razkladanjem. Cena na enoto vsebuje strošek deponije. Obračun za 1 m3.</t>
  </si>
  <si>
    <t>7.2.9</t>
  </si>
  <si>
    <t>Odvoz odkopanega materiala  na trajno gradbeno deponijo do 15 km z nakladanjem na kamion, razkladanjem, razgrinjanjem, planiranjem in utrjevanjem v slojih po 50 cm. V ceno je vključen tudi strošek deponije. Obračun za 1 m3.</t>
  </si>
  <si>
    <t>7.2.10</t>
  </si>
  <si>
    <t>Ročno planiranje dna jarka v projektiranem padcu. Obračun za 1 m2.</t>
  </si>
  <si>
    <t>7.2.11</t>
  </si>
  <si>
    <t>Nabava in dobava peska gr. 0-16 mm in izdelava nasipa za izravnavo dna jarka debeline 10 cm, s planiranjem in utrjevanjem do 95 % trdnosti po standardnem Proctorjevem postopku.
Obračun za 1 m3.</t>
  </si>
  <si>
    <t>7.2.12</t>
  </si>
  <si>
    <t>Nabava, dobava in izdelava nasipa 20 cm nad temenom cevi iz peska granulacije 0-16 mm. Na peščeno posteljico se izvede 3-5 cm deb. ležišče cevi. Obsip cevi se izvaja v slojih po 15 cm, istočasno na obeh straneh cevi z utrjevanjem po standardem Proktorjevem postopku. 
Obračun za 1 m3.</t>
  </si>
  <si>
    <t>7.2.13</t>
  </si>
  <si>
    <t>Dovoz izkopanega materiala z začasne gradbene deponije in zasip jarka z izkopanim materialom do nivoja tampona z utrjevanjem v plasteh po 20 cm.  Obračun za 1 m3.</t>
  </si>
  <si>
    <t>7.2.14</t>
  </si>
  <si>
    <t>Dobava, nabava zasipnega materiala -kamniti drobljenec GW/GP 0/100 in zasip jarka do nivoja tampona z utrjevanjem v plasteh po 20 cm.  Obračun za 1 m3.</t>
  </si>
  <si>
    <t>7.2.15</t>
  </si>
  <si>
    <t>Dovoz izkopanega materiala z začasne gradbene deponije in izvedba začasne transpotne poti v debelini 30 cm.  Obračun za 1 m3.</t>
  </si>
  <si>
    <t>7.2.16</t>
  </si>
  <si>
    <t>Izdelava asfaltne plasti za hodnik za pešce; obrabna plast iz bituminizirane zmesi, AC 11 surf B70/100, A5 deb. 5 cm.  Obračun za 1 m2.</t>
  </si>
  <si>
    <t>7.2.17</t>
  </si>
  <si>
    <t>Izdelava asfaltnega vozišča; spodnja nosilna plast iz bituminizirane zmesi, AC 22 base B50/70, A2 deb. 8 cm.  Obračun za 1 m2.</t>
  </si>
  <si>
    <t>7.2.18</t>
  </si>
  <si>
    <t>Izdelava asfaltnega vozišča; zgornja nosilna plast iz bituminizirane zmesi, AC 22 bin PmB 45/80-63, A2 deb. 7 cm.  Obračun za 1 m2.</t>
  </si>
  <si>
    <t>7.2.19</t>
  </si>
  <si>
    <t>Izdelava asfaltnega vozišča; obrabno zaščitna plast iz bituminizirane zmesi, SMA 11 PmB 45/80-65, A2 deb. 4 cm.  Obračun za 1 m2.</t>
  </si>
  <si>
    <t>7.2.20</t>
  </si>
  <si>
    <t>Izravnava asfaltne podlage z bituminizirano zmesjo AC 8 surf B 50/70.</t>
  </si>
  <si>
    <t>7.2.21</t>
  </si>
  <si>
    <t>Pobrizg s polimerno bitumensko emulzijo 0,4 kg/m². Obračun za 1 m2.</t>
  </si>
  <si>
    <t>7.2.22</t>
  </si>
  <si>
    <t>Strojno razgrinjanje in grobo planiranje humusa v povprečni deb. 20 cm s premetom materiala do 10 m.
Obračun za 1 m3.</t>
  </si>
  <si>
    <t>7.2.23</t>
  </si>
  <si>
    <t>Fino ročno planiranje humuziranih površin in ponovna zatravitev.
Obračun za 1m2.</t>
  </si>
  <si>
    <t>7.2.24</t>
  </si>
  <si>
    <t>Obbetoniranje odcepov, hidrantov, odzračevalnih garnitur, lokov in podbetoniranje NL elementov v jaških, s porabo betona do 0.15-0.40 m3/kos.</t>
  </si>
  <si>
    <t>7.2.25</t>
  </si>
  <si>
    <t>Zavarovanje nastavkov za zasune, odzračevalne garniture in hidrante z betonskimi montažnimi podložkami, ter namestitev cestnih kap na končno niveleto terena ali cestišča. Obračun za 1 kos.</t>
  </si>
  <si>
    <t>7.2.26</t>
  </si>
  <si>
    <t>Nabava in vgradnja sider in stebričkov  označevalnih tablic  za oznako hidrantov, odzračevalnih garnitur in zasunov. Sidro: vroče cinkano, dolžina 600 mm. Stebriček: Al cev d 50 mm, višina 2400 mm.  Obračun za 1 kos.</t>
  </si>
  <si>
    <t>7.2.27</t>
  </si>
  <si>
    <t>Obsip hidrantov in odzračevalnih garnitur z gramoznim materialom (cca 2 m3/ kos fr., 16-32 mm).
Obračun za 1 kos.</t>
  </si>
  <si>
    <t>7.2.28</t>
  </si>
  <si>
    <t xml:space="preserve">Stroški vzdrževanja prekopanih površin v času rušitve do vzpostavitve v prvotno stanje z upoštevanjem stroškov dela in materiala. Obračun za 1 m1. </t>
  </si>
  <si>
    <t>7.2.29</t>
  </si>
  <si>
    <t>Črpanje vode iz gradbene jame v času gradnje.
Obračun za 1 uro.</t>
  </si>
  <si>
    <t>Križanja z ostalimi obst. komunalnimi vodi. Izkop na mestih križanj se izvaja ročno. Za podporo obstoječega komunalnega voda se izvede lesen provizorij. Dela se izvaja pod nadzorom upravljalca oz. vzdrževalca komunalnega voda.</t>
  </si>
  <si>
    <t>7.2.30</t>
  </si>
  <si>
    <t>proj. vodovod pod obst. telekomunikacijskim vodom - vmesni prostor se zapolni s peščenim materialom, zaščita vodovodne cevi se izvede na dolžini 2 m, obračun za 1 križanje</t>
  </si>
  <si>
    <t>7.2.31</t>
  </si>
  <si>
    <t>proj. vodovod pod obst. elektrovodom - vmesni prostor se zapolni s peščenim materialom, zaščita vodovodne cevi se izvede na dolžini 2 m, obračun za 1 križanje</t>
  </si>
  <si>
    <t>7.2.32</t>
  </si>
  <si>
    <t>proj. vodovod pod obst. vodom javne razsvetljave - vmesni prostor se zapolni s peščenim materialom, zaščita vodovodne cevi se izvede na dolžini 2 m, obračun za 1 križanje</t>
  </si>
  <si>
    <t>7.2.33</t>
  </si>
  <si>
    <t>proj. vodovod pod proj. odpadnim kanalom - vmesni prostor se zapolni s peščenim materialom, zaščita vodovodne cevi se izvede na dolžini 2 m, obračun za 1 križanje</t>
  </si>
  <si>
    <t>7.2.34</t>
  </si>
  <si>
    <t>proj. vodovod pod proj. padavinskim kanalom - vmesni prostor se zapolni s peščenim materialom, zaščita vodovodne cevi se izvede na dolžini 2 m, obračun za 1 križanje</t>
  </si>
  <si>
    <t>7.2.35</t>
  </si>
  <si>
    <t>Ostala dodatna in nepredvidena dela. Obračun stroškov po dejanskih stroških porabe časa in materiala po vpisu v gradbeni dnevnik. 
Ocena stroškov 10% vrednosti gradbenih del.</t>
  </si>
  <si>
    <t>MONTAŽNA DELA</t>
  </si>
  <si>
    <t>Priprava gradbišča, določitev deponije vodovodnega materiala in zavarovanje. Po končanih delih se gradbišče pospravi in vzpostavi v prvotno stanje.</t>
  </si>
  <si>
    <t>7.3.1</t>
  </si>
  <si>
    <t>7.3.2</t>
  </si>
  <si>
    <t>7.3.3</t>
  </si>
  <si>
    <t>Prekinitev oskrbe na obstoječem vodovodnem cevovodu z obvestilom porabnikom. Ocena stroškov.</t>
  </si>
  <si>
    <t>7.3.4</t>
  </si>
  <si>
    <t>Izpraznitev obstoječega cevovoda LŽ DN 200, priključitev novega cevovoda. Obračun za 1 kos.</t>
  </si>
  <si>
    <t>7.3.5</t>
  </si>
  <si>
    <t>Demontaža obstoječih fazonskih kosov in armatur, kot npr. zasuni, hidranti, cestne kape, vgradne garniture, premerov DN 50 do DN 100. Odvoz na deponijo gradbenega materiala. Obračun za 1 kos.</t>
  </si>
  <si>
    <t>7.3.6</t>
  </si>
  <si>
    <t>Prenos, spuščanje in polaganje cevi NL DN 200 v jarek in ter poravnanje v horizontalni in vertikalni smeri. Obračun za 1 m1.</t>
  </si>
  <si>
    <t>7.3.7</t>
  </si>
  <si>
    <t>Prenos, spuščanje in polaganje NL elementov teže do 25 kg v jarek ter poravnanje v vertikalni in horizontalni smeri. Obračun za 1 kos.</t>
  </si>
  <si>
    <t>7.3.8</t>
  </si>
  <si>
    <t>Prenos, spuščanje in polaganje NL elementov teže 25-50 kg v jarek ter poravnanje v vertikalni in horizontalni smeri. Obračun za 1 kos.</t>
  </si>
  <si>
    <t>7.3.9</t>
  </si>
  <si>
    <t>Prenos, spuščanje in polaganje NL elementov teže 50-100 kg v jarek ter poravnanje v vertikalni in horizontalni smeri. Obračun za 1 kos.</t>
  </si>
  <si>
    <t>7.3.10</t>
  </si>
  <si>
    <t>Montaža NL cevi DN 200 na predhodno pripravljeno peščeno posteljico po navodilih projektanta in proizvajalca. Obračun za 1 m1.</t>
  </si>
  <si>
    <t>7.3.11</t>
  </si>
  <si>
    <t>Montaža ravnih vmesnih cevnih kosov DN 200. Obračun za 1 kos.</t>
  </si>
  <si>
    <t>7.3.12</t>
  </si>
  <si>
    <t>Montaža fazonskih kosov DN 80 na prirobnico. Obračun za 1 kos.</t>
  </si>
  <si>
    <t>7.3.13</t>
  </si>
  <si>
    <t>Montaža fazonskih kosov DN 200 na prirobnico. Obračun za 1 kos.</t>
  </si>
  <si>
    <t>7.3.14</t>
  </si>
  <si>
    <t>Montaža fazonskih kosov DN 200 na obojko. Obračun za 1 kos.</t>
  </si>
  <si>
    <t>7.3.15</t>
  </si>
  <si>
    <t>Montaža spojnih kosov DN 200 na prirobnico. Obračun za 1 kos.</t>
  </si>
  <si>
    <t>7.3.16</t>
  </si>
  <si>
    <t>Montaža zapornega ventila z vgradno garnituro, talno kapo in montažno podložno ploščo, DN 80, na prirobnico. Obračun za 1 kos.</t>
  </si>
  <si>
    <t>7.3.17</t>
  </si>
  <si>
    <t>Montaža podtalnega hidranta s talno kapo in montažno podložno ploščo, DN 80, na prirobnico. Obračun za 1 kos.</t>
  </si>
  <si>
    <t>7.3.18</t>
  </si>
  <si>
    <t>Montaža podtalnega hidranta-blatnika s talno kapo in montažno podložno ploščo, DN 80, na prirobnico. Obračun za 1 kos.</t>
  </si>
  <si>
    <t>7.3.19</t>
  </si>
  <si>
    <t>Montaža teleskopske podzemne odzračevalne armature s talno kapo in montažno podložno ploščo, DN 80, na prirobnico. Obračun za 1 kos.</t>
  </si>
  <si>
    <t>7.3.20</t>
  </si>
  <si>
    <t>Nabava, dobava in montaža 
tablic za označevanje hidrantov, zračnikov in zasunov. Obračun za 1 kos.</t>
  </si>
  <si>
    <t>7.3.21</t>
  </si>
  <si>
    <t>Izvedba tlačnega preizkusa cevovoda. Obračun za 1 kos.</t>
  </si>
  <si>
    <t>7.3.22</t>
  </si>
  <si>
    <t>Dezinfekcija cevovoda pred izvedbo prevezav in vključitvijo v obratovanje. Postavka vključuje izpiranje cevovoda in pridobitev atesta ustreznosti kvalitete vode. Obračun za 1 kos.</t>
  </si>
  <si>
    <t>7.3.23</t>
  </si>
  <si>
    <t>Izvedba meritev pretokov vode na hidrantih. Obračun za 1 kos.</t>
  </si>
  <si>
    <t>7.3.24</t>
  </si>
  <si>
    <t>Nabava in polaganje opozorilnega traku nad vodovodnimi cevmi.
Obračun po 1 m1.</t>
  </si>
  <si>
    <t>7.3.25</t>
  </si>
  <si>
    <t>Ostala dodatna in nepredvidena dela. Obračun stroškov po dejanskih stroških porabe časa in materiala po vpisu v gradbeni dnevnik. 
Ocena stroškov 10% vrednosti montažnih del.</t>
  </si>
  <si>
    <t>NABAVA MATERIALA</t>
  </si>
  <si>
    <t>cevi</t>
  </si>
  <si>
    <t>7.4.1</t>
  </si>
  <si>
    <t>NL cev, standard C40, s tesnilom za Standard spoj, DN 200.</t>
  </si>
  <si>
    <t>7.4.2</t>
  </si>
  <si>
    <t>NL cev, standard C40, s tesnilom za Vi spoj, DN 200.</t>
  </si>
  <si>
    <t>NL ravni vmesni cevni kosi</t>
  </si>
  <si>
    <t>7.4.3</t>
  </si>
  <si>
    <t>ravni vmesni cevni kos, l=500 mm, DN 200</t>
  </si>
  <si>
    <t>7.4.4</t>
  </si>
  <si>
    <t>ravni vmesni cevni kos, l=950 mm, DN 200</t>
  </si>
  <si>
    <t>7.4.5</t>
  </si>
  <si>
    <t>ravni vmesni cevni kos, l=1440 mm, DN 200</t>
  </si>
  <si>
    <t>NL fazonski kosi, prirobnični spoj</t>
  </si>
  <si>
    <t>7.4.6</t>
  </si>
  <si>
    <t>T kos, PN 10-16, DN 200/80.</t>
  </si>
  <si>
    <t>7.4.7</t>
  </si>
  <si>
    <t>F kos, PN 10-16, DN 200.</t>
  </si>
  <si>
    <t>7.4.8</t>
  </si>
  <si>
    <t>FF kos, l=300 mm, PN 10-16, DN 80.</t>
  </si>
  <si>
    <t>7.4.9</t>
  </si>
  <si>
    <t>FF kos, l=500 mm, PN 10-16, DN 80.</t>
  </si>
  <si>
    <t>7.4.10</t>
  </si>
  <si>
    <t>FF kos, l=1000 mm, PN 10-16, DN 80.</t>
  </si>
  <si>
    <t>7.4.11</t>
  </si>
  <si>
    <r>
      <t>FFK  kos 11</t>
    </r>
    <r>
      <rPr>
        <sz val="9"/>
        <rFont val="Calibri"/>
        <family val="2"/>
        <charset val="238"/>
      </rPr>
      <t>˚</t>
    </r>
    <r>
      <rPr>
        <sz val="9"/>
        <rFont val="Frutiger"/>
        <family val="2"/>
        <charset val="238"/>
      </rPr>
      <t>, PN 10-16, DN 200.</t>
    </r>
  </si>
  <si>
    <t>7.4.12</t>
  </si>
  <si>
    <t>N kos, PN 10-16, DN 80.</t>
  </si>
  <si>
    <t>7.4.13</t>
  </si>
  <si>
    <t>X kos, PN 10-16, DN 80.</t>
  </si>
  <si>
    <t>NL fazonski kosi, obojčni spoj</t>
  </si>
  <si>
    <t>7.4.14</t>
  </si>
  <si>
    <t>MMA kos, PN 10-16, Vi spoj, DN 200/80.</t>
  </si>
  <si>
    <t>7.4.15</t>
  </si>
  <si>
    <t>MMK kos 11°, PN 10-16, Vi spoj, DN 200.</t>
  </si>
  <si>
    <t>7.4.16</t>
  </si>
  <si>
    <t>MMK kos 45°, PN 10-16, Vi spoj, DN 200.</t>
  </si>
  <si>
    <t>NL spojni kosi, prirobnični spoj</t>
  </si>
  <si>
    <t>7.4.17</t>
  </si>
  <si>
    <t>Univerzalna spojka za cev LŽ DN 200, PN 10, DN 200.</t>
  </si>
  <si>
    <t>7.4.18</t>
  </si>
  <si>
    <t>Univerzalna spojka za cev NL DN 200, PN 10, DN 200.</t>
  </si>
  <si>
    <t>NL vodovodne armature</t>
  </si>
  <si>
    <t>7.4.19</t>
  </si>
  <si>
    <t>Zaporni ventil z vgradno garnituro, talno kapo in montažno podložno ploščo, PN 10, DN 80, hvgr=2.4 m.</t>
  </si>
  <si>
    <t>7.4.20</t>
  </si>
  <si>
    <t>Zaporni ventil z vgradno garnituro, talno kapo in montažno podložno ploščo, PN 10, DN 80, hvgr=2.6 m.</t>
  </si>
  <si>
    <t>7.4.21</t>
  </si>
  <si>
    <t>Podtalni hidrant, s cestno kapo in montažno podložno ploščo, DN 80, PN 10, z vgradno dolžino l=1.25 m.</t>
  </si>
  <si>
    <t>7.4.22</t>
  </si>
  <si>
    <t>Podtalni hidrant-blatnik, s cestno kapo in montažno podložno ploščo, DN 80, PN 10, z vgradno dolžino l=1.25 m.</t>
  </si>
  <si>
    <t>7.4.23</t>
  </si>
  <si>
    <t>Teleskopska odzračevalna garnitura, podzemna vgradnja, s cestno kapo in montažno podložno ploščo, DN 80, PN 16, z vgradno dolžino l=1.25 m.</t>
  </si>
  <si>
    <t>profilirana medprirobnična tesnila z jeklenim obročem</t>
  </si>
  <si>
    <t>7.4.24</t>
  </si>
  <si>
    <t>DN 80</t>
  </si>
  <si>
    <t>7.4.25</t>
  </si>
  <si>
    <t>DN 200</t>
  </si>
  <si>
    <t xml:space="preserve">vijaki z matico in podložko iz nerjavečega materiala </t>
  </si>
  <si>
    <t>7.4.26</t>
  </si>
  <si>
    <t>za DN 80 - M16/70</t>
  </si>
  <si>
    <t>7.4.27</t>
  </si>
  <si>
    <t>za DN 200 - M 20/80</t>
  </si>
  <si>
    <t>7.4.28</t>
  </si>
  <si>
    <t>Dodatni in nepredvideni material: 10% od vrednosti.</t>
  </si>
  <si>
    <t>7.4.29</t>
  </si>
  <si>
    <t>Transportni stroški nabave materiala.</t>
  </si>
  <si>
    <t>NABAVA VODOVODNEGA MATERIALA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</si>
</sst>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8" formatCode="#,##0.00\ &quot;€&quot;;[Red]\-#,##0.00\ &quot;€&quot;"/>
    <numFmt numFmtId="44" formatCode="_-* #,##0.00\ &quot;€&quot;_-;\-* #,##0.00\ &quot;€&quot;_-;_-* &quot;-&quot;??\ &quot;€&quot;_-;_-@_-"/>
    <numFmt numFmtId="164" formatCode="_-* #,##0.00\ _€_-;\-* #,##0.00\ _€_-;_-* &quot;-&quot;??\ _€_-;_-@_-"/>
    <numFmt numFmtId="165" formatCode="_-* #,##0.00\ _S_I_T_-;\-* #,##0.00\ _S_I_T_-;_-* &quot;-&quot;??\ _S_I_T_-;_-@_-"/>
    <numFmt numFmtId="166" formatCode="#,##0."/>
    <numFmt numFmtId="167" formatCode="\$#."/>
    <numFmt numFmtId="168" formatCode="#.00"/>
    <numFmt numFmtId="169" formatCode="#,"/>
    <numFmt numFmtId="170" formatCode="_-* #,##0.00\ &quot;SIT&quot;_-;\-* #,##0.00\ &quot;SIT&quot;_-;_-* &quot;-&quot;??\ &quot;SIT&quot;_-;_-@_-"/>
    <numFmt numFmtId="171" formatCode="0.000"/>
    <numFmt numFmtId="172" formatCode="#,##0.00\ &quot;€&quot;"/>
    <numFmt numFmtId="173" formatCode="#,##0.000"/>
    <numFmt numFmtId="174" formatCode="###,###,###,###.00"/>
    <numFmt numFmtId="175" formatCode=";;;"/>
  </numFmts>
  <fonts count="78">
    <font>
      <sz val="11"/>
      <color theme="1"/>
      <name val="Calibri"/>
      <family val="2"/>
      <charset val="238"/>
      <scheme val="minor"/>
    </font>
    <font>
      <sz val="11"/>
      <color indexed="8"/>
      <name val="Calibri"/>
      <family val="2"/>
      <charset val="238"/>
    </font>
    <font>
      <sz val="10"/>
      <name val="Arial"/>
      <family val="2"/>
    </font>
    <font>
      <sz val="10"/>
      <name val="Arial"/>
      <family val="2"/>
      <charset val="238"/>
    </font>
    <font>
      <sz val="10"/>
      <name val="Arial CE"/>
      <charset val="238"/>
    </font>
    <font>
      <sz val="11"/>
      <name val="Arial"/>
      <family val="2"/>
      <charset val="238"/>
    </font>
    <font>
      <sz val="10"/>
      <color indexed="8"/>
      <name val="Calibri"/>
      <family val="2"/>
      <charset val="238"/>
    </font>
    <font>
      <sz val="10"/>
      <name val="Arial CE"/>
      <family val="2"/>
      <charset val="238"/>
    </font>
    <font>
      <sz val="12"/>
      <name val="Arial"/>
      <family val="2"/>
      <charset val="238"/>
    </font>
    <font>
      <sz val="10"/>
      <name val="Calibri"/>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
      <color indexed="8"/>
      <name val="Courier"/>
      <family val="3"/>
    </font>
    <font>
      <i/>
      <sz val="11"/>
      <color indexed="23"/>
      <name val="Calibri"/>
      <family val="2"/>
      <charset val="238"/>
    </font>
    <font>
      <sz val="11"/>
      <color indexed="17"/>
      <name val="Calibri"/>
      <family val="2"/>
      <charset val="238"/>
    </font>
    <font>
      <b/>
      <sz val="14"/>
      <name val="Arial CE"/>
      <family val="2"/>
      <charset val="238"/>
    </font>
    <font>
      <b/>
      <sz val="13"/>
      <color indexed="56"/>
      <name val="Calibri"/>
      <family val="2"/>
      <charset val="238"/>
    </font>
    <font>
      <b/>
      <sz val="11"/>
      <color indexed="56"/>
      <name val="Calibri"/>
      <family val="2"/>
      <charset val="238"/>
    </font>
    <font>
      <b/>
      <sz val="1"/>
      <color indexed="8"/>
      <name val="Courier"/>
      <family val="3"/>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10"/>
      <name val="Times New Roman CE"/>
      <family val="1"/>
      <charset val="238"/>
    </font>
    <font>
      <b/>
      <sz val="12"/>
      <name val="Arial CE"/>
      <family val="2"/>
      <charset val="238"/>
    </font>
    <font>
      <sz val="10"/>
      <name val="Times New Roman"/>
      <family val="1"/>
      <charset val="238"/>
    </font>
    <font>
      <b/>
      <sz val="15"/>
      <color indexed="56"/>
      <name val="Calibri"/>
      <family val="2"/>
      <charset val="238"/>
    </font>
    <font>
      <sz val="10"/>
      <color indexed="8"/>
      <name val="MS Sans Serif"/>
      <family val="2"/>
      <charset val="238"/>
    </font>
    <font>
      <b/>
      <sz val="11"/>
      <name val="Arial CE"/>
      <family val="2"/>
      <charset val="238"/>
    </font>
    <font>
      <sz val="8"/>
      <name val="Calibri"/>
      <family val="2"/>
      <charset val="238"/>
    </font>
    <font>
      <sz val="11"/>
      <color theme="1"/>
      <name val="Calibri"/>
      <family val="2"/>
      <charset val="238"/>
      <scheme val="minor"/>
    </font>
    <font>
      <sz val="10"/>
      <color theme="1"/>
      <name val="Arial Narrow"/>
      <family val="2"/>
      <charset val="238"/>
    </font>
    <font>
      <b/>
      <sz val="10"/>
      <name val="Segoe UI"/>
      <family val="2"/>
      <charset val="238"/>
    </font>
    <font>
      <sz val="10"/>
      <name val="Segoe UI"/>
      <family val="2"/>
      <charset val="238"/>
    </font>
    <font>
      <b/>
      <sz val="10"/>
      <color indexed="9"/>
      <name val="Segoe UI"/>
      <family val="2"/>
      <charset val="238"/>
    </font>
    <font>
      <b/>
      <sz val="12"/>
      <color indexed="8"/>
      <name val="Segoe UI"/>
      <family val="2"/>
      <charset val="238"/>
    </font>
    <font>
      <i/>
      <sz val="10"/>
      <name val="Segoe UI"/>
      <family val="2"/>
      <charset val="238"/>
    </font>
    <font>
      <i/>
      <sz val="10"/>
      <color indexed="8"/>
      <name val="Segoe UI"/>
      <family val="2"/>
      <charset val="238"/>
    </font>
    <font>
      <b/>
      <i/>
      <sz val="8"/>
      <color theme="0" tint="-0.249977111117893"/>
      <name val="Segoe UI"/>
      <family val="2"/>
      <charset val="238"/>
    </font>
    <font>
      <sz val="10"/>
      <color indexed="8"/>
      <name val="Segoe UI"/>
      <family val="2"/>
      <charset val="238"/>
    </font>
    <font>
      <sz val="12"/>
      <name val="Segoe UI"/>
      <family val="2"/>
      <charset val="238"/>
    </font>
    <font>
      <b/>
      <sz val="12"/>
      <name val="Segoe UI"/>
      <family val="2"/>
      <charset val="238"/>
    </font>
    <font>
      <b/>
      <sz val="12"/>
      <color theme="0"/>
      <name val="Segoe UI"/>
      <family val="2"/>
      <charset val="238"/>
    </font>
    <font>
      <b/>
      <sz val="10"/>
      <color indexed="10"/>
      <name val="Segoe UI"/>
      <family val="2"/>
      <charset val="238"/>
    </font>
    <font>
      <sz val="12"/>
      <color indexed="8"/>
      <name val="Segoe UI"/>
      <family val="2"/>
      <charset val="238"/>
    </font>
    <font>
      <b/>
      <sz val="14"/>
      <color rgb="FF43B033"/>
      <name val="Segoe UI"/>
      <family val="2"/>
      <charset val="238"/>
    </font>
    <font>
      <b/>
      <sz val="12"/>
      <color rgb="FF43B033"/>
      <name val="Segoe UI"/>
      <family val="2"/>
      <charset val="238"/>
    </font>
    <font>
      <b/>
      <sz val="11"/>
      <color indexed="10"/>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sz val="11"/>
      <color indexed="19"/>
      <name val="Calibri"/>
      <family val="2"/>
      <charset val="238"/>
    </font>
    <font>
      <sz val="10"/>
      <color indexed="8"/>
      <name val="Arial"/>
      <family val="2"/>
      <charset val="238"/>
    </font>
    <font>
      <sz val="10"/>
      <name val="Arial"/>
      <family val="2"/>
      <charset val="238"/>
    </font>
    <font>
      <b/>
      <sz val="10"/>
      <name val="Arial"/>
      <family val="2"/>
      <charset val="238"/>
    </font>
    <font>
      <b/>
      <i/>
      <sz val="10"/>
      <name val="Arial"/>
      <family val="2"/>
      <charset val="238"/>
    </font>
    <font>
      <sz val="8"/>
      <name val="Arial"/>
      <family val="2"/>
      <charset val="238"/>
    </font>
    <font>
      <b/>
      <sz val="10"/>
      <name val="Arial"/>
      <family val="2"/>
    </font>
    <font>
      <b/>
      <sz val="8"/>
      <name val="Arial"/>
      <family val="2"/>
      <charset val="238"/>
    </font>
    <font>
      <b/>
      <i/>
      <sz val="8"/>
      <name val="Arial"/>
      <family val="2"/>
      <charset val="238"/>
    </font>
    <font>
      <b/>
      <sz val="12"/>
      <name val="Arial"/>
      <family val="2"/>
      <charset val="238"/>
    </font>
    <font>
      <sz val="8"/>
      <color theme="0" tint="-0.499984740745262"/>
      <name val="Arial"/>
      <family val="2"/>
      <charset val="238"/>
    </font>
    <font>
      <sz val="10"/>
      <color theme="0" tint="-0.499984740745262"/>
      <name val="Arial"/>
      <family val="2"/>
      <charset val="238"/>
    </font>
    <font>
      <i/>
      <sz val="10"/>
      <name val="Arial"/>
      <family val="2"/>
      <charset val="238"/>
    </font>
    <font>
      <vertAlign val="superscript"/>
      <sz val="10"/>
      <name val="Arial"/>
      <family val="2"/>
      <charset val="238"/>
    </font>
    <font>
      <b/>
      <vertAlign val="superscript"/>
      <sz val="10"/>
      <name val="Arial"/>
      <family val="2"/>
      <charset val="238"/>
    </font>
    <font>
      <strike/>
      <sz val="10"/>
      <name val="Arial"/>
      <family val="2"/>
      <charset val="238"/>
    </font>
    <font>
      <sz val="10"/>
      <color theme="1"/>
      <name val="Arial"/>
      <family val="2"/>
      <charset val="238"/>
    </font>
    <font>
      <b/>
      <sz val="10"/>
      <color theme="0"/>
      <name val="Segoe UI"/>
      <family val="2"/>
      <charset val="238"/>
    </font>
    <font>
      <sz val="9"/>
      <name val="Calibri"/>
      <family val="2"/>
      <charset val="238"/>
    </font>
    <font>
      <sz val="9"/>
      <name val="Frutiger"/>
      <family val="2"/>
      <charset val="238"/>
    </font>
    <font>
      <sz val="11"/>
      <name val="Calibri"/>
      <family val="2"/>
      <charset val="238"/>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43B033"/>
        <bgColor indexed="64"/>
      </patternFill>
    </fill>
    <fill>
      <patternFill patternType="solid">
        <fgColor indexed="56"/>
      </patternFill>
    </fill>
    <fill>
      <patternFill patternType="solid">
        <fgColor indexed="54"/>
      </patternFill>
    </fill>
    <fill>
      <patternFill patternType="solid">
        <fgColor indexed="9"/>
      </patternFill>
    </fill>
    <fill>
      <patternFill patternType="solid">
        <fgColor rgb="FF92D050"/>
        <bgColor indexed="64"/>
      </patternFill>
    </fill>
    <fill>
      <patternFill patternType="solid">
        <fgColor theme="0" tint="-0.249977111117893"/>
        <bgColor indexed="64"/>
      </patternFill>
    </fill>
  </fills>
  <borders count="9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4"/>
      </left>
      <right/>
      <top/>
      <bottom/>
      <diagonal/>
    </border>
    <border>
      <left/>
      <right/>
      <top style="thin">
        <color indexed="62"/>
      </top>
      <bottom style="double">
        <color indexed="62"/>
      </bottom>
      <diagonal/>
    </border>
    <border>
      <left/>
      <right/>
      <top style="double">
        <color indexed="64"/>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top style="medium">
        <color indexed="64"/>
      </top>
      <bottom style="medium">
        <color indexed="64"/>
      </bottom>
      <diagonal/>
    </border>
    <border>
      <left style="thin">
        <color indexed="64"/>
      </left>
      <right style="thin">
        <color indexed="64"/>
      </right>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diagonal/>
    </border>
    <border>
      <left/>
      <right/>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thin">
        <color indexed="64"/>
      </right>
      <top/>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thin">
        <color indexed="64"/>
      </right>
      <top/>
      <bottom style="thin">
        <color indexed="64"/>
      </bottom>
      <diagonal/>
    </border>
    <border>
      <left style="hair">
        <color indexed="64"/>
      </left>
      <right style="double">
        <color indexed="64"/>
      </right>
      <top/>
      <bottom style="hair">
        <color indexed="64"/>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hair">
        <color indexed="64"/>
      </left>
      <right style="double">
        <color indexed="64"/>
      </right>
      <top style="hair">
        <color indexed="64"/>
      </top>
      <bottom/>
      <diagonal/>
    </border>
    <border>
      <left/>
      <right style="double">
        <color indexed="64"/>
      </right>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bottom style="medium">
        <color indexed="64"/>
      </bottom>
      <diagonal/>
    </border>
    <border>
      <left style="double">
        <color indexed="64"/>
      </left>
      <right style="hair">
        <color indexed="64"/>
      </right>
      <top/>
      <bottom style="hair">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thin">
        <color indexed="64"/>
      </bottom>
      <diagonal/>
    </border>
    <border>
      <left style="hair">
        <color indexed="64"/>
      </left>
      <right style="medium">
        <color indexed="64"/>
      </right>
      <top style="hair">
        <color indexed="64"/>
      </top>
      <bottom/>
      <diagonal/>
    </border>
    <border>
      <left/>
      <right style="medium">
        <color indexed="64"/>
      </right>
      <top/>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right/>
      <top style="thin">
        <color indexed="56"/>
      </top>
      <bottom style="double">
        <color indexed="56"/>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hair">
        <color auto="1"/>
      </left>
      <right style="hair">
        <color auto="1"/>
      </right>
      <top style="hair">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002">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165" fontId="4" fillId="0" borderId="0" applyFont="0" applyFill="0" applyBorder="0" applyAlignment="0" applyProtection="0"/>
    <xf numFmtId="166" fontId="15" fillId="0" borderId="0">
      <protection locked="0"/>
    </xf>
    <xf numFmtId="167" fontId="15" fillId="0" borderId="0">
      <protection locked="0"/>
    </xf>
    <xf numFmtId="0" fontId="15" fillId="0" borderId="0">
      <protection locked="0"/>
    </xf>
    <xf numFmtId="0" fontId="17" fillId="4" borderId="0" applyNumberFormat="0" applyBorder="0" applyAlignment="0" applyProtection="0"/>
    <xf numFmtId="0" fontId="3" fillId="0" borderId="0"/>
    <xf numFmtId="0" fontId="16" fillId="0" borderId="0" applyNumberFormat="0" applyFill="0" applyBorder="0" applyAlignment="0" applyProtection="0"/>
    <xf numFmtId="168" fontId="15" fillId="0" borderId="0">
      <protection locked="0"/>
    </xf>
    <xf numFmtId="0" fontId="17" fillId="4" borderId="0" applyNumberFormat="0" applyBorder="0" applyAlignment="0" applyProtection="0"/>
    <xf numFmtId="0" fontId="18" fillId="0" borderId="0" applyNumberFormat="0"/>
    <xf numFmtId="0" fontId="19" fillId="0" borderId="3" applyNumberFormat="0" applyFill="0" applyAlignment="0" applyProtection="0"/>
    <xf numFmtId="0" fontId="20" fillId="0" borderId="4" applyNumberFormat="0" applyFill="0" applyAlignment="0" applyProtection="0"/>
    <xf numFmtId="0" fontId="20" fillId="0" borderId="0" applyNumberFormat="0" applyFill="0" applyBorder="0" applyAlignment="0" applyProtection="0"/>
    <xf numFmtId="169" fontId="21" fillId="0" borderId="0">
      <protection locked="0"/>
    </xf>
    <xf numFmtId="169" fontId="21" fillId="0" borderId="0">
      <protection locked="0"/>
    </xf>
    <xf numFmtId="0" fontId="22" fillId="7" borderId="1" applyNumberFormat="0" applyAlignment="0" applyProtection="0"/>
    <xf numFmtId="0" fontId="25" fillId="20" borderId="5" applyNumberFormat="0" applyAlignment="0" applyProtection="0"/>
    <xf numFmtId="39" fontId="2" fillId="0" borderId="6">
      <alignment horizontal="right" vertical="top" wrapText="1"/>
    </xf>
    <xf numFmtId="0" fontId="23" fillId="0" borderId="7" applyNumberFormat="0" applyFill="0" applyAlignment="0" applyProtection="0"/>
    <xf numFmtId="0" fontId="32" fillId="0" borderId="8" applyNumberFormat="0" applyFill="0" applyAlignment="0" applyProtection="0"/>
    <xf numFmtId="0" fontId="19" fillId="0" borderId="3" applyNumberFormat="0" applyFill="0" applyAlignment="0" applyProtection="0"/>
    <xf numFmtId="0" fontId="20" fillId="0" borderId="4" applyNumberFormat="0" applyFill="0" applyAlignment="0" applyProtection="0"/>
    <xf numFmtId="0" fontId="20" fillId="0" borderId="0" applyNumberFormat="0" applyFill="0" applyBorder="0" applyAlignment="0" applyProtection="0"/>
    <xf numFmtId="0" fontId="26" fillId="0" borderId="0" applyNumberFormat="0" applyFill="0" applyBorder="0" applyAlignment="0" applyProtection="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49" fontId="4" fillId="0" borderId="0"/>
    <xf numFmtId="0" fontId="7" fillId="0" borderId="0">
      <alignment vertical="top" wrapText="1"/>
    </xf>
    <xf numFmtId="0" fontId="36" fillId="0" borderId="0"/>
    <xf numFmtId="0" fontId="10" fillId="0" borderId="0"/>
    <xf numFmtId="0" fontId="36" fillId="0" borderId="0"/>
    <xf numFmtId="0" fontId="10" fillId="0" borderId="0"/>
    <xf numFmtId="0" fontId="3" fillId="0" borderId="0"/>
    <xf numFmtId="0" fontId="4" fillId="0" borderId="0"/>
    <xf numFmtId="0" fontId="7" fillId="0" borderId="0"/>
    <xf numFmtId="0" fontId="4" fillId="0" borderId="0"/>
    <xf numFmtId="0" fontId="4" fillId="0" borderId="0"/>
    <xf numFmtId="0" fontId="36" fillId="0" borderId="0"/>
    <xf numFmtId="0" fontId="10" fillId="0" borderId="0"/>
    <xf numFmtId="0" fontId="36" fillId="0" borderId="0"/>
    <xf numFmtId="0" fontId="10" fillId="0" borderId="0"/>
    <xf numFmtId="0" fontId="36" fillId="0" borderId="0"/>
    <xf numFmtId="0" fontId="10" fillId="0" borderId="0"/>
    <xf numFmtId="0" fontId="36" fillId="0" borderId="0"/>
    <xf numFmtId="0" fontId="10" fillId="0" borderId="0"/>
    <xf numFmtId="0" fontId="36" fillId="0" borderId="0"/>
    <xf numFmtId="0" fontId="10" fillId="0" borderId="0"/>
    <xf numFmtId="0" fontId="36" fillId="0" borderId="0"/>
    <xf numFmtId="0" fontId="10" fillId="0" borderId="0"/>
    <xf numFmtId="0" fontId="36" fillId="0" borderId="0"/>
    <xf numFmtId="0" fontId="10" fillId="0" borderId="0"/>
    <xf numFmtId="0" fontId="36" fillId="0" borderId="0"/>
    <xf numFmtId="0" fontId="10" fillId="0" borderId="0"/>
    <xf numFmtId="0" fontId="36" fillId="0" borderId="0"/>
    <xf numFmtId="0" fontId="10" fillId="0" borderId="0"/>
    <xf numFmtId="0" fontId="36" fillId="0" borderId="0"/>
    <xf numFmtId="0" fontId="10" fillId="0" borderId="0"/>
    <xf numFmtId="0" fontId="4" fillId="0" borderId="0"/>
    <xf numFmtId="0" fontId="3" fillId="0" borderId="0" applyFont="0" applyBorder="0"/>
    <xf numFmtId="0" fontId="3" fillId="0" borderId="0"/>
    <xf numFmtId="0" fontId="3" fillId="0" borderId="0"/>
    <xf numFmtId="0" fontId="3" fillId="0" borderId="0"/>
    <xf numFmtId="0" fontId="3" fillId="0" borderId="0"/>
    <xf numFmtId="0" fontId="36" fillId="0" borderId="0"/>
    <xf numFmtId="0" fontId="10" fillId="0" borderId="0"/>
    <xf numFmtId="0" fontId="36" fillId="0" borderId="0"/>
    <xf numFmtId="0" fontId="10" fillId="0" borderId="0"/>
    <xf numFmtId="0" fontId="3" fillId="0" borderId="0"/>
    <xf numFmtId="0" fontId="36" fillId="0" borderId="0"/>
    <xf numFmtId="0" fontId="10" fillId="0" borderId="0"/>
    <xf numFmtId="0" fontId="36" fillId="0" borderId="0"/>
    <xf numFmtId="0" fontId="10" fillId="0" borderId="0"/>
    <xf numFmtId="0" fontId="36" fillId="0" borderId="0"/>
    <xf numFmtId="0" fontId="10" fillId="0" borderId="0"/>
    <xf numFmtId="0" fontId="3" fillId="0" borderId="0"/>
    <xf numFmtId="0" fontId="36" fillId="0" borderId="0"/>
    <xf numFmtId="0" fontId="10" fillId="0" borderId="0"/>
    <xf numFmtId="0" fontId="36" fillId="0" borderId="0"/>
    <xf numFmtId="0" fontId="10" fillId="0" borderId="0"/>
    <xf numFmtId="0" fontId="3" fillId="0" borderId="0"/>
    <xf numFmtId="0" fontId="36" fillId="0" borderId="0"/>
    <xf numFmtId="0" fontId="10" fillId="0" borderId="0"/>
    <xf numFmtId="0" fontId="36" fillId="0" borderId="0"/>
    <xf numFmtId="0" fontId="10" fillId="0" borderId="0"/>
    <xf numFmtId="0" fontId="36" fillId="0" borderId="0"/>
    <xf numFmtId="0" fontId="10" fillId="0" borderId="0"/>
    <xf numFmtId="0" fontId="5" fillId="0" borderId="0"/>
    <xf numFmtId="0" fontId="3" fillId="0" borderId="0"/>
    <xf numFmtId="0" fontId="3" fillId="0" borderId="0"/>
    <xf numFmtId="0" fontId="4" fillId="0" borderId="0"/>
    <xf numFmtId="0" fontId="33" fillId="0" borderId="0"/>
    <xf numFmtId="0" fontId="2" fillId="0" borderId="0"/>
    <xf numFmtId="0" fontId="5" fillId="0" borderId="0"/>
    <xf numFmtId="0" fontId="7" fillId="0" borderId="0"/>
    <xf numFmtId="0" fontId="24" fillId="22" borderId="0" applyNumberFormat="0" applyBorder="0" applyAlignment="0" applyProtection="0"/>
    <xf numFmtId="0" fontId="24" fillId="22" borderId="0" applyNumberFormat="0" applyBorder="0" applyAlignment="0" applyProtection="0"/>
    <xf numFmtId="0" fontId="34" fillId="0" borderId="0">
      <alignment horizontal="left" vertical="top" wrapText="1" readingOrder="1"/>
    </xf>
    <xf numFmtId="0" fontId="3" fillId="0" borderId="0"/>
    <xf numFmtId="0" fontId="8" fillId="0" borderId="0" applyNumberFormat="0" applyFill="0" applyBorder="0" applyAlignment="0" applyProtection="0"/>
    <xf numFmtId="0" fontId="8" fillId="0" borderId="0" applyNumberFormat="0" applyFill="0" applyBorder="0" applyAlignment="0" applyProtection="0"/>
    <xf numFmtId="0" fontId="4" fillId="0" borderId="0"/>
    <xf numFmtId="0" fontId="3" fillId="0" borderId="0"/>
    <xf numFmtId="0" fontId="8" fillId="0" borderId="0" applyNumberFormat="0" applyFill="0" applyBorder="0" applyAlignment="0" applyProtection="0"/>
    <xf numFmtId="0" fontId="3" fillId="0" borderId="0"/>
    <xf numFmtId="0" fontId="2" fillId="0" borderId="0"/>
    <xf numFmtId="0" fontId="3" fillId="23" borderId="9" applyNumberFormat="0" applyFont="0" applyAlignment="0" applyProtection="0"/>
    <xf numFmtId="9" fontId="3" fillId="0" borderId="0" applyFont="0" applyFill="0" applyBorder="0" applyAlignment="0" applyProtection="0"/>
    <xf numFmtId="9" fontId="5" fillId="0" borderId="0" applyFont="0" applyFill="0" applyBorder="0" applyAlignment="0" applyProtection="0"/>
    <xf numFmtId="0" fontId="10" fillId="23" borderId="9" applyNumberFormat="0" applyFont="0" applyAlignment="0" applyProtection="0"/>
    <xf numFmtId="0" fontId="28" fillId="0" borderId="0" applyNumberFormat="0" applyFill="0" applyBorder="0" applyAlignment="0" applyProtection="0"/>
    <xf numFmtId="0" fontId="25" fillId="20" borderId="5" applyNumberFormat="0" applyAlignment="0" applyProtection="0"/>
    <xf numFmtId="0" fontId="16" fillId="0" borderId="0" applyNumberFormat="0" applyFill="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23" fillId="0" borderId="7" applyNumberFormat="0" applyFill="0" applyAlignment="0" applyProtection="0"/>
    <xf numFmtId="0" fontId="14" fillId="21" borderId="2" applyNumberFormat="0" applyAlignment="0" applyProtection="0"/>
    <xf numFmtId="0" fontId="13" fillId="20" borderId="1" applyNumberFormat="0" applyAlignment="0" applyProtection="0"/>
    <xf numFmtId="0" fontId="12" fillId="3" borderId="0" applyNumberFormat="0" applyBorder="0" applyAlignment="0" applyProtection="0"/>
    <xf numFmtId="0" fontId="7" fillId="0" borderId="0"/>
    <xf numFmtId="0" fontId="7" fillId="0" borderId="0"/>
    <xf numFmtId="0" fontId="2" fillId="0" borderId="10">
      <alignment horizontal="left" vertical="top" wrapText="1"/>
    </xf>
    <xf numFmtId="0" fontId="2" fillId="0" borderId="10">
      <alignment horizontal="left" vertical="top" wrapText="1"/>
    </xf>
    <xf numFmtId="0" fontId="26" fillId="0" borderId="0" applyNumberFormat="0" applyFill="0" applyBorder="0" applyAlignment="0" applyProtection="0"/>
    <xf numFmtId="0" fontId="27" fillId="0" borderId="11" applyNumberFormat="0" applyFill="0" applyAlignment="0" applyProtection="0"/>
    <xf numFmtId="0" fontId="30" fillId="0" borderId="12" applyNumberFormat="0"/>
    <xf numFmtId="170" fontId="4" fillId="0" borderId="0" applyFont="0" applyFill="0" applyBorder="0" applyAlignment="0" applyProtection="0"/>
    <xf numFmtId="165" fontId="4" fillId="0" borderId="0" applyFont="0" applyFill="0" applyBorder="0" applyAlignment="0" applyProtection="0"/>
    <xf numFmtId="164" fontId="1" fillId="0" borderId="0" applyFont="0" applyFill="0" applyBorder="0" applyAlignment="0" applyProtection="0"/>
    <xf numFmtId="164" fontId="10" fillId="0" borderId="0" applyFont="0" applyFill="0" applyBorder="0" applyAlignment="0" applyProtection="0"/>
    <xf numFmtId="171"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0" fontId="22" fillId="7" borderId="1" applyNumberFormat="0" applyAlignment="0" applyProtection="0"/>
    <xf numFmtId="0" fontId="27" fillId="0" borderId="11" applyNumberFormat="0" applyFill="0" applyAlignment="0" applyProtection="0"/>
    <xf numFmtId="0" fontId="28" fillId="0" borderId="0" applyNumberFormat="0" applyFill="0" applyBorder="0" applyAlignment="0" applyProtection="0"/>
    <xf numFmtId="49" fontId="29" fillId="0" borderId="0">
      <alignment vertical="top"/>
      <protection locked="0"/>
    </xf>
    <xf numFmtId="0" fontId="37" fillId="0" borderId="0"/>
    <xf numFmtId="0" fontId="4" fillId="0" borderId="0"/>
    <xf numFmtId="0" fontId="4" fillId="0" borderId="0"/>
    <xf numFmtId="0" fontId="3"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3" borderId="9" applyNumberFormat="0" applyFont="0" applyAlignment="0" applyProtection="0"/>
    <xf numFmtId="164" fontId="1" fillId="0" borderId="0" applyFont="0" applyFill="0" applyBorder="0" applyAlignment="0" applyProtection="0"/>
    <xf numFmtId="164" fontId="1" fillId="0" borderId="0" applyFont="0" applyFill="0" applyBorder="0" applyAlignment="0" applyProtection="0"/>
    <xf numFmtId="44" fontId="36" fillId="0" borderId="0" applyFont="0" applyFill="0" applyBorder="0" applyAlignment="0" applyProtection="0"/>
    <xf numFmtId="9" fontId="36" fillId="0" borderId="0" applyFont="0" applyFill="0" applyBorder="0" applyAlignment="0" applyProtection="0"/>
    <xf numFmtId="0" fontId="11" fillId="28" borderId="0" applyNumberFormat="0" applyBorder="0" applyAlignment="0" applyProtection="0"/>
    <xf numFmtId="0" fontId="11" fillId="19" borderId="0" applyNumberFormat="0" applyBorder="0" applyAlignment="0" applyProtection="0"/>
    <xf numFmtId="0" fontId="11" fillId="11" borderId="0" applyNumberFormat="0" applyBorder="0" applyAlignment="0" applyProtection="0"/>
    <xf numFmtId="0" fontId="11" fillId="29" borderId="0" applyNumberFormat="0" applyBorder="0" applyAlignment="0" applyProtection="0"/>
    <xf numFmtId="0" fontId="11" fillId="17" borderId="0" applyNumberFormat="0" applyBorder="0" applyAlignment="0" applyProtection="0"/>
    <xf numFmtId="0" fontId="12" fillId="5" borderId="0" applyNumberFormat="0" applyBorder="0" applyAlignment="0" applyProtection="0"/>
    <xf numFmtId="0" fontId="53" fillId="30" borderId="1" applyNumberFormat="0" applyAlignment="0" applyProtection="0"/>
    <xf numFmtId="0" fontId="54" fillId="0" borderId="82" applyNumberFormat="0" applyFill="0" applyAlignment="0" applyProtection="0"/>
    <xf numFmtId="0" fontId="55" fillId="0" borderId="83" applyNumberFormat="0" applyFill="0" applyAlignment="0" applyProtection="0"/>
    <xf numFmtId="0" fontId="56" fillId="0" borderId="84" applyNumberFormat="0" applyFill="0" applyAlignment="0" applyProtection="0"/>
    <xf numFmtId="0" fontId="56" fillId="0" borderId="0" applyNumberFormat="0" applyFill="0" applyBorder="0" applyAlignment="0" applyProtection="0"/>
    <xf numFmtId="0" fontId="22" fillId="22" borderId="1" applyNumberFormat="0" applyAlignment="0" applyProtection="0"/>
    <xf numFmtId="0" fontId="28" fillId="0" borderId="85" applyNumberFormat="0" applyFill="0" applyAlignment="0" applyProtection="0"/>
    <xf numFmtId="0" fontId="57" fillId="22" borderId="0" applyNumberFormat="0" applyBorder="0" applyAlignment="0" applyProtection="0"/>
    <xf numFmtId="0" fontId="4" fillId="23" borderId="9" applyNumberFormat="0" applyFont="0" applyAlignment="0" applyProtection="0"/>
    <xf numFmtId="0" fontId="27" fillId="0" borderId="86" applyNumberFormat="0" applyFill="0" applyAlignment="0" applyProtection="0"/>
    <xf numFmtId="165" fontId="3" fillId="0" borderId="0" applyFont="0" applyFill="0" applyBorder="0" applyAlignment="0" applyProtection="0"/>
    <xf numFmtId="0" fontId="59" fillId="0" borderId="0"/>
    <xf numFmtId="0" fontId="58" fillId="0" borderId="0"/>
    <xf numFmtId="0" fontId="31" fillId="0" borderId="0"/>
    <xf numFmtId="0" fontId="31" fillId="0" borderId="0"/>
    <xf numFmtId="0" fontId="73" fillId="0" borderId="0"/>
  </cellStyleXfs>
  <cellXfs count="527">
    <xf numFmtId="0" fontId="0" fillId="0" borderId="0" xfId="0"/>
    <xf numFmtId="49" fontId="6" fillId="0" borderId="14" xfId="0" applyNumberFormat="1" applyFont="1" applyBorder="1" applyAlignment="1">
      <alignment vertical="top" wrapText="1"/>
    </xf>
    <xf numFmtId="0" fontId="6" fillId="0" borderId="14" xfId="0" applyFont="1" applyBorder="1" applyAlignment="1"/>
    <xf numFmtId="0" fontId="9" fillId="0" borderId="14" xfId="0" applyFont="1" applyBorder="1" applyAlignment="1">
      <alignment vertical="top" wrapText="1"/>
    </xf>
    <xf numFmtId="0" fontId="6" fillId="0" borderId="0" xfId="0" applyFont="1" applyBorder="1"/>
    <xf numFmtId="0" fontId="6" fillId="0" borderId="0" xfId="0" applyFont="1"/>
    <xf numFmtId="0" fontId="6" fillId="0" borderId="0" xfId="0" applyFont="1" applyAlignment="1">
      <alignment wrapText="1"/>
    </xf>
    <xf numFmtId="0" fontId="6" fillId="0" borderId="16" xfId="0" applyFont="1" applyBorder="1"/>
    <xf numFmtId="0" fontId="6" fillId="0" borderId="14" xfId="0" applyFont="1" applyFill="1" applyBorder="1" applyAlignment="1">
      <alignment horizontal="left"/>
    </xf>
    <xf numFmtId="0" fontId="6" fillId="0" borderId="14" xfId="0" applyFont="1" applyFill="1" applyBorder="1" applyAlignment="1">
      <alignment horizontal="left" wrapText="1"/>
    </xf>
    <xf numFmtId="0" fontId="6" fillId="0" borderId="14" xfId="0" applyFont="1" applyBorder="1"/>
    <xf numFmtId="0" fontId="9" fillId="0" borderId="15" xfId="0" applyFont="1" applyBorder="1" applyAlignment="1">
      <alignment vertical="top" wrapText="1"/>
    </xf>
    <xf numFmtId="0" fontId="6" fillId="0" borderId="15" xfId="0" applyFont="1" applyBorder="1" applyAlignment="1"/>
    <xf numFmtId="49" fontId="6" fillId="0" borderId="15" xfId="0" applyNumberFormat="1" applyFont="1" applyBorder="1" applyAlignment="1">
      <alignment vertical="top" wrapText="1"/>
    </xf>
    <xf numFmtId="0" fontId="39" fillId="0" borderId="13" xfId="338" applyFont="1" applyBorder="1" applyAlignment="1" applyProtection="1">
      <alignment horizontal="center" vertical="top"/>
    </xf>
    <xf numFmtId="0" fontId="39" fillId="0" borderId="13" xfId="338" applyFont="1" applyBorder="1" applyAlignment="1" applyProtection="1">
      <alignment horizontal="justify"/>
    </xf>
    <xf numFmtId="4" fontId="39" fillId="0" borderId="13" xfId="338" applyNumberFormat="1" applyFont="1" applyBorder="1" applyAlignment="1" applyProtection="1">
      <alignment horizontal="center"/>
    </xf>
    <xf numFmtId="0" fontId="39" fillId="0" borderId="0" xfId="338" applyFont="1" applyBorder="1" applyAlignment="1" applyProtection="1">
      <alignment horizontal="center" vertical="center"/>
    </xf>
    <xf numFmtId="0" fontId="39" fillId="0" borderId="0" xfId="338" applyFont="1" applyBorder="1" applyAlignment="1" applyProtection="1">
      <alignment horizontal="justify"/>
    </xf>
    <xf numFmtId="4" fontId="39" fillId="0" borderId="0" xfId="338" applyNumberFormat="1" applyFont="1" applyBorder="1" applyAlignment="1" applyProtection="1">
      <alignment horizontal="center"/>
    </xf>
    <xf numFmtId="49" fontId="38" fillId="25" borderId="54" xfId="0" applyNumberFormat="1" applyFont="1" applyFill="1" applyBorder="1" applyAlignment="1">
      <alignment horizontal="center" wrapText="1"/>
    </xf>
    <xf numFmtId="172" fontId="38" fillId="25" borderId="55" xfId="0" applyNumberFormat="1" applyFont="1" applyFill="1" applyBorder="1" applyAlignment="1">
      <alignment horizontal="center" vertical="top" wrapText="1"/>
    </xf>
    <xf numFmtId="0" fontId="43" fillId="26" borderId="17" xfId="0" applyNumberFormat="1" applyFont="1" applyFill="1" applyBorder="1" applyAlignment="1">
      <alignment vertical="top" wrapText="1"/>
    </xf>
    <xf numFmtId="172" fontId="44" fillId="26" borderId="53" xfId="0" applyNumberFormat="1" applyFont="1" applyFill="1" applyBorder="1" applyAlignment="1">
      <alignment horizontal="center" vertical="top" wrapText="1"/>
    </xf>
    <xf numFmtId="0" fontId="45" fillId="26" borderId="59" xfId="0" applyFont="1" applyFill="1" applyBorder="1" applyAlignment="1"/>
    <xf numFmtId="0" fontId="43" fillId="26" borderId="62" xfId="0" applyNumberFormat="1" applyFont="1" applyFill="1" applyBorder="1" applyAlignment="1">
      <alignment vertical="top" wrapText="1"/>
    </xf>
    <xf numFmtId="172" fontId="44" fillId="26" borderId="63" xfId="0" applyNumberFormat="1" applyFont="1" applyFill="1" applyBorder="1" applyAlignment="1">
      <alignment horizontal="center" vertical="top" wrapText="1"/>
    </xf>
    <xf numFmtId="0" fontId="45" fillId="26" borderId="61" xfId="0" applyFont="1" applyFill="1" applyBorder="1" applyAlignment="1"/>
    <xf numFmtId="49" fontId="38" fillId="0" borderId="64" xfId="0" applyNumberFormat="1" applyFont="1" applyBorder="1" applyAlignment="1">
      <alignment vertical="top" wrapText="1"/>
    </xf>
    <xf numFmtId="0" fontId="38" fillId="0" borderId="15" xfId="0" applyNumberFormat="1" applyFont="1" applyBorder="1" applyAlignment="1">
      <alignment vertical="top" wrapText="1"/>
    </xf>
    <xf numFmtId="4" fontId="38" fillId="0" borderId="57" xfId="0" applyNumberFormat="1" applyFont="1" applyBorder="1" applyAlignment="1"/>
    <xf numFmtId="49" fontId="42" fillId="26" borderId="56" xfId="0" applyNumberFormat="1" applyFont="1" applyFill="1" applyBorder="1" applyAlignment="1">
      <alignment horizontal="center" wrapText="1"/>
    </xf>
    <xf numFmtId="0" fontId="43" fillId="26" borderId="20" xfId="0" applyNumberFormat="1" applyFont="1" applyFill="1" applyBorder="1" applyAlignment="1">
      <alignment vertical="top" wrapText="1"/>
    </xf>
    <xf numFmtId="0" fontId="45" fillId="26" borderId="60" xfId="0" applyFont="1" applyFill="1" applyBorder="1" applyAlignment="1"/>
    <xf numFmtId="49" fontId="42" fillId="26" borderId="58" xfId="0" applyNumberFormat="1" applyFont="1" applyFill="1" applyBorder="1" applyAlignment="1">
      <alignment horizontal="center" wrapText="1"/>
    </xf>
    <xf numFmtId="49" fontId="42" fillId="26" borderId="65" xfId="0" applyNumberFormat="1" applyFont="1" applyFill="1" applyBorder="1" applyAlignment="1">
      <alignment horizontal="center" wrapText="1"/>
    </xf>
    <xf numFmtId="0" fontId="38" fillId="0" borderId="0" xfId="351" applyFont="1" applyBorder="1" applyAlignment="1" applyProtection="1">
      <alignment horizontal="center" wrapText="1"/>
    </xf>
    <xf numFmtId="172" fontId="46" fillId="0" borderId="27" xfId="351" applyNumberFormat="1" applyFont="1" applyFill="1" applyBorder="1" applyAlignment="1" applyProtection="1">
      <alignment horizontal="center" vertical="center"/>
    </xf>
    <xf numFmtId="172" fontId="47" fillId="0" borderId="27" xfId="351" applyNumberFormat="1" applyFont="1" applyFill="1" applyBorder="1" applyAlignment="1" applyProtection="1">
      <alignment horizontal="center" vertical="center"/>
    </xf>
    <xf numFmtId="0" fontId="45" fillId="0" borderId="0" xfId="0" applyFont="1" applyBorder="1" applyAlignment="1">
      <alignment vertical="top"/>
    </xf>
    <xf numFmtId="49" fontId="39" fillId="0" borderId="15" xfId="350" applyNumberFormat="1" applyFont="1" applyFill="1" applyBorder="1" applyAlignment="1" applyProtection="1">
      <alignment horizontal="left" vertical="top"/>
    </xf>
    <xf numFmtId="4" fontId="38" fillId="0" borderId="15" xfId="279" applyNumberFormat="1" applyFont="1" applyFill="1" applyBorder="1" applyAlignment="1">
      <alignment vertical="top"/>
    </xf>
    <xf numFmtId="172" fontId="38" fillId="0" borderId="15" xfId="279" applyNumberFormat="1" applyFont="1" applyFill="1" applyBorder="1" applyAlignment="1">
      <alignment vertical="top"/>
    </xf>
    <xf numFmtId="172" fontId="39" fillId="0" borderId="15" xfId="0" applyNumberFormat="1" applyFont="1" applyBorder="1" applyAlignment="1">
      <alignment vertical="top"/>
    </xf>
    <xf numFmtId="0" fontId="39" fillId="0" borderId="0" xfId="339" applyFont="1" applyFill="1" applyAlignment="1">
      <alignment horizontal="center" vertical="top"/>
    </xf>
    <xf numFmtId="49" fontId="40" fillId="0" borderId="21" xfId="0" applyNumberFormat="1" applyFont="1" applyFill="1" applyBorder="1" applyAlignment="1">
      <alignment horizontal="left" vertical="top" wrapText="1"/>
    </xf>
    <xf numFmtId="0" fontId="38" fillId="0" borderId="21" xfId="183" applyNumberFormat="1" applyFont="1" applyFill="1" applyBorder="1" applyAlignment="1">
      <alignment horizontal="left" vertical="top" wrapText="1"/>
    </xf>
    <xf numFmtId="4" fontId="40" fillId="0" borderId="21" xfId="183" applyNumberFormat="1" applyFont="1" applyFill="1" applyBorder="1" applyAlignment="1">
      <alignment horizontal="right" vertical="top" wrapText="1"/>
    </xf>
    <xf numFmtId="172" fontId="40" fillId="0" borderId="21" xfId="183" applyNumberFormat="1" applyFont="1" applyFill="1" applyBorder="1" applyAlignment="1">
      <alignment horizontal="right" vertical="top" wrapText="1"/>
    </xf>
    <xf numFmtId="0" fontId="39" fillId="0" borderId="0" xfId="339" applyFont="1" applyAlignment="1">
      <alignment vertical="top"/>
    </xf>
    <xf numFmtId="0" fontId="40" fillId="24" borderId="0" xfId="351" applyNumberFormat="1" applyFont="1" applyFill="1" applyBorder="1" applyAlignment="1" applyProtection="1">
      <alignment horizontal="center" vertical="top" wrapText="1"/>
      <protection locked="0"/>
    </xf>
    <xf numFmtId="0" fontId="40" fillId="24" borderId="0" xfId="372" applyFont="1" applyFill="1" applyBorder="1" applyAlignment="1" applyProtection="1">
      <alignment horizontal="center" vertical="top" wrapText="1"/>
      <protection locked="0"/>
    </xf>
    <xf numFmtId="0" fontId="40" fillId="24" borderId="0" xfId="372" applyFont="1" applyFill="1" applyBorder="1" applyAlignment="1" applyProtection="1">
      <alignment horizontal="center" vertical="top"/>
      <protection locked="0"/>
    </xf>
    <xf numFmtId="4" fontId="40" fillId="24" borderId="0" xfId="372" applyNumberFormat="1" applyFont="1" applyFill="1" applyBorder="1" applyAlignment="1" applyProtection="1">
      <alignment horizontal="center" vertical="top" wrapText="1"/>
      <protection locked="0"/>
    </xf>
    <xf numFmtId="172" fontId="40" fillId="24" borderId="0" xfId="372" applyNumberFormat="1" applyFont="1" applyFill="1" applyBorder="1" applyAlignment="1" applyProtection="1">
      <alignment horizontal="center" vertical="top" wrapText="1"/>
      <protection locked="0"/>
    </xf>
    <xf numFmtId="0" fontId="39" fillId="0" borderId="0" xfId="339" applyFont="1" applyAlignment="1">
      <alignment horizontal="center" vertical="top"/>
    </xf>
    <xf numFmtId="49" fontId="49" fillId="0" borderId="0" xfId="0" applyNumberFormat="1" applyFont="1" applyBorder="1" applyAlignment="1">
      <alignment horizontal="left" vertical="top" wrapText="1"/>
    </xf>
    <xf numFmtId="0" fontId="49" fillId="0" borderId="0" xfId="0" applyNumberFormat="1" applyFont="1" applyBorder="1" applyAlignment="1">
      <alignment vertical="top" wrapText="1"/>
    </xf>
    <xf numFmtId="4" fontId="45" fillId="0" borderId="0" xfId="0" applyNumberFormat="1" applyFont="1" applyBorder="1" applyAlignment="1">
      <alignment horizontal="right" vertical="top" wrapText="1"/>
    </xf>
    <xf numFmtId="4" fontId="39" fillId="0" borderId="0" xfId="0" applyNumberFormat="1" applyFont="1" applyBorder="1" applyAlignment="1">
      <alignment horizontal="right" vertical="top" wrapText="1"/>
    </xf>
    <xf numFmtId="172" fontId="39" fillId="0" borderId="0" xfId="279" applyNumberFormat="1" applyFont="1" applyBorder="1" applyAlignment="1">
      <alignment horizontal="right" vertical="top" shrinkToFit="1"/>
    </xf>
    <xf numFmtId="172" fontId="45" fillId="0" borderId="0" xfId="0" applyNumberFormat="1" applyFont="1" applyBorder="1" applyAlignment="1">
      <alignment horizontal="right" vertical="top" shrinkToFit="1"/>
    </xf>
    <xf numFmtId="4" fontId="50" fillId="26" borderId="19" xfId="0" applyNumberFormat="1" applyFont="1" applyFill="1" applyBorder="1" applyAlignment="1">
      <alignment horizontal="right" vertical="top" wrapText="1"/>
    </xf>
    <xf numFmtId="4" fontId="46" fillId="26" borderId="19" xfId="0" applyNumberFormat="1" applyFont="1" applyFill="1" applyBorder="1" applyAlignment="1">
      <alignment horizontal="right" vertical="top" wrapText="1"/>
    </xf>
    <xf numFmtId="172" fontId="46" fillId="26" borderId="19" xfId="279" applyNumberFormat="1" applyFont="1" applyFill="1" applyBorder="1" applyAlignment="1">
      <alignment horizontal="right" vertical="top" shrinkToFit="1"/>
    </xf>
    <xf numFmtId="172" fontId="50" fillId="26" borderId="43" xfId="0" applyNumberFormat="1" applyFont="1" applyFill="1" applyBorder="1" applyAlignment="1">
      <alignment horizontal="right" vertical="top" shrinkToFit="1"/>
    </xf>
    <xf numFmtId="0" fontId="50" fillId="0" borderId="0" xfId="0" applyFont="1" applyBorder="1" applyAlignment="1">
      <alignment vertical="top"/>
    </xf>
    <xf numFmtId="49" fontId="38" fillId="0" borderId="37" xfId="0" applyNumberFormat="1" applyFont="1" applyBorder="1" applyAlignment="1">
      <alignment horizontal="left" vertical="top" wrapText="1"/>
    </xf>
    <xf numFmtId="0" fontId="38" fillId="0" borderId="17" xfId="0" applyNumberFormat="1" applyFont="1" applyBorder="1" applyAlignment="1">
      <alignment vertical="top" wrapText="1"/>
    </xf>
    <xf numFmtId="172" fontId="39" fillId="0" borderId="38" xfId="0" applyNumberFormat="1" applyFont="1" applyBorder="1" applyAlignment="1">
      <alignment horizontal="right" vertical="top" shrinkToFit="1"/>
    </xf>
    <xf numFmtId="0" fontId="45" fillId="0" borderId="14" xfId="0" applyFont="1" applyBorder="1" applyAlignment="1">
      <alignment vertical="top"/>
    </xf>
    <xf numFmtId="4" fontId="38" fillId="0" borderId="18" xfId="0" applyNumberFormat="1" applyFont="1" applyBorder="1" applyAlignment="1">
      <alignment horizontal="right" vertical="top" wrapText="1"/>
    </xf>
    <xf numFmtId="4" fontId="38" fillId="0" borderId="17" xfId="0" applyNumberFormat="1" applyFont="1" applyBorder="1" applyAlignment="1">
      <alignment horizontal="right" vertical="top" wrapText="1"/>
    </xf>
    <xf numFmtId="172" fontId="38" fillId="0" borderId="18" xfId="279" applyNumberFormat="1" applyFont="1" applyBorder="1" applyAlignment="1">
      <alignment horizontal="right" vertical="top" shrinkToFit="1"/>
    </xf>
    <xf numFmtId="172" fontId="38" fillId="0" borderId="38" xfId="0" applyNumberFormat="1" applyFont="1" applyBorder="1" applyAlignment="1">
      <alignment horizontal="right" vertical="top" shrinkToFit="1"/>
    </xf>
    <xf numFmtId="49" fontId="39" fillId="0" borderId="37" xfId="0" applyNumberFormat="1" applyFont="1" applyBorder="1" applyAlignment="1">
      <alignment horizontal="left" vertical="top" wrapText="1"/>
    </xf>
    <xf numFmtId="0" fontId="39" fillId="0" borderId="17" xfId="0" applyNumberFormat="1" applyFont="1" applyFill="1" applyBorder="1" applyAlignment="1">
      <alignment horizontal="left" vertical="top" wrapText="1"/>
    </xf>
    <xf numFmtId="0" fontId="39" fillId="0" borderId="18" xfId="0" applyNumberFormat="1" applyFont="1" applyFill="1" applyBorder="1" applyAlignment="1">
      <alignment horizontal="left" vertical="top" wrapText="1"/>
    </xf>
    <xf numFmtId="4" fontId="39" fillId="0" borderId="24" xfId="0" applyNumberFormat="1" applyFont="1" applyFill="1" applyBorder="1" applyAlignment="1">
      <alignment vertical="top" wrapText="1"/>
    </xf>
    <xf numFmtId="0" fontId="39" fillId="0" borderId="24" xfId="0" applyNumberFormat="1" applyFont="1" applyFill="1" applyBorder="1" applyAlignment="1">
      <alignment horizontal="left" vertical="top" wrapText="1"/>
    </xf>
    <xf numFmtId="4" fontId="45" fillId="0" borderId="14" xfId="0" applyNumberFormat="1" applyFont="1" applyBorder="1" applyAlignment="1">
      <alignment horizontal="right" vertical="top" wrapText="1"/>
    </xf>
    <xf numFmtId="4" fontId="39" fillId="0" borderId="14" xfId="0" applyNumberFormat="1" applyFont="1" applyBorder="1" applyAlignment="1">
      <alignment horizontal="right" vertical="top" wrapText="1"/>
    </xf>
    <xf numFmtId="172" fontId="39" fillId="0" borderId="14" xfId="279" applyNumberFormat="1" applyFont="1" applyBorder="1" applyAlignment="1">
      <alignment horizontal="right" vertical="top" wrapText="1"/>
    </xf>
    <xf numFmtId="49" fontId="45" fillId="0" borderId="14" xfId="0" applyNumberFormat="1" applyFont="1" applyBorder="1" applyAlignment="1">
      <alignment vertical="top" wrapText="1"/>
    </xf>
    <xf numFmtId="0" fontId="39" fillId="0" borderId="14" xfId="0" applyNumberFormat="1" applyFont="1" applyBorder="1" applyAlignment="1">
      <alignment vertical="top" wrapText="1"/>
    </xf>
    <xf numFmtId="172" fontId="45" fillId="0" borderId="14" xfId="0" applyNumberFormat="1" applyFont="1" applyBorder="1" applyAlignment="1">
      <alignment horizontal="right" vertical="top"/>
    </xf>
    <xf numFmtId="49" fontId="52" fillId="26" borderId="26" xfId="0" applyNumberFormat="1" applyFont="1" applyFill="1" applyBorder="1" applyAlignment="1">
      <alignment horizontal="left" vertical="top" wrapText="1"/>
    </xf>
    <xf numFmtId="0" fontId="52" fillId="26" borderId="19" xfId="0" applyNumberFormat="1" applyFont="1" applyFill="1" applyBorder="1" applyAlignment="1">
      <alignment vertical="top" wrapText="1"/>
    </xf>
    <xf numFmtId="0" fontId="39" fillId="0" borderId="72" xfId="0" applyFont="1" applyFill="1" applyBorder="1" applyAlignment="1">
      <alignment horizontal="right" vertical="top"/>
    </xf>
    <xf numFmtId="4" fontId="39" fillId="0" borderId="71" xfId="0" applyNumberFormat="1" applyFont="1" applyFill="1" applyBorder="1" applyAlignment="1">
      <alignment horizontal="right" vertical="top"/>
    </xf>
    <xf numFmtId="172" fontId="39" fillId="0" borderId="72" xfId="0" applyNumberFormat="1" applyFont="1" applyFill="1" applyBorder="1" applyAlignment="1">
      <alignment horizontal="right" vertical="top" shrinkToFit="1"/>
    </xf>
    <xf numFmtId="49" fontId="38" fillId="25" borderId="28" xfId="0" applyNumberFormat="1" applyFont="1" applyFill="1" applyBorder="1" applyAlignment="1">
      <alignment horizontal="center" wrapText="1"/>
    </xf>
    <xf numFmtId="172" fontId="38" fillId="25" borderId="27" xfId="0" applyNumberFormat="1" applyFont="1" applyFill="1" applyBorder="1" applyAlignment="1">
      <alignment horizontal="center" vertical="top" wrapText="1"/>
    </xf>
    <xf numFmtId="49" fontId="42" fillId="26" borderId="74" xfId="0" applyNumberFormat="1" applyFont="1" applyFill="1" applyBorder="1" applyAlignment="1">
      <alignment horizontal="center" wrapText="1"/>
    </xf>
    <xf numFmtId="0" fontId="45" fillId="26" borderId="75" xfId="0" applyFont="1" applyFill="1" applyBorder="1" applyAlignment="1"/>
    <xf numFmtId="9" fontId="39" fillId="0" borderId="18" xfId="0" applyNumberFormat="1" applyFont="1" applyFill="1" applyBorder="1" applyAlignment="1">
      <alignment horizontal="left" vertical="top" wrapText="1"/>
    </xf>
    <xf numFmtId="0" fontId="39" fillId="0" borderId="0" xfId="0" applyNumberFormat="1" applyFont="1" applyFill="1" applyBorder="1" applyAlignment="1">
      <alignment horizontal="left" vertical="top" wrapText="1"/>
    </xf>
    <xf numFmtId="4" fontId="39" fillId="0" borderId="0" xfId="0" applyNumberFormat="1" applyFont="1" applyFill="1" applyBorder="1" applyAlignment="1">
      <alignment vertical="top" wrapText="1"/>
    </xf>
    <xf numFmtId="9" fontId="39" fillId="0" borderId="18" xfId="979" applyFont="1" applyFill="1" applyBorder="1" applyAlignment="1">
      <alignment horizontal="left" vertical="top" wrapText="1"/>
    </xf>
    <xf numFmtId="0" fontId="39" fillId="0" borderId="78" xfId="0" applyNumberFormat="1" applyFont="1" applyFill="1" applyBorder="1" applyAlignment="1">
      <alignment horizontal="left" vertical="top" wrapText="1"/>
    </xf>
    <xf numFmtId="4" fontId="39" fillId="0" borderId="62" xfId="0" applyNumberFormat="1" applyFont="1" applyFill="1" applyBorder="1" applyAlignment="1">
      <alignment vertical="top" wrapText="1"/>
    </xf>
    <xf numFmtId="9" fontId="39" fillId="0" borderId="0" xfId="0" applyNumberFormat="1" applyFont="1" applyFill="1" applyBorder="1" applyAlignment="1">
      <alignment horizontal="left" vertical="top" wrapText="1"/>
    </xf>
    <xf numFmtId="0" fontId="39" fillId="0" borderId="23" xfId="0" applyFont="1" applyFill="1" applyBorder="1" applyAlignment="1">
      <alignment horizontal="right" vertical="top"/>
    </xf>
    <xf numFmtId="4" fontId="39" fillId="0" borderId="6" xfId="0" applyNumberFormat="1" applyFont="1" applyFill="1" applyBorder="1" applyAlignment="1">
      <alignment horizontal="right" vertical="top"/>
    </xf>
    <xf numFmtId="172" fontId="39" fillId="0" borderId="23" xfId="0" applyNumberFormat="1" applyFont="1" applyFill="1" applyBorder="1" applyAlignment="1">
      <alignment horizontal="right" vertical="top" shrinkToFit="1"/>
    </xf>
    <xf numFmtId="9" fontId="39" fillId="0" borderId="25" xfId="979" applyFont="1" applyFill="1" applyBorder="1" applyAlignment="1">
      <alignment horizontal="left" vertical="top" wrapText="1"/>
    </xf>
    <xf numFmtId="4" fontId="39" fillId="0" borderId="0" xfId="339" applyNumberFormat="1" applyFont="1" applyFill="1" applyAlignment="1">
      <alignment horizontal="center" vertical="top"/>
    </xf>
    <xf numFmtId="172" fontId="6" fillId="0" borderId="14" xfId="0" applyNumberFormat="1" applyFont="1" applyBorder="1"/>
    <xf numFmtId="49" fontId="39" fillId="0" borderId="37" xfId="0" applyNumberFormat="1" applyFont="1" applyFill="1" applyBorder="1" applyAlignment="1">
      <alignment horizontal="left" vertical="top" wrapText="1"/>
    </xf>
    <xf numFmtId="172" fontId="39" fillId="0" borderId="18" xfId="279" applyNumberFormat="1" applyFont="1" applyFill="1" applyBorder="1" applyAlignment="1">
      <alignment vertical="top" shrinkToFit="1"/>
    </xf>
    <xf numFmtId="172" fontId="39" fillId="0" borderId="38" xfId="0" applyNumberFormat="1" applyFont="1" applyFill="1" applyBorder="1" applyAlignment="1">
      <alignment horizontal="right" vertical="top" shrinkToFit="1"/>
    </xf>
    <xf numFmtId="0" fontId="39" fillId="0" borderId="0" xfId="339" applyFont="1" applyFill="1" applyAlignment="1">
      <alignment vertical="top"/>
    </xf>
    <xf numFmtId="172" fontId="39" fillId="0" borderId="18" xfId="279" applyNumberFormat="1" applyFont="1" applyBorder="1" applyAlignment="1" applyProtection="1">
      <alignment vertical="top" shrinkToFit="1"/>
      <protection locked="0"/>
    </xf>
    <xf numFmtId="172" fontId="52" fillId="26" borderId="19" xfId="978" applyNumberFormat="1" applyFont="1" applyFill="1" applyBorder="1" applyAlignment="1">
      <alignment vertical="top" wrapText="1"/>
    </xf>
    <xf numFmtId="49" fontId="38" fillId="0" borderId="37" xfId="0" applyNumberFormat="1" applyFont="1" applyFill="1" applyBorder="1" applyAlignment="1">
      <alignment horizontal="left" vertical="top" wrapText="1"/>
    </xf>
    <xf numFmtId="49" fontId="38" fillId="0" borderId="77" xfId="0" applyNumberFormat="1" applyFont="1" applyFill="1" applyBorder="1" applyAlignment="1">
      <alignment horizontal="left" vertical="top" wrapText="1"/>
    </xf>
    <xf numFmtId="49" fontId="39" fillId="0" borderId="87" xfId="0" applyNumberFormat="1" applyFont="1" applyFill="1" applyBorder="1" applyAlignment="1">
      <alignment horizontal="left" vertical="top" wrapText="1"/>
    </xf>
    <xf numFmtId="49" fontId="38" fillId="0" borderId="70" xfId="0" applyNumberFormat="1" applyFont="1" applyFill="1" applyBorder="1" applyAlignment="1">
      <alignment horizontal="left" vertical="top" wrapText="1"/>
    </xf>
    <xf numFmtId="49" fontId="38" fillId="0" borderId="40" xfId="0" applyNumberFormat="1" applyFont="1" applyFill="1" applyBorder="1" applyAlignment="1">
      <alignment horizontal="left" vertical="top" wrapText="1"/>
    </xf>
    <xf numFmtId="49" fontId="39" fillId="0" borderId="42" xfId="0" applyNumberFormat="1" applyFont="1" applyFill="1" applyBorder="1" applyAlignment="1">
      <alignment horizontal="left" vertical="top" wrapText="1"/>
    </xf>
    <xf numFmtId="49" fontId="45" fillId="0" borderId="80" xfId="0" applyNumberFormat="1" applyFont="1" applyFill="1" applyBorder="1" applyAlignment="1">
      <alignment vertical="top" wrapText="1"/>
    </xf>
    <xf numFmtId="49" fontId="52" fillId="0" borderId="26" xfId="0" applyNumberFormat="1" applyFont="1" applyFill="1" applyBorder="1" applyAlignment="1">
      <alignment horizontal="left" vertical="top" wrapText="1"/>
    </xf>
    <xf numFmtId="0" fontId="0" fillId="0" borderId="6" xfId="0" applyFill="1" applyBorder="1"/>
    <xf numFmtId="0" fontId="39" fillId="0" borderId="17" xfId="0" applyFont="1" applyBorder="1" applyAlignment="1">
      <alignment horizontal="left" vertical="top" wrapText="1"/>
    </xf>
    <xf numFmtId="0" fontId="43" fillId="26" borderId="24" xfId="0" applyNumberFormat="1" applyFont="1" applyFill="1" applyBorder="1" applyAlignment="1">
      <alignment vertical="top" wrapText="1"/>
    </xf>
    <xf numFmtId="0" fontId="39" fillId="0" borderId="6" xfId="0" applyFont="1" applyBorder="1" applyAlignment="1">
      <alignment horizontal="left" vertical="top" wrapText="1"/>
    </xf>
    <xf numFmtId="49" fontId="38" fillId="0" borderId="88" xfId="0" applyNumberFormat="1" applyFont="1" applyFill="1" applyBorder="1" applyAlignment="1">
      <alignment horizontal="left" vertical="top" wrapText="1"/>
    </xf>
    <xf numFmtId="49" fontId="45" fillId="0" borderId="21" xfId="0" applyNumberFormat="1" applyFont="1" applyFill="1" applyBorder="1" applyAlignment="1">
      <alignment vertical="top" wrapText="1"/>
    </xf>
    <xf numFmtId="1" fontId="3" fillId="0" borderId="0" xfId="997" applyNumberFormat="1" applyFont="1" applyAlignment="1">
      <alignment horizontal="center" vertical="top"/>
    </xf>
    <xf numFmtId="1" fontId="60" fillId="0" borderId="0" xfId="997" applyNumberFormat="1" applyFont="1" applyAlignment="1">
      <alignment wrapText="1"/>
    </xf>
    <xf numFmtId="1" fontId="3" fillId="0" borderId="0" xfId="997" applyNumberFormat="1" applyFont="1" applyAlignment="1">
      <alignment horizontal="center"/>
    </xf>
    <xf numFmtId="2" fontId="3" fillId="0" borderId="0" xfId="997" applyNumberFormat="1" applyFont="1" applyAlignment="1">
      <alignment horizontal="center"/>
    </xf>
    <xf numFmtId="2" fontId="3" fillId="0" borderId="0" xfId="997" applyNumberFormat="1" applyFont="1" applyAlignment="1">
      <alignment horizontal="right"/>
    </xf>
    <xf numFmtId="0" fontId="3" fillId="0" borderId="0" xfId="997" applyFont="1"/>
    <xf numFmtId="1" fontId="61" fillId="0" borderId="66" xfId="997" applyNumberFormat="1" applyFont="1" applyBorder="1" applyAlignment="1">
      <alignment horizontal="center" vertical="top"/>
    </xf>
    <xf numFmtId="1" fontId="61" fillId="0" borderId="66" xfId="997" applyNumberFormat="1" applyFont="1" applyBorder="1" applyAlignment="1">
      <alignment vertical="top" wrapText="1"/>
    </xf>
    <xf numFmtId="1" fontId="61" fillId="0" borderId="66" xfId="997" applyNumberFormat="1" applyFont="1" applyBorder="1" applyAlignment="1">
      <alignment horizontal="center"/>
    </xf>
    <xf numFmtId="2" fontId="61" fillId="0" borderId="66" xfId="997" applyNumberFormat="1" applyFont="1" applyBorder="1" applyAlignment="1">
      <alignment horizontal="right"/>
    </xf>
    <xf numFmtId="2" fontId="61" fillId="0" borderId="66" xfId="997" applyNumberFormat="1" applyFont="1" applyBorder="1" applyAlignment="1">
      <alignment horizontal="center"/>
    </xf>
    <xf numFmtId="0" fontId="61" fillId="0" borderId="0" xfId="997" applyFont="1"/>
    <xf numFmtId="1" fontId="3" fillId="0" borderId="66" xfId="997" applyNumberFormat="1" applyFont="1" applyBorder="1" applyAlignment="1">
      <alignment horizontal="center" vertical="top"/>
    </xf>
    <xf numFmtId="1" fontId="60" fillId="0" borderId="66" xfId="997" applyNumberFormat="1" applyFont="1" applyBorder="1" applyAlignment="1">
      <alignment wrapText="1"/>
    </xf>
    <xf numFmtId="1" fontId="3" fillId="0" borderId="66" xfId="997" applyNumberFormat="1" applyFont="1" applyBorder="1" applyAlignment="1">
      <alignment horizontal="center"/>
    </xf>
    <xf numFmtId="2" fontId="3" fillId="0" borderId="66" xfId="997" applyNumberFormat="1" applyFont="1" applyBorder="1" applyAlignment="1">
      <alignment horizontal="center"/>
    </xf>
    <xf numFmtId="2" fontId="3" fillId="0" borderId="66" xfId="997" applyNumberFormat="1" applyFont="1" applyBorder="1" applyAlignment="1">
      <alignment horizontal="right"/>
    </xf>
    <xf numFmtId="0" fontId="3" fillId="0" borderId="66" xfId="997" applyFont="1" applyBorder="1" applyAlignment="1">
      <alignment vertical="top" wrapText="1"/>
    </xf>
    <xf numFmtId="4" fontId="3" fillId="0" borderId="66" xfId="997" applyNumberFormat="1" applyFont="1" applyBorder="1" applyAlignment="1">
      <alignment horizontal="center"/>
    </xf>
    <xf numFmtId="4" fontId="3" fillId="0" borderId="66" xfId="997" applyNumberFormat="1" applyFont="1" applyBorder="1" applyAlignment="1">
      <alignment horizontal="right"/>
    </xf>
    <xf numFmtId="4" fontId="3" fillId="0" borderId="66" xfId="997" applyNumberFormat="1" applyFont="1" applyBorder="1"/>
    <xf numFmtId="4" fontId="3" fillId="0" borderId="0" xfId="997" applyNumberFormat="1" applyFont="1"/>
    <xf numFmtId="1" fontId="60" fillId="0" borderId="66" xfId="997" applyNumberFormat="1" applyFont="1" applyBorder="1" applyAlignment="1">
      <alignment horizontal="center" vertical="top"/>
    </xf>
    <xf numFmtId="1" fontId="60" fillId="0" borderId="66" xfId="997" applyNumberFormat="1" applyFont="1" applyBorder="1" applyAlignment="1">
      <alignment horizontal="center"/>
    </xf>
    <xf numFmtId="2" fontId="60" fillId="0" borderId="66" xfId="997" applyNumberFormat="1" applyFont="1" applyBorder="1"/>
    <xf numFmtId="4" fontId="60" fillId="0" borderId="66" xfId="997" applyNumberFormat="1" applyFont="1" applyBorder="1"/>
    <xf numFmtId="0" fontId="60" fillId="0" borderId="66" xfId="997" applyFont="1" applyBorder="1" applyAlignment="1">
      <alignment vertical="top" wrapText="1"/>
    </xf>
    <xf numFmtId="0" fontId="3" fillId="0" borderId="66" xfId="998" applyFont="1" applyBorder="1" applyAlignment="1">
      <alignment vertical="top" wrapText="1"/>
    </xf>
    <xf numFmtId="173" fontId="3" fillId="0" borderId="0" xfId="997" applyNumberFormat="1" applyFont="1" applyAlignment="1">
      <alignment horizontal="right"/>
    </xf>
    <xf numFmtId="173" fontId="3" fillId="0" borderId="0" xfId="997" applyNumberFormat="1" applyFont="1"/>
    <xf numFmtId="173" fontId="3" fillId="0" borderId="66" xfId="997" applyNumberFormat="1" applyFont="1" applyBorder="1" applyAlignment="1">
      <alignment horizontal="right"/>
    </xf>
    <xf numFmtId="4" fontId="3" fillId="0" borderId="66" xfId="997" applyNumberFormat="1" applyFont="1" applyBorder="1" applyAlignment="1">
      <alignment vertical="center" wrapText="1"/>
    </xf>
    <xf numFmtId="1" fontId="3" fillId="0" borderId="66" xfId="997" applyNumberFormat="1" applyFont="1" applyBorder="1" applyAlignment="1">
      <alignment wrapText="1"/>
    </xf>
    <xf numFmtId="0" fontId="58" fillId="0" borderId="66" xfId="997" applyFont="1" applyBorder="1" applyAlignment="1">
      <alignment vertical="top" wrapText="1"/>
    </xf>
    <xf numFmtId="2" fontId="3" fillId="0" borderId="66" xfId="997" applyNumberFormat="1" applyFont="1" applyBorder="1"/>
    <xf numFmtId="1" fontId="3" fillId="0" borderId="66" xfId="997" applyNumberFormat="1" applyFont="1" applyBorder="1" applyAlignment="1">
      <alignment vertical="top" wrapText="1"/>
    </xf>
    <xf numFmtId="0" fontId="3" fillId="0" borderId="66" xfId="997" applyFont="1" applyBorder="1" applyAlignment="1">
      <alignment horizontal="center"/>
    </xf>
    <xf numFmtId="2" fontId="60" fillId="0" borderId="66" xfId="997" applyNumberFormat="1" applyFont="1" applyBorder="1" applyAlignment="1">
      <alignment horizontal="center"/>
    </xf>
    <xf numFmtId="2" fontId="60" fillId="0" borderId="66" xfId="997" applyNumberFormat="1" applyFont="1" applyBorder="1" applyAlignment="1">
      <alignment horizontal="right"/>
    </xf>
    <xf numFmtId="1" fontId="60" fillId="0" borderId="66" xfId="997" applyNumberFormat="1" applyFont="1" applyBorder="1" applyAlignment="1">
      <alignment vertical="center" wrapText="1"/>
    </xf>
    <xf numFmtId="0" fontId="3" fillId="0" borderId="66" xfId="997" applyFont="1" applyBorder="1"/>
    <xf numFmtId="1" fontId="60" fillId="0" borderId="66" xfId="997" applyNumberFormat="1" applyFont="1" applyBorder="1" applyAlignment="1">
      <alignment horizontal="center" wrapText="1"/>
    </xf>
    <xf numFmtId="4" fontId="60" fillId="0" borderId="66" xfId="997" applyNumberFormat="1" applyFont="1" applyBorder="1" applyAlignment="1">
      <alignment horizontal="center"/>
    </xf>
    <xf numFmtId="1" fontId="3" fillId="0" borderId="66" xfId="997" applyNumberFormat="1" applyFont="1" applyBorder="1" applyAlignment="1">
      <alignment horizontal="center" vertical="top" wrapText="1"/>
    </xf>
    <xf numFmtId="1" fontId="3" fillId="0" borderId="66" xfId="997" applyNumberFormat="1" applyFont="1" applyBorder="1" applyAlignment="1">
      <alignment horizontal="left" vertical="top" wrapText="1"/>
    </xf>
    <xf numFmtId="0" fontId="3" fillId="0" borderId="66" xfId="997" applyFont="1" applyBorder="1" applyAlignment="1">
      <alignment horizontal="right" vertical="top" wrapText="1"/>
    </xf>
    <xf numFmtId="4" fontId="3" fillId="0" borderId="66" xfId="997" applyNumberFormat="1" applyFont="1" applyBorder="1" applyAlignment="1">
      <alignment horizontal="right" vertical="top" wrapText="1"/>
    </xf>
    <xf numFmtId="0" fontId="4" fillId="0" borderId="66" xfId="997" applyFont="1" applyBorder="1" applyAlignment="1">
      <alignment horizontal="left" vertical="top" wrapText="1"/>
    </xf>
    <xf numFmtId="174" fontId="4" fillId="0" borderId="66" xfId="997" applyNumberFormat="1" applyFont="1" applyBorder="1" applyAlignment="1">
      <alignment horizontal="right"/>
    </xf>
    <xf numFmtId="0" fontId="3" fillId="0" borderId="66" xfId="997" applyFont="1" applyBorder="1" applyAlignment="1">
      <alignment horizontal="center" vertical="top"/>
    </xf>
    <xf numFmtId="1" fontId="3" fillId="0" borderId="66" xfId="997" quotePrefix="1" applyNumberFormat="1" applyFont="1" applyBorder="1" applyAlignment="1">
      <alignment horizontal="left" vertical="top" wrapText="1"/>
    </xf>
    <xf numFmtId="2" fontId="3" fillId="0" borderId="66" xfId="997" applyNumberFormat="1" applyFont="1" applyBorder="1" applyAlignment="1">
      <alignment horizontal="right" vertical="top"/>
    </xf>
    <xf numFmtId="4" fontId="3" fillId="0" borderId="66" xfId="997" applyNumberFormat="1" applyFont="1" applyBorder="1" applyAlignment="1">
      <alignment horizontal="right" vertical="top"/>
    </xf>
    <xf numFmtId="1" fontId="5" fillId="0" borderId="66" xfId="997" applyNumberFormat="1" applyFont="1" applyBorder="1" applyAlignment="1">
      <alignment horizontal="center" vertical="top" wrapText="1"/>
    </xf>
    <xf numFmtId="2" fontId="3" fillId="0" borderId="66" xfId="997" applyNumberFormat="1" applyFont="1" applyBorder="1" applyAlignment="1">
      <alignment horizontal="right" vertical="top" wrapText="1"/>
    </xf>
    <xf numFmtId="0" fontId="3" fillId="0" borderId="66" xfId="997" applyFont="1" applyBorder="1" applyAlignment="1">
      <alignment horizontal="left" vertical="top" wrapText="1"/>
    </xf>
    <xf numFmtId="0" fontId="62" fillId="0" borderId="66" xfId="997" applyFont="1" applyBorder="1" applyAlignment="1">
      <alignment horizontal="right" vertical="top"/>
    </xf>
    <xf numFmtId="4" fontId="62" fillId="0" borderId="0" xfId="997" applyNumberFormat="1" applyFont="1" applyAlignment="1">
      <alignment horizontal="right"/>
    </xf>
    <xf numFmtId="3" fontId="3" fillId="0" borderId="66" xfId="997" applyNumberFormat="1" applyFont="1" applyBorder="1" applyAlignment="1">
      <alignment horizontal="right"/>
    </xf>
    <xf numFmtId="1" fontId="63" fillId="0" borderId="66" xfId="997" applyNumberFormat="1" applyFont="1" applyBorder="1" applyAlignment="1">
      <alignment horizontal="center" vertical="top"/>
    </xf>
    <xf numFmtId="1" fontId="63" fillId="0" borderId="66" xfId="997" applyNumberFormat="1" applyFont="1" applyBorder="1" applyAlignment="1">
      <alignment wrapText="1"/>
    </xf>
    <xf numFmtId="1" fontId="63" fillId="0" borderId="66" xfId="997" applyNumberFormat="1" applyFont="1" applyBorder="1" applyAlignment="1">
      <alignment horizontal="center"/>
    </xf>
    <xf numFmtId="2" fontId="63" fillId="0" borderId="66" xfId="997" applyNumberFormat="1" applyFont="1" applyBorder="1"/>
    <xf numFmtId="4" fontId="63" fillId="0" borderId="66" xfId="997" applyNumberFormat="1" applyFont="1" applyBorder="1"/>
    <xf numFmtId="1" fontId="61" fillId="0" borderId="66" xfId="997" applyNumberFormat="1" applyFont="1" applyBorder="1" applyAlignment="1">
      <alignment vertical="center" wrapText="1"/>
    </xf>
    <xf numFmtId="2" fontId="61" fillId="0" borderId="66" xfId="997" applyNumberFormat="1" applyFont="1" applyBorder="1"/>
    <xf numFmtId="4" fontId="61" fillId="0" borderId="66" xfId="997" applyNumberFormat="1" applyFont="1" applyBorder="1"/>
    <xf numFmtId="0" fontId="60" fillId="0" borderId="66" xfId="997" applyFont="1" applyBorder="1"/>
    <xf numFmtId="1" fontId="3" fillId="0" borderId="0" xfId="997" applyNumberFormat="1" applyFont="1" applyAlignment="1">
      <alignment wrapText="1"/>
    </xf>
    <xf numFmtId="4" fontId="3" fillId="0" borderId="0" xfId="997" applyNumberFormat="1" applyFont="1" applyAlignment="1">
      <alignment horizontal="right"/>
    </xf>
    <xf numFmtId="4" fontId="3" fillId="0" borderId="0" xfId="997" applyNumberFormat="1" applyFont="1" applyAlignment="1">
      <alignment horizontal="center"/>
    </xf>
    <xf numFmtId="0" fontId="3" fillId="0" borderId="0" xfId="998" applyFont="1" applyAlignment="1">
      <alignment vertical="top" wrapText="1"/>
    </xf>
    <xf numFmtId="4" fontId="60" fillId="0" borderId="0" xfId="997" applyNumberFormat="1" applyFont="1" applyAlignment="1">
      <alignment horizontal="center"/>
    </xf>
    <xf numFmtId="0" fontId="60" fillId="0" borderId="0" xfId="997" applyFont="1" applyAlignment="1">
      <alignment horizontal="center"/>
    </xf>
    <xf numFmtId="0" fontId="5" fillId="0" borderId="0" xfId="997" applyFont="1"/>
    <xf numFmtId="0" fontId="3" fillId="0" borderId="0" xfId="997" applyFont="1" applyAlignment="1">
      <alignment horizontal="center"/>
    </xf>
    <xf numFmtId="0" fontId="60" fillId="0" borderId="0" xfId="997" applyFont="1"/>
    <xf numFmtId="4" fontId="60" fillId="0" borderId="0" xfId="997" applyNumberFormat="1" applyFont="1"/>
    <xf numFmtId="0" fontId="63" fillId="0" borderId="0" xfId="997" applyFont="1"/>
    <xf numFmtId="4" fontId="63" fillId="0" borderId="0" xfId="997" applyNumberFormat="1" applyFont="1"/>
    <xf numFmtId="4" fontId="61" fillId="0" borderId="0" xfId="997" applyNumberFormat="1" applyFont="1"/>
    <xf numFmtId="0" fontId="64" fillId="0" borderId="0" xfId="997" applyFont="1" applyAlignment="1">
      <alignment vertical="top"/>
    </xf>
    <xf numFmtId="0" fontId="64" fillId="0" borderId="0" xfId="997" applyFont="1" applyAlignment="1">
      <alignment vertical="top" wrapText="1"/>
    </xf>
    <xf numFmtId="0" fontId="64" fillId="0" borderId="0" xfId="997" applyFont="1" applyAlignment="1">
      <alignment horizontal="center"/>
    </xf>
    <xf numFmtId="4" fontId="64" fillId="0" borderId="0" xfId="997" applyNumberFormat="1" applyFont="1" applyAlignment="1">
      <alignment horizontal="right"/>
    </xf>
    <xf numFmtId="0" fontId="62" fillId="0" borderId="0" xfId="997" applyFont="1" applyAlignment="1">
      <alignment horizontal="right"/>
    </xf>
    <xf numFmtId="0" fontId="65" fillId="0" borderId="0" xfId="997" applyFont="1" applyAlignment="1">
      <alignment vertical="top" wrapText="1"/>
    </xf>
    <xf numFmtId="1" fontId="65" fillId="25" borderId="0" xfId="997" applyNumberFormat="1" applyFont="1" applyFill="1" applyAlignment="1">
      <alignment horizontal="center" vertical="top"/>
    </xf>
    <xf numFmtId="1" fontId="65" fillId="25" borderId="0" xfId="997" applyNumberFormat="1" applyFont="1" applyFill="1" applyAlignment="1">
      <alignment vertical="top" wrapText="1"/>
    </xf>
    <xf numFmtId="1" fontId="65" fillId="25" borderId="0" xfId="997" applyNumberFormat="1" applyFont="1" applyFill="1" applyAlignment="1">
      <alignment horizontal="center"/>
    </xf>
    <xf numFmtId="2" fontId="65" fillId="25" borderId="0" xfId="997" applyNumberFormat="1" applyFont="1" applyFill="1" applyAlignment="1">
      <alignment horizontal="right"/>
    </xf>
    <xf numFmtId="4" fontId="65" fillId="25" borderId="0" xfId="997" applyNumberFormat="1" applyFont="1" applyFill="1" applyAlignment="1">
      <alignment horizontal="right"/>
    </xf>
    <xf numFmtId="0" fontId="65" fillId="25" borderId="0" xfId="997" applyFont="1" applyFill="1" applyAlignment="1">
      <alignment horizontal="right"/>
    </xf>
    <xf numFmtId="0" fontId="65" fillId="0" borderId="0" xfId="997" applyFont="1"/>
    <xf numFmtId="0" fontId="62" fillId="0" borderId="0" xfId="997" applyFont="1" applyAlignment="1">
      <alignment horizontal="right" vertical="top"/>
    </xf>
    <xf numFmtId="0" fontId="62" fillId="0" borderId="0" xfId="997" applyFont="1" applyAlignment="1">
      <alignment horizontal="justify" vertical="top" wrapText="1"/>
    </xf>
    <xf numFmtId="0" fontId="62" fillId="0" borderId="0" xfId="997" applyFont="1" applyAlignment="1">
      <alignment horizontal="center" wrapText="1"/>
    </xf>
    <xf numFmtId="0" fontId="62" fillId="0" borderId="0" xfId="997" applyFont="1" applyAlignment="1">
      <alignment vertical="top" wrapText="1"/>
    </xf>
    <xf numFmtId="4" fontId="62" fillId="0" borderId="0" xfId="997" applyNumberFormat="1" applyFont="1" applyAlignment="1">
      <alignment horizontal="center"/>
    </xf>
    <xf numFmtId="4" fontId="62" fillId="0" borderId="0" xfId="997" applyNumberFormat="1" applyFont="1"/>
    <xf numFmtId="0" fontId="62" fillId="0" borderId="0" xfId="997" applyFont="1" applyAlignment="1">
      <alignment horizontal="left" vertical="top" wrapText="1"/>
    </xf>
    <xf numFmtId="4" fontId="62" fillId="0" borderId="0" xfId="997" applyNumberFormat="1" applyFont="1" applyAlignment="1">
      <alignment horizontal="right" wrapText="1"/>
    </xf>
    <xf numFmtId="0" fontId="66" fillId="0" borderId="0" xfId="997" applyFont="1" applyAlignment="1">
      <alignment vertical="top"/>
    </xf>
    <xf numFmtId="49" fontId="62" fillId="0" borderId="0" xfId="997" applyNumberFormat="1" applyFont="1" applyAlignment="1">
      <alignment horizontal="center" wrapText="1"/>
    </xf>
    <xf numFmtId="8" fontId="3" fillId="0" borderId="0" xfId="997" applyNumberFormat="1" applyFont="1"/>
    <xf numFmtId="9" fontId="3" fillId="0" borderId="0" xfId="997" applyNumberFormat="1" applyFont="1"/>
    <xf numFmtId="49" fontId="62" fillId="0" borderId="0" xfId="997" applyNumberFormat="1" applyFont="1" applyAlignment="1">
      <alignment vertical="top" wrapText="1"/>
    </xf>
    <xf numFmtId="0" fontId="67" fillId="0" borderId="0" xfId="997" applyFont="1" applyAlignment="1">
      <alignment vertical="top"/>
    </xf>
    <xf numFmtId="49" fontId="67" fillId="0" borderId="0" xfId="997" applyNumberFormat="1" applyFont="1" applyAlignment="1">
      <alignment vertical="top" wrapText="1"/>
    </xf>
    <xf numFmtId="0" fontId="67" fillId="0" borderId="0" xfId="997" applyFont="1" applyAlignment="1">
      <alignment horizontal="center"/>
    </xf>
    <xf numFmtId="4" fontId="67" fillId="0" borderId="0" xfId="997" applyNumberFormat="1" applyFont="1" applyAlignment="1">
      <alignment horizontal="right"/>
    </xf>
    <xf numFmtId="0" fontId="67" fillId="0" borderId="0" xfId="997" applyFont="1"/>
    <xf numFmtId="0" fontId="68" fillId="0" borderId="0" xfId="997" applyFont="1"/>
    <xf numFmtId="0" fontId="62" fillId="0" borderId="13" xfId="997" applyFont="1" applyBorder="1" applyAlignment="1">
      <alignment horizontal="right" vertical="top"/>
    </xf>
    <xf numFmtId="0" fontId="62" fillId="0" borderId="13" xfId="997" applyFont="1" applyBorder="1" applyAlignment="1">
      <alignment horizontal="left" vertical="top" wrapText="1"/>
    </xf>
    <xf numFmtId="0" fontId="62" fillId="0" borderId="13" xfId="997" applyFont="1" applyBorder="1" applyAlignment="1">
      <alignment horizontal="center" wrapText="1"/>
    </xf>
    <xf numFmtId="4" fontId="62" fillId="0" borderId="13" xfId="997" applyNumberFormat="1" applyFont="1" applyBorder="1" applyAlignment="1">
      <alignment horizontal="right"/>
    </xf>
    <xf numFmtId="0" fontId="62" fillId="0" borderId="0" xfId="997" applyFont="1" applyAlignment="1">
      <alignment vertical="top"/>
    </xf>
    <xf numFmtId="49" fontId="64" fillId="0" borderId="0" xfId="997" applyNumberFormat="1" applyFont="1" applyAlignment="1">
      <alignment vertical="top" wrapText="1"/>
    </xf>
    <xf numFmtId="0" fontId="62" fillId="0" borderId="0" xfId="997" applyFont="1" applyAlignment="1">
      <alignment horizontal="center"/>
    </xf>
    <xf numFmtId="0" fontId="62" fillId="0" borderId="13" xfId="997" applyFont="1" applyBorder="1" applyAlignment="1">
      <alignment vertical="top"/>
    </xf>
    <xf numFmtId="0" fontId="65" fillId="0" borderId="13" xfId="997" applyFont="1" applyBorder="1" applyAlignment="1">
      <alignment vertical="top" wrapText="1"/>
    </xf>
    <xf numFmtId="0" fontId="62" fillId="0" borderId="13" xfId="997" applyFont="1" applyBorder="1" applyAlignment="1">
      <alignment horizontal="center"/>
    </xf>
    <xf numFmtId="0" fontId="64" fillId="0" borderId="0" xfId="997" applyFont="1" applyAlignment="1">
      <alignment horizontal="center" wrapText="1"/>
    </xf>
    <xf numFmtId="0" fontId="3" fillId="0" borderId="0" xfId="997" applyFont="1" applyAlignment="1">
      <alignment vertical="top"/>
    </xf>
    <xf numFmtId="0" fontId="3" fillId="0" borderId="0" xfId="997" applyFont="1" applyAlignment="1">
      <alignment vertical="top" wrapText="1"/>
    </xf>
    <xf numFmtId="0" fontId="3" fillId="0" borderId="0" xfId="997" applyFont="1" applyAlignment="1">
      <alignment horizontal="right"/>
    </xf>
    <xf numFmtId="0" fontId="6" fillId="0" borderId="0" xfId="0" applyFont="1" applyFill="1" applyBorder="1" applyAlignment="1">
      <alignment horizontal="left" wrapText="1"/>
    </xf>
    <xf numFmtId="49" fontId="60" fillId="0" borderId="0" xfId="0" applyNumberFormat="1" applyFont="1" applyAlignment="1">
      <alignment horizontal="center" vertical="top"/>
    </xf>
    <xf numFmtId="0" fontId="60" fillId="0" borderId="0" xfId="0" applyFont="1" applyAlignment="1">
      <alignment horizontal="left"/>
    </xf>
    <xf numFmtId="0" fontId="60" fillId="0" borderId="0" xfId="0" applyFont="1" applyAlignment="1">
      <alignment horizontal="right"/>
    </xf>
    <xf numFmtId="0" fontId="60" fillId="0" borderId="0" xfId="0" applyFont="1" applyAlignment="1">
      <alignment horizontal="centerContinuous"/>
    </xf>
    <xf numFmtId="4" fontId="60" fillId="0" borderId="0" xfId="0" applyNumberFormat="1" applyFont="1" applyAlignment="1">
      <alignment horizontal="centerContinuous"/>
    </xf>
    <xf numFmtId="0" fontId="60" fillId="0" borderId="0" xfId="0" applyFont="1" applyAlignment="1">
      <alignment horizontal="left" vertical="top"/>
    </xf>
    <xf numFmtId="49" fontId="60" fillId="0" borderId="89" xfId="0" applyNumberFormat="1" applyFont="1" applyBorder="1" applyAlignment="1">
      <alignment horizontal="center" vertical="center" textRotation="90"/>
    </xf>
    <xf numFmtId="0" fontId="60" fillId="0" borderId="89" xfId="0" applyFont="1" applyBorder="1" applyAlignment="1">
      <alignment horizontal="center" vertical="center" wrapText="1"/>
    </xf>
    <xf numFmtId="0" fontId="60" fillId="0" borderId="89" xfId="0" applyFont="1" applyBorder="1" applyAlignment="1">
      <alignment horizontal="center" vertical="center" textRotation="90"/>
    </xf>
    <xf numFmtId="4" fontId="60" fillId="0" borderId="89" xfId="0" applyNumberFormat="1" applyFont="1" applyBorder="1" applyAlignment="1">
      <alignment horizontal="right" vertical="center" textRotation="90" wrapText="1"/>
    </xf>
    <xf numFmtId="0" fontId="60" fillId="0" borderId="90" xfId="0" applyFont="1" applyBorder="1" applyAlignment="1">
      <alignment horizontal="center" vertical="top"/>
    </xf>
    <xf numFmtId="0" fontId="3" fillId="0" borderId="90" xfId="0" applyFont="1" applyBorder="1" applyAlignment="1">
      <alignment vertical="top"/>
    </xf>
    <xf numFmtId="2" fontId="3" fillId="0" borderId="90" xfId="0" applyNumberFormat="1" applyFont="1" applyBorder="1" applyAlignment="1">
      <alignment horizontal="right"/>
    </xf>
    <xf numFmtId="0" fontId="3" fillId="0" borderId="90" xfId="0" applyFont="1" applyBorder="1"/>
    <xf numFmtId="4" fontId="3" fillId="0" borderId="90" xfId="0" applyNumberFormat="1" applyFont="1" applyBorder="1"/>
    <xf numFmtId="0" fontId="60" fillId="0" borderId="0" xfId="0" applyFont="1" applyAlignment="1">
      <alignment horizontal="center" vertical="top"/>
    </xf>
    <xf numFmtId="0" fontId="60" fillId="0" borderId="0" xfId="0" applyFont="1" applyAlignment="1">
      <alignment vertical="top"/>
    </xf>
    <xf numFmtId="2" fontId="3" fillId="0" borderId="0" xfId="0" applyNumberFormat="1" applyFont="1" applyAlignment="1">
      <alignment horizontal="right"/>
    </xf>
    <xf numFmtId="0" fontId="3" fillId="0" borderId="0" xfId="0" applyFont="1"/>
    <xf numFmtId="4" fontId="3" fillId="0" borderId="0" xfId="0" applyNumberFormat="1" applyFont="1"/>
    <xf numFmtId="0" fontId="3" fillId="0" borderId="0" xfId="999" applyFont="1" applyAlignment="1">
      <alignment vertical="top" wrapText="1"/>
    </xf>
    <xf numFmtId="0" fontId="69" fillId="0" borderId="0" xfId="0" applyFont="1" applyAlignment="1">
      <alignment vertical="top"/>
    </xf>
    <xf numFmtId="0" fontId="3" fillId="0" borderId="0" xfId="0" applyFont="1" applyAlignment="1">
      <alignment horizontal="justify"/>
    </xf>
    <xf numFmtId="4" fontId="3" fillId="0" borderId="66" xfId="0" applyNumberFormat="1" applyFont="1" applyBorder="1" applyAlignment="1" applyProtection="1">
      <alignment horizontal="right"/>
      <protection locked="0"/>
    </xf>
    <xf numFmtId="4" fontId="3" fillId="0" borderId="0" xfId="0" applyNumberFormat="1" applyFont="1" applyAlignment="1">
      <alignment horizontal="right"/>
    </xf>
    <xf numFmtId="0" fontId="60" fillId="0" borderId="13" xfId="0" applyFont="1" applyBorder="1" applyAlignment="1">
      <alignment horizontal="center" vertical="top"/>
    </xf>
    <xf numFmtId="0" fontId="69" fillId="0" borderId="13" xfId="0" applyFont="1" applyBorder="1" applyAlignment="1">
      <alignment vertical="top"/>
    </xf>
    <xf numFmtId="2" fontId="3" fillId="0" borderId="13" xfId="0" applyNumberFormat="1" applyFont="1" applyBorder="1" applyAlignment="1">
      <alignment horizontal="right"/>
    </xf>
    <xf numFmtId="0" fontId="3" fillId="0" borderId="13" xfId="0" applyFont="1" applyBorder="1" applyAlignment="1">
      <alignment horizontal="justify"/>
    </xf>
    <xf numFmtId="4" fontId="3" fillId="0" borderId="13" xfId="0" applyNumberFormat="1" applyFont="1" applyBorder="1" applyAlignment="1" applyProtection="1">
      <alignment horizontal="right"/>
      <protection locked="0"/>
    </xf>
    <xf numFmtId="4" fontId="3" fillId="0" borderId="13" xfId="0" applyNumberFormat="1" applyFont="1" applyBorder="1" applyAlignment="1">
      <alignment horizontal="right"/>
    </xf>
    <xf numFmtId="0" fontId="69" fillId="0" borderId="90" xfId="0" applyFont="1" applyBorder="1" applyAlignment="1">
      <alignment vertical="top"/>
    </xf>
    <xf numFmtId="0" fontId="3" fillId="0" borderId="90" xfId="0" applyFont="1" applyBorder="1" applyAlignment="1">
      <alignment horizontal="justify"/>
    </xf>
    <xf numFmtId="4" fontId="3" fillId="0" borderId="90" xfId="0" applyNumberFormat="1" applyFont="1" applyBorder="1" applyAlignment="1">
      <alignment horizontal="right"/>
    </xf>
    <xf numFmtId="0" fontId="60" fillId="0" borderId="0" xfId="0" applyFont="1" applyAlignment="1">
      <alignment horizontal="center" vertical="top" wrapText="1"/>
    </xf>
    <xf numFmtId="0" fontId="3" fillId="0" borderId="0" xfId="0" applyFont="1" applyAlignment="1">
      <alignment vertical="top" wrapText="1"/>
    </xf>
    <xf numFmtId="0" fontId="3" fillId="0" borderId="13" xfId="0" applyFont="1" applyBorder="1"/>
    <xf numFmtId="0" fontId="3" fillId="0" borderId="0" xfId="0" applyFont="1" applyAlignment="1">
      <alignment vertical="top"/>
    </xf>
    <xf numFmtId="0" fontId="3" fillId="0" borderId="13" xfId="0" applyFont="1" applyBorder="1" applyAlignment="1">
      <alignment vertical="top"/>
    </xf>
    <xf numFmtId="4" fontId="3" fillId="0" borderId="0" xfId="0" applyNumberFormat="1" applyFont="1" applyAlignment="1" applyProtection="1">
      <alignment horizontal="right"/>
      <protection locked="0"/>
    </xf>
    <xf numFmtId="0" fontId="60" fillId="0" borderId="0" xfId="0" applyFont="1" applyAlignment="1">
      <alignment horizontal="left" vertical="top" wrapText="1"/>
    </xf>
    <xf numFmtId="0" fontId="3" fillId="0" borderId="0" xfId="0" applyFont="1" applyAlignment="1">
      <alignment horizontal="center"/>
    </xf>
    <xf numFmtId="0" fontId="3" fillId="0" borderId="0" xfId="0" applyFont="1" applyAlignment="1">
      <alignment horizontal="right"/>
    </xf>
    <xf numFmtId="0" fontId="3" fillId="0" borderId="0" xfId="0" applyFont="1" applyAlignment="1">
      <alignment horizontal="left" vertical="top" wrapText="1"/>
    </xf>
    <xf numFmtId="0" fontId="3" fillId="0" borderId="90" xfId="1000" applyFont="1" applyBorder="1" applyAlignment="1">
      <alignment vertical="top"/>
    </xf>
    <xf numFmtId="0" fontId="3" fillId="0" borderId="90" xfId="1000" applyFont="1" applyBorder="1" applyAlignment="1">
      <alignment horizontal="right"/>
    </xf>
    <xf numFmtId="0" fontId="3" fillId="0" borderId="90" xfId="1000" applyFont="1" applyBorder="1"/>
    <xf numFmtId="4" fontId="3" fillId="0" borderId="90" xfId="1000" applyNumberFormat="1" applyFont="1" applyBorder="1" applyAlignment="1">
      <alignment horizontal="right"/>
    </xf>
    <xf numFmtId="0" fontId="60" fillId="0" borderId="0" xfId="1000" applyFont="1" applyAlignment="1">
      <alignment vertical="top"/>
    </xf>
    <xf numFmtId="0" fontId="3" fillId="0" borderId="0" xfId="1000" applyFont="1" applyAlignment="1">
      <alignment horizontal="right"/>
    </xf>
    <xf numFmtId="0" fontId="3" fillId="0" borderId="0" xfId="1000" applyFont="1"/>
    <xf numFmtId="4" fontId="3" fillId="0" borderId="0" xfId="1000" applyNumberFormat="1" applyFont="1" applyAlignment="1">
      <alignment horizontal="right"/>
    </xf>
    <xf numFmtId="0" fontId="3" fillId="0" borderId="13" xfId="0" applyFont="1" applyBorder="1" applyAlignment="1">
      <alignment horizontal="right"/>
    </xf>
    <xf numFmtId="0" fontId="3" fillId="0" borderId="90" xfId="0" applyFont="1" applyBorder="1" applyAlignment="1">
      <alignment horizontal="right"/>
    </xf>
    <xf numFmtId="4" fontId="3" fillId="0" borderId="90" xfId="0" applyNumberFormat="1" applyFont="1" applyBorder="1" applyAlignment="1" applyProtection="1">
      <alignment horizontal="right"/>
      <protection locked="0"/>
    </xf>
    <xf numFmtId="4" fontId="3" fillId="0" borderId="13" xfId="0" applyNumberFormat="1" applyFont="1" applyBorder="1"/>
    <xf numFmtId="9" fontId="3" fillId="0" borderId="0" xfId="0" applyNumberFormat="1" applyFont="1"/>
    <xf numFmtId="9" fontId="3" fillId="0" borderId="13" xfId="0" applyNumberFormat="1" applyFont="1" applyBorder="1"/>
    <xf numFmtId="0" fontId="3" fillId="0" borderId="0" xfId="0" applyFont="1" applyAlignment="1">
      <alignment horizontal="center" vertical="top"/>
    </xf>
    <xf numFmtId="0" fontId="3" fillId="0" borderId="13" xfId="0" applyFont="1" applyBorder="1" applyAlignment="1">
      <alignment horizontal="center" vertical="top"/>
    </xf>
    <xf numFmtId="0" fontId="3" fillId="0" borderId="91" xfId="0" applyFont="1" applyBorder="1" applyAlignment="1">
      <alignment horizontal="center" vertical="top"/>
    </xf>
    <xf numFmtId="0" fontId="60" fillId="0" borderId="91" xfId="0" applyFont="1" applyBorder="1" applyAlignment="1">
      <alignment vertical="top"/>
    </xf>
    <xf numFmtId="0" fontId="3" fillId="0" borderId="91" xfId="0" applyFont="1" applyBorder="1" applyAlignment="1">
      <alignment horizontal="right"/>
    </xf>
    <xf numFmtId="0" fontId="3" fillId="0" borderId="91" xfId="0" applyFont="1" applyBorder="1"/>
    <xf numFmtId="4" fontId="60" fillId="0" borderId="91" xfId="0" applyNumberFormat="1" applyFont="1" applyBorder="1" applyAlignment="1">
      <alignment horizontal="right"/>
    </xf>
    <xf numFmtId="4" fontId="60" fillId="0" borderId="91" xfId="0" applyNumberFormat="1" applyFont="1" applyBorder="1"/>
    <xf numFmtId="175" fontId="3" fillId="0" borderId="90" xfId="0" applyNumberFormat="1" applyFont="1" applyBorder="1" applyAlignment="1">
      <alignment horizontal="center" vertical="top"/>
    </xf>
    <xf numFmtId="0" fontId="66" fillId="0" borderId="90" xfId="0" applyFont="1" applyBorder="1" applyAlignment="1">
      <alignment vertical="top"/>
    </xf>
    <xf numFmtId="0" fontId="66" fillId="0" borderId="90" xfId="0" applyFont="1" applyBorder="1" applyAlignment="1">
      <alignment horizontal="right"/>
    </xf>
    <xf numFmtId="0" fontId="66" fillId="0" borderId="90" xfId="0" applyFont="1" applyBorder="1"/>
    <xf numFmtId="4" fontId="66" fillId="0" borderId="90" xfId="0" applyNumberFormat="1" applyFont="1" applyBorder="1" applyAlignment="1">
      <alignment horizontal="center"/>
    </xf>
    <xf numFmtId="0" fontId="66" fillId="0" borderId="0" xfId="0" applyFont="1" applyAlignment="1">
      <alignment horizontal="right"/>
    </xf>
    <xf numFmtId="0" fontId="66" fillId="0" borderId="0" xfId="0" applyFont="1"/>
    <xf numFmtId="4" fontId="66" fillId="0" borderId="0" xfId="0" applyNumberFormat="1" applyFont="1" applyAlignment="1">
      <alignment horizontal="center"/>
    </xf>
    <xf numFmtId="49" fontId="60" fillId="0" borderId="0" xfId="0" applyNumberFormat="1" applyFont="1" applyAlignment="1">
      <alignment horizontal="right" vertical="top"/>
    </xf>
    <xf numFmtId="0" fontId="60" fillId="0" borderId="0" xfId="0" applyFont="1" applyAlignment="1">
      <alignment horizontal="right" vertical="top"/>
    </xf>
    <xf numFmtId="0" fontId="60" fillId="0" borderId="0" xfId="0" applyFont="1" applyAlignment="1">
      <alignment horizontal="centerContinuous" vertical="top"/>
    </xf>
    <xf numFmtId="4" fontId="72" fillId="0" borderId="0" xfId="0" applyNumberFormat="1" applyFont="1" applyAlignment="1">
      <alignment horizontal="right" vertical="top"/>
    </xf>
    <xf numFmtId="0" fontId="3" fillId="0" borderId="0" xfId="0" applyFont="1" applyAlignment="1">
      <alignment horizontal="right" vertical="top"/>
    </xf>
    <xf numFmtId="0" fontId="60" fillId="0" borderId="89" xfId="0" applyFont="1" applyBorder="1" applyAlignment="1">
      <alignment horizontal="center" vertical="top" wrapText="1"/>
    </xf>
    <xf numFmtId="175" fontId="60" fillId="0" borderId="90" xfId="0" applyNumberFormat="1" applyFont="1" applyBorder="1" applyAlignment="1">
      <alignment horizontal="center" vertical="top"/>
    </xf>
    <xf numFmtId="0" fontId="3" fillId="0" borderId="90" xfId="0" applyFont="1" applyBorder="1" applyAlignment="1">
      <alignment horizontal="left" vertical="top"/>
    </xf>
    <xf numFmtId="0" fontId="3" fillId="0" borderId="90" xfId="0" applyFont="1" applyBorder="1" applyAlignment="1">
      <alignment horizontal="right" vertical="top"/>
    </xf>
    <xf numFmtId="4" fontId="72" fillId="0" borderId="90" xfId="0" applyNumberFormat="1" applyFont="1" applyBorder="1" applyAlignment="1">
      <alignment horizontal="right" vertical="top"/>
    </xf>
    <xf numFmtId="0" fontId="60" fillId="0" borderId="90" xfId="0" applyFont="1" applyBorder="1" applyAlignment="1">
      <alignment horizontal="center" vertical="top" wrapText="1"/>
    </xf>
    <xf numFmtId="0" fontId="3" fillId="0" borderId="90" xfId="0" applyFont="1" applyBorder="1" applyAlignment="1">
      <alignment horizontal="left" vertical="top" wrapText="1"/>
    </xf>
    <xf numFmtId="0" fontId="3" fillId="0" borderId="90" xfId="0" applyFont="1" applyBorder="1" applyAlignment="1">
      <alignment horizontal="center"/>
    </xf>
    <xf numFmtId="0" fontId="60" fillId="0" borderId="0" xfId="1001" applyFont="1" applyAlignment="1">
      <alignment horizontal="left" vertical="top"/>
    </xf>
    <xf numFmtId="0" fontId="60" fillId="0" borderId="13" xfId="0" applyFont="1" applyBorder="1" applyAlignment="1">
      <alignment horizontal="center" vertical="top" wrapText="1"/>
    </xf>
    <xf numFmtId="0" fontId="3" fillId="0" borderId="13" xfId="0" applyFont="1" applyBorder="1" applyAlignment="1">
      <alignment horizontal="left" vertical="top" wrapText="1"/>
    </xf>
    <xf numFmtId="0" fontId="3" fillId="0" borderId="13" xfId="0" applyFont="1" applyBorder="1" applyAlignment="1">
      <alignment horizontal="center"/>
    </xf>
    <xf numFmtId="0" fontId="3" fillId="0" borderId="0" xfId="1001" applyFont="1" applyAlignment="1">
      <alignment horizontal="left" vertical="top" wrapText="1"/>
    </xf>
    <xf numFmtId="0" fontId="3" fillId="0" borderId="0" xfId="0" applyFont="1" applyAlignment="1">
      <alignment horizontal="left" vertical="top"/>
    </xf>
    <xf numFmtId="0" fontId="3" fillId="0" borderId="13" xfId="0" applyFont="1" applyBorder="1" applyAlignment="1">
      <alignment horizontal="left" vertical="top"/>
    </xf>
    <xf numFmtId="0" fontId="3" fillId="0" borderId="90" xfId="0" applyFont="1" applyBorder="1" applyAlignment="1">
      <alignment horizontal="center" vertical="top"/>
    </xf>
    <xf numFmtId="0" fontId="3" fillId="0" borderId="90" xfId="0" applyFont="1" applyBorder="1" applyAlignment="1" applyProtection="1">
      <alignment vertical="top"/>
      <protection locked="0"/>
    </xf>
    <xf numFmtId="0" fontId="3" fillId="0" borderId="0" xfId="999" applyFont="1" applyAlignment="1">
      <alignment horizontal="left" vertical="top" wrapText="1"/>
    </xf>
    <xf numFmtId="4" fontId="72" fillId="0" borderId="90" xfId="0" applyNumberFormat="1" applyFont="1" applyBorder="1" applyAlignment="1" applyProtection="1">
      <alignment horizontal="right" vertical="top"/>
      <protection locked="0"/>
    </xf>
    <xf numFmtId="4" fontId="72" fillId="0" borderId="0" xfId="0" applyNumberFormat="1" applyFont="1" applyAlignment="1" applyProtection="1">
      <alignment horizontal="right"/>
      <protection locked="0"/>
    </xf>
    <xf numFmtId="0" fontId="61" fillId="0" borderId="0" xfId="0" applyFont="1" applyAlignment="1">
      <alignment horizontal="left" vertical="top" wrapText="1"/>
    </xf>
    <xf numFmtId="0" fontId="72" fillId="0" borderId="0" xfId="0" applyFont="1" applyAlignment="1">
      <alignment horizontal="right"/>
    </xf>
    <xf numFmtId="9" fontId="3" fillId="0" borderId="0" xfId="0" applyNumberFormat="1" applyFont="1" applyAlignment="1">
      <alignment horizontal="center"/>
    </xf>
    <xf numFmtId="0" fontId="3" fillId="0" borderId="0" xfId="0" applyFont="1" applyAlignment="1" applyProtection="1">
      <alignment horizontal="right"/>
      <protection locked="0"/>
    </xf>
    <xf numFmtId="0" fontId="61" fillId="0" borderId="13" xfId="0" applyFont="1" applyBorder="1" applyAlignment="1">
      <alignment horizontal="left" vertical="top" wrapText="1"/>
    </xf>
    <xf numFmtId="0" fontId="72" fillId="0" borderId="13" xfId="0" applyFont="1" applyBorder="1" applyAlignment="1">
      <alignment horizontal="right"/>
    </xf>
    <xf numFmtId="9" fontId="3" fillId="0" borderId="13" xfId="0" applyNumberFormat="1" applyFont="1" applyBorder="1" applyAlignment="1">
      <alignment horizontal="center"/>
    </xf>
    <xf numFmtId="0" fontId="3" fillId="0" borderId="13" xfId="0" applyFont="1" applyBorder="1" applyAlignment="1" applyProtection="1">
      <alignment horizontal="right"/>
      <protection locked="0"/>
    </xf>
    <xf numFmtId="4" fontId="72" fillId="0" borderId="90" xfId="0" applyNumberFormat="1" applyFont="1" applyBorder="1" applyAlignment="1" applyProtection="1">
      <alignment horizontal="right"/>
      <protection locked="0"/>
    </xf>
    <xf numFmtId="4" fontId="72" fillId="0" borderId="0" xfId="0" applyNumberFormat="1" applyFont="1" applyAlignment="1">
      <alignment horizontal="right"/>
    </xf>
    <xf numFmtId="0" fontId="60" fillId="0" borderId="91" xfId="0" applyFont="1" applyBorder="1" applyAlignment="1">
      <alignment horizontal="right" vertical="top"/>
    </xf>
    <xf numFmtId="0" fontId="60" fillId="0" borderId="91" xfId="0" applyFont="1" applyBorder="1" applyAlignment="1">
      <alignment horizontal="left" vertical="top"/>
    </xf>
    <xf numFmtId="0" fontId="3" fillId="0" borderId="91" xfId="0" applyFont="1" applyBorder="1" applyAlignment="1">
      <alignment horizontal="right" vertical="top"/>
    </xf>
    <xf numFmtId="4" fontId="60" fillId="0" borderId="91" xfId="0" applyNumberFormat="1" applyFont="1" applyBorder="1" applyAlignment="1">
      <alignment horizontal="right" vertical="top"/>
    </xf>
    <xf numFmtId="49" fontId="60" fillId="31" borderId="0" xfId="0" applyNumberFormat="1" applyFont="1" applyFill="1" applyAlignment="1">
      <alignment horizontal="center" vertical="top"/>
    </xf>
    <xf numFmtId="0" fontId="60" fillId="31" borderId="0" xfId="0" applyFont="1" applyFill="1" applyAlignment="1">
      <alignment horizontal="left"/>
    </xf>
    <xf numFmtId="0" fontId="60" fillId="31" borderId="0" xfId="0" applyFont="1" applyFill="1" applyAlignment="1">
      <alignment horizontal="right"/>
    </xf>
    <xf numFmtId="0" fontId="60" fillId="31" borderId="0" xfId="0" applyFont="1" applyFill="1" applyAlignment="1">
      <alignment horizontal="centerContinuous"/>
    </xf>
    <xf numFmtId="4" fontId="60" fillId="31" borderId="0" xfId="0" applyNumberFormat="1" applyFont="1" applyFill="1" applyAlignment="1">
      <alignment horizontal="centerContinuous"/>
    </xf>
    <xf numFmtId="49" fontId="60" fillId="31" borderId="0" xfId="0" applyNumberFormat="1" applyFont="1" applyFill="1" applyAlignment="1">
      <alignment horizontal="right" vertical="top"/>
    </xf>
    <xf numFmtId="0" fontId="60" fillId="31" borderId="0" xfId="0" applyFont="1" applyFill="1" applyAlignment="1">
      <alignment horizontal="left" vertical="top"/>
    </xf>
    <xf numFmtId="0" fontId="60" fillId="31" borderId="0" xfId="0" applyFont="1" applyFill="1" applyAlignment="1">
      <alignment horizontal="right" vertical="top"/>
    </xf>
    <xf numFmtId="0" fontId="60" fillId="31" borderId="0" xfId="0" applyFont="1" applyFill="1" applyAlignment="1">
      <alignment horizontal="centerContinuous" vertical="top"/>
    </xf>
    <xf numFmtId="4" fontId="72" fillId="31" borderId="0" xfId="0" applyNumberFormat="1" applyFont="1" applyFill="1" applyAlignment="1">
      <alignment horizontal="right" vertical="top"/>
    </xf>
    <xf numFmtId="0" fontId="3" fillId="31" borderId="0" xfId="0" applyFont="1" applyFill="1" applyAlignment="1">
      <alignment horizontal="right" vertical="top"/>
    </xf>
    <xf numFmtId="49" fontId="60" fillId="32" borderId="0" xfId="0" applyNumberFormat="1" applyFont="1" applyFill="1" applyAlignment="1">
      <alignment horizontal="right" vertical="top"/>
    </xf>
    <xf numFmtId="0" fontId="60" fillId="32" borderId="92" xfId="0" applyFont="1" applyFill="1" applyBorder="1" applyAlignment="1">
      <alignment horizontal="left" vertical="top"/>
    </xf>
    <xf numFmtId="0" fontId="60" fillId="32" borderId="0" xfId="0" applyFont="1" applyFill="1" applyAlignment="1">
      <alignment horizontal="right" vertical="top"/>
    </xf>
    <xf numFmtId="0" fontId="60" fillId="32" borderId="0" xfId="0" applyFont="1" applyFill="1" applyAlignment="1">
      <alignment horizontal="centerContinuous" vertical="top"/>
    </xf>
    <xf numFmtId="4" fontId="72" fillId="32" borderId="0" xfId="0" applyNumberFormat="1" applyFont="1" applyFill="1" applyAlignment="1">
      <alignment horizontal="right" vertical="top"/>
    </xf>
    <xf numFmtId="0" fontId="3" fillId="32" borderId="0" xfId="0" applyFont="1" applyFill="1" applyAlignment="1">
      <alignment horizontal="right" vertical="top"/>
    </xf>
    <xf numFmtId="0" fontId="60" fillId="32" borderId="0" xfId="0" applyFont="1" applyFill="1" applyAlignment="1">
      <alignment horizontal="left" vertical="top"/>
    </xf>
    <xf numFmtId="49" fontId="60" fillId="32" borderId="0" xfId="0" applyNumberFormat="1" applyFont="1" applyFill="1" applyAlignment="1">
      <alignment horizontal="center" vertical="top"/>
    </xf>
    <xf numFmtId="0" fontId="60" fillId="32" borderId="0" xfId="0" applyFont="1" applyFill="1" applyAlignment="1">
      <alignment horizontal="right"/>
    </xf>
    <xf numFmtId="0" fontId="60" fillId="32" borderId="0" xfId="0" applyFont="1" applyFill="1" applyAlignment="1">
      <alignment horizontal="centerContinuous"/>
    </xf>
    <xf numFmtId="4" fontId="60" fillId="32" borderId="0" xfId="0" applyNumberFormat="1" applyFont="1" applyFill="1" applyAlignment="1">
      <alignment horizontal="centerContinuous"/>
    </xf>
    <xf numFmtId="49" fontId="60" fillId="27" borderId="0" xfId="0" applyNumberFormat="1" applyFont="1" applyFill="1" applyAlignment="1">
      <alignment horizontal="center" vertical="top"/>
    </xf>
    <xf numFmtId="0" fontId="60" fillId="27" borderId="0" xfId="0" applyFont="1" applyFill="1" applyAlignment="1">
      <alignment horizontal="left"/>
    </xf>
    <xf numFmtId="0" fontId="60" fillId="27" borderId="0" xfId="0" applyFont="1" applyFill="1" applyAlignment="1">
      <alignment horizontal="right"/>
    </xf>
    <xf numFmtId="0" fontId="60" fillId="27" borderId="0" xfId="0" applyFont="1" applyFill="1" applyAlignment="1">
      <alignment horizontal="centerContinuous"/>
    </xf>
    <xf numFmtId="4" fontId="60" fillId="27" borderId="0" xfId="0" applyNumberFormat="1" applyFont="1" applyFill="1" applyAlignment="1">
      <alignment horizontal="centerContinuous"/>
    </xf>
    <xf numFmtId="0" fontId="45" fillId="0" borderId="0" xfId="0" applyFont="1" applyFill="1" applyBorder="1" applyAlignment="1">
      <alignment vertical="top"/>
    </xf>
    <xf numFmtId="172" fontId="39" fillId="0" borderId="15" xfId="0" applyNumberFormat="1" applyFont="1" applyFill="1" applyBorder="1" applyAlignment="1">
      <alignment vertical="top"/>
    </xf>
    <xf numFmtId="0" fontId="40" fillId="0" borderId="0" xfId="351" applyNumberFormat="1" applyFont="1" applyFill="1" applyBorder="1" applyAlignment="1" applyProtection="1">
      <alignment horizontal="center" vertical="top" wrapText="1"/>
      <protection locked="0"/>
    </xf>
    <xf numFmtId="0" fontId="40" fillId="0" borderId="0" xfId="372" applyFont="1" applyFill="1" applyBorder="1" applyAlignment="1" applyProtection="1">
      <alignment horizontal="center" vertical="top" wrapText="1"/>
      <protection locked="0"/>
    </xf>
    <xf numFmtId="0" fontId="40" fillId="0" borderId="0" xfId="372" applyFont="1" applyFill="1" applyBorder="1" applyAlignment="1" applyProtection="1">
      <alignment horizontal="center" vertical="top"/>
      <protection locked="0"/>
    </xf>
    <xf numFmtId="4" fontId="40" fillId="0" borderId="0" xfId="372" applyNumberFormat="1" applyFont="1" applyFill="1" applyBorder="1" applyAlignment="1" applyProtection="1">
      <alignment horizontal="center" vertical="top" wrapText="1"/>
      <protection locked="0"/>
    </xf>
    <xf numFmtId="172" fontId="40" fillId="0" borderId="0" xfId="372" applyNumberFormat="1" applyFont="1" applyFill="1" applyBorder="1" applyAlignment="1" applyProtection="1">
      <alignment horizontal="center" vertical="top" wrapText="1"/>
      <protection locked="0"/>
    </xf>
    <xf numFmtId="49" fontId="49" fillId="0" borderId="0" xfId="0" applyNumberFormat="1" applyFont="1" applyFill="1" applyBorder="1" applyAlignment="1">
      <alignment horizontal="left" vertical="top" wrapText="1"/>
    </xf>
    <xf numFmtId="0" fontId="49" fillId="0" borderId="0" xfId="0" applyNumberFormat="1" applyFont="1" applyFill="1" applyBorder="1" applyAlignment="1">
      <alignment vertical="top" wrapText="1"/>
    </xf>
    <xf numFmtId="4" fontId="45" fillId="0" borderId="0" xfId="0" applyNumberFormat="1" applyFont="1" applyFill="1" applyBorder="1" applyAlignment="1">
      <alignment horizontal="right" vertical="top" wrapText="1"/>
    </xf>
    <xf numFmtId="4" fontId="39" fillId="0" borderId="0" xfId="0" applyNumberFormat="1" applyFont="1" applyFill="1" applyBorder="1" applyAlignment="1">
      <alignment horizontal="right" vertical="top" wrapText="1"/>
    </xf>
    <xf numFmtId="172" fontId="39" fillId="0" borderId="0" xfId="279" applyNumberFormat="1" applyFont="1" applyFill="1" applyBorder="1" applyAlignment="1">
      <alignment horizontal="right" vertical="top" shrinkToFit="1"/>
    </xf>
    <xf numFmtId="172" fontId="45" fillId="0" borderId="0" xfId="0" applyNumberFormat="1" applyFont="1" applyFill="1" applyBorder="1" applyAlignment="1">
      <alignment horizontal="right" vertical="top" shrinkToFit="1"/>
    </xf>
    <xf numFmtId="0" fontId="52" fillId="0" borderId="19" xfId="0" applyNumberFormat="1" applyFont="1" applyFill="1" applyBorder="1" applyAlignment="1">
      <alignment vertical="top" wrapText="1"/>
    </xf>
    <xf numFmtId="4" fontId="50" fillId="0" borderId="19" xfId="0" applyNumberFormat="1" applyFont="1" applyFill="1" applyBorder="1" applyAlignment="1">
      <alignment horizontal="right" vertical="top" wrapText="1"/>
    </xf>
    <xf numFmtId="4" fontId="46" fillId="0" borderId="19" xfId="0" applyNumberFormat="1" applyFont="1" applyFill="1" applyBorder="1" applyAlignment="1">
      <alignment horizontal="right" vertical="top" wrapText="1"/>
    </xf>
    <xf numFmtId="172" fontId="46" fillId="0" borderId="19" xfId="279" applyNumberFormat="1" applyFont="1" applyFill="1" applyBorder="1" applyAlignment="1">
      <alignment horizontal="right" vertical="top" shrinkToFit="1"/>
    </xf>
    <xf numFmtId="172" fontId="50" fillId="0" borderId="43" xfId="0" applyNumberFormat="1" applyFont="1" applyFill="1" applyBorder="1" applyAlignment="1">
      <alignment horizontal="right" vertical="top" shrinkToFit="1"/>
    </xf>
    <xf numFmtId="0" fontId="50" fillId="0" borderId="0" xfId="0" applyFont="1" applyFill="1" applyBorder="1" applyAlignment="1">
      <alignment vertical="top"/>
    </xf>
    <xf numFmtId="49" fontId="49" fillId="0" borderId="35" xfId="0" applyNumberFormat="1" applyFont="1" applyFill="1" applyBorder="1" applyAlignment="1">
      <alignment horizontal="left" vertical="top" wrapText="1"/>
    </xf>
    <xf numFmtId="0" fontId="49" fillId="0" borderId="6" xfId="0" applyNumberFormat="1" applyFont="1" applyFill="1" applyBorder="1" applyAlignment="1">
      <alignment vertical="top" wrapText="1"/>
    </xf>
    <xf numFmtId="4" fontId="39" fillId="0" borderId="6" xfId="0" applyNumberFormat="1" applyFont="1" applyFill="1" applyBorder="1" applyAlignment="1">
      <alignment horizontal="right" vertical="top" wrapText="1"/>
    </xf>
    <xf numFmtId="172" fontId="45" fillId="0" borderId="36" xfId="0" applyNumberFormat="1" applyFont="1" applyFill="1" applyBorder="1" applyAlignment="1">
      <alignment horizontal="right" vertical="top" shrinkToFit="1"/>
    </xf>
    <xf numFmtId="0" fontId="45" fillId="0" borderId="15" xfId="0" applyFont="1" applyFill="1" applyBorder="1" applyAlignment="1">
      <alignment vertical="top"/>
    </xf>
    <xf numFmtId="0" fontId="38" fillId="0" borderId="71" xfId="0" applyNumberFormat="1" applyFont="1" applyFill="1" applyBorder="1" applyAlignment="1">
      <alignment vertical="top" wrapText="1"/>
    </xf>
    <xf numFmtId="172" fontId="39" fillId="0" borderId="73" xfId="0" applyNumberFormat="1" applyFont="1" applyFill="1" applyBorder="1" applyAlignment="1">
      <alignment horizontal="right" vertical="top" shrinkToFit="1"/>
    </xf>
    <xf numFmtId="0" fontId="45" fillId="0" borderId="14" xfId="0" applyFont="1" applyFill="1" applyBorder="1" applyAlignment="1">
      <alignment vertical="top"/>
    </xf>
    <xf numFmtId="0" fontId="38" fillId="0" borderId="17" xfId="0" applyNumberFormat="1" applyFont="1" applyFill="1" applyBorder="1" applyAlignment="1">
      <alignment vertical="top" wrapText="1"/>
    </xf>
    <xf numFmtId="4" fontId="38" fillId="0" borderId="18" xfId="0" applyNumberFormat="1" applyFont="1" applyFill="1" applyBorder="1" applyAlignment="1">
      <alignment horizontal="right" vertical="top" wrapText="1"/>
    </xf>
    <xf numFmtId="4" fontId="38" fillId="0" borderId="17" xfId="0" applyNumberFormat="1" applyFont="1" applyFill="1" applyBorder="1" applyAlignment="1">
      <alignment horizontal="right" vertical="top" wrapText="1"/>
    </xf>
    <xf numFmtId="172" fontId="38" fillId="0" borderId="18" xfId="279" applyNumberFormat="1" applyFont="1" applyFill="1" applyBorder="1" applyAlignment="1">
      <alignment horizontal="right" vertical="top" shrinkToFit="1"/>
    </xf>
    <xf numFmtId="172" fontId="38" fillId="0" borderId="38" xfId="0" applyNumberFormat="1" applyFont="1" applyFill="1" applyBorder="1" applyAlignment="1">
      <alignment horizontal="right" vertical="top" shrinkToFit="1"/>
    </xf>
    <xf numFmtId="0" fontId="38" fillId="0" borderId="62" xfId="0" applyNumberFormat="1" applyFont="1" applyFill="1" applyBorder="1" applyAlignment="1">
      <alignment vertical="top" wrapText="1"/>
    </xf>
    <xf numFmtId="172" fontId="39" fillId="0" borderId="78" xfId="279" applyNumberFormat="1" applyFont="1" applyFill="1" applyBorder="1" applyAlignment="1">
      <alignment vertical="top" shrinkToFit="1"/>
    </xf>
    <xf numFmtId="172" fontId="38" fillId="0" borderId="79" xfId="0" applyNumberFormat="1" applyFont="1" applyFill="1" applyBorder="1" applyAlignment="1">
      <alignment horizontal="right" vertical="top" shrinkToFit="1"/>
    </xf>
    <xf numFmtId="0" fontId="38" fillId="0" borderId="0" xfId="0" applyNumberFormat="1" applyFont="1" applyFill="1" applyBorder="1" applyAlignment="1">
      <alignment vertical="top" wrapText="1"/>
    </xf>
    <xf numFmtId="172" fontId="39" fillId="0" borderId="0" xfId="279" applyNumberFormat="1" applyFont="1" applyFill="1" applyBorder="1" applyAlignment="1">
      <alignment vertical="top" shrinkToFit="1"/>
    </xf>
    <xf numFmtId="172" fontId="38" fillId="0" borderId="76" xfId="0" applyNumberFormat="1" applyFont="1" applyFill="1" applyBorder="1" applyAlignment="1">
      <alignment horizontal="right" vertical="top" shrinkToFit="1"/>
    </xf>
    <xf numFmtId="0" fontId="38" fillId="0" borderId="71" xfId="0" applyFont="1" applyFill="1" applyBorder="1" applyAlignment="1">
      <alignment vertical="top" wrapText="1"/>
    </xf>
    <xf numFmtId="0" fontId="39" fillId="0" borderId="17" xfId="0" applyFont="1" applyFill="1" applyBorder="1" applyAlignment="1">
      <alignment horizontal="left" vertical="top" wrapText="1"/>
    </xf>
    <xf numFmtId="0" fontId="39" fillId="0" borderId="18" xfId="0" applyFont="1" applyFill="1" applyBorder="1" applyAlignment="1">
      <alignment horizontal="left" vertical="top" wrapText="1"/>
    </xf>
    <xf numFmtId="0" fontId="39" fillId="0" borderId="24" xfId="0" applyFont="1" applyFill="1" applyBorder="1" applyAlignment="1">
      <alignment horizontal="left" vertical="top" wrapText="1"/>
    </xf>
    <xf numFmtId="9" fontId="39" fillId="0" borderId="25" xfId="0" applyNumberFormat="1" applyFont="1" applyFill="1" applyBorder="1" applyAlignment="1">
      <alignment horizontal="left" vertical="top" wrapText="1"/>
    </xf>
    <xf numFmtId="172" fontId="39" fillId="0" borderId="25" xfId="279" applyNumberFormat="1" applyFont="1" applyFill="1" applyBorder="1" applyAlignment="1">
      <alignment vertical="top" shrinkToFit="1"/>
    </xf>
    <xf numFmtId="172" fontId="39" fillId="0" borderId="39" xfId="0" applyNumberFormat="1" applyFont="1" applyFill="1" applyBorder="1" applyAlignment="1">
      <alignment horizontal="right" vertical="top" shrinkToFit="1"/>
    </xf>
    <xf numFmtId="0" fontId="38" fillId="0" borderId="62" xfId="0" applyFont="1" applyFill="1" applyBorder="1" applyAlignment="1">
      <alignment vertical="top" wrapText="1"/>
    </xf>
    <xf numFmtId="0" fontId="39" fillId="0" borderId="78" xfId="0" applyFont="1" applyFill="1" applyBorder="1" applyAlignment="1">
      <alignment horizontal="left" vertical="top" wrapText="1"/>
    </xf>
    <xf numFmtId="172" fontId="39" fillId="0" borderId="76" xfId="0" applyNumberFormat="1" applyFont="1" applyFill="1" applyBorder="1" applyAlignment="1">
      <alignment horizontal="right" vertical="top" shrinkToFit="1"/>
    </xf>
    <xf numFmtId="0" fontId="38" fillId="0" borderId="20" xfId="0" applyNumberFormat="1" applyFont="1" applyFill="1" applyBorder="1" applyAlignment="1">
      <alignment vertical="top" wrapText="1"/>
    </xf>
    <xf numFmtId="172" fontId="39" fillId="0" borderId="41" xfId="0" applyNumberFormat="1" applyFont="1" applyFill="1" applyBorder="1" applyAlignment="1">
      <alignment horizontal="right" vertical="top" shrinkToFit="1"/>
    </xf>
    <xf numFmtId="0" fontId="39" fillId="0" borderId="0" xfId="339" applyFont="1" applyFill="1" applyBorder="1" applyAlignment="1">
      <alignment vertical="top"/>
    </xf>
    <xf numFmtId="0" fontId="39" fillId="0" borderId="76" xfId="339" applyFont="1" applyFill="1" applyBorder="1" applyAlignment="1">
      <alignment vertical="top"/>
    </xf>
    <xf numFmtId="172" fontId="52" fillId="0" borderId="43" xfId="978" applyNumberFormat="1" applyFont="1" applyFill="1" applyBorder="1" applyAlignment="1">
      <alignment vertical="top" wrapText="1"/>
    </xf>
    <xf numFmtId="0" fontId="39" fillId="0" borderId="21" xfId="0" applyNumberFormat="1" applyFont="1" applyFill="1" applyBorder="1" applyAlignment="1">
      <alignment vertical="top" wrapText="1"/>
    </xf>
    <xf numFmtId="4" fontId="45" fillId="0" borderId="21" xfId="0" applyNumberFormat="1" applyFont="1" applyFill="1" applyBorder="1" applyAlignment="1">
      <alignment horizontal="right" vertical="top" wrapText="1"/>
    </xf>
    <xf numFmtId="4" fontId="39" fillId="0" borderId="21" xfId="0" applyNumberFormat="1" applyFont="1" applyFill="1" applyBorder="1" applyAlignment="1">
      <alignment horizontal="right" vertical="top" wrapText="1"/>
    </xf>
    <xf numFmtId="172" fontId="39" fillId="0" borderId="21" xfId="279" applyNumberFormat="1" applyFont="1" applyFill="1" applyBorder="1" applyAlignment="1">
      <alignment horizontal="right" vertical="top" wrapText="1"/>
    </xf>
    <xf numFmtId="172" fontId="45" fillId="0" borderId="21" xfId="0" applyNumberFormat="1" applyFont="1" applyFill="1" applyBorder="1" applyAlignment="1">
      <alignment horizontal="right" vertical="top"/>
    </xf>
    <xf numFmtId="0" fontId="52" fillId="0" borderId="19" xfId="0" applyFont="1" applyFill="1" applyBorder="1" applyAlignment="1">
      <alignment vertical="top" wrapText="1"/>
    </xf>
    <xf numFmtId="49" fontId="45" fillId="0" borderId="14" xfId="0" applyNumberFormat="1" applyFont="1" applyFill="1" applyBorder="1" applyAlignment="1">
      <alignment vertical="top" wrapText="1"/>
    </xf>
    <xf numFmtId="0" fontId="39" fillId="0" borderId="14" xfId="0" applyFont="1" applyFill="1" applyBorder="1" applyAlignment="1">
      <alignment vertical="top" wrapText="1"/>
    </xf>
    <xf numFmtId="4" fontId="45" fillId="0" borderId="14" xfId="0" applyNumberFormat="1" applyFont="1" applyFill="1" applyBorder="1" applyAlignment="1">
      <alignment horizontal="right" vertical="top" wrapText="1"/>
    </xf>
    <xf numFmtId="4" fontId="39" fillId="0" borderId="14" xfId="0" applyNumberFormat="1" applyFont="1" applyFill="1" applyBorder="1" applyAlignment="1">
      <alignment horizontal="right" vertical="top" wrapText="1"/>
    </xf>
    <xf numFmtId="172" fontId="39" fillId="0" borderId="14" xfId="279" applyNumberFormat="1" applyFont="1" applyFill="1" applyBorder="1" applyAlignment="1">
      <alignment horizontal="right" vertical="top" wrapText="1"/>
    </xf>
    <xf numFmtId="172" fontId="45" fillId="0" borderId="14" xfId="0" applyNumberFormat="1" applyFont="1" applyFill="1" applyBorder="1" applyAlignment="1">
      <alignment horizontal="right" vertical="top"/>
    </xf>
    <xf numFmtId="172" fontId="45" fillId="0" borderId="81" xfId="0" applyNumberFormat="1" applyFont="1" applyFill="1" applyBorder="1" applyAlignment="1">
      <alignment horizontal="right" vertical="top"/>
    </xf>
    <xf numFmtId="49" fontId="38" fillId="0" borderId="42" xfId="0" applyNumberFormat="1" applyFont="1" applyFill="1" applyBorder="1" applyAlignment="1">
      <alignment horizontal="left" vertical="top" wrapText="1"/>
    </xf>
    <xf numFmtId="0" fontId="38" fillId="0" borderId="24" xfId="0" applyFont="1" applyFill="1" applyBorder="1" applyAlignment="1">
      <alignment vertical="top" wrapText="1"/>
    </xf>
    <xf numFmtId="0" fontId="39" fillId="0" borderId="25" xfId="0" applyFont="1" applyFill="1" applyBorder="1" applyAlignment="1">
      <alignment horizontal="left" vertical="top" wrapText="1"/>
    </xf>
    <xf numFmtId="172" fontId="38" fillId="0" borderId="39" xfId="0" applyNumberFormat="1" applyFont="1" applyFill="1" applyBorder="1" applyAlignment="1">
      <alignment horizontal="right" vertical="top" shrinkToFit="1"/>
    </xf>
    <xf numFmtId="49" fontId="38" fillId="0" borderId="25" xfId="0" applyNumberFormat="1" applyFont="1" applyFill="1" applyBorder="1" applyAlignment="1">
      <alignment horizontal="left" vertical="top" wrapText="1"/>
    </xf>
    <xf numFmtId="0" fontId="38" fillId="0" borderId="25" xfId="0" applyFont="1" applyFill="1" applyBorder="1" applyAlignment="1">
      <alignment vertical="top" wrapText="1"/>
    </xf>
    <xf numFmtId="4" fontId="39" fillId="0" borderId="25" xfId="0" applyNumberFormat="1" applyFont="1" applyFill="1" applyBorder="1" applyAlignment="1">
      <alignment vertical="top" wrapText="1"/>
    </xf>
    <xf numFmtId="172" fontId="38" fillId="0" borderId="25" xfId="0" applyNumberFormat="1" applyFont="1" applyFill="1" applyBorder="1" applyAlignment="1">
      <alignment horizontal="right" vertical="top" shrinkToFit="1"/>
    </xf>
    <xf numFmtId="0" fontId="39" fillId="0" borderId="14" xfId="0" applyNumberFormat="1" applyFont="1" applyFill="1" applyBorder="1" applyAlignment="1">
      <alignment vertical="top" wrapText="1"/>
    </xf>
    <xf numFmtId="0" fontId="42" fillId="0" borderId="66" xfId="279" applyFont="1" applyFill="1" applyBorder="1" applyAlignment="1" applyProtection="1">
      <alignment horizontal="center" vertical="center" wrapText="1"/>
    </xf>
    <xf numFmtId="4" fontId="40" fillId="24" borderId="31" xfId="338" applyNumberFormat="1" applyFont="1" applyFill="1" applyBorder="1" applyAlignment="1" applyProtection="1">
      <alignment horizontal="center" vertical="center"/>
    </xf>
    <xf numFmtId="4" fontId="40" fillId="24" borderId="32" xfId="338" applyNumberFormat="1" applyFont="1" applyFill="1" applyBorder="1" applyAlignment="1" applyProtection="1">
      <alignment horizontal="center" vertical="center"/>
    </xf>
    <xf numFmtId="4" fontId="40" fillId="24" borderId="33" xfId="338" applyNumberFormat="1" applyFont="1" applyFill="1" applyBorder="1" applyAlignment="1" applyProtection="1">
      <alignment horizontal="center" vertical="center"/>
    </xf>
    <xf numFmtId="4" fontId="40" fillId="24" borderId="34" xfId="338" applyNumberFormat="1" applyFont="1" applyFill="1" applyBorder="1" applyAlignment="1" applyProtection="1">
      <alignment horizontal="center" vertical="center"/>
    </xf>
    <xf numFmtId="49" fontId="40" fillId="24" borderId="22" xfId="351" applyNumberFormat="1" applyFont="1" applyFill="1" applyBorder="1" applyAlignment="1" applyProtection="1">
      <alignment horizontal="center" vertical="center" wrapText="1"/>
    </xf>
    <xf numFmtId="49" fontId="40" fillId="24" borderId="30" xfId="351" applyNumberFormat="1" applyFont="1" applyFill="1" applyBorder="1" applyAlignment="1" applyProtection="1">
      <alignment horizontal="center" vertical="center" wrapText="1"/>
    </xf>
    <xf numFmtId="4" fontId="40" fillId="24" borderId="22" xfId="338" applyNumberFormat="1" applyFont="1" applyFill="1" applyBorder="1" applyAlignment="1" applyProtection="1">
      <alignment horizontal="center" vertical="center" wrapText="1"/>
    </xf>
    <xf numFmtId="4" fontId="40" fillId="24" borderId="30" xfId="338" applyNumberFormat="1" applyFont="1" applyFill="1" applyBorder="1" applyAlignment="1" applyProtection="1">
      <alignment horizontal="center" vertical="center" wrapText="1"/>
    </xf>
    <xf numFmtId="0" fontId="38" fillId="0" borderId="26" xfId="351" applyFont="1" applyFill="1" applyBorder="1" applyAlignment="1" applyProtection="1">
      <alignment horizontal="center" vertical="center" wrapText="1"/>
    </xf>
    <xf numFmtId="0" fontId="38" fillId="0" borderId="19" xfId="351" applyFont="1" applyFill="1" applyBorder="1" applyAlignment="1" applyProtection="1">
      <alignment horizontal="center" vertical="center" wrapText="1"/>
    </xf>
    <xf numFmtId="0" fontId="38" fillId="0" borderId="49" xfId="351" applyFont="1" applyFill="1" applyBorder="1" applyAlignment="1" applyProtection="1">
      <alignment horizontal="center" vertical="center" wrapText="1"/>
    </xf>
    <xf numFmtId="49" fontId="38" fillId="25" borderId="50" xfId="0" applyNumberFormat="1" applyFont="1" applyFill="1" applyBorder="1" applyAlignment="1">
      <alignment horizontal="left" wrapText="1"/>
    </xf>
    <xf numFmtId="49" fontId="38" fillId="25" borderId="49" xfId="0" applyNumberFormat="1" applyFont="1" applyFill="1" applyBorder="1" applyAlignment="1">
      <alignment horizontal="left" wrapText="1"/>
    </xf>
    <xf numFmtId="0" fontId="38" fillId="0" borderId="26" xfId="351" applyFont="1" applyFill="1" applyBorder="1" applyAlignment="1" applyProtection="1">
      <alignment horizontal="center" vertical="center"/>
    </xf>
    <xf numFmtId="0" fontId="38" fillId="0" borderId="19" xfId="351" applyFont="1" applyFill="1" applyBorder="1" applyAlignment="1" applyProtection="1">
      <alignment horizontal="center" vertical="center"/>
    </xf>
    <xf numFmtId="0" fontId="38" fillId="0" borderId="49" xfId="351" applyFont="1" applyFill="1" applyBorder="1" applyAlignment="1" applyProtection="1">
      <alignment horizontal="center" vertical="center"/>
    </xf>
    <xf numFmtId="0" fontId="41" fillId="27" borderId="67" xfId="0" applyFont="1" applyFill="1" applyBorder="1" applyAlignment="1">
      <alignment horizontal="center" vertical="center"/>
    </xf>
    <xf numFmtId="0" fontId="41" fillId="27" borderId="68" xfId="0" applyFont="1" applyFill="1" applyBorder="1" applyAlignment="1">
      <alignment horizontal="center" vertical="center"/>
    </xf>
    <xf numFmtId="0" fontId="41" fillId="27" borderId="69" xfId="0" applyFont="1" applyFill="1" applyBorder="1" applyAlignment="1">
      <alignment horizontal="center" vertical="center"/>
    </xf>
    <xf numFmtId="0" fontId="38" fillId="0" borderId="43" xfId="351" applyFont="1" applyFill="1" applyBorder="1" applyAlignment="1" applyProtection="1">
      <alignment horizontal="center" vertical="center"/>
    </xf>
    <xf numFmtId="0" fontId="51" fillId="0" borderId="26" xfId="340" applyFont="1" applyBorder="1" applyAlignment="1" applyProtection="1">
      <alignment horizontal="center" vertical="center" wrapText="1"/>
    </xf>
    <xf numFmtId="0" fontId="51" fillId="0" borderId="19" xfId="340" applyFont="1" applyBorder="1" applyAlignment="1" applyProtection="1">
      <alignment horizontal="center" vertical="center" wrapText="1"/>
    </xf>
    <xf numFmtId="0" fontId="51" fillId="0" borderId="43" xfId="340" applyFont="1" applyBorder="1" applyAlignment="1" applyProtection="1">
      <alignment horizontal="center" vertical="center" wrapText="1"/>
    </xf>
    <xf numFmtId="0" fontId="38" fillId="0" borderId="43" xfId="351" applyFont="1" applyFill="1" applyBorder="1" applyAlignment="1" applyProtection="1">
      <alignment horizontal="center" vertical="center" wrapText="1"/>
    </xf>
    <xf numFmtId="0" fontId="38" fillId="0" borderId="44" xfId="351" applyNumberFormat="1" applyFont="1" applyFill="1" applyBorder="1" applyAlignment="1" applyProtection="1">
      <alignment horizontal="center" vertical="center" wrapText="1"/>
      <protection locked="0"/>
    </xf>
    <xf numFmtId="0" fontId="38" fillId="0" borderId="29" xfId="351" applyNumberFormat="1" applyFont="1" applyFill="1" applyBorder="1" applyAlignment="1" applyProtection="1">
      <alignment horizontal="center" vertical="center" wrapText="1"/>
      <protection locked="0"/>
    </xf>
    <xf numFmtId="0" fontId="38" fillId="0" borderId="45" xfId="351" applyNumberFormat="1" applyFont="1" applyFill="1" applyBorder="1" applyAlignment="1" applyProtection="1">
      <alignment horizontal="center" vertical="center" wrapText="1"/>
      <protection locked="0"/>
    </xf>
    <xf numFmtId="0" fontId="38" fillId="0" borderId="46" xfId="351" applyNumberFormat="1" applyFont="1" applyFill="1" applyBorder="1" applyAlignment="1" applyProtection="1">
      <alignment horizontal="center" vertical="center" wrapText="1"/>
      <protection locked="0"/>
    </xf>
    <xf numFmtId="0" fontId="38" fillId="0" borderId="47" xfId="351" applyNumberFormat="1" applyFont="1" applyFill="1" applyBorder="1" applyAlignment="1" applyProtection="1">
      <alignment horizontal="center" vertical="center" wrapText="1"/>
      <protection locked="0"/>
    </xf>
    <xf numFmtId="0" fontId="38" fillId="0" borderId="48" xfId="351" applyNumberFormat="1" applyFont="1" applyFill="1" applyBorder="1" applyAlignment="1" applyProtection="1">
      <alignment horizontal="center" vertical="center" wrapText="1"/>
      <protection locked="0"/>
    </xf>
    <xf numFmtId="49" fontId="39" fillId="0" borderId="51" xfId="350" applyNumberFormat="1" applyFont="1" applyFill="1" applyBorder="1" applyAlignment="1" applyProtection="1">
      <alignment horizontal="left" vertical="top"/>
    </xf>
    <xf numFmtId="49" fontId="39" fillId="0" borderId="52" xfId="350" applyNumberFormat="1" applyFont="1" applyFill="1" applyBorder="1" applyAlignment="1" applyProtection="1">
      <alignment horizontal="left" vertical="top"/>
    </xf>
    <xf numFmtId="49" fontId="48" fillId="0" borderId="26" xfId="0" applyNumberFormat="1" applyFont="1" applyFill="1" applyBorder="1" applyAlignment="1">
      <alignment horizontal="center" vertical="top" wrapText="1"/>
    </xf>
    <xf numFmtId="0" fontId="48" fillId="0" borderId="19" xfId="0" applyNumberFormat="1" applyFont="1" applyFill="1" applyBorder="1" applyAlignment="1">
      <alignment horizontal="center" vertical="top" wrapText="1"/>
    </xf>
    <xf numFmtId="0" fontId="48" fillId="0" borderId="43" xfId="0" applyNumberFormat="1" applyFont="1" applyFill="1" applyBorder="1" applyAlignment="1">
      <alignment horizontal="center" vertical="top" wrapText="1"/>
    </xf>
    <xf numFmtId="49" fontId="48" fillId="27" borderId="26" xfId="0" applyNumberFormat="1" applyFont="1" applyFill="1" applyBorder="1" applyAlignment="1">
      <alignment horizontal="center" vertical="top" wrapText="1"/>
    </xf>
    <xf numFmtId="0" fontId="48" fillId="27" borderId="19" xfId="0" applyNumberFormat="1" applyFont="1" applyFill="1" applyBorder="1" applyAlignment="1">
      <alignment horizontal="center" vertical="top" wrapText="1"/>
    </xf>
    <xf numFmtId="0" fontId="48" fillId="27" borderId="43" xfId="0" applyNumberFormat="1" applyFont="1" applyFill="1" applyBorder="1" applyAlignment="1">
      <alignment horizontal="center" vertical="top" wrapText="1"/>
    </xf>
    <xf numFmtId="0" fontId="43" fillId="26" borderId="62" xfId="0" applyNumberFormat="1" applyFont="1" applyFill="1" applyBorder="1" applyAlignment="1">
      <alignment horizontal="center" vertical="top" wrapText="1"/>
    </xf>
    <xf numFmtId="172" fontId="38" fillId="0" borderId="21" xfId="183" applyNumberFormat="1" applyFont="1" applyFill="1" applyBorder="1" applyAlignment="1">
      <alignment horizontal="right" vertical="top" wrapText="1"/>
    </xf>
    <xf numFmtId="49" fontId="40" fillId="24" borderId="0" xfId="351" applyNumberFormat="1" applyFont="1" applyFill="1" applyBorder="1" applyAlignment="1" applyProtection="1">
      <alignment horizontal="center" vertical="top" wrapText="1"/>
      <protection locked="0"/>
    </xf>
    <xf numFmtId="172" fontId="74" fillId="24" borderId="0" xfId="372" applyNumberFormat="1" applyFont="1" applyFill="1" applyBorder="1" applyAlignment="1" applyProtection="1">
      <alignment horizontal="center" vertical="top" wrapText="1"/>
      <protection locked="0"/>
    </xf>
    <xf numFmtId="49" fontId="38" fillId="0" borderId="35" xfId="0" applyNumberFormat="1" applyFont="1" applyBorder="1" applyAlignment="1">
      <alignment horizontal="left" vertical="top" wrapText="1"/>
    </xf>
    <xf numFmtId="0" fontId="38" fillId="0" borderId="6" xfId="0" applyNumberFormat="1" applyFont="1" applyBorder="1" applyAlignment="1">
      <alignment vertical="top" wrapText="1"/>
    </xf>
    <xf numFmtId="4" fontId="39" fillId="0" borderId="6" xfId="0" applyNumberFormat="1" applyFont="1" applyBorder="1" applyAlignment="1">
      <alignment horizontal="right" vertical="top" wrapText="1"/>
    </xf>
    <xf numFmtId="172" fontId="39" fillId="0" borderId="36" xfId="0" applyNumberFormat="1" applyFont="1" applyBorder="1" applyAlignment="1">
      <alignment horizontal="right" vertical="top" shrinkToFit="1"/>
    </xf>
    <xf numFmtId="49" fontId="39" fillId="0" borderId="35" xfId="0" applyNumberFormat="1" applyFont="1" applyBorder="1" applyAlignment="1">
      <alignment horizontal="left" vertical="top" wrapText="1"/>
    </xf>
    <xf numFmtId="0" fontId="39" fillId="0" borderId="6" xfId="0" applyNumberFormat="1" applyFont="1" applyBorder="1" applyAlignment="1">
      <alignment vertical="top" wrapText="1"/>
    </xf>
    <xf numFmtId="0" fontId="0" fillId="0" borderId="0" xfId="0" applyFont="1"/>
    <xf numFmtId="172" fontId="39" fillId="0" borderId="18" xfId="279" applyNumberFormat="1" applyFont="1" applyBorder="1" applyAlignment="1">
      <alignment vertical="top" shrinkToFit="1"/>
    </xf>
    <xf numFmtId="0" fontId="52" fillId="26" borderId="19" xfId="0" applyFont="1" applyFill="1" applyBorder="1" applyAlignment="1">
      <alignment vertical="top" wrapText="1"/>
    </xf>
    <xf numFmtId="172" fontId="52" fillId="26" borderId="43" xfId="978" applyNumberFormat="1" applyFont="1" applyFill="1" applyBorder="1" applyAlignment="1">
      <alignment vertical="top" wrapText="1"/>
    </xf>
    <xf numFmtId="0" fontId="39" fillId="0" borderId="14" xfId="0" applyFont="1" applyBorder="1" applyAlignment="1">
      <alignment vertical="top" wrapText="1"/>
    </xf>
    <xf numFmtId="49" fontId="0" fillId="0" borderId="0" xfId="0" applyNumberFormat="1"/>
    <xf numFmtId="0" fontId="77" fillId="0" borderId="0" xfId="0" applyFont="1"/>
  </cellXfs>
  <cellStyles count="1002">
    <cellStyle name="20 % – Poudarek1 2" xfId="1"/>
    <cellStyle name="20 % – Poudarek1 2 2" xfId="809"/>
    <cellStyle name="20 % – Poudarek2 2" xfId="2"/>
    <cellStyle name="20 % – Poudarek2 2 2" xfId="810"/>
    <cellStyle name="20 % – Poudarek3 2" xfId="3"/>
    <cellStyle name="20 % – Poudarek3 2 2" xfId="811"/>
    <cellStyle name="20 % – Poudarek4 2" xfId="4"/>
    <cellStyle name="20 % – Poudarek4 2 2" xfId="812"/>
    <cellStyle name="20 % – Poudarek5 2" xfId="5"/>
    <cellStyle name="20 % – Poudarek5 2 2" xfId="813"/>
    <cellStyle name="20 % – Poudarek6 2" xfId="6"/>
    <cellStyle name="20 % – Poudarek6 2 2" xfId="814"/>
    <cellStyle name="20% - Accent1" xfId="7"/>
    <cellStyle name="20% - Accent1 10" xfId="8"/>
    <cellStyle name="20% - Accent1 10 2" xfId="816"/>
    <cellStyle name="20% - Accent1 11" xfId="9"/>
    <cellStyle name="20% - Accent1 11 2" xfId="817"/>
    <cellStyle name="20% - Accent1 12" xfId="815"/>
    <cellStyle name="20% - Accent1 2" xfId="10"/>
    <cellStyle name="20% - Accent1 2 2" xfId="818"/>
    <cellStyle name="20% - Accent1 3" xfId="11"/>
    <cellStyle name="20% - Accent1 3 2" xfId="819"/>
    <cellStyle name="20% - Accent1 4" xfId="12"/>
    <cellStyle name="20% - Accent1 4 2" xfId="820"/>
    <cellStyle name="20% - Accent1 5" xfId="13"/>
    <cellStyle name="20% - Accent1 5 2" xfId="821"/>
    <cellStyle name="20% - Accent1 6" xfId="14"/>
    <cellStyle name="20% - Accent1 6 2" xfId="822"/>
    <cellStyle name="20% - Accent1 7" xfId="15"/>
    <cellStyle name="20% - Accent1 7 2" xfId="823"/>
    <cellStyle name="20% - Accent1 8" xfId="16"/>
    <cellStyle name="20% - Accent1 8 2" xfId="824"/>
    <cellStyle name="20% - Accent1 9" xfId="17"/>
    <cellStyle name="20% - Accent1 9 2" xfId="825"/>
    <cellStyle name="20% - Accent2" xfId="18"/>
    <cellStyle name="20% - Accent2 10" xfId="19"/>
    <cellStyle name="20% - Accent2 10 2" xfId="827"/>
    <cellStyle name="20% - Accent2 11" xfId="20"/>
    <cellStyle name="20% - Accent2 11 2" xfId="828"/>
    <cellStyle name="20% - Accent2 12" xfId="826"/>
    <cellStyle name="20% - Accent2 2" xfId="21"/>
    <cellStyle name="20% - Accent2 2 2" xfId="829"/>
    <cellStyle name="20% - Accent2 3" xfId="22"/>
    <cellStyle name="20% - Accent2 3 2" xfId="830"/>
    <cellStyle name="20% - Accent2 4" xfId="23"/>
    <cellStyle name="20% - Accent2 4 2" xfId="831"/>
    <cellStyle name="20% - Accent2 5" xfId="24"/>
    <cellStyle name="20% - Accent2 5 2" xfId="832"/>
    <cellStyle name="20% - Accent2 6" xfId="25"/>
    <cellStyle name="20% - Accent2 6 2" xfId="833"/>
    <cellStyle name="20% - Accent2 7" xfId="26"/>
    <cellStyle name="20% - Accent2 7 2" xfId="834"/>
    <cellStyle name="20% - Accent2 8" xfId="27"/>
    <cellStyle name="20% - Accent2 8 2" xfId="835"/>
    <cellStyle name="20% - Accent2 9" xfId="28"/>
    <cellStyle name="20% - Accent2 9 2" xfId="836"/>
    <cellStyle name="20% - Accent3" xfId="29"/>
    <cellStyle name="20% - Accent3 10" xfId="30"/>
    <cellStyle name="20% - Accent3 10 2" xfId="838"/>
    <cellStyle name="20% - Accent3 11" xfId="31"/>
    <cellStyle name="20% - Accent3 11 2" xfId="839"/>
    <cellStyle name="20% - Accent3 12" xfId="837"/>
    <cellStyle name="20% - Accent3 2" xfId="32"/>
    <cellStyle name="20% - Accent3 2 2" xfId="840"/>
    <cellStyle name="20% - Accent3 3" xfId="33"/>
    <cellStyle name="20% - Accent3 3 2" xfId="841"/>
    <cellStyle name="20% - Accent3 4" xfId="34"/>
    <cellStyle name="20% - Accent3 4 2" xfId="842"/>
    <cellStyle name="20% - Accent3 5" xfId="35"/>
    <cellStyle name="20% - Accent3 5 2" xfId="843"/>
    <cellStyle name="20% - Accent3 6" xfId="36"/>
    <cellStyle name="20% - Accent3 6 2" xfId="844"/>
    <cellStyle name="20% - Accent3 7" xfId="37"/>
    <cellStyle name="20% - Accent3 7 2" xfId="845"/>
    <cellStyle name="20% - Accent3 8" xfId="38"/>
    <cellStyle name="20% - Accent3 8 2" xfId="846"/>
    <cellStyle name="20% - Accent3 9" xfId="39"/>
    <cellStyle name="20% - Accent3 9 2" xfId="847"/>
    <cellStyle name="20% - Accent4" xfId="40"/>
    <cellStyle name="20% - Accent4 10" xfId="41"/>
    <cellStyle name="20% - Accent4 10 2" xfId="849"/>
    <cellStyle name="20% - Accent4 11" xfId="42"/>
    <cellStyle name="20% - Accent4 11 2" xfId="850"/>
    <cellStyle name="20% - Accent4 12" xfId="848"/>
    <cellStyle name="20% - Accent4 2" xfId="43"/>
    <cellStyle name="20% - Accent4 2 2" xfId="851"/>
    <cellStyle name="20% - Accent4 3" xfId="44"/>
    <cellStyle name="20% - Accent4 3 2" xfId="852"/>
    <cellStyle name="20% - Accent4 4" xfId="45"/>
    <cellStyle name="20% - Accent4 4 2" xfId="853"/>
    <cellStyle name="20% - Accent4 5" xfId="46"/>
    <cellStyle name="20% - Accent4 5 2" xfId="854"/>
    <cellStyle name="20% - Accent4 6" xfId="47"/>
    <cellStyle name="20% - Accent4 6 2" xfId="855"/>
    <cellStyle name="20% - Accent4 7" xfId="48"/>
    <cellStyle name="20% - Accent4 7 2" xfId="856"/>
    <cellStyle name="20% - Accent4 8" xfId="49"/>
    <cellStyle name="20% - Accent4 8 2" xfId="857"/>
    <cellStyle name="20% - Accent4 9" xfId="50"/>
    <cellStyle name="20% - Accent4 9 2" xfId="858"/>
    <cellStyle name="20% - Accent5" xfId="51"/>
    <cellStyle name="20% - Accent5 10" xfId="52"/>
    <cellStyle name="20% - Accent5 10 2" xfId="860"/>
    <cellStyle name="20% - Accent5 11" xfId="53"/>
    <cellStyle name="20% - Accent5 11 2" xfId="861"/>
    <cellStyle name="20% - Accent5 12" xfId="859"/>
    <cellStyle name="20% - Accent5 2" xfId="54"/>
    <cellStyle name="20% - Accent5 2 2" xfId="862"/>
    <cellStyle name="20% - Accent5 3" xfId="55"/>
    <cellStyle name="20% - Accent5 3 2" xfId="863"/>
    <cellStyle name="20% - Accent5 4" xfId="56"/>
    <cellStyle name="20% - Accent5 4 2" xfId="864"/>
    <cellStyle name="20% - Accent5 5" xfId="57"/>
    <cellStyle name="20% - Accent5 5 2" xfId="865"/>
    <cellStyle name="20% - Accent5 6" xfId="58"/>
    <cellStyle name="20% - Accent5 6 2" xfId="866"/>
    <cellStyle name="20% - Accent5 7" xfId="59"/>
    <cellStyle name="20% - Accent5 7 2" xfId="867"/>
    <cellStyle name="20% - Accent5 8" xfId="60"/>
    <cellStyle name="20% - Accent5 8 2" xfId="868"/>
    <cellStyle name="20% - Accent5 9" xfId="61"/>
    <cellStyle name="20% - Accent5 9 2" xfId="869"/>
    <cellStyle name="20% - Accent6" xfId="62"/>
    <cellStyle name="20% - Accent6 10" xfId="63"/>
    <cellStyle name="20% - Accent6 10 2" xfId="871"/>
    <cellStyle name="20% - Accent6 11" xfId="64"/>
    <cellStyle name="20% - Accent6 11 2" xfId="872"/>
    <cellStyle name="20% - Accent6 12" xfId="870"/>
    <cellStyle name="20% - Accent6 2" xfId="65"/>
    <cellStyle name="20% - Accent6 2 2" xfId="873"/>
    <cellStyle name="20% - Accent6 3" xfId="66"/>
    <cellStyle name="20% - Accent6 3 2" xfId="874"/>
    <cellStyle name="20% - Accent6 4" xfId="67"/>
    <cellStyle name="20% - Accent6 4 2" xfId="875"/>
    <cellStyle name="20% - Accent6 5" xfId="68"/>
    <cellStyle name="20% - Accent6 5 2" xfId="876"/>
    <cellStyle name="20% - Accent6 6" xfId="69"/>
    <cellStyle name="20% - Accent6 6 2" xfId="877"/>
    <cellStyle name="20% - Accent6 7" xfId="70"/>
    <cellStyle name="20% - Accent6 7 2" xfId="878"/>
    <cellStyle name="20% - Accent6 8" xfId="71"/>
    <cellStyle name="20% - Accent6 8 2" xfId="879"/>
    <cellStyle name="20% - Accent6 9" xfId="72"/>
    <cellStyle name="20% - Accent6 9 2" xfId="880"/>
    <cellStyle name="40 % – Poudarek1 2" xfId="73"/>
    <cellStyle name="40 % – Poudarek1 2 2" xfId="881"/>
    <cellStyle name="40 % – Poudarek2 2" xfId="74"/>
    <cellStyle name="40 % – Poudarek2 2 2" xfId="882"/>
    <cellStyle name="40 % – Poudarek3 2" xfId="75"/>
    <cellStyle name="40 % – Poudarek3 2 2" xfId="883"/>
    <cellStyle name="40 % – Poudarek4 2" xfId="76"/>
    <cellStyle name="40 % – Poudarek4 2 2" xfId="884"/>
    <cellStyle name="40 % – Poudarek5 2" xfId="77"/>
    <cellStyle name="40 % – Poudarek5 2 2" xfId="885"/>
    <cellStyle name="40 % – Poudarek6 2" xfId="78"/>
    <cellStyle name="40 % – Poudarek6 2 2" xfId="886"/>
    <cellStyle name="40% - Accent1" xfId="79"/>
    <cellStyle name="40% - Accent1 10" xfId="80"/>
    <cellStyle name="40% - Accent1 10 2" xfId="888"/>
    <cellStyle name="40% - Accent1 11" xfId="81"/>
    <cellStyle name="40% - Accent1 11 2" xfId="889"/>
    <cellStyle name="40% - Accent1 12" xfId="887"/>
    <cellStyle name="40% - Accent1 2" xfId="82"/>
    <cellStyle name="40% - Accent1 2 2" xfId="890"/>
    <cellStyle name="40% - Accent1 3" xfId="83"/>
    <cellStyle name="40% - Accent1 3 2" xfId="891"/>
    <cellStyle name="40% - Accent1 4" xfId="84"/>
    <cellStyle name="40% - Accent1 4 2" xfId="892"/>
    <cellStyle name="40% - Accent1 5" xfId="85"/>
    <cellStyle name="40% - Accent1 5 2" xfId="893"/>
    <cellStyle name="40% - Accent1 6" xfId="86"/>
    <cellStyle name="40% - Accent1 6 2" xfId="894"/>
    <cellStyle name="40% - Accent1 7" xfId="87"/>
    <cellStyle name="40% - Accent1 7 2" xfId="895"/>
    <cellStyle name="40% - Accent1 8" xfId="88"/>
    <cellStyle name="40% - Accent1 8 2" xfId="896"/>
    <cellStyle name="40% - Accent1 9" xfId="89"/>
    <cellStyle name="40% - Accent1 9 2" xfId="897"/>
    <cellStyle name="40% - Accent2" xfId="90"/>
    <cellStyle name="40% - Accent2 10" xfId="91"/>
    <cellStyle name="40% - Accent2 10 2" xfId="899"/>
    <cellStyle name="40% - Accent2 11" xfId="92"/>
    <cellStyle name="40% - Accent2 11 2" xfId="900"/>
    <cellStyle name="40% - Accent2 12" xfId="898"/>
    <cellStyle name="40% - Accent2 2" xfId="93"/>
    <cellStyle name="40% - Accent2 2 2" xfId="901"/>
    <cellStyle name="40% - Accent2 3" xfId="94"/>
    <cellStyle name="40% - Accent2 3 2" xfId="902"/>
    <cellStyle name="40% - Accent2 4" xfId="95"/>
    <cellStyle name="40% - Accent2 4 2" xfId="903"/>
    <cellStyle name="40% - Accent2 5" xfId="96"/>
    <cellStyle name="40% - Accent2 5 2" xfId="904"/>
    <cellStyle name="40% - Accent2 6" xfId="97"/>
    <cellStyle name="40% - Accent2 6 2" xfId="905"/>
    <cellStyle name="40% - Accent2 7" xfId="98"/>
    <cellStyle name="40% - Accent2 7 2" xfId="906"/>
    <cellStyle name="40% - Accent2 8" xfId="99"/>
    <cellStyle name="40% - Accent2 8 2" xfId="907"/>
    <cellStyle name="40% - Accent2 9" xfId="100"/>
    <cellStyle name="40% - Accent2 9 2" xfId="908"/>
    <cellStyle name="40% - Accent3" xfId="101"/>
    <cellStyle name="40% - Accent3 10" xfId="102"/>
    <cellStyle name="40% - Accent3 10 2" xfId="910"/>
    <cellStyle name="40% - Accent3 11" xfId="103"/>
    <cellStyle name="40% - Accent3 11 2" xfId="911"/>
    <cellStyle name="40% - Accent3 12" xfId="909"/>
    <cellStyle name="40% - Accent3 2" xfId="104"/>
    <cellStyle name="40% - Accent3 2 2" xfId="912"/>
    <cellStyle name="40% - Accent3 3" xfId="105"/>
    <cellStyle name="40% - Accent3 3 2" xfId="913"/>
    <cellStyle name="40% - Accent3 4" xfId="106"/>
    <cellStyle name="40% - Accent3 4 2" xfId="914"/>
    <cellStyle name="40% - Accent3 5" xfId="107"/>
    <cellStyle name="40% - Accent3 5 2" xfId="915"/>
    <cellStyle name="40% - Accent3 6" xfId="108"/>
    <cellStyle name="40% - Accent3 6 2" xfId="916"/>
    <cellStyle name="40% - Accent3 7" xfId="109"/>
    <cellStyle name="40% - Accent3 7 2" xfId="917"/>
    <cellStyle name="40% - Accent3 8" xfId="110"/>
    <cellStyle name="40% - Accent3 8 2" xfId="918"/>
    <cellStyle name="40% - Accent3 9" xfId="111"/>
    <cellStyle name="40% - Accent3 9 2" xfId="919"/>
    <cellStyle name="40% - Accent4" xfId="112"/>
    <cellStyle name="40% - Accent4 10" xfId="113"/>
    <cellStyle name="40% - Accent4 10 2" xfId="921"/>
    <cellStyle name="40% - Accent4 11" xfId="114"/>
    <cellStyle name="40% - Accent4 11 2" xfId="922"/>
    <cellStyle name="40% - Accent4 12" xfId="920"/>
    <cellStyle name="40% - Accent4 2" xfId="115"/>
    <cellStyle name="40% - Accent4 2 2" xfId="923"/>
    <cellStyle name="40% - Accent4 3" xfId="116"/>
    <cellStyle name="40% - Accent4 3 2" xfId="924"/>
    <cellStyle name="40% - Accent4 4" xfId="117"/>
    <cellStyle name="40% - Accent4 4 2" xfId="925"/>
    <cellStyle name="40% - Accent4 5" xfId="118"/>
    <cellStyle name="40% - Accent4 5 2" xfId="926"/>
    <cellStyle name="40% - Accent4 6" xfId="119"/>
    <cellStyle name="40% - Accent4 6 2" xfId="927"/>
    <cellStyle name="40% - Accent4 7" xfId="120"/>
    <cellStyle name="40% - Accent4 7 2" xfId="928"/>
    <cellStyle name="40% - Accent4 8" xfId="121"/>
    <cellStyle name="40% - Accent4 8 2" xfId="929"/>
    <cellStyle name="40% - Accent4 9" xfId="122"/>
    <cellStyle name="40% - Accent4 9 2" xfId="930"/>
    <cellStyle name="40% - Accent5" xfId="123"/>
    <cellStyle name="40% - Accent5 10" xfId="124"/>
    <cellStyle name="40% - Accent5 10 2" xfId="932"/>
    <cellStyle name="40% - Accent5 11" xfId="125"/>
    <cellStyle name="40% - Accent5 11 2" xfId="933"/>
    <cellStyle name="40% - Accent5 12" xfId="931"/>
    <cellStyle name="40% - Accent5 2" xfId="126"/>
    <cellStyle name="40% - Accent5 2 2" xfId="934"/>
    <cellStyle name="40% - Accent5 3" xfId="127"/>
    <cellStyle name="40% - Accent5 3 2" xfId="935"/>
    <cellStyle name="40% - Accent5 4" xfId="128"/>
    <cellStyle name="40% - Accent5 4 2" xfId="936"/>
    <cellStyle name="40% - Accent5 5" xfId="129"/>
    <cellStyle name="40% - Accent5 5 2" xfId="937"/>
    <cellStyle name="40% - Accent5 6" xfId="130"/>
    <cellStyle name="40% - Accent5 6 2" xfId="938"/>
    <cellStyle name="40% - Accent5 7" xfId="131"/>
    <cellStyle name="40% - Accent5 7 2" xfId="939"/>
    <cellStyle name="40% - Accent5 8" xfId="132"/>
    <cellStyle name="40% - Accent5 8 2" xfId="940"/>
    <cellStyle name="40% - Accent5 9" xfId="133"/>
    <cellStyle name="40% - Accent5 9 2" xfId="941"/>
    <cellStyle name="40% - Accent6" xfId="134"/>
    <cellStyle name="40% - Accent6 10" xfId="135"/>
    <cellStyle name="40% - Accent6 10 2" xfId="943"/>
    <cellStyle name="40% - Accent6 11" xfId="136"/>
    <cellStyle name="40% - Accent6 11 2" xfId="944"/>
    <cellStyle name="40% - Accent6 12" xfId="942"/>
    <cellStyle name="40% - Accent6 2" xfId="137"/>
    <cellStyle name="40% - Accent6 2 2" xfId="945"/>
    <cellStyle name="40% - Accent6 3" xfId="138"/>
    <cellStyle name="40% - Accent6 3 2" xfId="946"/>
    <cellStyle name="40% - Accent6 4" xfId="139"/>
    <cellStyle name="40% - Accent6 4 2" xfId="947"/>
    <cellStyle name="40% - Accent6 5" xfId="140"/>
    <cellStyle name="40% - Accent6 5 2" xfId="948"/>
    <cellStyle name="40% - Accent6 6" xfId="141"/>
    <cellStyle name="40% - Accent6 6 2" xfId="949"/>
    <cellStyle name="40% - Accent6 7" xfId="142"/>
    <cellStyle name="40% - Accent6 7 2" xfId="950"/>
    <cellStyle name="40% - Accent6 8" xfId="143"/>
    <cellStyle name="40% - Accent6 8 2" xfId="951"/>
    <cellStyle name="40% - Accent6 9" xfId="144"/>
    <cellStyle name="40% - Accent6 9 2" xfId="952"/>
    <cellStyle name="60 % – Poudarek1 2" xfId="145"/>
    <cellStyle name="60 % – Poudarek2 2" xfId="146"/>
    <cellStyle name="60 % – Poudarek3 2" xfId="147"/>
    <cellStyle name="60 % – Poudarek4 2" xfId="148"/>
    <cellStyle name="60 % – Poudarek5 2" xfId="149"/>
    <cellStyle name="60 % – Poudarek6 2" xfId="150"/>
    <cellStyle name="60% - Accent1" xfId="151"/>
    <cellStyle name="60% - Accent2" xfId="152"/>
    <cellStyle name="60% - Accent3" xfId="153"/>
    <cellStyle name="60% - Accent4" xfId="154"/>
    <cellStyle name="60% - Accent5" xfId="155"/>
    <cellStyle name="60% - Accent6" xfId="156"/>
    <cellStyle name="Accent1" xfId="157"/>
    <cellStyle name="Accent1 2" xfId="980"/>
    <cellStyle name="Accent2" xfId="158"/>
    <cellStyle name="Accent2 2" xfId="981"/>
    <cellStyle name="Accent3" xfId="159"/>
    <cellStyle name="Accent3 2" xfId="982"/>
    <cellStyle name="Accent4" xfId="160"/>
    <cellStyle name="Accent4 2" xfId="983"/>
    <cellStyle name="Accent5" xfId="161"/>
    <cellStyle name="Accent6" xfId="162"/>
    <cellStyle name="Accent6 2" xfId="984"/>
    <cellStyle name="Bad" xfId="163"/>
    <cellStyle name="Bad 2" xfId="985"/>
    <cellStyle name="Calculation" xfId="164"/>
    <cellStyle name="Calculation 2" xfId="986"/>
    <cellStyle name="Check Cell" xfId="165"/>
    <cellStyle name="Comma 2" xfId="166"/>
    <cellStyle name="Comma0" xfId="167"/>
    <cellStyle name="Currency0" xfId="168"/>
    <cellStyle name="Date" xfId="169"/>
    <cellStyle name="Dobro 2" xfId="170"/>
    <cellStyle name="Excel Built-in Normal" xfId="171"/>
    <cellStyle name="Explanatory Text" xfId="172"/>
    <cellStyle name="Fixed" xfId="173"/>
    <cellStyle name="Good" xfId="174"/>
    <cellStyle name="Heading 1" xfId="175"/>
    <cellStyle name="Heading 1 2" xfId="987"/>
    <cellStyle name="Heading 2" xfId="176"/>
    <cellStyle name="Heading 2 2" xfId="988"/>
    <cellStyle name="Heading 3" xfId="177"/>
    <cellStyle name="Heading 3 2" xfId="989"/>
    <cellStyle name="Heading 4" xfId="178"/>
    <cellStyle name="Heading 4 2" xfId="990"/>
    <cellStyle name="Heading1" xfId="179"/>
    <cellStyle name="Heading2" xfId="180"/>
    <cellStyle name="Input" xfId="181"/>
    <cellStyle name="Input 2" xfId="991"/>
    <cellStyle name="Izhod 2" xfId="182"/>
    <cellStyle name="Keš" xfId="183"/>
    <cellStyle name="Linked Cell" xfId="184"/>
    <cellStyle name="Linked Cell 2" xfId="992"/>
    <cellStyle name="Naslov 1 2" xfId="185"/>
    <cellStyle name="Naslov 2 2" xfId="186"/>
    <cellStyle name="Naslov 3 2" xfId="187"/>
    <cellStyle name="Naslov 4 2" xfId="188"/>
    <cellStyle name="Naslov 5" xfId="189"/>
    <cellStyle name="Navadno" xfId="0" builtinId="0"/>
    <cellStyle name="Navadno 11 10" xfId="190"/>
    <cellStyle name="Navadno 11 11" xfId="191"/>
    <cellStyle name="Navadno 11 12" xfId="192"/>
    <cellStyle name="Navadno 11 13" xfId="193"/>
    <cellStyle name="Navadno 11 14" xfId="194"/>
    <cellStyle name="Navadno 11 15" xfId="195"/>
    <cellStyle name="Navadno 11 16" xfId="196"/>
    <cellStyle name="Navadno 11 17" xfId="197"/>
    <cellStyle name="Navadno 11 18" xfId="198"/>
    <cellStyle name="Navadno 11 19" xfId="199"/>
    <cellStyle name="Navadno 11 2" xfId="200"/>
    <cellStyle name="Navadno 11 20" xfId="201"/>
    <cellStyle name="Navadno 11 21" xfId="202"/>
    <cellStyle name="Navadno 11 22" xfId="203"/>
    <cellStyle name="Navadno 11 23" xfId="204"/>
    <cellStyle name="Navadno 11 24" xfId="205"/>
    <cellStyle name="Navadno 11 25" xfId="206"/>
    <cellStyle name="Navadno 11 26" xfId="207"/>
    <cellStyle name="Navadno 11 27" xfId="208"/>
    <cellStyle name="Navadno 11 28" xfId="209"/>
    <cellStyle name="Navadno 11 29" xfId="210"/>
    <cellStyle name="Navadno 11 3" xfId="211"/>
    <cellStyle name="Navadno 11 30" xfId="212"/>
    <cellStyle name="Navadno 11 31" xfId="213"/>
    <cellStyle name="Navadno 11 32" xfId="214"/>
    <cellStyle name="Navadno 11 33" xfId="215"/>
    <cellStyle name="Navadno 11 34" xfId="216"/>
    <cellStyle name="Navadno 11 35" xfId="217"/>
    <cellStyle name="Navadno 11 36" xfId="218"/>
    <cellStyle name="Navadno 11 37" xfId="219"/>
    <cellStyle name="Navadno 11 38" xfId="220"/>
    <cellStyle name="Navadno 11 39" xfId="221"/>
    <cellStyle name="Navadno 11 4" xfId="222"/>
    <cellStyle name="Navadno 11 40" xfId="223"/>
    <cellStyle name="Navadno 11 41" xfId="224"/>
    <cellStyle name="Navadno 11 42" xfId="225"/>
    <cellStyle name="Navadno 11 43" xfId="226"/>
    <cellStyle name="Navadno 11 44" xfId="227"/>
    <cellStyle name="Navadno 11 45" xfId="228"/>
    <cellStyle name="Navadno 11 46" xfId="229"/>
    <cellStyle name="Navadno 11 47" xfId="230"/>
    <cellStyle name="Navadno 11 48" xfId="231"/>
    <cellStyle name="Navadno 11 49" xfId="232"/>
    <cellStyle name="Navadno 11 5" xfId="233"/>
    <cellStyle name="Navadno 11 50" xfId="234"/>
    <cellStyle name="Navadno 11 51" xfId="235"/>
    <cellStyle name="Navadno 11 52" xfId="236"/>
    <cellStyle name="Navadno 11 53" xfId="237"/>
    <cellStyle name="Navadno 11 54" xfId="238"/>
    <cellStyle name="Navadno 11 55" xfId="239"/>
    <cellStyle name="Navadno 11 56" xfId="240"/>
    <cellStyle name="Navadno 11 57" xfId="241"/>
    <cellStyle name="Navadno 11 58" xfId="242"/>
    <cellStyle name="Navadno 11 59" xfId="243"/>
    <cellStyle name="Navadno 11 6" xfId="244"/>
    <cellStyle name="Navadno 11 60" xfId="245"/>
    <cellStyle name="Navadno 11 61" xfId="246"/>
    <cellStyle name="Navadno 11 62" xfId="247"/>
    <cellStyle name="Navadno 11 63" xfId="248"/>
    <cellStyle name="Navadno 11 64" xfId="249"/>
    <cellStyle name="Navadno 11 65" xfId="250"/>
    <cellStyle name="Navadno 11 66" xfId="251"/>
    <cellStyle name="Navadno 11 67" xfId="252"/>
    <cellStyle name="Navadno 11 68" xfId="253"/>
    <cellStyle name="Navadno 11 69" xfId="254"/>
    <cellStyle name="Navadno 11 7" xfId="255"/>
    <cellStyle name="Navadno 11 70" xfId="256"/>
    <cellStyle name="Navadno 11 71" xfId="257"/>
    <cellStyle name="Navadno 11 72" xfId="258"/>
    <cellStyle name="Navadno 11 73" xfId="259"/>
    <cellStyle name="Navadno 11 74" xfId="260"/>
    <cellStyle name="Navadno 11 75" xfId="261"/>
    <cellStyle name="Navadno 11 76" xfId="262"/>
    <cellStyle name="Navadno 11 77" xfId="263"/>
    <cellStyle name="Navadno 11 78" xfId="264"/>
    <cellStyle name="Navadno 11 79" xfId="265"/>
    <cellStyle name="Navadno 11 8" xfId="266"/>
    <cellStyle name="Navadno 11 80" xfId="267"/>
    <cellStyle name="Navadno 11 81" xfId="268"/>
    <cellStyle name="Navadno 11 82" xfId="269"/>
    <cellStyle name="Navadno 11 83" xfId="270"/>
    <cellStyle name="Navadno 11 84" xfId="271"/>
    <cellStyle name="Navadno 11 85" xfId="272"/>
    <cellStyle name="Navadno 11 9" xfId="273"/>
    <cellStyle name="Navadno 15" xfId="274"/>
    <cellStyle name="Navadno 17 2" xfId="275"/>
    <cellStyle name="Navadno 17 2 2" xfId="276"/>
    <cellStyle name="Navadno 17 2 2 2" xfId="953"/>
    <cellStyle name="Navadno 19 2" xfId="277"/>
    <cellStyle name="Navadno 19 2 2" xfId="278"/>
    <cellStyle name="Navadno 19 2 2 2" xfId="954"/>
    <cellStyle name="Navadno 2" xfId="279"/>
    <cellStyle name="Navadno 2 2" xfId="280"/>
    <cellStyle name="Navadno 2 2 2 2" xfId="281"/>
    <cellStyle name="Navadno 2 3" xfId="282"/>
    <cellStyle name="Navadno 2 4" xfId="283"/>
    <cellStyle name="Navadno 20 2" xfId="284"/>
    <cellStyle name="Navadno 20 2 2" xfId="285"/>
    <cellStyle name="Navadno 20 2 2 2" xfId="955"/>
    <cellStyle name="Navadno 21 2" xfId="286"/>
    <cellStyle name="Navadno 21 2 2" xfId="287"/>
    <cellStyle name="Navadno 21 2 2 2" xfId="956"/>
    <cellStyle name="Navadno 22 2" xfId="288"/>
    <cellStyle name="Navadno 22 2 2" xfId="289"/>
    <cellStyle name="Navadno 22 2 2 2" xfId="957"/>
    <cellStyle name="Navadno 23 2" xfId="290"/>
    <cellStyle name="Navadno 23 2 2" xfId="291"/>
    <cellStyle name="Navadno 23 2 2 2" xfId="958"/>
    <cellStyle name="Navadno 24 2" xfId="292"/>
    <cellStyle name="Navadno 24 2 2" xfId="293"/>
    <cellStyle name="Navadno 24 2 2 2" xfId="959"/>
    <cellStyle name="Navadno 25 2" xfId="294"/>
    <cellStyle name="Navadno 25 2 2" xfId="295"/>
    <cellStyle name="Navadno 25 2 2 2" xfId="960"/>
    <cellStyle name="Navadno 26 2" xfId="296"/>
    <cellStyle name="Navadno 26 2 2" xfId="297"/>
    <cellStyle name="Navadno 26 2 2 2" xfId="961"/>
    <cellStyle name="Navadno 27 2" xfId="298"/>
    <cellStyle name="Navadno 27 2 2" xfId="299"/>
    <cellStyle name="Navadno 27 2 2 2" xfId="962"/>
    <cellStyle name="Navadno 28 2" xfId="300"/>
    <cellStyle name="Navadno 28 2 2" xfId="301"/>
    <cellStyle name="Navadno 28 2 2 2" xfId="963"/>
    <cellStyle name="Navadno 29 2" xfId="302"/>
    <cellStyle name="Navadno 29 2 2" xfId="303"/>
    <cellStyle name="Navadno 29 2 2 2" xfId="964"/>
    <cellStyle name="Navadno 3" xfId="304"/>
    <cellStyle name="Navadno 3 2" xfId="808"/>
    <cellStyle name="Navadno 3 32" xfId="305"/>
    <cellStyle name="Navadno 30 2" xfId="306"/>
    <cellStyle name="Navadno 31 2" xfId="307"/>
    <cellStyle name="Navadno 32 2" xfId="308"/>
    <cellStyle name="Navadno 33 2" xfId="309"/>
    <cellStyle name="Navadno 34 2" xfId="310"/>
    <cellStyle name="Navadno 34 2 2" xfId="311"/>
    <cellStyle name="Navadno 34 2 2 2" xfId="965"/>
    <cellStyle name="Navadno 35 2" xfId="312"/>
    <cellStyle name="Navadno 35 2 2" xfId="313"/>
    <cellStyle name="Navadno 35 2 2 2" xfId="966"/>
    <cellStyle name="Navadno 36 2" xfId="314"/>
    <cellStyle name="Navadno 37 2" xfId="315"/>
    <cellStyle name="Navadno 37 2 2" xfId="316"/>
    <cellStyle name="Navadno 37 2 2 2" xfId="967"/>
    <cellStyle name="Navadno 38 2" xfId="317"/>
    <cellStyle name="Navadno 38 2 2" xfId="318"/>
    <cellStyle name="Navadno 38 2 2 2" xfId="968"/>
    <cellStyle name="Navadno 39 2" xfId="319"/>
    <cellStyle name="Navadno 39 2 2" xfId="320"/>
    <cellStyle name="Navadno 39 2 2 2" xfId="969"/>
    <cellStyle name="Navadno 4" xfId="321"/>
    <cellStyle name="Navadno 40 2" xfId="322"/>
    <cellStyle name="Navadno 40 2 2" xfId="323"/>
    <cellStyle name="Navadno 40 2 2 2" xfId="970"/>
    <cellStyle name="Navadno 41 2" xfId="324"/>
    <cellStyle name="Navadno 41 2 2" xfId="325"/>
    <cellStyle name="Navadno 41 2 2 2" xfId="971"/>
    <cellStyle name="Navadno 42 2" xfId="326"/>
    <cellStyle name="Navadno 42 3" xfId="327"/>
    <cellStyle name="Navadno 42 3 2" xfId="328"/>
    <cellStyle name="Navadno 42 3 2 2" xfId="972"/>
    <cellStyle name="Navadno 43 2" xfId="329"/>
    <cellStyle name="Navadno 43 2 2" xfId="330"/>
    <cellStyle name="Navadno 43 2 2 2" xfId="973"/>
    <cellStyle name="Navadno 45 2" xfId="331"/>
    <cellStyle name="Navadno 45 2 2" xfId="332"/>
    <cellStyle name="Navadno 45 2 2 2" xfId="974"/>
    <cellStyle name="Navadno 5" xfId="333"/>
    <cellStyle name="Navadno 52" xfId="1001"/>
    <cellStyle name="Navadno 6" xfId="334"/>
    <cellStyle name="Navadno 6 2" xfId="335"/>
    <cellStyle name="Navadno 8" xfId="336"/>
    <cellStyle name="Navadno 9" xfId="337"/>
    <cellStyle name="Navadno_BoQ-SE" xfId="338"/>
    <cellStyle name="Navadno_Predračun 2.del II.faze barvano" xfId="339"/>
    <cellStyle name="Navadno_Volume 4 - BoQ - cene" xfId="340"/>
    <cellStyle name="Neutral" xfId="341"/>
    <cellStyle name="Neutral 2" xfId="993"/>
    <cellStyle name="Nevtralno 2" xfId="342"/>
    <cellStyle name="Nivo_2_Podnaslov" xfId="343"/>
    <cellStyle name="Normal 2" xfId="344"/>
    <cellStyle name="normal 2 2" xfId="345"/>
    <cellStyle name="normal 2 3" xfId="346"/>
    <cellStyle name="Normal 2 4" xfId="347"/>
    <cellStyle name="Normal 3" xfId="348"/>
    <cellStyle name="normal 4" xfId="349"/>
    <cellStyle name="Normal 5" xfId="806"/>
    <cellStyle name="Normal 6" xfId="807"/>
    <cellStyle name="Normal 7" xfId="997"/>
    <cellStyle name="Normal_BoQ - cene sit_eur" xfId="350"/>
    <cellStyle name="Normal_BoQ - cene sit_eur 2 2" xfId="351"/>
    <cellStyle name="Normal_N36023 (2)" xfId="1000"/>
    <cellStyle name="Normal_PL_SD" xfId="999"/>
    <cellStyle name="Normal_Sheet1" xfId="998"/>
    <cellStyle name="Note" xfId="352"/>
    <cellStyle name="Note 2" xfId="994"/>
    <cellStyle name="Odstotek" xfId="979" builtinId="5"/>
    <cellStyle name="Odstotek 2" xfId="353"/>
    <cellStyle name="Odstotek 2 2" xfId="354"/>
    <cellStyle name="Opomba 2" xfId="355"/>
    <cellStyle name="Opomba 2 2" xfId="975"/>
    <cellStyle name="Opozorilo 2" xfId="356"/>
    <cellStyle name="Output" xfId="357"/>
    <cellStyle name="Pojasnjevalno besedilo 2" xfId="358"/>
    <cellStyle name="popis" xfId="805"/>
    <cellStyle name="Poudarek1 2" xfId="359"/>
    <cellStyle name="Poudarek2 2" xfId="360"/>
    <cellStyle name="Poudarek3 2" xfId="361"/>
    <cellStyle name="Poudarek4 2" xfId="362"/>
    <cellStyle name="Poudarek5 2" xfId="363"/>
    <cellStyle name="Poudarek6 2" xfId="364"/>
    <cellStyle name="Povezana celica 2" xfId="365"/>
    <cellStyle name="Preveri celico 2" xfId="366"/>
    <cellStyle name="Računanje 2" xfId="367"/>
    <cellStyle name="Slabo 2" xfId="368"/>
    <cellStyle name="Slog 1" xfId="369"/>
    <cellStyle name="Style 1" xfId="370"/>
    <cellStyle name="tekst-levo" xfId="371"/>
    <cellStyle name="tekst-levo 2" xfId="372"/>
    <cellStyle name="Title" xfId="373"/>
    <cellStyle name="Total" xfId="374"/>
    <cellStyle name="Total 1_Predracun kanal" xfId="375"/>
    <cellStyle name="Total 2" xfId="995"/>
    <cellStyle name="Valuta" xfId="978" builtinId="4"/>
    <cellStyle name="Valuta 2 2" xfId="376"/>
    <cellStyle name="Vejica 2" xfId="377"/>
    <cellStyle name="Vejica 2 2" xfId="378"/>
    <cellStyle name="Vejica 2 2 2" xfId="379"/>
    <cellStyle name="Vejica 2 2 2 2" xfId="977"/>
    <cellStyle name="Vejica 2 2 3" xfId="976"/>
    <cellStyle name="Vejica 2 3" xfId="996"/>
    <cellStyle name="Vejica 31" xfId="380"/>
    <cellStyle name="Vejica 5 10" xfId="381"/>
    <cellStyle name="Vejica 5 10 2" xfId="382"/>
    <cellStyle name="Vejica 5 10 3" xfId="383"/>
    <cellStyle name="Vejica 5 10 4" xfId="384"/>
    <cellStyle name="Vejica 5 10 5" xfId="385"/>
    <cellStyle name="Vejica 5 11" xfId="386"/>
    <cellStyle name="Vejica 5 11 2" xfId="387"/>
    <cellStyle name="Vejica 5 11 3" xfId="388"/>
    <cellStyle name="Vejica 5 11 4" xfId="389"/>
    <cellStyle name="Vejica 5 11 5" xfId="390"/>
    <cellStyle name="Vejica 5 12" xfId="391"/>
    <cellStyle name="Vejica 5 12 2" xfId="392"/>
    <cellStyle name="Vejica 5 12 3" xfId="393"/>
    <cellStyle name="Vejica 5 12 4" xfId="394"/>
    <cellStyle name="Vejica 5 12 5" xfId="395"/>
    <cellStyle name="Vejica 5 13" xfId="396"/>
    <cellStyle name="Vejica 5 13 2" xfId="397"/>
    <cellStyle name="Vejica 5 13 3" xfId="398"/>
    <cellStyle name="Vejica 5 13 4" xfId="399"/>
    <cellStyle name="Vejica 5 13 5" xfId="400"/>
    <cellStyle name="Vejica 5 14" xfId="401"/>
    <cellStyle name="Vejica 5 14 2" xfId="402"/>
    <cellStyle name="Vejica 5 14 3" xfId="403"/>
    <cellStyle name="Vejica 5 14 4" xfId="404"/>
    <cellStyle name="Vejica 5 14 5" xfId="405"/>
    <cellStyle name="Vejica 5 15" xfId="406"/>
    <cellStyle name="Vejica 5 15 2" xfId="407"/>
    <cellStyle name="Vejica 5 15 3" xfId="408"/>
    <cellStyle name="Vejica 5 15 4" xfId="409"/>
    <cellStyle name="Vejica 5 15 5" xfId="410"/>
    <cellStyle name="Vejica 5 16" xfId="411"/>
    <cellStyle name="Vejica 5 16 2" xfId="412"/>
    <cellStyle name="Vejica 5 16 3" xfId="413"/>
    <cellStyle name="Vejica 5 16 4" xfId="414"/>
    <cellStyle name="Vejica 5 16 5" xfId="415"/>
    <cellStyle name="Vejica 5 17" xfId="416"/>
    <cellStyle name="Vejica 5 17 2" xfId="417"/>
    <cellStyle name="Vejica 5 17 3" xfId="418"/>
    <cellStyle name="Vejica 5 17 4" xfId="419"/>
    <cellStyle name="Vejica 5 17 5" xfId="420"/>
    <cellStyle name="Vejica 5 18" xfId="421"/>
    <cellStyle name="Vejica 5 18 2" xfId="422"/>
    <cellStyle name="Vejica 5 18 3" xfId="423"/>
    <cellStyle name="Vejica 5 18 4" xfId="424"/>
    <cellStyle name="Vejica 5 18 5" xfId="425"/>
    <cellStyle name="Vejica 5 19" xfId="426"/>
    <cellStyle name="Vejica 5 19 2" xfId="427"/>
    <cellStyle name="Vejica 5 19 3" xfId="428"/>
    <cellStyle name="Vejica 5 19 4" xfId="429"/>
    <cellStyle name="Vejica 5 19 5" xfId="430"/>
    <cellStyle name="Vejica 5 2" xfId="431"/>
    <cellStyle name="Vejica 5 2 2" xfId="432"/>
    <cellStyle name="Vejica 5 2 3" xfId="433"/>
    <cellStyle name="Vejica 5 2 4" xfId="434"/>
    <cellStyle name="Vejica 5 2 5" xfId="435"/>
    <cellStyle name="Vejica 5 20" xfId="436"/>
    <cellStyle name="Vejica 5 20 2" xfId="437"/>
    <cellStyle name="Vejica 5 20 3" xfId="438"/>
    <cellStyle name="Vejica 5 20 4" xfId="439"/>
    <cellStyle name="Vejica 5 20 5" xfId="440"/>
    <cellStyle name="Vejica 5 21" xfId="441"/>
    <cellStyle name="Vejica 5 21 2" xfId="442"/>
    <cellStyle name="Vejica 5 21 3" xfId="443"/>
    <cellStyle name="Vejica 5 21 4" xfId="444"/>
    <cellStyle name="Vejica 5 21 5" xfId="445"/>
    <cellStyle name="Vejica 5 22" xfId="446"/>
    <cellStyle name="Vejica 5 22 2" xfId="447"/>
    <cellStyle name="Vejica 5 22 3" xfId="448"/>
    <cellStyle name="Vejica 5 22 4" xfId="449"/>
    <cellStyle name="Vejica 5 22 5" xfId="450"/>
    <cellStyle name="Vejica 5 23" xfId="451"/>
    <cellStyle name="Vejica 5 23 2" xfId="452"/>
    <cellStyle name="Vejica 5 23 3" xfId="453"/>
    <cellStyle name="Vejica 5 23 4" xfId="454"/>
    <cellStyle name="Vejica 5 23 5" xfId="455"/>
    <cellStyle name="Vejica 5 24" xfId="456"/>
    <cellStyle name="Vejica 5 24 2" xfId="457"/>
    <cellStyle name="Vejica 5 24 3" xfId="458"/>
    <cellStyle name="Vejica 5 24 4" xfId="459"/>
    <cellStyle name="Vejica 5 24 5" xfId="460"/>
    <cellStyle name="Vejica 5 25" xfId="461"/>
    <cellStyle name="Vejica 5 25 2" xfId="462"/>
    <cellStyle name="Vejica 5 25 3" xfId="463"/>
    <cellStyle name="Vejica 5 25 4" xfId="464"/>
    <cellStyle name="Vejica 5 25 5" xfId="465"/>
    <cellStyle name="Vejica 5 26" xfId="466"/>
    <cellStyle name="Vejica 5 26 2" xfId="467"/>
    <cellStyle name="Vejica 5 26 3" xfId="468"/>
    <cellStyle name="Vejica 5 26 4" xfId="469"/>
    <cellStyle name="Vejica 5 26 5" xfId="470"/>
    <cellStyle name="Vejica 5 27" xfId="471"/>
    <cellStyle name="Vejica 5 27 2" xfId="472"/>
    <cellStyle name="Vejica 5 27 3" xfId="473"/>
    <cellStyle name="Vejica 5 27 4" xfId="474"/>
    <cellStyle name="Vejica 5 27 5" xfId="475"/>
    <cellStyle name="Vejica 5 28" xfId="476"/>
    <cellStyle name="Vejica 5 28 2" xfId="477"/>
    <cellStyle name="Vejica 5 28 3" xfId="478"/>
    <cellStyle name="Vejica 5 28 4" xfId="479"/>
    <cellStyle name="Vejica 5 28 5" xfId="480"/>
    <cellStyle name="Vejica 5 29" xfId="481"/>
    <cellStyle name="Vejica 5 29 2" xfId="482"/>
    <cellStyle name="Vejica 5 29 3" xfId="483"/>
    <cellStyle name="Vejica 5 29 4" xfId="484"/>
    <cellStyle name="Vejica 5 29 5" xfId="485"/>
    <cellStyle name="Vejica 5 3" xfId="486"/>
    <cellStyle name="Vejica 5 3 2" xfId="487"/>
    <cellStyle name="Vejica 5 3 3" xfId="488"/>
    <cellStyle name="Vejica 5 3 4" xfId="489"/>
    <cellStyle name="Vejica 5 3 5" xfId="490"/>
    <cellStyle name="Vejica 5 30" xfId="491"/>
    <cellStyle name="Vejica 5 30 2" xfId="492"/>
    <cellStyle name="Vejica 5 30 3" xfId="493"/>
    <cellStyle name="Vejica 5 30 4" xfId="494"/>
    <cellStyle name="Vejica 5 30 5" xfId="495"/>
    <cellStyle name="Vejica 5 31" xfId="496"/>
    <cellStyle name="Vejica 5 31 2" xfId="497"/>
    <cellStyle name="Vejica 5 31 3" xfId="498"/>
    <cellStyle name="Vejica 5 31 4" xfId="499"/>
    <cellStyle name="Vejica 5 31 5" xfId="500"/>
    <cellStyle name="Vejica 5 32" xfId="501"/>
    <cellStyle name="Vejica 5 32 2" xfId="502"/>
    <cellStyle name="Vejica 5 32 3" xfId="503"/>
    <cellStyle name="Vejica 5 32 4" xfId="504"/>
    <cellStyle name="Vejica 5 32 5" xfId="505"/>
    <cellStyle name="Vejica 5 33" xfId="506"/>
    <cellStyle name="Vejica 5 33 2" xfId="507"/>
    <cellStyle name="Vejica 5 33 3" xfId="508"/>
    <cellStyle name="Vejica 5 33 4" xfId="509"/>
    <cellStyle name="Vejica 5 33 5" xfId="510"/>
    <cellStyle name="Vejica 5 34" xfId="511"/>
    <cellStyle name="Vejica 5 34 2" xfId="512"/>
    <cellStyle name="Vejica 5 34 3" xfId="513"/>
    <cellStyle name="Vejica 5 34 4" xfId="514"/>
    <cellStyle name="Vejica 5 34 5" xfId="515"/>
    <cellStyle name="Vejica 5 35" xfId="516"/>
    <cellStyle name="Vejica 5 35 2" xfId="517"/>
    <cellStyle name="Vejica 5 35 3" xfId="518"/>
    <cellStyle name="Vejica 5 35 4" xfId="519"/>
    <cellStyle name="Vejica 5 35 5" xfId="520"/>
    <cellStyle name="Vejica 5 36" xfId="521"/>
    <cellStyle name="Vejica 5 36 2" xfId="522"/>
    <cellStyle name="Vejica 5 36 3" xfId="523"/>
    <cellStyle name="Vejica 5 36 4" xfId="524"/>
    <cellStyle name="Vejica 5 36 5" xfId="525"/>
    <cellStyle name="Vejica 5 37" xfId="526"/>
    <cellStyle name="Vejica 5 37 2" xfId="527"/>
    <cellStyle name="Vejica 5 37 3" xfId="528"/>
    <cellStyle name="Vejica 5 37 4" xfId="529"/>
    <cellStyle name="Vejica 5 37 5" xfId="530"/>
    <cellStyle name="Vejica 5 38" xfId="531"/>
    <cellStyle name="Vejica 5 38 2" xfId="532"/>
    <cellStyle name="Vejica 5 38 3" xfId="533"/>
    <cellStyle name="Vejica 5 38 4" xfId="534"/>
    <cellStyle name="Vejica 5 38 5" xfId="535"/>
    <cellStyle name="Vejica 5 39" xfId="536"/>
    <cellStyle name="Vejica 5 39 2" xfId="537"/>
    <cellStyle name="Vejica 5 39 3" xfId="538"/>
    <cellStyle name="Vejica 5 39 4" xfId="539"/>
    <cellStyle name="Vejica 5 39 5" xfId="540"/>
    <cellStyle name="Vejica 5 4" xfId="541"/>
    <cellStyle name="Vejica 5 4 2" xfId="542"/>
    <cellStyle name="Vejica 5 4 3" xfId="543"/>
    <cellStyle name="Vejica 5 4 4" xfId="544"/>
    <cellStyle name="Vejica 5 4 5" xfId="545"/>
    <cellStyle name="Vejica 5 40" xfId="546"/>
    <cellStyle name="Vejica 5 40 2" xfId="547"/>
    <cellStyle name="Vejica 5 40 3" xfId="548"/>
    <cellStyle name="Vejica 5 40 4" xfId="549"/>
    <cellStyle name="Vejica 5 40 5" xfId="550"/>
    <cellStyle name="Vejica 5 41" xfId="551"/>
    <cellStyle name="Vejica 5 41 2" xfId="552"/>
    <cellStyle name="Vejica 5 41 3" xfId="553"/>
    <cellStyle name="Vejica 5 41 4" xfId="554"/>
    <cellStyle name="Vejica 5 41 5" xfId="555"/>
    <cellStyle name="Vejica 5 42" xfId="556"/>
    <cellStyle name="Vejica 5 42 2" xfId="557"/>
    <cellStyle name="Vejica 5 42 3" xfId="558"/>
    <cellStyle name="Vejica 5 42 4" xfId="559"/>
    <cellStyle name="Vejica 5 42 5" xfId="560"/>
    <cellStyle name="Vejica 5 43" xfId="561"/>
    <cellStyle name="Vejica 5 43 2" xfId="562"/>
    <cellStyle name="Vejica 5 43 3" xfId="563"/>
    <cellStyle name="Vejica 5 43 4" xfId="564"/>
    <cellStyle name="Vejica 5 43 5" xfId="565"/>
    <cellStyle name="Vejica 5 44" xfId="566"/>
    <cellStyle name="Vejica 5 44 2" xfId="567"/>
    <cellStyle name="Vejica 5 44 3" xfId="568"/>
    <cellStyle name="Vejica 5 44 4" xfId="569"/>
    <cellStyle name="Vejica 5 44 5" xfId="570"/>
    <cellStyle name="Vejica 5 45" xfId="571"/>
    <cellStyle name="Vejica 5 45 2" xfId="572"/>
    <cellStyle name="Vejica 5 45 3" xfId="573"/>
    <cellStyle name="Vejica 5 45 4" xfId="574"/>
    <cellStyle name="Vejica 5 45 5" xfId="575"/>
    <cellStyle name="Vejica 5 46" xfId="576"/>
    <cellStyle name="Vejica 5 46 2" xfId="577"/>
    <cellStyle name="Vejica 5 46 3" xfId="578"/>
    <cellStyle name="Vejica 5 46 4" xfId="579"/>
    <cellStyle name="Vejica 5 46 5" xfId="580"/>
    <cellStyle name="Vejica 5 47" xfId="581"/>
    <cellStyle name="Vejica 5 47 2" xfId="582"/>
    <cellStyle name="Vejica 5 47 3" xfId="583"/>
    <cellStyle name="Vejica 5 47 4" xfId="584"/>
    <cellStyle name="Vejica 5 47 5" xfId="585"/>
    <cellStyle name="Vejica 5 48" xfId="586"/>
    <cellStyle name="Vejica 5 48 2" xfId="587"/>
    <cellStyle name="Vejica 5 48 3" xfId="588"/>
    <cellStyle name="Vejica 5 48 4" xfId="589"/>
    <cellStyle name="Vejica 5 48 5" xfId="590"/>
    <cellStyle name="Vejica 5 49" xfId="591"/>
    <cellStyle name="Vejica 5 49 2" xfId="592"/>
    <cellStyle name="Vejica 5 49 3" xfId="593"/>
    <cellStyle name="Vejica 5 49 4" xfId="594"/>
    <cellStyle name="Vejica 5 49 5" xfId="595"/>
    <cellStyle name="Vejica 5 5" xfId="596"/>
    <cellStyle name="Vejica 5 5 2" xfId="597"/>
    <cellStyle name="Vejica 5 5 3" xfId="598"/>
    <cellStyle name="Vejica 5 5 4" xfId="599"/>
    <cellStyle name="Vejica 5 5 5" xfId="600"/>
    <cellStyle name="Vejica 5 50" xfId="601"/>
    <cellStyle name="Vejica 5 50 2" xfId="602"/>
    <cellStyle name="Vejica 5 50 3" xfId="603"/>
    <cellStyle name="Vejica 5 50 4" xfId="604"/>
    <cellStyle name="Vejica 5 50 5" xfId="605"/>
    <cellStyle name="Vejica 5 51" xfId="606"/>
    <cellStyle name="Vejica 5 51 2" xfId="607"/>
    <cellStyle name="Vejica 5 51 3" xfId="608"/>
    <cellStyle name="Vejica 5 51 4" xfId="609"/>
    <cellStyle name="Vejica 5 51 5" xfId="610"/>
    <cellStyle name="Vejica 5 52" xfId="611"/>
    <cellStyle name="Vejica 5 52 2" xfId="612"/>
    <cellStyle name="Vejica 5 52 3" xfId="613"/>
    <cellStyle name="Vejica 5 52 4" xfId="614"/>
    <cellStyle name="Vejica 5 52 5" xfId="615"/>
    <cellStyle name="Vejica 5 53" xfId="616"/>
    <cellStyle name="Vejica 5 53 2" xfId="617"/>
    <cellStyle name="Vejica 5 53 3" xfId="618"/>
    <cellStyle name="Vejica 5 53 4" xfId="619"/>
    <cellStyle name="Vejica 5 53 5" xfId="620"/>
    <cellStyle name="Vejica 5 54" xfId="621"/>
    <cellStyle name="Vejica 5 54 2" xfId="622"/>
    <cellStyle name="Vejica 5 54 3" xfId="623"/>
    <cellStyle name="Vejica 5 54 4" xfId="624"/>
    <cellStyle name="Vejica 5 54 5" xfId="625"/>
    <cellStyle name="Vejica 5 55" xfId="626"/>
    <cellStyle name="Vejica 5 55 2" xfId="627"/>
    <cellStyle name="Vejica 5 55 3" xfId="628"/>
    <cellStyle name="Vejica 5 55 4" xfId="629"/>
    <cellStyle name="Vejica 5 55 5" xfId="630"/>
    <cellStyle name="Vejica 5 56" xfId="631"/>
    <cellStyle name="Vejica 5 56 2" xfId="632"/>
    <cellStyle name="Vejica 5 56 3" xfId="633"/>
    <cellStyle name="Vejica 5 56 4" xfId="634"/>
    <cellStyle name="Vejica 5 56 5" xfId="635"/>
    <cellStyle name="Vejica 5 57" xfId="636"/>
    <cellStyle name="Vejica 5 57 2" xfId="637"/>
    <cellStyle name="Vejica 5 57 3" xfId="638"/>
    <cellStyle name="Vejica 5 57 4" xfId="639"/>
    <cellStyle name="Vejica 5 57 5" xfId="640"/>
    <cellStyle name="Vejica 5 58" xfId="641"/>
    <cellStyle name="Vejica 5 58 2" xfId="642"/>
    <cellStyle name="Vejica 5 58 3" xfId="643"/>
    <cellStyle name="Vejica 5 58 4" xfId="644"/>
    <cellStyle name="Vejica 5 58 5" xfId="645"/>
    <cellStyle name="Vejica 5 59" xfId="646"/>
    <cellStyle name="Vejica 5 59 2" xfId="647"/>
    <cellStyle name="Vejica 5 59 3" xfId="648"/>
    <cellStyle name="Vejica 5 59 4" xfId="649"/>
    <cellStyle name="Vejica 5 59 5" xfId="650"/>
    <cellStyle name="Vejica 5 6" xfId="651"/>
    <cellStyle name="Vejica 5 6 2" xfId="652"/>
    <cellStyle name="Vejica 5 6 3" xfId="653"/>
    <cellStyle name="Vejica 5 6 4" xfId="654"/>
    <cellStyle name="Vejica 5 6 5" xfId="655"/>
    <cellStyle name="Vejica 5 60" xfId="656"/>
    <cellStyle name="Vejica 5 60 2" xfId="657"/>
    <cellStyle name="Vejica 5 60 3" xfId="658"/>
    <cellStyle name="Vejica 5 60 4" xfId="659"/>
    <cellStyle name="Vejica 5 60 5" xfId="660"/>
    <cellStyle name="Vejica 5 61" xfId="661"/>
    <cellStyle name="Vejica 5 61 2" xfId="662"/>
    <cellStyle name="Vejica 5 61 3" xfId="663"/>
    <cellStyle name="Vejica 5 61 4" xfId="664"/>
    <cellStyle name="Vejica 5 61 5" xfId="665"/>
    <cellStyle name="Vejica 5 62" xfId="666"/>
    <cellStyle name="Vejica 5 62 2" xfId="667"/>
    <cellStyle name="Vejica 5 62 3" xfId="668"/>
    <cellStyle name="Vejica 5 62 4" xfId="669"/>
    <cellStyle name="Vejica 5 62 5" xfId="670"/>
    <cellStyle name="Vejica 5 63" xfId="671"/>
    <cellStyle name="Vejica 5 63 2" xfId="672"/>
    <cellStyle name="Vejica 5 63 3" xfId="673"/>
    <cellStyle name="Vejica 5 63 4" xfId="674"/>
    <cellStyle name="Vejica 5 63 5" xfId="675"/>
    <cellStyle name="Vejica 5 64" xfId="676"/>
    <cellStyle name="Vejica 5 64 2" xfId="677"/>
    <cellStyle name="Vejica 5 64 3" xfId="678"/>
    <cellStyle name="Vejica 5 64 4" xfId="679"/>
    <cellStyle name="Vejica 5 64 5" xfId="680"/>
    <cellStyle name="Vejica 5 65" xfId="681"/>
    <cellStyle name="Vejica 5 65 2" xfId="682"/>
    <cellStyle name="Vejica 5 65 3" xfId="683"/>
    <cellStyle name="Vejica 5 65 4" xfId="684"/>
    <cellStyle name="Vejica 5 65 5" xfId="685"/>
    <cellStyle name="Vejica 5 66" xfId="686"/>
    <cellStyle name="Vejica 5 66 2" xfId="687"/>
    <cellStyle name="Vejica 5 66 3" xfId="688"/>
    <cellStyle name="Vejica 5 66 4" xfId="689"/>
    <cellStyle name="Vejica 5 66 5" xfId="690"/>
    <cellStyle name="Vejica 5 67" xfId="691"/>
    <cellStyle name="Vejica 5 67 2" xfId="692"/>
    <cellStyle name="Vejica 5 67 3" xfId="693"/>
    <cellStyle name="Vejica 5 67 4" xfId="694"/>
    <cellStyle name="Vejica 5 67 5" xfId="695"/>
    <cellStyle name="Vejica 5 68" xfId="696"/>
    <cellStyle name="Vejica 5 68 2" xfId="697"/>
    <cellStyle name="Vejica 5 68 3" xfId="698"/>
    <cellStyle name="Vejica 5 68 4" xfId="699"/>
    <cellStyle name="Vejica 5 68 5" xfId="700"/>
    <cellStyle name="Vejica 5 69" xfId="701"/>
    <cellStyle name="Vejica 5 69 2" xfId="702"/>
    <cellStyle name="Vejica 5 69 3" xfId="703"/>
    <cellStyle name="Vejica 5 69 4" xfId="704"/>
    <cellStyle name="Vejica 5 69 5" xfId="705"/>
    <cellStyle name="Vejica 5 7" xfId="706"/>
    <cellStyle name="Vejica 5 7 2" xfId="707"/>
    <cellStyle name="Vejica 5 7 3" xfId="708"/>
    <cellStyle name="Vejica 5 7 4" xfId="709"/>
    <cellStyle name="Vejica 5 7 5" xfId="710"/>
    <cellStyle name="Vejica 5 70" xfId="711"/>
    <cellStyle name="Vejica 5 70 2" xfId="712"/>
    <cellStyle name="Vejica 5 70 3" xfId="713"/>
    <cellStyle name="Vejica 5 70 4" xfId="714"/>
    <cellStyle name="Vejica 5 70 5" xfId="715"/>
    <cellStyle name="Vejica 5 71" xfId="716"/>
    <cellStyle name="Vejica 5 71 2" xfId="717"/>
    <cellStyle name="Vejica 5 71 3" xfId="718"/>
    <cellStyle name="Vejica 5 71 4" xfId="719"/>
    <cellStyle name="Vejica 5 71 5" xfId="720"/>
    <cellStyle name="Vejica 5 72" xfId="721"/>
    <cellStyle name="Vejica 5 72 2" xfId="722"/>
    <cellStyle name="Vejica 5 72 3" xfId="723"/>
    <cellStyle name="Vejica 5 72 4" xfId="724"/>
    <cellStyle name="Vejica 5 72 5" xfId="725"/>
    <cellStyle name="Vejica 5 73" xfId="726"/>
    <cellStyle name="Vejica 5 73 2" xfId="727"/>
    <cellStyle name="Vejica 5 73 3" xfId="728"/>
    <cellStyle name="Vejica 5 73 4" xfId="729"/>
    <cellStyle name="Vejica 5 73 5" xfId="730"/>
    <cellStyle name="Vejica 5 74" xfId="731"/>
    <cellStyle name="Vejica 5 74 2" xfId="732"/>
    <cellStyle name="Vejica 5 74 3" xfId="733"/>
    <cellStyle name="Vejica 5 74 4" xfId="734"/>
    <cellStyle name="Vejica 5 74 5" xfId="735"/>
    <cellStyle name="Vejica 5 75" xfId="736"/>
    <cellStyle name="Vejica 5 75 2" xfId="737"/>
    <cellStyle name="Vejica 5 75 3" xfId="738"/>
    <cellStyle name="Vejica 5 75 4" xfId="739"/>
    <cellStyle name="Vejica 5 75 5" xfId="740"/>
    <cellStyle name="Vejica 5 76" xfId="741"/>
    <cellStyle name="Vejica 5 76 2" xfId="742"/>
    <cellStyle name="Vejica 5 76 3" xfId="743"/>
    <cellStyle name="Vejica 5 76 4" xfId="744"/>
    <cellStyle name="Vejica 5 76 5" xfId="745"/>
    <cellStyle name="Vejica 5 77" xfId="746"/>
    <cellStyle name="Vejica 5 77 2" xfId="747"/>
    <cellStyle name="Vejica 5 77 3" xfId="748"/>
    <cellStyle name="Vejica 5 77 4" xfId="749"/>
    <cellStyle name="Vejica 5 77 5" xfId="750"/>
    <cellStyle name="Vejica 5 78" xfId="751"/>
    <cellStyle name="Vejica 5 78 2" xfId="752"/>
    <cellStyle name="Vejica 5 78 3" xfId="753"/>
    <cellStyle name="Vejica 5 78 4" xfId="754"/>
    <cellStyle name="Vejica 5 78 5" xfId="755"/>
    <cellStyle name="Vejica 5 79" xfId="756"/>
    <cellStyle name="Vejica 5 79 2" xfId="757"/>
    <cellStyle name="Vejica 5 79 3" xfId="758"/>
    <cellStyle name="Vejica 5 79 4" xfId="759"/>
    <cellStyle name="Vejica 5 79 5" xfId="760"/>
    <cellStyle name="Vejica 5 8" xfId="761"/>
    <cellStyle name="Vejica 5 8 2" xfId="762"/>
    <cellStyle name="Vejica 5 8 3" xfId="763"/>
    <cellStyle name="Vejica 5 8 4" xfId="764"/>
    <cellStyle name="Vejica 5 8 5" xfId="765"/>
    <cellStyle name="Vejica 5 80" xfId="766"/>
    <cellStyle name="Vejica 5 80 2" xfId="767"/>
    <cellStyle name="Vejica 5 80 3" xfId="768"/>
    <cellStyle name="Vejica 5 80 4" xfId="769"/>
    <cellStyle name="Vejica 5 80 5" xfId="770"/>
    <cellStyle name="Vejica 5 81" xfId="771"/>
    <cellStyle name="Vejica 5 81 2" xfId="772"/>
    <cellStyle name="Vejica 5 81 3" xfId="773"/>
    <cellStyle name="Vejica 5 81 4" xfId="774"/>
    <cellStyle name="Vejica 5 81 5" xfId="775"/>
    <cellStyle name="Vejica 5 82" xfId="776"/>
    <cellStyle name="Vejica 5 82 2" xfId="777"/>
    <cellStyle name="Vejica 5 82 3" xfId="778"/>
    <cellStyle name="Vejica 5 82 4" xfId="779"/>
    <cellStyle name="Vejica 5 82 5" xfId="780"/>
    <cellStyle name="Vejica 5 83" xfId="781"/>
    <cellStyle name="Vejica 5 83 2" xfId="782"/>
    <cellStyle name="Vejica 5 83 3" xfId="783"/>
    <cellStyle name="Vejica 5 83 4" xfId="784"/>
    <cellStyle name="Vejica 5 83 5" xfId="785"/>
    <cellStyle name="Vejica 5 84" xfId="786"/>
    <cellStyle name="Vejica 5 84 2" xfId="787"/>
    <cellStyle name="Vejica 5 84 3" xfId="788"/>
    <cellStyle name="Vejica 5 84 4" xfId="789"/>
    <cellStyle name="Vejica 5 84 5" xfId="790"/>
    <cellStyle name="Vejica 5 85" xfId="791"/>
    <cellStyle name="Vejica 5 85 2" xfId="792"/>
    <cellStyle name="Vejica 5 85 3" xfId="793"/>
    <cellStyle name="Vejica 5 85 4" xfId="794"/>
    <cellStyle name="Vejica 5 85 5" xfId="795"/>
    <cellStyle name="Vejica 5 9" xfId="796"/>
    <cellStyle name="Vejica 5 9 2" xfId="797"/>
    <cellStyle name="Vejica 5 9 3" xfId="798"/>
    <cellStyle name="Vejica 5 9 4" xfId="799"/>
    <cellStyle name="Vejica 5 9 5" xfId="800"/>
    <cellStyle name="Vnos 2" xfId="801"/>
    <cellStyle name="Vsota 2" xfId="802"/>
    <cellStyle name="Warning Text" xfId="803"/>
    <cellStyle name="Zuza" xfId="804"/>
  </cellStyles>
  <dxfs count="0"/>
  <tableStyles count="0" defaultTableStyle="TableStyleMedium2" defaultPivotStyle="PivotStyleLight16"/>
  <colors>
    <mruColors>
      <color rgb="FF43B03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role\AppData\Local\Microsoft\Windows\INetCache\Content.Outlook\RMN1HL56\8899_Popis_LIDL_Zalosk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ulacija"/>
      <sheetName val="1-Cesta"/>
      <sheetName val="2-MK"/>
      <sheetName val="3-FK"/>
      <sheetName val="4-CR"/>
      <sheetName val="5-TK"/>
      <sheetName val="6-PLIN"/>
      <sheetName val="7-VODOVOD"/>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
  <sheetViews>
    <sheetView tabSelected="1" showWhiteSpace="0" view="pageBreakPreview" topLeftCell="A22" zoomScale="115" zoomScaleNormal="115" zoomScaleSheetLayoutView="115" workbookViewId="0">
      <selection activeCell="D42" sqref="D42"/>
    </sheetView>
  </sheetViews>
  <sheetFormatPr defaultColWidth="5.6640625" defaultRowHeight="13.8"/>
  <cols>
    <col min="1" max="1" width="8.6640625" style="1" customWidth="1"/>
    <col min="2" max="2" width="63.33203125" style="3" customWidth="1"/>
    <col min="3" max="3" width="13.33203125" style="3" customWidth="1"/>
    <col min="4" max="4" width="19.5546875" style="2" customWidth="1"/>
    <col min="5" max="5" width="9.109375" style="10" hidden="1" customWidth="1"/>
    <col min="6" max="254" width="9.109375" style="10" customWidth="1"/>
    <col min="255" max="255" width="5.6640625" style="10" customWidth="1"/>
    <col min="256" max="256" width="40.6640625" style="10" customWidth="1"/>
    <col min="257" max="16384" width="5.6640625" style="10"/>
  </cols>
  <sheetData>
    <row r="1" spans="1:9" s="5" customFormat="1" ht="15.6" thickBot="1">
      <c r="A1" s="485"/>
      <c r="B1" s="486"/>
      <c r="C1" s="486"/>
      <c r="D1" s="491"/>
    </row>
    <row r="2" spans="1:9" s="5" customFormat="1" ht="40.5" customHeight="1" thickBot="1">
      <c r="A2" s="480" t="s">
        <v>157</v>
      </c>
      <c r="B2" s="481"/>
      <c r="C2" s="481"/>
      <c r="D2" s="495"/>
    </row>
    <row r="3" spans="1:9" s="6" customFormat="1" ht="21" thickBot="1">
      <c r="A3" s="492" t="s">
        <v>12</v>
      </c>
      <c r="B3" s="493"/>
      <c r="C3" s="493"/>
      <c r="D3" s="494"/>
    </row>
    <row r="4" spans="1:9" s="5" customFormat="1" ht="15">
      <c r="A4" s="14"/>
      <c r="B4" s="15"/>
      <c r="C4" s="15"/>
      <c r="D4" s="16"/>
    </row>
    <row r="5" spans="1:9" s="5" customFormat="1">
      <c r="A5" s="476" t="s">
        <v>0</v>
      </c>
      <c r="B5" s="472" t="s">
        <v>1</v>
      </c>
      <c r="C5" s="473"/>
      <c r="D5" s="478" t="s">
        <v>2</v>
      </c>
    </row>
    <row r="6" spans="1:9" s="5" customFormat="1">
      <c r="A6" s="477"/>
      <c r="B6" s="474"/>
      <c r="C6" s="475"/>
      <c r="D6" s="479"/>
    </row>
    <row r="7" spans="1:9" s="5" customFormat="1" ht="15.6" thickBot="1">
      <c r="A7" s="17"/>
      <c r="B7" s="18"/>
      <c r="C7" s="18"/>
      <c r="D7" s="19"/>
    </row>
    <row r="8" spans="1:9" ht="20.399999999999999" thickTop="1" thickBot="1">
      <c r="A8" s="488" t="s">
        <v>152</v>
      </c>
      <c r="B8" s="489"/>
      <c r="C8" s="489" t="s">
        <v>151</v>
      </c>
      <c r="D8" s="490"/>
      <c r="E8" s="7"/>
      <c r="I8" s="8"/>
    </row>
    <row r="9" spans="1:9" ht="15.6" thickBot="1">
      <c r="A9" s="28"/>
      <c r="B9" s="29"/>
      <c r="C9" s="29"/>
      <c r="D9" s="30"/>
      <c r="E9" s="7"/>
    </row>
    <row r="10" spans="1:9" ht="15.6" thickBot="1">
      <c r="A10" s="20" t="s">
        <v>43</v>
      </c>
      <c r="B10" s="483" t="s">
        <v>23</v>
      </c>
      <c r="C10" s="484"/>
      <c r="D10" s="21">
        <f>SUM(C11:C16)</f>
        <v>0</v>
      </c>
      <c r="E10" s="7"/>
      <c r="I10" s="9"/>
    </row>
    <row r="11" spans="1:9" ht="15">
      <c r="A11" s="31" t="s">
        <v>46</v>
      </c>
      <c r="B11" s="32" t="s">
        <v>6</v>
      </c>
      <c r="C11" s="23">
        <f>'1-Cesta'!F50</f>
        <v>0</v>
      </c>
      <c r="D11" s="33"/>
      <c r="E11" s="7"/>
      <c r="G11" s="107"/>
      <c r="I11" s="9"/>
    </row>
    <row r="12" spans="1:9" ht="15">
      <c r="A12" s="34" t="s">
        <v>47</v>
      </c>
      <c r="B12" s="22" t="s">
        <v>34</v>
      </c>
      <c r="C12" s="23">
        <f>'1-Cesta'!F104</f>
        <v>0</v>
      </c>
      <c r="D12" s="24"/>
    </row>
    <row r="13" spans="1:9" ht="15">
      <c r="A13" s="31" t="s">
        <v>48</v>
      </c>
      <c r="B13" s="22" t="s">
        <v>37</v>
      </c>
      <c r="C13" s="23">
        <f>'1-Cesta'!F162</f>
        <v>0</v>
      </c>
      <c r="D13" s="24"/>
    </row>
    <row r="14" spans="1:9" ht="15">
      <c r="A14" s="34" t="s">
        <v>49</v>
      </c>
      <c r="B14" s="22" t="s">
        <v>41</v>
      </c>
      <c r="C14" s="23">
        <f>'1-Cesta'!F192</f>
        <v>0</v>
      </c>
      <c r="D14" s="24"/>
    </row>
    <row r="15" spans="1:9" ht="15">
      <c r="A15" s="34" t="s">
        <v>50</v>
      </c>
      <c r="B15" s="124" t="s">
        <v>42</v>
      </c>
      <c r="C15" s="23">
        <f>'1-Cesta'!F242</f>
        <v>0</v>
      </c>
      <c r="D15" s="24"/>
    </row>
    <row r="16" spans="1:9" ht="15.6" thickBot="1">
      <c r="A16" s="510" t="s">
        <v>283</v>
      </c>
      <c r="B16" s="25" t="s">
        <v>154</v>
      </c>
      <c r="C16" s="26">
        <f>'1-Cesta'!F262</f>
        <v>0</v>
      </c>
      <c r="D16" s="27"/>
    </row>
    <row r="17" spans="1:9" ht="15.6" thickBot="1">
      <c r="A17" s="28"/>
      <c r="B17" s="29"/>
      <c r="C17" s="29"/>
      <c r="D17" s="30"/>
    </row>
    <row r="18" spans="1:9" ht="15.6" thickBot="1">
      <c r="A18" s="91" t="s">
        <v>44</v>
      </c>
      <c r="B18" s="483" t="s">
        <v>24</v>
      </c>
      <c r="C18" s="484"/>
      <c r="D18" s="92">
        <f>SUM(C19:C21)</f>
        <v>0</v>
      </c>
      <c r="E18" s="7"/>
    </row>
    <row r="19" spans="1:9" ht="15">
      <c r="A19" s="93" t="s">
        <v>20</v>
      </c>
      <c r="B19" s="32" t="s">
        <v>327</v>
      </c>
      <c r="C19" s="23">
        <f>'2-MK'!F63</f>
        <v>0</v>
      </c>
      <c r="D19" s="94"/>
      <c r="E19" s="7"/>
    </row>
    <row r="20" spans="1:9" ht="15">
      <c r="A20" s="34" t="s">
        <v>174</v>
      </c>
      <c r="B20" s="124" t="s">
        <v>328</v>
      </c>
      <c r="C20" s="23">
        <f>'2-MK'!F112</f>
        <v>0</v>
      </c>
      <c r="D20" s="24"/>
      <c r="E20" s="7"/>
    </row>
    <row r="21" spans="1:9" ht="15.6" thickBot="1">
      <c r="A21" s="510" t="s">
        <v>175</v>
      </c>
      <c r="B21" s="25" t="s">
        <v>329</v>
      </c>
      <c r="C21" s="26">
        <f>'2-MK'!F157</f>
        <v>0</v>
      </c>
      <c r="D21" s="27"/>
      <c r="E21" s="7"/>
    </row>
    <row r="22" spans="1:9" ht="15.6" thickBot="1">
      <c r="A22" s="28"/>
      <c r="B22" s="29"/>
      <c r="C22" s="29"/>
      <c r="D22" s="30"/>
      <c r="E22" s="7"/>
    </row>
    <row r="23" spans="1:9" ht="15.6" thickBot="1">
      <c r="A23" s="20" t="s">
        <v>45</v>
      </c>
      <c r="B23" s="483" t="s">
        <v>118</v>
      </c>
      <c r="C23" s="484"/>
      <c r="D23" s="21">
        <f>SUM(C24:C24)</f>
        <v>0</v>
      </c>
      <c r="E23" s="4"/>
      <c r="F23" s="4"/>
      <c r="G23" s="7"/>
      <c r="I23" s="9"/>
    </row>
    <row r="24" spans="1:9" ht="15.6" thickBot="1">
      <c r="A24" s="35" t="s">
        <v>13</v>
      </c>
      <c r="B24" s="25" t="s">
        <v>331</v>
      </c>
      <c r="C24" s="26">
        <f>'3-FK'!F63</f>
        <v>0</v>
      </c>
      <c r="D24" s="27"/>
      <c r="E24" s="4"/>
      <c r="F24" s="4"/>
      <c r="G24" s="7"/>
      <c r="I24" s="9"/>
    </row>
    <row r="25" spans="1:9" s="4" customFormat="1" ht="15.6" thickBot="1">
      <c r="A25" s="36"/>
      <c r="B25" s="36"/>
      <c r="C25" s="36"/>
      <c r="D25" s="36"/>
      <c r="I25" s="255"/>
    </row>
    <row r="26" spans="1:9" s="4" customFormat="1" ht="15.6" thickBot="1">
      <c r="A26" s="20" t="s">
        <v>441</v>
      </c>
      <c r="B26" s="483" t="s">
        <v>442</v>
      </c>
      <c r="C26" s="484"/>
      <c r="D26" s="21">
        <f>'4-CR'!G103</f>
        <v>0</v>
      </c>
      <c r="I26" s="255"/>
    </row>
    <row r="27" spans="1:9" s="4" customFormat="1" ht="15.6" thickBot="1">
      <c r="A27" s="36"/>
      <c r="B27" s="36"/>
      <c r="C27" s="36"/>
      <c r="D27" s="36"/>
      <c r="I27" s="255"/>
    </row>
    <row r="28" spans="1:9" s="4" customFormat="1" ht="15.6" thickBot="1">
      <c r="A28" s="20" t="s">
        <v>443</v>
      </c>
      <c r="B28" s="483" t="s">
        <v>444</v>
      </c>
      <c r="C28" s="484"/>
      <c r="D28" s="21">
        <f>'5-TK'!G42</f>
        <v>0</v>
      </c>
      <c r="I28" s="255"/>
    </row>
    <row r="29" spans="1:9" s="4" customFormat="1" ht="15.6" thickBot="1">
      <c r="A29" s="36"/>
      <c r="B29" s="36"/>
      <c r="C29" s="36"/>
      <c r="D29" s="36"/>
      <c r="I29" s="255"/>
    </row>
    <row r="30" spans="1:9" s="4" customFormat="1" ht="15.6" thickBot="1">
      <c r="A30" s="20" t="s">
        <v>445</v>
      </c>
      <c r="B30" s="483" t="s">
        <v>446</v>
      </c>
      <c r="C30" s="484"/>
      <c r="D30" s="21">
        <f>SUM(C31:C32)</f>
        <v>0</v>
      </c>
      <c r="I30" s="255"/>
    </row>
    <row r="31" spans="1:9" ht="15">
      <c r="A31" s="93" t="s">
        <v>250</v>
      </c>
      <c r="B31" s="32" t="s">
        <v>449</v>
      </c>
      <c r="C31" s="23">
        <f>'6-PLIN'!F208</f>
        <v>0</v>
      </c>
      <c r="D31" s="33"/>
      <c r="E31" s="7"/>
    </row>
    <row r="32" spans="1:9" ht="15.6" thickBot="1">
      <c r="A32" s="510" t="s">
        <v>447</v>
      </c>
      <c r="B32" s="25" t="s">
        <v>448</v>
      </c>
      <c r="C32" s="26">
        <f>'6-PLIN'!F360</f>
        <v>0</v>
      </c>
      <c r="D32" s="27"/>
      <c r="E32" s="7"/>
    </row>
    <row r="33" spans="1:9" s="4" customFormat="1" ht="15.6" thickBot="1">
      <c r="A33" s="36"/>
      <c r="B33" s="36"/>
      <c r="C33" s="36"/>
      <c r="D33" s="36"/>
    </row>
    <row r="34" spans="1:9" s="4" customFormat="1" ht="15.6" thickBot="1">
      <c r="A34" s="20" t="s">
        <v>587</v>
      </c>
      <c r="B34" s="483" t="s">
        <v>588</v>
      </c>
      <c r="C34" s="484"/>
      <c r="D34" s="21">
        <f>SUM(C35:C38)</f>
        <v>0</v>
      </c>
      <c r="I34" s="255"/>
    </row>
    <row r="35" spans="1:9" ht="15">
      <c r="A35" s="93" t="s">
        <v>589</v>
      </c>
      <c r="B35" s="32" t="s">
        <v>590</v>
      </c>
      <c r="C35" s="23">
        <f>'7-VODOVOD'!F22</f>
        <v>0</v>
      </c>
      <c r="D35" s="24"/>
      <c r="E35" s="7"/>
    </row>
    <row r="36" spans="1:9" ht="15">
      <c r="A36" s="93" t="s">
        <v>591</v>
      </c>
      <c r="B36" s="32" t="s">
        <v>34</v>
      </c>
      <c r="C36" s="23">
        <f>'7-VODOVOD'!F101</f>
        <v>0</v>
      </c>
      <c r="D36" s="24"/>
      <c r="E36" s="7"/>
    </row>
    <row r="37" spans="1:9" s="4" customFormat="1" ht="15">
      <c r="A37" s="93" t="s">
        <v>592</v>
      </c>
      <c r="B37" s="32" t="s">
        <v>593</v>
      </c>
      <c r="C37" s="23">
        <f>'7-VODOVOD'!F155</f>
        <v>0</v>
      </c>
      <c r="D37" s="24"/>
    </row>
    <row r="38" spans="1:9" s="4" customFormat="1" ht="15.6" thickBot="1">
      <c r="A38" s="510" t="s">
        <v>594</v>
      </c>
      <c r="B38" s="25" t="s">
        <v>595</v>
      </c>
      <c r="C38" s="26">
        <f>'7-VODOVOD'!F229</f>
        <v>0</v>
      </c>
      <c r="D38" s="27"/>
    </row>
    <row r="39" spans="1:9" customFormat="1" ht="15" customHeight="1" thickBot="1">
      <c r="A39" s="36"/>
      <c r="B39" s="36"/>
      <c r="C39" s="36"/>
      <c r="D39" s="36"/>
    </row>
    <row r="40" spans="1:9" s="5" customFormat="1" ht="19.8" thickBot="1">
      <c r="A40" s="485" t="s">
        <v>18</v>
      </c>
      <c r="B40" s="486"/>
      <c r="C40" s="487"/>
      <c r="D40" s="37">
        <f>SUM(D9:D34)</f>
        <v>0</v>
      </c>
    </row>
    <row r="41" spans="1:9" s="5" customFormat="1" ht="16.5" customHeight="1" thickBot="1">
      <c r="A41" s="480" t="s">
        <v>15</v>
      </c>
      <c r="B41" s="481"/>
      <c r="C41" s="482"/>
      <c r="D41" s="37">
        <f>D40*0.22</f>
        <v>0</v>
      </c>
    </row>
    <row r="42" spans="1:9" s="5" customFormat="1" ht="16.5" customHeight="1" thickBot="1">
      <c r="A42" s="480" t="s">
        <v>19</v>
      </c>
      <c r="B42" s="481"/>
      <c r="C42" s="482"/>
      <c r="D42" s="38">
        <f>D40+D41</f>
        <v>0</v>
      </c>
    </row>
    <row r="43" spans="1:9" customFormat="1" ht="15" customHeight="1">
      <c r="A43" s="36"/>
      <c r="B43" s="36"/>
      <c r="C43" s="36"/>
      <c r="D43" s="36"/>
    </row>
    <row r="44" spans="1:9" ht="54.75" customHeight="1">
      <c r="A44" s="471" t="s">
        <v>14</v>
      </c>
      <c r="B44" s="471"/>
      <c r="C44" s="471"/>
      <c r="D44" s="471"/>
      <c r="E44" s="7"/>
    </row>
    <row r="45" spans="1:9">
      <c r="A45" s="13"/>
      <c r="B45" s="11"/>
      <c r="C45" s="11"/>
      <c r="D45" s="12"/>
    </row>
  </sheetData>
  <mergeCells count="19">
    <mergeCell ref="A44:D44"/>
    <mergeCell ref="B28:C28"/>
    <mergeCell ref="B30:C30"/>
    <mergeCell ref="B34:C34"/>
    <mergeCell ref="A40:C40"/>
    <mergeCell ref="A41:C41"/>
    <mergeCell ref="A42:C42"/>
    <mergeCell ref="A8:B8"/>
    <mergeCell ref="C8:D8"/>
    <mergeCell ref="B10:C10"/>
    <mergeCell ref="B18:C18"/>
    <mergeCell ref="B23:C23"/>
    <mergeCell ref="B26:C26"/>
    <mergeCell ref="A1:D1"/>
    <mergeCell ref="A2:D2"/>
    <mergeCell ref="A3:D3"/>
    <mergeCell ref="A5:A6"/>
    <mergeCell ref="B5:C6"/>
    <mergeCell ref="D5:D6"/>
  </mergeCells>
  <pageMargins left="0.7" right="0.7" top="0.75" bottom="0.75" header="0.3" footer="0.3"/>
  <pageSetup paperSize="9" scale="83" orientation="portrait" useFirstPageNumber="1"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62"/>
  <sheetViews>
    <sheetView view="pageBreakPreview" topLeftCell="A253" zoomScaleNormal="130" zoomScaleSheetLayoutView="100" workbookViewId="0">
      <selection activeCell="F241" sqref="F241"/>
    </sheetView>
  </sheetViews>
  <sheetFormatPr defaultColWidth="10.33203125" defaultRowHeight="15"/>
  <cols>
    <col min="1" max="1" width="10.44140625" style="455" bestFit="1" customWidth="1"/>
    <col min="2" max="2" width="75.5546875" style="470" customWidth="1"/>
    <col min="3" max="3" width="6.44140625" style="457" bestFit="1" customWidth="1"/>
    <col min="4" max="4" width="11.33203125" style="458" bestFit="1" customWidth="1"/>
    <col min="5" max="5" width="11" style="459" bestFit="1" customWidth="1"/>
    <col min="6" max="6" width="16.5546875" style="460" bestFit="1" customWidth="1"/>
    <col min="7" max="16384" width="10.33203125" style="111"/>
  </cols>
  <sheetData>
    <row r="1" spans="1:43" s="396" customFormat="1">
      <c r="A1" s="496" t="s">
        <v>157</v>
      </c>
      <c r="B1" s="497"/>
      <c r="C1" s="497"/>
      <c r="D1" s="497"/>
      <c r="E1" s="497"/>
      <c r="F1" s="498"/>
    </row>
    <row r="2" spans="1:43" s="396" customFormat="1" ht="15.6" thickBot="1">
      <c r="A2" s="499"/>
      <c r="B2" s="500"/>
      <c r="C2" s="500"/>
      <c r="D2" s="500"/>
      <c r="E2" s="500"/>
      <c r="F2" s="501"/>
    </row>
    <row r="3" spans="1:43" s="396" customFormat="1" ht="15.6" thickBot="1">
      <c r="A3" s="502"/>
      <c r="B3" s="503"/>
      <c r="C3" s="40"/>
      <c r="D3" s="41"/>
      <c r="E3" s="42"/>
      <c r="F3" s="397"/>
    </row>
    <row r="4" spans="1:43" s="44" customFormat="1" ht="19.8" thickBot="1">
      <c r="A4" s="504" t="e">
        <f>#REF!</f>
        <v>#REF!</v>
      </c>
      <c r="B4" s="505"/>
      <c r="C4" s="505"/>
      <c r="D4" s="505"/>
      <c r="E4" s="505"/>
      <c r="F4" s="506"/>
    </row>
    <row r="5" spans="1:43">
      <c r="A5" s="45"/>
      <c r="B5" s="46"/>
      <c r="C5" s="47"/>
      <c r="D5" s="47"/>
      <c r="E5" s="48"/>
      <c r="F5" s="48"/>
    </row>
    <row r="6" spans="1:43" s="44" customFormat="1" ht="30">
      <c r="A6" s="398" t="s">
        <v>0</v>
      </c>
      <c r="B6" s="399" t="s">
        <v>1</v>
      </c>
      <c r="C6" s="400" t="s">
        <v>3</v>
      </c>
      <c r="D6" s="401" t="s">
        <v>7</v>
      </c>
      <c r="E6" s="402" t="s">
        <v>4</v>
      </c>
      <c r="F6" s="402" t="s">
        <v>5</v>
      </c>
    </row>
    <row r="7" spans="1:43" s="396" customFormat="1" ht="15.6" thickBot="1">
      <c r="A7" s="403"/>
      <c r="B7" s="404"/>
      <c r="C7" s="405"/>
      <c r="D7" s="406"/>
      <c r="E7" s="407"/>
      <c r="F7" s="408"/>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row>
    <row r="8" spans="1:43" s="414" customFormat="1" ht="19.8" thickBot="1">
      <c r="A8" s="121" t="s">
        <v>158</v>
      </c>
      <c r="B8" s="409" t="s">
        <v>6</v>
      </c>
      <c r="C8" s="410"/>
      <c r="D8" s="411"/>
      <c r="E8" s="412"/>
      <c r="F8" s="413"/>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row>
    <row r="9" spans="1:43" s="419" customFormat="1" ht="15.6" thickBot="1">
      <c r="A9" s="415"/>
      <c r="B9" s="416"/>
      <c r="C9" s="405"/>
      <c r="D9" s="417"/>
      <c r="E9" s="407"/>
      <c r="F9" s="418"/>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row>
    <row r="10" spans="1:43" s="422" customFormat="1">
      <c r="A10" s="117" t="s">
        <v>159</v>
      </c>
      <c r="B10" s="420" t="s">
        <v>16</v>
      </c>
      <c r="C10" s="88"/>
      <c r="D10" s="89"/>
      <c r="E10" s="90"/>
      <c r="F10" s="421"/>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row>
    <row r="11" spans="1:43" s="422" customFormat="1">
      <c r="A11" s="114"/>
      <c r="B11" s="423"/>
      <c r="C11" s="424"/>
      <c r="D11" s="425"/>
      <c r="E11" s="426"/>
      <c r="F11" s="427"/>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row>
    <row r="12" spans="1:43" ht="21" customHeight="1">
      <c r="A12" s="108" t="s">
        <v>73</v>
      </c>
      <c r="B12" s="76" t="s">
        <v>84</v>
      </c>
      <c r="C12" s="77" t="s">
        <v>11</v>
      </c>
      <c r="D12" s="78">
        <v>326</v>
      </c>
      <c r="E12" s="109"/>
      <c r="F12" s="110">
        <f>E12*D12</f>
        <v>0</v>
      </c>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row>
    <row r="13" spans="1:43">
      <c r="A13" s="114"/>
      <c r="B13" s="76"/>
      <c r="C13" s="77"/>
      <c r="D13" s="78"/>
      <c r="E13" s="109"/>
      <c r="F13" s="110"/>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row>
    <row r="14" spans="1:43" ht="30">
      <c r="A14" s="108" t="s">
        <v>160</v>
      </c>
      <c r="B14" s="76" t="s">
        <v>83</v>
      </c>
      <c r="C14" s="77" t="s">
        <v>8</v>
      </c>
      <c r="D14" s="78">
        <v>20</v>
      </c>
      <c r="E14" s="109"/>
      <c r="F14" s="110">
        <f t="shared" ref="F14" si="0">E14*D14</f>
        <v>0</v>
      </c>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row>
    <row r="15" spans="1:43">
      <c r="A15" s="114"/>
      <c r="B15" s="76"/>
      <c r="C15" s="77"/>
      <c r="D15" s="78"/>
      <c r="E15" s="109"/>
      <c r="F15" s="110"/>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row>
    <row r="16" spans="1:43" ht="30">
      <c r="A16" s="108" t="s">
        <v>76</v>
      </c>
      <c r="B16" s="76" t="s">
        <v>31</v>
      </c>
      <c r="C16" s="95">
        <v>0.05</v>
      </c>
      <c r="D16" s="78"/>
      <c r="E16" s="109"/>
      <c r="F16" s="110">
        <f>SUM(F12:F15)*C16</f>
        <v>0</v>
      </c>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row>
    <row r="17" spans="1:43">
      <c r="A17" s="108"/>
      <c r="B17" s="76"/>
      <c r="C17" s="95"/>
      <c r="D17" s="78"/>
      <c r="E17" s="109"/>
      <c r="F17" s="110"/>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row>
    <row r="18" spans="1:43" ht="15.6" thickBot="1">
      <c r="A18" s="115" t="s">
        <v>159</v>
      </c>
      <c r="B18" s="428" t="s">
        <v>16</v>
      </c>
      <c r="C18" s="99"/>
      <c r="D18" s="100"/>
      <c r="E18" s="429"/>
      <c r="F18" s="430">
        <f>SUM(F12:F16)</f>
        <v>0</v>
      </c>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row>
    <row r="19" spans="1:43" ht="15.6" thickBot="1">
      <c r="A19" s="126"/>
      <c r="B19" s="431"/>
      <c r="C19" s="96"/>
      <c r="D19" s="97"/>
      <c r="E19" s="432"/>
      <c r="F19" s="433"/>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row>
    <row r="20" spans="1:43">
      <c r="A20" s="117" t="s">
        <v>47</v>
      </c>
      <c r="B20" s="434" t="s">
        <v>161</v>
      </c>
      <c r="C20" s="88"/>
      <c r="D20" s="89"/>
      <c r="E20" s="90"/>
      <c r="F20" s="421"/>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row>
    <row r="21" spans="1:43">
      <c r="A21" s="108"/>
      <c r="B21" s="435"/>
      <c r="C21" s="436"/>
      <c r="D21" s="78"/>
      <c r="E21" s="109"/>
      <c r="F21" s="110"/>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row>
    <row r="22" spans="1:43">
      <c r="A22" s="108" t="s">
        <v>74</v>
      </c>
      <c r="B22" s="435" t="s">
        <v>162</v>
      </c>
      <c r="C22" s="436" t="s">
        <v>8</v>
      </c>
      <c r="D22" s="78">
        <v>1</v>
      </c>
      <c r="E22" s="109"/>
      <c r="F22" s="110">
        <f t="shared" ref="F22:F36" si="1">E22*D22</f>
        <v>0</v>
      </c>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row>
    <row r="23" spans="1:43">
      <c r="A23" s="108"/>
      <c r="B23" s="435"/>
      <c r="C23" s="436"/>
      <c r="D23" s="78"/>
      <c r="E23" s="109"/>
      <c r="F23" s="110"/>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row>
    <row r="24" spans="1:43" ht="45">
      <c r="A24" s="108" t="s">
        <v>77</v>
      </c>
      <c r="B24" s="435" t="s">
        <v>170</v>
      </c>
      <c r="C24" s="436" t="s">
        <v>8</v>
      </c>
      <c r="D24" s="78">
        <v>6</v>
      </c>
      <c r="E24" s="109"/>
      <c r="F24" s="110">
        <f>E24*D24</f>
        <v>0</v>
      </c>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row>
    <row r="25" spans="1:43">
      <c r="A25" s="108"/>
      <c r="B25" s="435"/>
      <c r="C25" s="436"/>
      <c r="D25" s="78"/>
      <c r="E25" s="109"/>
      <c r="F25" s="110"/>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row>
    <row r="26" spans="1:43" ht="45">
      <c r="A26" s="108" t="s">
        <v>78</v>
      </c>
      <c r="B26" s="435" t="s">
        <v>163</v>
      </c>
      <c r="C26" s="436" t="s">
        <v>9</v>
      </c>
      <c r="D26" s="78">
        <v>2097.1</v>
      </c>
      <c r="E26" s="109"/>
      <c r="F26" s="110">
        <f t="shared" si="1"/>
        <v>0</v>
      </c>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row>
    <row r="27" spans="1:43">
      <c r="A27" s="108"/>
      <c r="B27" s="435"/>
      <c r="C27" s="436"/>
      <c r="D27" s="78"/>
      <c r="E27" s="109"/>
      <c r="F27" s="110"/>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row>
    <row r="28" spans="1:43">
      <c r="A28" s="108" t="s">
        <v>88</v>
      </c>
      <c r="B28" s="435" t="s">
        <v>164</v>
      </c>
      <c r="C28" s="436" t="s">
        <v>11</v>
      </c>
      <c r="D28" s="78">
        <v>84.7</v>
      </c>
      <c r="E28" s="109"/>
      <c r="F28" s="110">
        <f t="shared" si="1"/>
        <v>0</v>
      </c>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row>
    <row r="29" spans="1:43">
      <c r="A29" s="108"/>
      <c r="B29" s="435"/>
      <c r="C29" s="436"/>
      <c r="D29" s="78"/>
      <c r="E29" s="109"/>
      <c r="F29" s="110"/>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row>
    <row r="30" spans="1:43" ht="45">
      <c r="A30" s="108" t="s">
        <v>165</v>
      </c>
      <c r="B30" s="435" t="s">
        <v>166</v>
      </c>
      <c r="C30" s="436" t="s">
        <v>11</v>
      </c>
      <c r="D30" s="78">
        <v>203.6</v>
      </c>
      <c r="E30" s="109"/>
      <c r="F30" s="110">
        <f t="shared" si="1"/>
        <v>0</v>
      </c>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row>
    <row r="31" spans="1:43">
      <c r="A31" s="108"/>
      <c r="B31" s="435"/>
      <c r="C31" s="436"/>
      <c r="D31" s="78"/>
      <c r="E31" s="109"/>
      <c r="F31" s="110"/>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row>
    <row r="32" spans="1:43">
      <c r="A32" s="108" t="s">
        <v>167</v>
      </c>
      <c r="B32" s="435" t="s">
        <v>171</v>
      </c>
      <c r="C32" s="436" t="s">
        <v>8</v>
      </c>
      <c r="D32" s="78">
        <v>18</v>
      </c>
      <c r="E32" s="109"/>
      <c r="F32" s="110">
        <f t="shared" si="1"/>
        <v>0</v>
      </c>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row>
    <row r="33" spans="1:43">
      <c r="A33" s="108"/>
      <c r="B33" s="435"/>
      <c r="C33" s="436"/>
      <c r="D33" s="78"/>
      <c r="E33" s="109"/>
      <c r="F33" s="110"/>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row>
    <row r="34" spans="1:43" ht="30">
      <c r="A34" s="108" t="s">
        <v>168</v>
      </c>
      <c r="B34" s="435" t="s">
        <v>172</v>
      </c>
      <c r="C34" s="436" t="s">
        <v>8</v>
      </c>
      <c r="D34" s="78">
        <v>18</v>
      </c>
      <c r="E34" s="109"/>
      <c r="F34" s="110">
        <f t="shared" ref="F34" si="2">E34*D34</f>
        <v>0</v>
      </c>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row>
    <row r="35" spans="1:43">
      <c r="A35" s="108"/>
      <c r="B35" s="435"/>
      <c r="C35" s="436"/>
      <c r="D35" s="78"/>
      <c r="E35" s="109"/>
      <c r="F35" s="110"/>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row>
    <row r="36" spans="1:43" ht="30">
      <c r="A36" s="108" t="s">
        <v>169</v>
      </c>
      <c r="B36" s="435" t="s">
        <v>572</v>
      </c>
      <c r="C36" s="436" t="s">
        <v>9</v>
      </c>
      <c r="D36" s="78">
        <v>2355.8000000000002</v>
      </c>
      <c r="E36" s="109"/>
      <c r="F36" s="110">
        <f t="shared" si="1"/>
        <v>0</v>
      </c>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row>
    <row r="37" spans="1:43">
      <c r="A37" s="108"/>
      <c r="B37" s="435"/>
      <c r="C37" s="436"/>
      <c r="D37" s="78"/>
      <c r="E37" s="109"/>
      <c r="F37" s="110"/>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row>
    <row r="38" spans="1:43" ht="30">
      <c r="A38" s="108" t="s">
        <v>571</v>
      </c>
      <c r="B38" s="435" t="s">
        <v>31</v>
      </c>
      <c r="C38" s="95">
        <v>0.05</v>
      </c>
      <c r="D38" s="78"/>
      <c r="E38" s="109"/>
      <c r="F38" s="110">
        <f>SUM(F22:F36)*C38</f>
        <v>0</v>
      </c>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row>
    <row r="39" spans="1:43">
      <c r="A39" s="119"/>
      <c r="B39" s="437"/>
      <c r="C39" s="438"/>
      <c r="D39" s="78"/>
      <c r="E39" s="439"/>
      <c r="F39" s="440"/>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row>
    <row r="40" spans="1:43" ht="15.6" thickBot="1">
      <c r="A40" s="115" t="s">
        <v>47</v>
      </c>
      <c r="B40" s="441" t="s">
        <v>161</v>
      </c>
      <c r="C40" s="442"/>
      <c r="D40" s="100"/>
      <c r="E40" s="429"/>
      <c r="F40" s="430">
        <f>SUM(F21:F38)</f>
        <v>0</v>
      </c>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row>
    <row r="41" spans="1:43" ht="15.6" thickBot="1">
      <c r="A41" s="116"/>
      <c r="B41" s="96"/>
      <c r="C41" s="101"/>
      <c r="D41" s="97"/>
      <c r="E41" s="432"/>
      <c r="F41" s="443"/>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row>
    <row r="42" spans="1:43">
      <c r="A42" s="117" t="s">
        <v>48</v>
      </c>
      <c r="B42" s="420" t="s">
        <v>33</v>
      </c>
      <c r="C42" s="88"/>
      <c r="D42" s="89"/>
      <c r="E42" s="90"/>
      <c r="F42" s="421"/>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row>
    <row r="43" spans="1:43">
      <c r="A43" s="118"/>
      <c r="B43" s="444"/>
      <c r="C43" s="102"/>
      <c r="D43" s="103"/>
      <c r="E43" s="104"/>
      <c r="F43" s="445"/>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row>
    <row r="44" spans="1:43">
      <c r="A44" s="108" t="s">
        <v>75</v>
      </c>
      <c r="B44" s="76" t="s">
        <v>82</v>
      </c>
      <c r="C44" s="77" t="s">
        <v>28</v>
      </c>
      <c r="D44" s="78">
        <v>40</v>
      </c>
      <c r="E44" s="109"/>
      <c r="F44" s="110">
        <f>E44*D44</f>
        <v>0</v>
      </c>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row>
    <row r="45" spans="1:43">
      <c r="A45" s="118"/>
      <c r="B45" s="76"/>
      <c r="C45" s="77"/>
      <c r="D45" s="78"/>
      <c r="E45" s="109"/>
      <c r="F45" s="110"/>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row>
    <row r="46" spans="1:43" ht="30">
      <c r="A46" s="108" t="s">
        <v>153</v>
      </c>
      <c r="B46" s="76" t="s">
        <v>31</v>
      </c>
      <c r="C46" s="98">
        <v>0.05</v>
      </c>
      <c r="D46" s="78"/>
      <c r="E46" s="109"/>
      <c r="F46" s="110">
        <f>SUM(F44:F44)*C46</f>
        <v>0</v>
      </c>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row>
    <row r="47" spans="1:43">
      <c r="A47" s="119"/>
      <c r="B47" s="79"/>
      <c r="C47" s="105"/>
      <c r="D47" s="78"/>
      <c r="E47" s="439"/>
      <c r="F47" s="440"/>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row>
    <row r="48" spans="1:43" ht="15.6" thickBot="1">
      <c r="A48" s="115" t="s">
        <v>48</v>
      </c>
      <c r="B48" s="428" t="s">
        <v>33</v>
      </c>
      <c r="C48" s="99"/>
      <c r="D48" s="100"/>
      <c r="E48" s="429"/>
      <c r="F48" s="430">
        <f>SUM(F44:F46)</f>
        <v>0</v>
      </c>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row>
    <row r="49" spans="1:43" ht="15.6" thickBot="1">
      <c r="A49" s="120"/>
      <c r="B49" s="446"/>
      <c r="C49" s="446"/>
      <c r="D49" s="446"/>
      <c r="E49" s="446"/>
      <c r="F49" s="447"/>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row>
    <row r="50" spans="1:43" ht="19.8" thickBot="1">
      <c r="A50" s="121" t="s">
        <v>158</v>
      </c>
      <c r="B50" s="409" t="s">
        <v>6</v>
      </c>
      <c r="C50" s="410"/>
      <c r="D50" s="411"/>
      <c r="E50" s="412"/>
      <c r="F50" s="448">
        <f>F48+F40+F18</f>
        <v>0</v>
      </c>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row>
    <row r="51" spans="1:43" ht="15.6" thickBot="1">
      <c r="A51" s="127"/>
      <c r="B51" s="449"/>
      <c r="C51" s="450"/>
      <c r="D51" s="451"/>
      <c r="E51" s="452"/>
      <c r="F51" s="453"/>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row>
    <row r="52" spans="1:43" ht="19.8" thickBot="1">
      <c r="A52" s="121" t="s">
        <v>173</v>
      </c>
      <c r="B52" s="454" t="s">
        <v>34</v>
      </c>
      <c r="C52" s="410"/>
      <c r="D52" s="411"/>
      <c r="E52" s="412"/>
      <c r="F52" s="413"/>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row>
    <row r="53" spans="1:43" ht="15.6" thickBot="1">
      <c r="B53" s="456"/>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row>
    <row r="54" spans="1:43">
      <c r="A54" s="117" t="s">
        <v>20</v>
      </c>
      <c r="B54" s="434" t="s">
        <v>17</v>
      </c>
      <c r="C54" s="88"/>
      <c r="D54" s="89"/>
      <c r="E54" s="90"/>
      <c r="F54" s="421"/>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row>
    <row r="55" spans="1:43">
      <c r="A55" s="108"/>
      <c r="B55" s="435"/>
      <c r="C55" s="98"/>
      <c r="D55" s="78"/>
      <c r="E55" s="109"/>
      <c r="F55" s="110"/>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row>
    <row r="56" spans="1:43" ht="30">
      <c r="A56" s="108" t="s">
        <v>29</v>
      </c>
      <c r="B56" s="435" t="s">
        <v>573</v>
      </c>
      <c r="C56" s="98" t="s">
        <v>10</v>
      </c>
      <c r="D56" s="78">
        <v>278.60000000000002</v>
      </c>
      <c r="E56" s="109"/>
      <c r="F56" s="110">
        <f>E56*D56</f>
        <v>0</v>
      </c>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row>
    <row r="57" spans="1:43">
      <c r="A57" s="108"/>
      <c r="B57" s="435"/>
      <c r="C57" s="98"/>
      <c r="D57" s="78"/>
      <c r="E57" s="109"/>
      <c r="F57" s="110"/>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row>
    <row r="58" spans="1:43" ht="30">
      <c r="A58" s="108" t="s">
        <v>30</v>
      </c>
      <c r="B58" s="435" t="s">
        <v>574</v>
      </c>
      <c r="C58" s="98" t="s">
        <v>10</v>
      </c>
      <c r="D58" s="78">
        <v>2678.6</v>
      </c>
      <c r="E58" s="109"/>
      <c r="F58" s="110">
        <f>E58*D58</f>
        <v>0</v>
      </c>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row>
    <row r="59" spans="1:43">
      <c r="A59" s="108"/>
      <c r="B59" s="435"/>
      <c r="C59" s="98"/>
      <c r="D59" s="78"/>
      <c r="E59" s="109"/>
      <c r="F59" s="110"/>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row>
    <row r="60" spans="1:43" ht="30">
      <c r="A60" s="108" t="s">
        <v>32</v>
      </c>
      <c r="B60" s="435" t="s">
        <v>575</v>
      </c>
      <c r="C60" s="98" t="s">
        <v>10</v>
      </c>
      <c r="D60" s="78">
        <v>2481.6</v>
      </c>
      <c r="E60" s="109"/>
      <c r="F60" s="110">
        <f>E60*D60</f>
        <v>0</v>
      </c>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row>
    <row r="61" spans="1:43">
      <c r="A61" s="108"/>
      <c r="B61" s="435"/>
      <c r="C61" s="98"/>
      <c r="D61" s="78"/>
      <c r="E61" s="109"/>
      <c r="F61" s="110"/>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row>
    <row r="62" spans="1:43" ht="45">
      <c r="A62" s="108" t="s">
        <v>51</v>
      </c>
      <c r="B62" s="435" t="s">
        <v>176</v>
      </c>
      <c r="C62" s="98" t="s">
        <v>10</v>
      </c>
      <c r="D62" s="78">
        <v>26.9</v>
      </c>
      <c r="E62" s="109"/>
      <c r="F62" s="110">
        <f t="shared" ref="F62:F66" si="3">E62*D62</f>
        <v>0</v>
      </c>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row>
    <row r="63" spans="1:43">
      <c r="A63" s="108"/>
      <c r="B63" s="435"/>
      <c r="C63" s="98"/>
      <c r="D63" s="78"/>
      <c r="E63" s="109"/>
      <c r="F63" s="110"/>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row>
    <row r="64" spans="1:43">
      <c r="A64" s="108" t="s">
        <v>52</v>
      </c>
      <c r="B64" s="435" t="s">
        <v>254</v>
      </c>
      <c r="C64" s="98" t="s">
        <v>89</v>
      </c>
      <c r="D64" s="78">
        <v>4934.7</v>
      </c>
      <c r="E64" s="109"/>
      <c r="F64" s="110">
        <f t="shared" si="3"/>
        <v>0</v>
      </c>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row>
    <row r="65" spans="1:43">
      <c r="A65" s="108"/>
      <c r="B65" s="435"/>
      <c r="C65" s="98"/>
      <c r="D65" s="78"/>
      <c r="E65" s="109"/>
      <c r="F65" s="110"/>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row>
    <row r="66" spans="1:43" ht="30">
      <c r="A66" s="108" t="s">
        <v>53</v>
      </c>
      <c r="B66" s="435" t="s">
        <v>90</v>
      </c>
      <c r="C66" s="98" t="s">
        <v>89</v>
      </c>
      <c r="D66" s="78">
        <v>4515.3</v>
      </c>
      <c r="E66" s="109"/>
      <c r="F66" s="110">
        <f t="shared" si="3"/>
        <v>0</v>
      </c>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row>
    <row r="67" spans="1:43">
      <c r="A67" s="108"/>
      <c r="B67" s="435"/>
      <c r="C67" s="98"/>
      <c r="D67" s="78"/>
      <c r="E67" s="109"/>
      <c r="F67" s="110"/>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row>
    <row r="68" spans="1:43" ht="30">
      <c r="A68" s="108" t="s">
        <v>54</v>
      </c>
      <c r="B68" s="435" t="s">
        <v>177</v>
      </c>
      <c r="C68" s="98" t="s">
        <v>89</v>
      </c>
      <c r="D68" s="78">
        <v>419.4</v>
      </c>
      <c r="E68" s="109"/>
      <c r="F68" s="110">
        <f>E68*D68</f>
        <v>0</v>
      </c>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row>
    <row r="69" spans="1:43">
      <c r="A69" s="108"/>
      <c r="B69" s="435"/>
      <c r="C69" s="98"/>
      <c r="D69" s="78"/>
      <c r="E69" s="109"/>
      <c r="F69" s="110"/>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row>
    <row r="70" spans="1:43" ht="30">
      <c r="A70" s="108" t="s">
        <v>55</v>
      </c>
      <c r="B70" s="435" t="s">
        <v>31</v>
      </c>
      <c r="C70" s="98">
        <v>0.05</v>
      </c>
      <c r="D70" s="78"/>
      <c r="E70" s="109"/>
      <c r="F70" s="110">
        <f>SUM(F56:F69)*C70</f>
        <v>0</v>
      </c>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row>
    <row r="71" spans="1:43">
      <c r="A71" s="108"/>
      <c r="B71" s="435"/>
      <c r="C71" s="98"/>
      <c r="D71" s="78"/>
      <c r="E71" s="109"/>
      <c r="F71" s="110"/>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row>
    <row r="72" spans="1:43" ht="15.6" thickBot="1">
      <c r="A72" s="115" t="s">
        <v>20</v>
      </c>
      <c r="B72" s="441" t="s">
        <v>17</v>
      </c>
      <c r="C72" s="442"/>
      <c r="D72" s="100"/>
      <c r="E72" s="429"/>
      <c r="F72" s="430">
        <f>SUM(F56:F71)</f>
        <v>0</v>
      </c>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row>
    <row r="73" spans="1:43" ht="15.6" thickBot="1">
      <c r="B73" s="456"/>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row>
    <row r="74" spans="1:43">
      <c r="A74" s="117" t="s">
        <v>174</v>
      </c>
      <c r="B74" s="434" t="s">
        <v>35</v>
      </c>
      <c r="C74" s="88"/>
      <c r="D74" s="89"/>
      <c r="E74" s="90"/>
      <c r="F74" s="421"/>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row>
    <row r="75" spans="1:43">
      <c r="A75" s="108"/>
      <c r="B75" s="435"/>
      <c r="C75" s="98"/>
      <c r="D75" s="78"/>
      <c r="E75" s="109"/>
      <c r="F75" s="110"/>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row>
    <row r="76" spans="1:43">
      <c r="A76" s="108" t="s">
        <v>178</v>
      </c>
      <c r="B76" s="435" t="s">
        <v>85</v>
      </c>
      <c r="C76" s="98" t="s">
        <v>9</v>
      </c>
      <c r="D76" s="78">
        <v>3663.1</v>
      </c>
      <c r="E76" s="109"/>
      <c r="F76" s="110">
        <f>E76*D76</f>
        <v>0</v>
      </c>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row>
    <row r="77" spans="1:43">
      <c r="A77" s="108"/>
      <c r="B77" s="435"/>
      <c r="C77" s="98"/>
      <c r="D77" s="78"/>
      <c r="E77" s="109"/>
      <c r="F77" s="110"/>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row>
    <row r="78" spans="1:43" ht="30">
      <c r="A78" s="108" t="s">
        <v>179</v>
      </c>
      <c r="B78" s="435" t="s">
        <v>86</v>
      </c>
      <c r="C78" s="98" t="s">
        <v>9</v>
      </c>
      <c r="D78" s="78">
        <v>3663.1</v>
      </c>
      <c r="E78" s="109"/>
      <c r="F78" s="110">
        <f>E78*D78</f>
        <v>0</v>
      </c>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c r="AO78" s="44"/>
      <c r="AP78" s="44"/>
      <c r="AQ78" s="44"/>
    </row>
    <row r="79" spans="1:43">
      <c r="A79" s="108"/>
      <c r="B79" s="435"/>
      <c r="C79" s="98"/>
      <c r="D79" s="78"/>
      <c r="E79" s="109"/>
      <c r="F79" s="110"/>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row>
    <row r="80" spans="1:43" ht="30">
      <c r="A80" s="108" t="s">
        <v>180</v>
      </c>
      <c r="B80" s="435" t="s">
        <v>31</v>
      </c>
      <c r="C80" s="98">
        <v>0.05</v>
      </c>
      <c r="D80" s="78"/>
      <c r="E80" s="109"/>
      <c r="F80" s="110">
        <f>SUM(F75:F79)*C80</f>
        <v>0</v>
      </c>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row>
    <row r="81" spans="1:43">
      <c r="A81" s="108"/>
      <c r="B81" s="435"/>
      <c r="C81" s="98"/>
      <c r="D81" s="78"/>
      <c r="E81" s="109"/>
      <c r="F81" s="110"/>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4"/>
    </row>
    <row r="82" spans="1:43" ht="15.6" thickBot="1">
      <c r="A82" s="115" t="s">
        <v>174</v>
      </c>
      <c r="B82" s="441" t="s">
        <v>35</v>
      </c>
      <c r="C82" s="442"/>
      <c r="D82" s="100"/>
      <c r="E82" s="429"/>
      <c r="F82" s="430">
        <f>SUM(F76:F81)</f>
        <v>0</v>
      </c>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row>
    <row r="83" spans="1:43" ht="15.6" thickBot="1">
      <c r="B83" s="456"/>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row>
    <row r="84" spans="1:43">
      <c r="A84" s="117" t="s">
        <v>175</v>
      </c>
      <c r="B84" s="434" t="s">
        <v>36</v>
      </c>
      <c r="C84" s="88"/>
      <c r="D84" s="89"/>
      <c r="E84" s="90"/>
      <c r="F84" s="421"/>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4"/>
      <c r="AI84" s="44"/>
      <c r="AJ84" s="44"/>
      <c r="AK84" s="44"/>
      <c r="AL84" s="44"/>
      <c r="AM84" s="44"/>
      <c r="AN84" s="44"/>
      <c r="AO84" s="44"/>
      <c r="AP84" s="44"/>
      <c r="AQ84" s="44"/>
    </row>
    <row r="85" spans="1:43">
      <c r="A85" s="108"/>
      <c r="B85" s="435"/>
      <c r="C85" s="98"/>
      <c r="D85" s="78"/>
      <c r="E85" s="109"/>
      <c r="F85" s="110"/>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4"/>
      <c r="AI85" s="44"/>
      <c r="AJ85" s="44"/>
      <c r="AK85" s="44"/>
      <c r="AL85" s="44"/>
      <c r="AM85" s="44"/>
      <c r="AN85" s="44"/>
      <c r="AO85" s="44"/>
      <c r="AP85" s="44"/>
      <c r="AQ85" s="44"/>
    </row>
    <row r="86" spans="1:43" ht="45">
      <c r="A86" s="108" t="s">
        <v>181</v>
      </c>
      <c r="B86" s="435" t="s">
        <v>576</v>
      </c>
      <c r="C86" s="98" t="s">
        <v>10</v>
      </c>
      <c r="D86" s="78">
        <v>2688.4</v>
      </c>
      <c r="E86" s="109"/>
      <c r="F86" s="110">
        <f>E86*D86</f>
        <v>0</v>
      </c>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row>
    <row r="87" spans="1:43">
      <c r="A87" s="108"/>
      <c r="B87" s="435"/>
      <c r="C87" s="98"/>
      <c r="D87" s="78"/>
      <c r="E87" s="109"/>
      <c r="F87" s="110"/>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row>
    <row r="88" spans="1:43">
      <c r="A88" s="108" t="s">
        <v>183</v>
      </c>
      <c r="B88" s="435" t="s">
        <v>577</v>
      </c>
      <c r="C88" s="98" t="s">
        <v>9</v>
      </c>
      <c r="D88" s="78">
        <v>3663.1</v>
      </c>
      <c r="E88" s="109"/>
      <c r="F88" s="110">
        <f>E88*D88</f>
        <v>0</v>
      </c>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row>
    <row r="89" spans="1:43">
      <c r="A89" s="108"/>
      <c r="B89" s="435"/>
      <c r="C89" s="98"/>
      <c r="D89" s="78"/>
      <c r="E89" s="109"/>
      <c r="F89" s="110"/>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row>
    <row r="90" spans="1:43">
      <c r="A90" s="108" t="s">
        <v>185</v>
      </c>
      <c r="B90" s="435" t="s">
        <v>182</v>
      </c>
      <c r="C90" s="98" t="s">
        <v>10</v>
      </c>
      <c r="D90" s="78">
        <v>435.5</v>
      </c>
      <c r="E90" s="109"/>
      <c r="F90" s="110">
        <f>E90*D90</f>
        <v>0</v>
      </c>
      <c r="G90" s="44"/>
      <c r="H90" s="44"/>
      <c r="I90" s="44"/>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c r="AJ90" s="44"/>
      <c r="AK90" s="44"/>
      <c r="AL90" s="44"/>
      <c r="AM90" s="44"/>
      <c r="AN90" s="44"/>
      <c r="AO90" s="44"/>
      <c r="AP90" s="44"/>
      <c r="AQ90" s="44"/>
    </row>
    <row r="91" spans="1:43">
      <c r="A91" s="108"/>
      <c r="B91" s="435"/>
      <c r="C91" s="98"/>
      <c r="D91" s="78"/>
      <c r="E91" s="109"/>
      <c r="F91" s="110"/>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row>
    <row r="92" spans="1:43">
      <c r="A92" s="108" t="s">
        <v>186</v>
      </c>
      <c r="B92" s="435" t="s">
        <v>184</v>
      </c>
      <c r="C92" s="98" t="s">
        <v>9</v>
      </c>
      <c r="D92" s="78">
        <v>354.5</v>
      </c>
      <c r="E92" s="109"/>
      <c r="F92" s="110">
        <f>E92*D92</f>
        <v>0</v>
      </c>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4"/>
      <c r="AJ92" s="44"/>
      <c r="AK92" s="44"/>
      <c r="AL92" s="44"/>
      <c r="AM92" s="44"/>
      <c r="AN92" s="44"/>
      <c r="AO92" s="44"/>
      <c r="AP92" s="44"/>
      <c r="AQ92" s="44"/>
    </row>
    <row r="93" spans="1:43">
      <c r="A93" s="108"/>
      <c r="B93" s="435"/>
      <c r="C93" s="98"/>
      <c r="D93" s="78"/>
      <c r="E93" s="109"/>
      <c r="F93" s="110"/>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row>
    <row r="94" spans="1:43">
      <c r="A94" s="108" t="s">
        <v>187</v>
      </c>
      <c r="B94" s="435" t="s">
        <v>265</v>
      </c>
      <c r="C94" s="98" t="s">
        <v>9</v>
      </c>
      <c r="D94" s="78">
        <v>44</v>
      </c>
      <c r="E94" s="109"/>
      <c r="F94" s="110">
        <f>E94*D94</f>
        <v>0</v>
      </c>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c r="AK94" s="44"/>
      <c r="AL94" s="44"/>
      <c r="AM94" s="44"/>
      <c r="AN94" s="44"/>
      <c r="AO94" s="44"/>
      <c r="AP94" s="44"/>
      <c r="AQ94" s="44"/>
    </row>
    <row r="95" spans="1:43">
      <c r="A95" s="108"/>
      <c r="B95" s="435"/>
      <c r="C95" s="98"/>
      <c r="D95" s="78"/>
      <c r="E95" s="109"/>
      <c r="F95" s="110"/>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c r="AI95" s="44"/>
      <c r="AJ95" s="44"/>
      <c r="AK95" s="44"/>
      <c r="AL95" s="44"/>
      <c r="AM95" s="44"/>
      <c r="AN95" s="44"/>
      <c r="AO95" s="44"/>
      <c r="AP95" s="44"/>
      <c r="AQ95" s="44"/>
    </row>
    <row r="96" spans="1:43">
      <c r="A96" s="108" t="s">
        <v>266</v>
      </c>
      <c r="B96" s="435" t="s">
        <v>87</v>
      </c>
      <c r="C96" s="98" t="s">
        <v>9</v>
      </c>
      <c r="D96" s="78">
        <v>354.5</v>
      </c>
      <c r="E96" s="109"/>
      <c r="F96" s="110">
        <f>E96*D96</f>
        <v>0</v>
      </c>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c r="AO96" s="44"/>
      <c r="AP96" s="44"/>
      <c r="AQ96" s="44"/>
    </row>
    <row r="97" spans="1:43">
      <c r="A97" s="108"/>
      <c r="B97" s="435"/>
      <c r="C97" s="98"/>
      <c r="D97" s="78"/>
      <c r="E97" s="109"/>
      <c r="F97" s="110"/>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44"/>
    </row>
    <row r="98" spans="1:43" ht="45">
      <c r="A98" s="108" t="s">
        <v>313</v>
      </c>
      <c r="B98" s="435" t="s">
        <v>255</v>
      </c>
      <c r="C98" s="98" t="s">
        <v>10</v>
      </c>
      <c r="D98" s="78">
        <v>112.4</v>
      </c>
      <c r="E98" s="109"/>
      <c r="F98" s="110">
        <f>E98*D98</f>
        <v>0</v>
      </c>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row>
    <row r="99" spans="1:43">
      <c r="A99" s="108"/>
      <c r="B99" s="435"/>
      <c r="C99" s="98"/>
      <c r="D99" s="78"/>
      <c r="E99" s="109"/>
      <c r="F99" s="110"/>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44"/>
      <c r="AM99" s="44"/>
      <c r="AN99" s="44"/>
      <c r="AO99" s="44"/>
      <c r="AP99" s="44"/>
      <c r="AQ99" s="44"/>
    </row>
    <row r="100" spans="1:43" ht="30">
      <c r="A100" s="108" t="s">
        <v>314</v>
      </c>
      <c r="B100" s="435" t="s">
        <v>31</v>
      </c>
      <c r="C100" s="98">
        <v>0.05</v>
      </c>
      <c r="D100" s="78"/>
      <c r="E100" s="109"/>
      <c r="F100" s="110">
        <f>SUM(F86:F99)*C100</f>
        <v>0</v>
      </c>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4"/>
      <c r="AH100" s="44"/>
      <c r="AI100" s="44"/>
      <c r="AJ100" s="44"/>
      <c r="AK100" s="44"/>
      <c r="AL100" s="44"/>
      <c r="AM100" s="44"/>
      <c r="AN100" s="44"/>
      <c r="AO100" s="44"/>
      <c r="AP100" s="44"/>
      <c r="AQ100" s="44"/>
    </row>
    <row r="101" spans="1:43">
      <c r="A101" s="108"/>
      <c r="B101" s="435"/>
      <c r="C101" s="98"/>
      <c r="D101" s="78"/>
      <c r="E101" s="109"/>
      <c r="F101" s="110"/>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4"/>
      <c r="AJ101" s="44"/>
      <c r="AK101" s="44"/>
      <c r="AL101" s="44"/>
      <c r="AM101" s="44"/>
      <c r="AN101" s="44"/>
      <c r="AO101" s="44"/>
      <c r="AP101" s="44"/>
      <c r="AQ101" s="44"/>
    </row>
    <row r="102" spans="1:43" ht="15.6" thickBot="1">
      <c r="A102" s="115" t="s">
        <v>175</v>
      </c>
      <c r="B102" s="441" t="s">
        <v>36</v>
      </c>
      <c r="C102" s="442"/>
      <c r="D102" s="100"/>
      <c r="E102" s="429"/>
      <c r="F102" s="430">
        <f>SUM(F86:F101)</f>
        <v>0</v>
      </c>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c r="AO102" s="44"/>
      <c r="AP102" s="44"/>
      <c r="AQ102" s="44"/>
    </row>
    <row r="103" spans="1:43" ht="15.6" thickBot="1">
      <c r="B103" s="456"/>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4"/>
      <c r="AJ103" s="44"/>
      <c r="AK103" s="44"/>
      <c r="AL103" s="44"/>
      <c r="AM103" s="44"/>
      <c r="AN103" s="44"/>
      <c r="AO103" s="44"/>
      <c r="AP103" s="44"/>
      <c r="AQ103" s="44"/>
    </row>
    <row r="104" spans="1:43" ht="19.8" thickBot="1">
      <c r="A104" s="121" t="s">
        <v>173</v>
      </c>
      <c r="B104" s="454" t="s">
        <v>34</v>
      </c>
      <c r="C104" s="410"/>
      <c r="D104" s="411"/>
      <c r="E104" s="412"/>
      <c r="F104" s="448">
        <f>F102+F82+F72</f>
        <v>0</v>
      </c>
      <c r="G104" s="44"/>
      <c r="H104" s="106"/>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c r="AP104" s="44"/>
      <c r="AQ104" s="44"/>
    </row>
    <row r="105" spans="1:43" ht="15.6" thickBot="1">
      <c r="B105" s="456"/>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c r="AP105" s="44"/>
      <c r="AQ105" s="44"/>
    </row>
    <row r="106" spans="1:43" ht="19.8" thickBot="1">
      <c r="A106" s="121" t="s">
        <v>188</v>
      </c>
      <c r="B106" s="454" t="s">
        <v>37</v>
      </c>
      <c r="C106" s="410"/>
      <c r="D106" s="411"/>
      <c r="E106" s="412"/>
      <c r="F106" s="413"/>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row>
    <row r="107" spans="1:43" ht="15.6" thickBot="1">
      <c r="A107" s="120"/>
      <c r="B107" s="456"/>
      <c r="F107" s="461"/>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c r="AQ107" s="44"/>
    </row>
    <row r="108" spans="1:43">
      <c r="A108" s="117" t="s">
        <v>13</v>
      </c>
      <c r="B108" s="434" t="s">
        <v>38</v>
      </c>
      <c r="C108" s="88"/>
      <c r="D108" s="89"/>
      <c r="E108" s="90"/>
      <c r="F108" s="421"/>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c r="AQ108" s="44"/>
    </row>
    <row r="109" spans="1:43">
      <c r="A109" s="108"/>
      <c r="B109" s="435"/>
      <c r="C109" s="98"/>
      <c r="D109" s="78"/>
      <c r="E109" s="109"/>
      <c r="F109" s="110"/>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c r="AP109" s="44"/>
      <c r="AQ109" s="44"/>
    </row>
    <row r="110" spans="1:43">
      <c r="A110" s="108" t="s">
        <v>79</v>
      </c>
      <c r="B110" s="435" t="s">
        <v>256</v>
      </c>
      <c r="C110" s="98" t="s">
        <v>10</v>
      </c>
      <c r="D110" s="78">
        <v>1098.9000000000001</v>
      </c>
      <c r="E110" s="109"/>
      <c r="F110" s="110">
        <f>E110*D110</f>
        <v>0</v>
      </c>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row>
    <row r="111" spans="1:43">
      <c r="A111" s="108"/>
      <c r="B111" s="435"/>
      <c r="C111" s="98"/>
      <c r="D111" s="78"/>
      <c r="E111" s="109"/>
      <c r="F111" s="110"/>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44"/>
    </row>
    <row r="112" spans="1:43" ht="30">
      <c r="A112" s="108" t="s">
        <v>80</v>
      </c>
      <c r="B112" s="435" t="s">
        <v>257</v>
      </c>
      <c r="C112" s="98" t="s">
        <v>10</v>
      </c>
      <c r="D112" s="78">
        <v>557.79999999999995</v>
      </c>
      <c r="E112" s="109"/>
      <c r="F112" s="110">
        <f t="shared" ref="F112:F156" si="4">E112*D112</f>
        <v>0</v>
      </c>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c r="AJ112" s="44"/>
      <c r="AK112" s="44"/>
      <c r="AL112" s="44"/>
      <c r="AM112" s="44"/>
      <c r="AN112" s="44"/>
      <c r="AO112" s="44"/>
      <c r="AP112" s="44"/>
      <c r="AQ112" s="44"/>
    </row>
    <row r="113" spans="1:43">
      <c r="A113" s="108"/>
      <c r="B113" s="435"/>
      <c r="C113" s="98"/>
      <c r="D113" s="78"/>
      <c r="E113" s="109"/>
      <c r="F113" s="110"/>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c r="AG113" s="44"/>
      <c r="AH113" s="44"/>
      <c r="AI113" s="44"/>
      <c r="AJ113" s="44"/>
      <c r="AK113" s="44"/>
      <c r="AL113" s="44"/>
      <c r="AM113" s="44"/>
      <c r="AN113" s="44"/>
      <c r="AO113" s="44"/>
      <c r="AP113" s="44"/>
      <c r="AQ113" s="44"/>
    </row>
    <row r="114" spans="1:43" ht="30">
      <c r="A114" s="108" t="s">
        <v>81</v>
      </c>
      <c r="B114" s="435" t="s">
        <v>258</v>
      </c>
      <c r="C114" s="98" t="s">
        <v>10</v>
      </c>
      <c r="D114" s="78">
        <v>286.39999999999998</v>
      </c>
      <c r="E114" s="109"/>
      <c r="F114" s="110">
        <f>E114*D114</f>
        <v>0</v>
      </c>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c r="AI114" s="44"/>
      <c r="AJ114" s="44"/>
      <c r="AK114" s="44"/>
      <c r="AL114" s="44"/>
      <c r="AM114" s="44"/>
      <c r="AN114" s="44"/>
      <c r="AO114" s="44"/>
      <c r="AP114" s="44"/>
      <c r="AQ114" s="44"/>
    </row>
    <row r="115" spans="1:43">
      <c r="A115" s="108"/>
      <c r="B115" s="435"/>
      <c r="C115" s="98"/>
      <c r="D115" s="78"/>
      <c r="E115" s="109"/>
      <c r="F115" s="110"/>
      <c r="G115" s="44"/>
      <c r="H115" s="44"/>
      <c r="I115" s="44"/>
      <c r="J115" s="44"/>
      <c r="K115" s="44"/>
      <c r="L115" s="44"/>
      <c r="M115" s="44"/>
      <c r="N115" s="44"/>
      <c r="O115" s="44"/>
      <c r="P115" s="44"/>
      <c r="Q115" s="44"/>
      <c r="R115" s="44"/>
      <c r="S115" s="44"/>
      <c r="T115" s="44"/>
      <c r="U115" s="44"/>
      <c r="V115" s="44"/>
      <c r="W115" s="44"/>
      <c r="X115" s="44"/>
      <c r="Y115" s="44"/>
      <c r="Z115" s="44"/>
      <c r="AA115" s="44"/>
      <c r="AB115" s="44"/>
      <c r="AC115" s="44"/>
      <c r="AD115" s="44"/>
      <c r="AE115" s="44"/>
      <c r="AF115" s="44"/>
      <c r="AG115" s="44"/>
      <c r="AH115" s="44"/>
      <c r="AI115" s="44"/>
      <c r="AJ115" s="44"/>
      <c r="AK115" s="44"/>
      <c r="AL115" s="44"/>
      <c r="AM115" s="44"/>
      <c r="AN115" s="44"/>
      <c r="AO115" s="44"/>
      <c r="AP115" s="44"/>
      <c r="AQ115" s="44"/>
    </row>
    <row r="116" spans="1:43" ht="30">
      <c r="A116" s="108" t="s">
        <v>128</v>
      </c>
      <c r="B116" s="435" t="s">
        <v>27</v>
      </c>
      <c r="C116" s="98">
        <v>0.05</v>
      </c>
      <c r="D116" s="78"/>
      <c r="E116" s="109"/>
      <c r="F116" s="110">
        <f>SUM(F110:F112)*C116</f>
        <v>0</v>
      </c>
      <c r="G116" s="44"/>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c r="AF116" s="44"/>
      <c r="AG116" s="44"/>
      <c r="AH116" s="44"/>
      <c r="AI116" s="44"/>
      <c r="AJ116" s="44"/>
      <c r="AK116" s="44"/>
      <c r="AL116" s="44"/>
      <c r="AM116" s="44"/>
      <c r="AN116" s="44"/>
      <c r="AO116" s="44"/>
      <c r="AP116" s="44"/>
      <c r="AQ116" s="44"/>
    </row>
    <row r="117" spans="1:43">
      <c r="A117" s="108"/>
      <c r="B117" s="435"/>
      <c r="C117" s="98"/>
      <c r="D117" s="78"/>
      <c r="E117" s="109"/>
      <c r="F117" s="110"/>
      <c r="G117" s="44"/>
      <c r="H117" s="44"/>
      <c r="I117" s="44"/>
      <c r="J117" s="44"/>
      <c r="K117" s="44"/>
      <c r="L117" s="44"/>
      <c r="M117" s="44"/>
      <c r="N117" s="44"/>
      <c r="O117" s="44"/>
      <c r="P117" s="44"/>
      <c r="Q117" s="44"/>
      <c r="R117" s="44"/>
      <c r="S117" s="44"/>
      <c r="T117" s="44"/>
      <c r="U117" s="44"/>
      <c r="V117" s="44"/>
      <c r="W117" s="44"/>
      <c r="X117" s="44"/>
      <c r="Y117" s="44"/>
      <c r="Z117" s="44"/>
      <c r="AA117" s="44"/>
      <c r="AB117" s="44"/>
      <c r="AC117" s="44"/>
      <c r="AD117" s="44"/>
      <c r="AE117" s="44"/>
      <c r="AF117" s="44"/>
      <c r="AG117" s="44"/>
      <c r="AH117" s="44"/>
      <c r="AI117" s="44"/>
      <c r="AJ117" s="44"/>
      <c r="AK117" s="44"/>
      <c r="AL117" s="44"/>
      <c r="AM117" s="44"/>
      <c r="AN117" s="44"/>
      <c r="AO117" s="44"/>
      <c r="AP117" s="44"/>
      <c r="AQ117" s="44"/>
    </row>
    <row r="118" spans="1:43" ht="15.6" thickBot="1">
      <c r="A118" s="115" t="s">
        <v>13</v>
      </c>
      <c r="B118" s="441" t="s">
        <v>38</v>
      </c>
      <c r="C118" s="442"/>
      <c r="D118" s="100"/>
      <c r="E118" s="429"/>
      <c r="F118" s="430">
        <f>SUM(F110:F116)</f>
        <v>0</v>
      </c>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c r="AP118" s="44"/>
      <c r="AQ118" s="44"/>
    </row>
    <row r="119" spans="1:43" ht="15.6" thickBot="1">
      <c r="A119" s="462"/>
      <c r="B119" s="463"/>
      <c r="C119" s="464"/>
      <c r="D119" s="78"/>
      <c r="E119" s="439"/>
      <c r="F119" s="465"/>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c r="AI119" s="44"/>
      <c r="AJ119" s="44"/>
      <c r="AK119" s="44"/>
      <c r="AL119" s="44"/>
      <c r="AM119" s="44"/>
      <c r="AN119" s="44"/>
      <c r="AO119" s="44"/>
      <c r="AP119" s="44"/>
      <c r="AQ119" s="44"/>
    </row>
    <row r="120" spans="1:43">
      <c r="A120" s="117" t="s">
        <v>189</v>
      </c>
      <c r="B120" s="434" t="s">
        <v>39</v>
      </c>
      <c r="C120" s="88"/>
      <c r="D120" s="89"/>
      <c r="E120" s="90"/>
      <c r="F120" s="421"/>
      <c r="G120" s="44"/>
      <c r="H120" s="44"/>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c r="AF120" s="44"/>
      <c r="AG120" s="44"/>
      <c r="AH120" s="44"/>
      <c r="AI120" s="44"/>
      <c r="AJ120" s="44"/>
      <c r="AK120" s="44"/>
      <c r="AL120" s="44"/>
      <c r="AM120" s="44"/>
      <c r="AN120" s="44"/>
      <c r="AO120" s="44"/>
      <c r="AP120" s="44"/>
      <c r="AQ120" s="44"/>
    </row>
    <row r="121" spans="1:43">
      <c r="A121" s="462"/>
      <c r="B121" s="463"/>
      <c r="C121" s="464"/>
      <c r="D121" s="78"/>
      <c r="E121" s="439"/>
      <c r="F121" s="465"/>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row>
    <row r="122" spans="1:43" ht="30">
      <c r="A122" s="108" t="s">
        <v>190</v>
      </c>
      <c r="B122" s="435" t="s">
        <v>259</v>
      </c>
      <c r="C122" s="98" t="s">
        <v>9</v>
      </c>
      <c r="D122" s="78">
        <v>2231.1</v>
      </c>
      <c r="E122" s="109"/>
      <c r="F122" s="110">
        <f t="shared" si="4"/>
        <v>0</v>
      </c>
      <c r="G122" s="44"/>
      <c r="H122" s="44"/>
      <c r="I122" s="44"/>
      <c r="J122" s="44"/>
      <c r="K122" s="44"/>
      <c r="L122" s="44"/>
      <c r="M122" s="44"/>
      <c r="N122" s="44"/>
      <c r="O122" s="44"/>
      <c r="P122" s="44"/>
      <c r="Q122" s="44"/>
      <c r="R122" s="44"/>
      <c r="S122" s="44"/>
      <c r="T122" s="44"/>
      <c r="U122" s="44"/>
      <c r="V122" s="44"/>
      <c r="W122" s="44"/>
      <c r="X122" s="44"/>
      <c r="Y122" s="44"/>
      <c r="Z122" s="44"/>
      <c r="AA122" s="44"/>
      <c r="AB122" s="44"/>
      <c r="AC122" s="44"/>
      <c r="AD122" s="44"/>
      <c r="AE122" s="44"/>
      <c r="AF122" s="44"/>
      <c r="AG122" s="44"/>
      <c r="AH122" s="44"/>
      <c r="AI122" s="44"/>
      <c r="AJ122" s="44"/>
      <c r="AK122" s="44"/>
      <c r="AL122" s="44"/>
      <c r="AM122" s="44"/>
      <c r="AN122" s="44"/>
      <c r="AO122" s="44"/>
      <c r="AP122" s="44"/>
      <c r="AQ122" s="44"/>
    </row>
    <row r="123" spans="1:43">
      <c r="A123" s="108"/>
      <c r="B123" s="435"/>
      <c r="C123" s="98"/>
      <c r="D123" s="78"/>
      <c r="E123" s="109"/>
      <c r="F123" s="110"/>
      <c r="G123" s="44"/>
      <c r="H123" s="44"/>
      <c r="I123" s="44"/>
      <c r="J123" s="44"/>
      <c r="K123" s="44"/>
      <c r="L123" s="44"/>
      <c r="M123" s="44"/>
      <c r="N123" s="44"/>
      <c r="O123" s="44"/>
      <c r="P123" s="44"/>
      <c r="Q123" s="44"/>
      <c r="R123" s="44"/>
      <c r="S123" s="44"/>
      <c r="T123" s="44"/>
      <c r="U123" s="44"/>
      <c r="V123" s="44"/>
      <c r="W123" s="44"/>
      <c r="X123" s="44"/>
      <c r="Y123" s="44"/>
      <c r="Z123" s="44"/>
      <c r="AA123" s="44"/>
      <c r="AB123" s="44"/>
      <c r="AC123" s="44"/>
      <c r="AD123" s="44"/>
      <c r="AE123" s="44"/>
      <c r="AF123" s="44"/>
      <c r="AG123" s="44"/>
      <c r="AH123" s="44"/>
      <c r="AI123" s="44"/>
      <c r="AJ123" s="44"/>
      <c r="AK123" s="44"/>
      <c r="AL123" s="44"/>
      <c r="AM123" s="44"/>
      <c r="AN123" s="44"/>
      <c r="AO123" s="44"/>
      <c r="AP123" s="44"/>
      <c r="AQ123" s="44"/>
    </row>
    <row r="124" spans="1:43" ht="30">
      <c r="A124" s="108" t="s">
        <v>191</v>
      </c>
      <c r="B124" s="435" t="s">
        <v>260</v>
      </c>
      <c r="C124" s="98" t="s">
        <v>9</v>
      </c>
      <c r="D124" s="78">
        <v>2231.1</v>
      </c>
      <c r="E124" s="109"/>
      <c r="F124" s="110">
        <f t="shared" si="4"/>
        <v>0</v>
      </c>
      <c r="G124" s="44"/>
      <c r="H124" s="44"/>
      <c r="I124" s="44"/>
      <c r="J124" s="44"/>
      <c r="K124" s="44"/>
      <c r="L124" s="44"/>
      <c r="M124" s="44"/>
      <c r="N124" s="44"/>
      <c r="O124" s="44"/>
      <c r="P124" s="44"/>
      <c r="Q124" s="44"/>
      <c r="R124" s="44"/>
      <c r="S124" s="44"/>
      <c r="T124" s="44"/>
      <c r="U124" s="44"/>
      <c r="V124" s="44"/>
      <c r="W124" s="44"/>
      <c r="X124" s="44"/>
      <c r="Y124" s="44"/>
      <c r="Z124" s="44"/>
      <c r="AA124" s="44"/>
      <c r="AB124" s="44"/>
      <c r="AC124" s="44"/>
      <c r="AD124" s="44"/>
      <c r="AE124" s="44"/>
      <c r="AF124" s="44"/>
      <c r="AG124" s="44"/>
      <c r="AH124" s="44"/>
      <c r="AI124" s="44"/>
      <c r="AJ124" s="44"/>
      <c r="AK124" s="44"/>
      <c r="AL124" s="44"/>
      <c r="AM124" s="44"/>
      <c r="AN124" s="44"/>
      <c r="AO124" s="44"/>
      <c r="AP124" s="44"/>
      <c r="AQ124" s="44"/>
    </row>
    <row r="125" spans="1:43">
      <c r="A125" s="108"/>
      <c r="B125" s="435"/>
      <c r="C125" s="98"/>
      <c r="D125" s="78"/>
      <c r="E125" s="109"/>
      <c r="F125" s="110"/>
      <c r="G125" s="44"/>
      <c r="H125" s="44"/>
      <c r="I125" s="44"/>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c r="AG125" s="44"/>
      <c r="AH125" s="44"/>
      <c r="AI125" s="44"/>
      <c r="AJ125" s="44"/>
      <c r="AK125" s="44"/>
      <c r="AL125" s="44"/>
      <c r="AM125" s="44"/>
      <c r="AN125" s="44"/>
      <c r="AO125" s="44"/>
      <c r="AP125" s="44"/>
      <c r="AQ125" s="44"/>
    </row>
    <row r="126" spans="1:43" ht="30">
      <c r="A126" s="108" t="s">
        <v>192</v>
      </c>
      <c r="B126" s="435" t="s">
        <v>261</v>
      </c>
      <c r="C126" s="98" t="s">
        <v>9</v>
      </c>
      <c r="D126" s="78">
        <v>2231.1</v>
      </c>
      <c r="E126" s="109"/>
      <c r="F126" s="110">
        <f t="shared" si="4"/>
        <v>0</v>
      </c>
      <c r="G126" s="44"/>
      <c r="H126" s="44"/>
      <c r="I126" s="44"/>
      <c r="J126" s="44"/>
      <c r="K126" s="44"/>
      <c r="L126" s="44"/>
      <c r="M126" s="44"/>
      <c r="N126" s="44"/>
      <c r="O126" s="44"/>
      <c r="P126" s="44"/>
      <c r="Q126" s="44"/>
      <c r="R126" s="44"/>
      <c r="S126" s="44"/>
      <c r="T126" s="44"/>
      <c r="U126" s="44"/>
      <c r="V126" s="44"/>
      <c r="W126" s="44"/>
      <c r="X126" s="44"/>
      <c r="Y126" s="44"/>
      <c r="Z126" s="44"/>
      <c r="AA126" s="44"/>
      <c r="AB126" s="44"/>
      <c r="AC126" s="44"/>
      <c r="AD126" s="44"/>
      <c r="AE126" s="44"/>
      <c r="AF126" s="44"/>
      <c r="AG126" s="44"/>
      <c r="AH126" s="44"/>
      <c r="AI126" s="44"/>
      <c r="AJ126" s="44"/>
      <c r="AK126" s="44"/>
      <c r="AL126" s="44"/>
      <c r="AM126" s="44"/>
      <c r="AN126" s="44"/>
      <c r="AO126" s="44"/>
      <c r="AP126" s="44"/>
      <c r="AQ126" s="44"/>
    </row>
    <row r="127" spans="1:43">
      <c r="A127" s="108"/>
      <c r="B127" s="435"/>
      <c r="C127" s="98"/>
      <c r="D127" s="78"/>
      <c r="E127" s="109"/>
      <c r="F127" s="110"/>
      <c r="G127" s="44"/>
      <c r="H127" s="44"/>
      <c r="I127" s="44"/>
      <c r="J127" s="44"/>
      <c r="K127" s="44"/>
      <c r="L127" s="44"/>
      <c r="M127" s="44"/>
      <c r="N127" s="44"/>
      <c r="O127" s="44"/>
      <c r="P127" s="44"/>
      <c r="Q127" s="44"/>
      <c r="R127" s="44"/>
      <c r="S127" s="44"/>
      <c r="T127" s="44"/>
      <c r="U127" s="44"/>
      <c r="V127" s="44"/>
      <c r="W127" s="44"/>
      <c r="X127" s="44"/>
      <c r="Y127" s="44"/>
      <c r="Z127" s="44"/>
      <c r="AA127" s="44"/>
      <c r="AB127" s="44"/>
      <c r="AC127" s="44"/>
      <c r="AD127" s="44"/>
      <c r="AE127" s="44"/>
      <c r="AF127" s="44"/>
      <c r="AG127" s="44"/>
      <c r="AH127" s="44"/>
      <c r="AI127" s="44"/>
      <c r="AJ127" s="44"/>
      <c r="AK127" s="44"/>
      <c r="AL127" s="44"/>
      <c r="AM127" s="44"/>
      <c r="AN127" s="44"/>
      <c r="AO127" s="44"/>
      <c r="AP127" s="44"/>
      <c r="AQ127" s="44"/>
    </row>
    <row r="128" spans="1:43" ht="30">
      <c r="A128" s="108" t="s">
        <v>193</v>
      </c>
      <c r="B128" s="435" t="s">
        <v>262</v>
      </c>
      <c r="C128" s="98" t="s">
        <v>9</v>
      </c>
      <c r="D128" s="78">
        <v>1378.3</v>
      </c>
      <c r="E128" s="109"/>
      <c r="F128" s="110">
        <f t="shared" si="4"/>
        <v>0</v>
      </c>
      <c r="G128" s="44"/>
      <c r="H128" s="44"/>
      <c r="I128" s="44"/>
      <c r="J128" s="44"/>
      <c r="K128" s="44"/>
      <c r="L128" s="44"/>
      <c r="M128" s="44"/>
      <c r="N128" s="44"/>
      <c r="O128" s="44"/>
      <c r="P128" s="44"/>
      <c r="Q128" s="44"/>
      <c r="R128" s="44"/>
      <c r="S128" s="44"/>
      <c r="T128" s="44"/>
      <c r="U128" s="44"/>
      <c r="V128" s="44"/>
      <c r="W128" s="44"/>
      <c r="X128" s="44"/>
      <c r="Y128" s="44"/>
      <c r="Z128" s="44"/>
      <c r="AA128" s="44"/>
      <c r="AB128" s="44"/>
      <c r="AC128" s="44"/>
      <c r="AD128" s="44"/>
      <c r="AE128" s="44"/>
      <c r="AF128" s="44"/>
      <c r="AG128" s="44"/>
      <c r="AH128" s="44"/>
      <c r="AI128" s="44"/>
      <c r="AJ128" s="44"/>
      <c r="AK128" s="44"/>
      <c r="AL128" s="44"/>
      <c r="AM128" s="44"/>
      <c r="AN128" s="44"/>
      <c r="AO128" s="44"/>
      <c r="AP128" s="44"/>
      <c r="AQ128" s="44"/>
    </row>
    <row r="129" spans="1:43">
      <c r="A129" s="108"/>
      <c r="B129" s="435"/>
      <c r="C129" s="98"/>
      <c r="D129" s="78"/>
      <c r="E129" s="109"/>
      <c r="F129" s="110"/>
      <c r="G129" s="44"/>
      <c r="H129" s="44"/>
      <c r="I129" s="44"/>
      <c r="J129" s="44"/>
      <c r="K129" s="44"/>
      <c r="L129" s="44"/>
      <c r="M129" s="44"/>
      <c r="N129" s="44"/>
      <c r="O129" s="44"/>
      <c r="P129" s="44"/>
      <c r="Q129" s="44"/>
      <c r="R129" s="44"/>
      <c r="S129" s="44"/>
      <c r="T129" s="44"/>
      <c r="U129" s="44"/>
      <c r="V129" s="44"/>
      <c r="W129" s="44"/>
      <c r="X129" s="44"/>
      <c r="Y129" s="44"/>
      <c r="Z129" s="44"/>
      <c r="AA129" s="44"/>
      <c r="AB129" s="44"/>
      <c r="AC129" s="44"/>
      <c r="AD129" s="44"/>
      <c r="AE129" s="44"/>
      <c r="AF129" s="44"/>
      <c r="AG129" s="44"/>
      <c r="AH129" s="44"/>
      <c r="AI129" s="44"/>
      <c r="AJ129" s="44"/>
      <c r="AK129" s="44"/>
      <c r="AL129" s="44"/>
      <c r="AM129" s="44"/>
      <c r="AN129" s="44"/>
      <c r="AO129" s="44"/>
      <c r="AP129" s="44"/>
      <c r="AQ129" s="44"/>
    </row>
    <row r="130" spans="1:43" ht="30">
      <c r="A130" s="108" t="s">
        <v>194</v>
      </c>
      <c r="B130" s="435" t="s">
        <v>263</v>
      </c>
      <c r="C130" s="98" t="s">
        <v>9</v>
      </c>
      <c r="D130" s="78">
        <v>1378.3</v>
      </c>
      <c r="E130" s="109"/>
      <c r="F130" s="110">
        <f t="shared" si="4"/>
        <v>0</v>
      </c>
      <c r="G130" s="44"/>
      <c r="H130" s="44"/>
      <c r="I130" s="44"/>
      <c r="J130" s="44"/>
      <c r="K130" s="44"/>
      <c r="L130" s="44"/>
      <c r="M130" s="44"/>
      <c r="N130" s="44"/>
      <c r="O130" s="44"/>
      <c r="P130" s="44"/>
      <c r="Q130" s="44"/>
      <c r="R130" s="44"/>
      <c r="S130" s="44"/>
      <c r="T130" s="44"/>
      <c r="U130" s="44"/>
      <c r="V130" s="44"/>
      <c r="W130" s="44"/>
      <c r="X130" s="44"/>
      <c r="Y130" s="44"/>
      <c r="Z130" s="44"/>
      <c r="AA130" s="44"/>
      <c r="AB130" s="44"/>
      <c r="AC130" s="44"/>
      <c r="AD130" s="44"/>
      <c r="AE130" s="44"/>
      <c r="AF130" s="44"/>
      <c r="AG130" s="44"/>
      <c r="AH130" s="44"/>
      <c r="AI130" s="44"/>
      <c r="AJ130" s="44"/>
      <c r="AK130" s="44"/>
      <c r="AL130" s="44"/>
      <c r="AM130" s="44"/>
      <c r="AN130" s="44"/>
      <c r="AO130" s="44"/>
      <c r="AP130" s="44"/>
      <c r="AQ130" s="44"/>
    </row>
    <row r="131" spans="1:43">
      <c r="A131" s="108"/>
      <c r="B131" s="435"/>
      <c r="C131" s="98"/>
      <c r="D131" s="78"/>
      <c r="E131" s="109"/>
      <c r="F131" s="110"/>
      <c r="G131" s="44"/>
      <c r="H131" s="44"/>
      <c r="I131" s="44"/>
      <c r="J131" s="44"/>
      <c r="K131" s="44"/>
      <c r="L131" s="44"/>
      <c r="M131" s="44"/>
      <c r="N131" s="44"/>
      <c r="O131" s="44"/>
      <c r="P131" s="44"/>
      <c r="Q131" s="44"/>
      <c r="R131" s="44"/>
      <c r="S131" s="44"/>
      <c r="T131" s="44"/>
      <c r="U131" s="44"/>
      <c r="V131" s="44"/>
      <c r="W131" s="44"/>
      <c r="X131" s="44"/>
      <c r="Y131" s="44"/>
      <c r="Z131" s="44"/>
      <c r="AA131" s="44"/>
      <c r="AB131" s="44"/>
      <c r="AC131" s="44"/>
      <c r="AD131" s="44"/>
      <c r="AE131" s="44"/>
      <c r="AF131" s="44"/>
      <c r="AG131" s="44"/>
      <c r="AH131" s="44"/>
      <c r="AI131" s="44"/>
      <c r="AJ131" s="44"/>
      <c r="AK131" s="44"/>
      <c r="AL131" s="44"/>
      <c r="AM131" s="44"/>
      <c r="AN131" s="44"/>
      <c r="AO131" s="44"/>
      <c r="AP131" s="44"/>
      <c r="AQ131" s="44"/>
    </row>
    <row r="132" spans="1:43" ht="45">
      <c r="A132" s="108" t="s">
        <v>195</v>
      </c>
      <c r="B132" s="435" t="s">
        <v>91</v>
      </c>
      <c r="C132" s="98" t="s">
        <v>9</v>
      </c>
      <c r="D132" s="78">
        <v>74.099999999999994</v>
      </c>
      <c r="E132" s="109"/>
      <c r="F132" s="110">
        <f>E132*D132</f>
        <v>0</v>
      </c>
      <c r="G132" s="44"/>
      <c r="H132" s="44"/>
      <c r="I132" s="44"/>
      <c r="J132" s="44"/>
      <c r="K132" s="44"/>
      <c r="L132" s="44"/>
      <c r="M132" s="44"/>
      <c r="N132" s="44"/>
      <c r="O132" s="44"/>
      <c r="P132" s="44"/>
      <c r="Q132" s="44"/>
      <c r="R132" s="44"/>
      <c r="S132" s="44"/>
      <c r="T132" s="44"/>
      <c r="U132" s="44"/>
      <c r="V132" s="44"/>
      <c r="W132" s="44"/>
      <c r="X132" s="44"/>
      <c r="Y132" s="44"/>
      <c r="Z132" s="44"/>
      <c r="AA132" s="44"/>
      <c r="AB132" s="44"/>
      <c r="AC132" s="44"/>
      <c r="AD132" s="44"/>
      <c r="AE132" s="44"/>
      <c r="AF132" s="44"/>
      <c r="AG132" s="44"/>
      <c r="AH132" s="44"/>
      <c r="AI132" s="44"/>
      <c r="AJ132" s="44"/>
      <c r="AK132" s="44"/>
      <c r="AL132" s="44"/>
      <c r="AM132" s="44"/>
      <c r="AN132" s="44"/>
      <c r="AO132" s="44"/>
      <c r="AP132" s="44"/>
      <c r="AQ132" s="44"/>
    </row>
    <row r="133" spans="1:43">
      <c r="A133" s="108"/>
      <c r="B133" s="435"/>
      <c r="C133" s="98"/>
      <c r="D133" s="78"/>
      <c r="E133" s="109"/>
      <c r="F133" s="110"/>
      <c r="G133" s="44"/>
      <c r="H133" s="44"/>
      <c r="I133" s="44"/>
      <c r="J133" s="44"/>
      <c r="K133" s="44"/>
      <c r="L133" s="44"/>
      <c r="M133" s="44"/>
      <c r="N133" s="44"/>
      <c r="O133" s="44"/>
      <c r="P133" s="44"/>
      <c r="Q133" s="44"/>
      <c r="R133" s="44"/>
      <c r="S133" s="44"/>
      <c r="T133" s="44"/>
      <c r="U133" s="44"/>
      <c r="V133" s="44"/>
      <c r="W133" s="44"/>
      <c r="X133" s="44"/>
      <c r="Y133" s="44"/>
      <c r="Z133" s="44"/>
      <c r="AA133" s="44"/>
      <c r="AB133" s="44"/>
      <c r="AC133" s="44"/>
      <c r="AD133" s="44"/>
      <c r="AE133" s="44"/>
      <c r="AF133" s="44"/>
      <c r="AG133" s="44"/>
      <c r="AH133" s="44"/>
      <c r="AI133" s="44"/>
      <c r="AJ133" s="44"/>
      <c r="AK133" s="44"/>
      <c r="AL133" s="44"/>
      <c r="AM133" s="44"/>
      <c r="AN133" s="44"/>
      <c r="AO133" s="44"/>
      <c r="AP133" s="44"/>
      <c r="AQ133" s="44"/>
    </row>
    <row r="134" spans="1:43" ht="30">
      <c r="A134" s="108" t="s">
        <v>197</v>
      </c>
      <c r="B134" s="435" t="s">
        <v>196</v>
      </c>
      <c r="C134" s="98" t="s">
        <v>9</v>
      </c>
      <c r="D134" s="78">
        <v>3609.4</v>
      </c>
      <c r="E134" s="109"/>
      <c r="F134" s="110">
        <f t="shared" si="4"/>
        <v>0</v>
      </c>
      <c r="G134" s="44"/>
      <c r="H134" s="44"/>
      <c r="I134" s="44"/>
      <c r="J134" s="44"/>
      <c r="K134" s="44"/>
      <c r="L134" s="44"/>
      <c r="M134" s="44"/>
      <c r="N134" s="44"/>
      <c r="O134" s="44"/>
      <c r="P134" s="44"/>
      <c r="Q134" s="44"/>
      <c r="R134" s="44"/>
      <c r="S134" s="44"/>
      <c r="T134" s="44"/>
      <c r="U134" s="44"/>
      <c r="V134" s="44"/>
      <c r="W134" s="44"/>
      <c r="X134" s="44"/>
      <c r="Y134" s="44"/>
      <c r="Z134" s="44"/>
      <c r="AA134" s="44"/>
      <c r="AB134" s="44"/>
      <c r="AC134" s="44"/>
      <c r="AD134" s="44"/>
      <c r="AE134" s="44"/>
      <c r="AF134" s="44"/>
      <c r="AG134" s="44"/>
      <c r="AH134" s="44"/>
      <c r="AI134" s="44"/>
      <c r="AJ134" s="44"/>
      <c r="AK134" s="44"/>
      <c r="AL134" s="44"/>
      <c r="AM134" s="44"/>
      <c r="AN134" s="44"/>
      <c r="AO134" s="44"/>
      <c r="AP134" s="44"/>
      <c r="AQ134" s="44"/>
    </row>
    <row r="135" spans="1:43">
      <c r="A135" s="108"/>
      <c r="B135" s="435"/>
      <c r="C135" s="98"/>
      <c r="D135" s="78"/>
      <c r="E135" s="109"/>
      <c r="F135" s="110"/>
      <c r="G135" s="44"/>
      <c r="H135" s="44"/>
      <c r="I135" s="44"/>
      <c r="J135" s="44"/>
      <c r="K135" s="44"/>
      <c r="L135" s="44"/>
      <c r="M135" s="44"/>
      <c r="N135" s="44"/>
      <c r="O135" s="44"/>
      <c r="P135" s="44"/>
      <c r="Q135" s="44"/>
      <c r="R135" s="44"/>
      <c r="S135" s="44"/>
      <c r="T135" s="44"/>
      <c r="U135" s="44"/>
      <c r="V135" s="44"/>
      <c r="W135" s="44"/>
      <c r="X135" s="44"/>
      <c r="Y135" s="44"/>
      <c r="Z135" s="44"/>
      <c r="AA135" s="44"/>
      <c r="AB135" s="44"/>
      <c r="AC135" s="44"/>
      <c r="AD135" s="44"/>
      <c r="AE135" s="44"/>
      <c r="AF135" s="44"/>
      <c r="AG135" s="44"/>
      <c r="AH135" s="44"/>
      <c r="AI135" s="44"/>
      <c r="AJ135" s="44"/>
      <c r="AK135" s="44"/>
      <c r="AL135" s="44"/>
      <c r="AM135" s="44"/>
      <c r="AN135" s="44"/>
      <c r="AO135" s="44"/>
      <c r="AP135" s="44"/>
      <c r="AQ135" s="44"/>
    </row>
    <row r="136" spans="1:43">
      <c r="A136" s="108" t="s">
        <v>199</v>
      </c>
      <c r="B136" s="435" t="s">
        <v>198</v>
      </c>
      <c r="C136" s="98" t="s">
        <v>9</v>
      </c>
      <c r="D136" s="78">
        <v>3609.4</v>
      </c>
      <c r="E136" s="109"/>
      <c r="F136" s="110">
        <f t="shared" si="4"/>
        <v>0</v>
      </c>
      <c r="G136" s="44"/>
      <c r="H136" s="44"/>
      <c r="I136" s="44"/>
      <c r="J136" s="44"/>
      <c r="K136" s="44"/>
      <c r="L136" s="44"/>
      <c r="M136" s="44"/>
      <c r="N136" s="44"/>
      <c r="O136" s="44"/>
      <c r="P136" s="44"/>
      <c r="Q136" s="44"/>
      <c r="R136" s="44"/>
      <c r="S136" s="44"/>
      <c r="T136" s="44"/>
      <c r="U136" s="44"/>
      <c r="V136" s="44"/>
      <c r="W136" s="44"/>
      <c r="X136" s="44"/>
      <c r="Y136" s="44"/>
      <c r="Z136" s="44"/>
      <c r="AA136" s="44"/>
      <c r="AB136" s="44"/>
      <c r="AC136" s="44"/>
      <c r="AD136" s="44"/>
      <c r="AE136" s="44"/>
      <c r="AF136" s="44"/>
      <c r="AG136" s="44"/>
      <c r="AH136" s="44"/>
      <c r="AI136" s="44"/>
      <c r="AJ136" s="44"/>
      <c r="AK136" s="44"/>
      <c r="AL136" s="44"/>
      <c r="AM136" s="44"/>
      <c r="AN136" s="44"/>
      <c r="AO136" s="44"/>
      <c r="AP136" s="44"/>
      <c r="AQ136" s="44"/>
    </row>
    <row r="137" spans="1:43">
      <c r="A137" s="108"/>
      <c r="B137" s="435"/>
      <c r="C137" s="98"/>
      <c r="D137" s="78"/>
      <c r="E137" s="109"/>
      <c r="F137" s="110"/>
      <c r="G137" s="44"/>
      <c r="H137" s="44"/>
      <c r="I137" s="44"/>
      <c r="J137" s="44"/>
      <c r="K137" s="44"/>
      <c r="L137" s="44"/>
      <c r="M137" s="44"/>
      <c r="N137" s="44"/>
      <c r="O137" s="44"/>
      <c r="P137" s="44"/>
      <c r="Q137" s="44"/>
      <c r="R137" s="44"/>
      <c r="S137" s="44"/>
      <c r="T137" s="44"/>
      <c r="U137" s="44"/>
      <c r="V137" s="44"/>
      <c r="W137" s="44"/>
      <c r="X137" s="44"/>
      <c r="Y137" s="44"/>
      <c r="Z137" s="44"/>
      <c r="AA137" s="44"/>
      <c r="AB137" s="44"/>
      <c r="AC137" s="44"/>
      <c r="AD137" s="44"/>
      <c r="AE137" s="44"/>
      <c r="AF137" s="44"/>
      <c r="AG137" s="44"/>
      <c r="AH137" s="44"/>
      <c r="AI137" s="44"/>
      <c r="AJ137" s="44"/>
      <c r="AK137" s="44"/>
      <c r="AL137" s="44"/>
      <c r="AM137" s="44"/>
      <c r="AN137" s="44"/>
      <c r="AO137" s="44"/>
      <c r="AP137" s="44"/>
      <c r="AQ137" s="44"/>
    </row>
    <row r="138" spans="1:43" ht="30">
      <c r="A138" s="108" t="s">
        <v>200</v>
      </c>
      <c r="B138" s="435" t="s">
        <v>264</v>
      </c>
      <c r="C138" s="98" t="s">
        <v>9</v>
      </c>
      <c r="D138" s="78">
        <v>9.6</v>
      </c>
      <c r="E138" s="109"/>
      <c r="F138" s="110">
        <f>E138*D138</f>
        <v>0</v>
      </c>
      <c r="G138" s="44"/>
      <c r="H138" s="44"/>
      <c r="I138" s="44"/>
      <c r="J138" s="44"/>
      <c r="K138" s="44"/>
      <c r="L138" s="44"/>
      <c r="M138" s="44"/>
      <c r="N138" s="44"/>
      <c r="O138" s="44"/>
      <c r="P138" s="44"/>
      <c r="Q138" s="44"/>
      <c r="R138" s="44"/>
      <c r="S138" s="44"/>
      <c r="T138" s="44"/>
      <c r="U138" s="44"/>
      <c r="V138" s="44"/>
      <c r="W138" s="44"/>
      <c r="X138" s="44"/>
      <c r="Y138" s="44"/>
      <c r="Z138" s="44"/>
      <c r="AA138" s="44"/>
      <c r="AB138" s="44"/>
      <c r="AC138" s="44"/>
      <c r="AD138" s="44"/>
      <c r="AE138" s="44"/>
      <c r="AF138" s="44"/>
      <c r="AG138" s="44"/>
      <c r="AH138" s="44"/>
      <c r="AI138" s="44"/>
      <c r="AJ138" s="44"/>
      <c r="AK138" s="44"/>
      <c r="AL138" s="44"/>
      <c r="AM138" s="44"/>
      <c r="AN138" s="44"/>
      <c r="AO138" s="44"/>
      <c r="AP138" s="44"/>
      <c r="AQ138" s="44"/>
    </row>
    <row r="139" spans="1:43">
      <c r="A139" s="108"/>
      <c r="B139" s="435"/>
      <c r="C139" s="98"/>
      <c r="D139" s="78"/>
      <c r="E139" s="109"/>
      <c r="F139" s="110"/>
      <c r="G139" s="44"/>
      <c r="H139" s="44"/>
      <c r="I139" s="44"/>
      <c r="J139" s="44"/>
      <c r="K139" s="44"/>
      <c r="L139" s="44"/>
      <c r="M139" s="44"/>
      <c r="N139" s="44"/>
      <c r="O139" s="44"/>
      <c r="P139" s="44"/>
      <c r="Q139" s="44"/>
      <c r="R139" s="44"/>
      <c r="S139" s="44"/>
      <c r="T139" s="44"/>
      <c r="U139" s="44"/>
      <c r="V139" s="44"/>
      <c r="W139" s="44"/>
      <c r="X139" s="44"/>
      <c r="Y139" s="44"/>
      <c r="Z139" s="44"/>
      <c r="AA139" s="44"/>
      <c r="AB139" s="44"/>
      <c r="AC139" s="44"/>
      <c r="AD139" s="44"/>
      <c r="AE139" s="44"/>
      <c r="AF139" s="44"/>
      <c r="AG139" s="44"/>
      <c r="AH139" s="44"/>
      <c r="AI139" s="44"/>
      <c r="AJ139" s="44"/>
      <c r="AK139" s="44"/>
      <c r="AL139" s="44"/>
      <c r="AM139" s="44"/>
      <c r="AN139" s="44"/>
      <c r="AO139" s="44"/>
      <c r="AP139" s="44"/>
      <c r="AQ139" s="44"/>
    </row>
    <row r="140" spans="1:43" ht="60">
      <c r="A140" s="108" t="s">
        <v>201</v>
      </c>
      <c r="B140" s="435" t="s">
        <v>580</v>
      </c>
      <c r="C140" s="98" t="s">
        <v>9</v>
      </c>
      <c r="D140" s="78">
        <v>140</v>
      </c>
      <c r="E140" s="109"/>
      <c r="F140" s="110">
        <f>E140*D140</f>
        <v>0</v>
      </c>
      <c r="G140" s="44"/>
      <c r="H140" s="44"/>
      <c r="I140" s="44"/>
      <c r="J140" s="44"/>
      <c r="K140" s="44"/>
      <c r="L140" s="44"/>
      <c r="M140" s="44"/>
      <c r="N140" s="44"/>
      <c r="O140" s="44"/>
      <c r="P140" s="44"/>
      <c r="Q140" s="44"/>
      <c r="R140" s="44"/>
      <c r="S140" s="44"/>
      <c r="T140" s="44"/>
      <c r="U140" s="44"/>
      <c r="V140" s="44"/>
      <c r="W140" s="44"/>
      <c r="X140" s="44"/>
      <c r="Y140" s="44"/>
      <c r="Z140" s="44"/>
      <c r="AA140" s="44"/>
      <c r="AB140" s="44"/>
      <c r="AC140" s="44"/>
      <c r="AD140" s="44"/>
      <c r="AE140" s="44"/>
      <c r="AF140" s="44"/>
      <c r="AG140" s="44"/>
      <c r="AH140" s="44"/>
      <c r="AI140" s="44"/>
      <c r="AJ140" s="44"/>
      <c r="AK140" s="44"/>
      <c r="AL140" s="44"/>
      <c r="AM140" s="44"/>
      <c r="AN140" s="44"/>
      <c r="AO140" s="44"/>
      <c r="AP140" s="44"/>
      <c r="AQ140" s="44"/>
    </row>
    <row r="141" spans="1:43">
      <c r="A141" s="108"/>
      <c r="B141" s="435"/>
      <c r="C141" s="98"/>
      <c r="D141" s="78"/>
      <c r="E141" s="109"/>
      <c r="F141" s="110"/>
      <c r="G141" s="44"/>
      <c r="H141" s="44"/>
      <c r="I141" s="44"/>
      <c r="J141" s="44"/>
      <c r="K141" s="44"/>
      <c r="L141" s="44"/>
      <c r="M141" s="44"/>
      <c r="N141" s="44"/>
      <c r="O141" s="44"/>
      <c r="P141" s="44"/>
      <c r="Q141" s="44"/>
      <c r="R141" s="44"/>
      <c r="S141" s="44"/>
      <c r="T141" s="44"/>
      <c r="U141" s="44"/>
      <c r="V141" s="44"/>
      <c r="W141" s="44"/>
      <c r="X141" s="44"/>
      <c r="Y141" s="44"/>
      <c r="Z141" s="44"/>
      <c r="AA141" s="44"/>
      <c r="AB141" s="44"/>
      <c r="AC141" s="44"/>
      <c r="AD141" s="44"/>
      <c r="AE141" s="44"/>
      <c r="AF141" s="44"/>
      <c r="AG141" s="44"/>
      <c r="AH141" s="44"/>
      <c r="AI141" s="44"/>
      <c r="AJ141" s="44"/>
      <c r="AK141" s="44"/>
      <c r="AL141" s="44"/>
      <c r="AM141" s="44"/>
      <c r="AN141" s="44"/>
      <c r="AO141" s="44"/>
      <c r="AP141" s="44"/>
      <c r="AQ141" s="44"/>
    </row>
    <row r="142" spans="1:43" ht="30">
      <c r="A142" s="108" t="s">
        <v>579</v>
      </c>
      <c r="B142" s="435" t="s">
        <v>27</v>
      </c>
      <c r="C142" s="98">
        <v>0.05</v>
      </c>
      <c r="D142" s="78"/>
      <c r="E142" s="109"/>
      <c r="F142" s="110">
        <f>SUM(F122:F140)*C142</f>
        <v>0</v>
      </c>
      <c r="G142" s="44"/>
      <c r="H142" s="44"/>
      <c r="I142" s="44"/>
      <c r="J142" s="44"/>
      <c r="K142" s="44"/>
      <c r="L142" s="44"/>
      <c r="M142" s="44"/>
      <c r="N142" s="44"/>
      <c r="O142" s="44"/>
      <c r="P142" s="44"/>
      <c r="Q142" s="44"/>
      <c r="R142" s="44"/>
      <c r="S142" s="44"/>
      <c r="T142" s="44"/>
      <c r="U142" s="44"/>
      <c r="V142" s="44"/>
      <c r="W142" s="44"/>
      <c r="X142" s="44"/>
      <c r="Y142" s="44"/>
      <c r="Z142" s="44"/>
      <c r="AA142" s="44"/>
      <c r="AB142" s="44"/>
      <c r="AC142" s="44"/>
      <c r="AD142" s="44"/>
      <c r="AE142" s="44"/>
      <c r="AF142" s="44"/>
      <c r="AG142" s="44"/>
      <c r="AH142" s="44"/>
      <c r="AI142" s="44"/>
      <c r="AJ142" s="44"/>
      <c r="AK142" s="44"/>
      <c r="AL142" s="44"/>
      <c r="AM142" s="44"/>
      <c r="AN142" s="44"/>
      <c r="AO142" s="44"/>
      <c r="AP142" s="44"/>
      <c r="AQ142" s="44"/>
    </row>
    <row r="143" spans="1:43">
      <c r="A143" s="108"/>
      <c r="B143" s="435"/>
      <c r="C143" s="98"/>
      <c r="D143" s="78"/>
      <c r="E143" s="109"/>
      <c r="F143" s="110"/>
      <c r="G143" s="44"/>
      <c r="H143" s="44"/>
      <c r="I143" s="44"/>
      <c r="J143" s="44"/>
      <c r="K143" s="44"/>
      <c r="L143" s="44"/>
      <c r="M143" s="44"/>
      <c r="N143" s="44"/>
      <c r="O143" s="44"/>
      <c r="P143" s="44"/>
      <c r="Q143" s="44"/>
      <c r="R143" s="44"/>
      <c r="S143" s="44"/>
      <c r="T143" s="44"/>
      <c r="U143" s="44"/>
      <c r="V143" s="44"/>
      <c r="W143" s="44"/>
      <c r="X143" s="44"/>
      <c r="Y143" s="44"/>
      <c r="Z143" s="44"/>
      <c r="AA143" s="44"/>
      <c r="AB143" s="44"/>
      <c r="AC143" s="44"/>
      <c r="AD143" s="44"/>
      <c r="AE143" s="44"/>
      <c r="AF143" s="44"/>
      <c r="AG143" s="44"/>
      <c r="AH143" s="44"/>
      <c r="AI143" s="44"/>
      <c r="AJ143" s="44"/>
      <c r="AK143" s="44"/>
      <c r="AL143" s="44"/>
      <c r="AM143" s="44"/>
      <c r="AN143" s="44"/>
      <c r="AO143" s="44"/>
      <c r="AP143" s="44"/>
      <c r="AQ143" s="44"/>
    </row>
    <row r="144" spans="1:43" ht="15.6" thickBot="1">
      <c r="A144" s="115" t="s">
        <v>189</v>
      </c>
      <c r="B144" s="441" t="s">
        <v>39</v>
      </c>
      <c r="C144" s="442"/>
      <c r="D144" s="100"/>
      <c r="E144" s="429"/>
      <c r="F144" s="430">
        <f>SUM(F122:F142)</f>
        <v>0</v>
      </c>
      <c r="G144" s="44"/>
      <c r="H144" s="44"/>
      <c r="I144" s="44"/>
      <c r="J144" s="44"/>
      <c r="K144" s="44"/>
      <c r="L144" s="44"/>
      <c r="M144" s="44"/>
      <c r="N144" s="44"/>
      <c r="O144" s="44"/>
      <c r="P144" s="44"/>
      <c r="Q144" s="44"/>
      <c r="R144" s="44"/>
      <c r="S144" s="44"/>
      <c r="T144" s="44"/>
      <c r="U144" s="44"/>
      <c r="V144" s="44"/>
      <c r="W144" s="44"/>
      <c r="X144" s="44"/>
      <c r="Y144" s="44"/>
      <c r="Z144" s="44"/>
      <c r="AA144" s="44"/>
      <c r="AB144" s="44"/>
      <c r="AC144" s="44"/>
      <c r="AD144" s="44"/>
      <c r="AE144" s="44"/>
      <c r="AF144" s="44"/>
      <c r="AG144" s="44"/>
      <c r="AH144" s="44"/>
      <c r="AI144" s="44"/>
      <c r="AJ144" s="44"/>
      <c r="AK144" s="44"/>
      <c r="AL144" s="44"/>
      <c r="AM144" s="44"/>
      <c r="AN144" s="44"/>
      <c r="AO144" s="44"/>
      <c r="AP144" s="44"/>
      <c r="AQ144" s="44"/>
    </row>
    <row r="145" spans="1:43" ht="15.6" thickBot="1">
      <c r="A145" s="462"/>
      <c r="B145" s="463"/>
      <c r="C145" s="464"/>
      <c r="D145" s="78"/>
      <c r="E145" s="439"/>
      <c r="F145" s="465"/>
      <c r="G145" s="44"/>
      <c r="H145" s="44"/>
      <c r="I145" s="44"/>
      <c r="J145" s="44"/>
      <c r="K145" s="44"/>
      <c r="L145" s="44"/>
      <c r="M145" s="44"/>
      <c r="N145" s="44"/>
      <c r="O145" s="44"/>
      <c r="P145" s="44"/>
      <c r="Q145" s="44"/>
      <c r="R145" s="44"/>
      <c r="S145" s="44"/>
      <c r="T145" s="44"/>
      <c r="U145" s="44"/>
      <c r="V145" s="44"/>
      <c r="W145" s="44"/>
      <c r="X145" s="44"/>
      <c r="Y145" s="44"/>
      <c r="Z145" s="44"/>
      <c r="AA145" s="44"/>
      <c r="AB145" s="44"/>
      <c r="AC145" s="44"/>
      <c r="AD145" s="44"/>
      <c r="AE145" s="44"/>
      <c r="AF145" s="44"/>
      <c r="AG145" s="44"/>
      <c r="AH145" s="44"/>
      <c r="AI145" s="44"/>
      <c r="AJ145" s="44"/>
      <c r="AK145" s="44"/>
      <c r="AL145" s="44"/>
      <c r="AM145" s="44"/>
      <c r="AN145" s="44"/>
      <c r="AO145" s="44"/>
      <c r="AP145" s="44"/>
      <c r="AQ145" s="44"/>
    </row>
    <row r="146" spans="1:43">
      <c r="A146" s="117" t="s">
        <v>202</v>
      </c>
      <c r="B146" s="434" t="s">
        <v>40</v>
      </c>
      <c r="C146" s="88"/>
      <c r="D146" s="89"/>
      <c r="E146" s="90"/>
      <c r="F146" s="421"/>
      <c r="G146" s="44"/>
      <c r="H146" s="44"/>
      <c r="I146" s="44"/>
      <c r="J146" s="44"/>
      <c r="K146" s="44"/>
      <c r="L146" s="44"/>
      <c r="M146" s="44"/>
      <c r="N146" s="44"/>
      <c r="O146" s="44"/>
      <c r="P146" s="44"/>
      <c r="Q146" s="44"/>
      <c r="R146" s="44"/>
      <c r="S146" s="44"/>
      <c r="T146" s="44"/>
      <c r="U146" s="44"/>
      <c r="V146" s="44"/>
      <c r="W146" s="44"/>
      <c r="X146" s="44"/>
      <c r="Y146" s="44"/>
      <c r="Z146" s="44"/>
      <c r="AA146" s="44"/>
      <c r="AB146" s="44"/>
      <c r="AC146" s="44"/>
      <c r="AD146" s="44"/>
      <c r="AE146" s="44"/>
      <c r="AF146" s="44"/>
      <c r="AG146" s="44"/>
      <c r="AH146" s="44"/>
      <c r="AI146" s="44"/>
      <c r="AJ146" s="44"/>
      <c r="AK146" s="44"/>
      <c r="AL146" s="44"/>
      <c r="AM146" s="44"/>
      <c r="AN146" s="44"/>
      <c r="AO146" s="44"/>
      <c r="AP146" s="44"/>
      <c r="AQ146" s="44"/>
    </row>
    <row r="147" spans="1:43">
      <c r="A147" s="108"/>
      <c r="B147" s="435"/>
      <c r="C147" s="98"/>
      <c r="D147" s="78"/>
      <c r="E147" s="109"/>
      <c r="F147" s="110"/>
      <c r="G147" s="44"/>
      <c r="H147" s="44"/>
      <c r="I147" s="44"/>
      <c r="J147" s="44"/>
      <c r="K147" s="44"/>
      <c r="L147" s="44"/>
      <c r="M147" s="44"/>
      <c r="N147" s="44"/>
      <c r="O147" s="44"/>
      <c r="P147" s="44"/>
      <c r="Q147" s="44"/>
      <c r="R147" s="44"/>
      <c r="S147" s="44"/>
      <c r="T147" s="44"/>
      <c r="U147" s="44"/>
      <c r="V147" s="44"/>
      <c r="W147" s="44"/>
      <c r="X147" s="44"/>
      <c r="Y147" s="44"/>
      <c r="Z147" s="44"/>
      <c r="AA147" s="44"/>
      <c r="AB147" s="44"/>
      <c r="AC147" s="44"/>
      <c r="AD147" s="44"/>
      <c r="AE147" s="44"/>
      <c r="AF147" s="44"/>
      <c r="AG147" s="44"/>
      <c r="AH147" s="44"/>
      <c r="AI147" s="44"/>
      <c r="AJ147" s="44"/>
      <c r="AK147" s="44"/>
      <c r="AL147" s="44"/>
      <c r="AM147" s="44"/>
      <c r="AN147" s="44"/>
      <c r="AO147" s="44"/>
      <c r="AP147" s="44"/>
      <c r="AQ147" s="44"/>
    </row>
    <row r="148" spans="1:43" ht="30">
      <c r="A148" s="108" t="s">
        <v>203</v>
      </c>
      <c r="B148" s="435" t="s">
        <v>92</v>
      </c>
      <c r="C148" s="98" t="s">
        <v>11</v>
      </c>
      <c r="D148" s="78">
        <v>441.3</v>
      </c>
      <c r="E148" s="109"/>
      <c r="F148" s="110">
        <f t="shared" si="4"/>
        <v>0</v>
      </c>
      <c r="G148" s="44"/>
      <c r="H148" s="44"/>
      <c r="I148" s="44"/>
      <c r="J148" s="44"/>
      <c r="K148" s="44"/>
      <c r="L148" s="44"/>
      <c r="M148" s="44"/>
      <c r="N148" s="44"/>
      <c r="O148" s="44"/>
      <c r="P148" s="44"/>
      <c r="Q148" s="44"/>
      <c r="R148" s="44"/>
      <c r="S148" s="44"/>
      <c r="T148" s="44"/>
      <c r="U148" s="44"/>
      <c r="V148" s="44"/>
      <c r="W148" s="44"/>
      <c r="X148" s="44"/>
      <c r="Y148" s="44"/>
      <c r="Z148" s="44"/>
      <c r="AA148" s="44"/>
      <c r="AB148" s="44"/>
      <c r="AC148" s="44"/>
      <c r="AD148" s="44"/>
      <c r="AE148" s="44"/>
      <c r="AF148" s="44"/>
      <c r="AG148" s="44"/>
      <c r="AH148" s="44"/>
      <c r="AI148" s="44"/>
      <c r="AJ148" s="44"/>
      <c r="AK148" s="44"/>
      <c r="AL148" s="44"/>
      <c r="AM148" s="44"/>
      <c r="AN148" s="44"/>
      <c r="AO148" s="44"/>
      <c r="AP148" s="44"/>
      <c r="AQ148" s="44"/>
    </row>
    <row r="149" spans="1:43">
      <c r="A149" s="108"/>
      <c r="B149" s="435"/>
      <c r="C149" s="98"/>
      <c r="D149" s="78"/>
      <c r="E149" s="109"/>
      <c r="F149" s="110"/>
      <c r="G149" s="44"/>
      <c r="H149" s="44"/>
      <c r="I149" s="44"/>
      <c r="J149" s="44"/>
      <c r="K149" s="44"/>
      <c r="L149" s="44"/>
      <c r="M149" s="44"/>
      <c r="N149" s="44"/>
      <c r="O149" s="44"/>
      <c r="P149" s="44"/>
      <c r="Q149" s="44"/>
      <c r="R149" s="44"/>
      <c r="S149" s="44"/>
      <c r="T149" s="44"/>
      <c r="U149" s="44"/>
      <c r="V149" s="44"/>
      <c r="W149" s="44"/>
      <c r="X149" s="44"/>
      <c r="Y149" s="44"/>
      <c r="Z149" s="44"/>
      <c r="AA149" s="44"/>
      <c r="AB149" s="44"/>
      <c r="AC149" s="44"/>
      <c r="AD149" s="44"/>
      <c r="AE149" s="44"/>
      <c r="AF149" s="44"/>
      <c r="AG149" s="44"/>
      <c r="AH149" s="44"/>
      <c r="AI149" s="44"/>
      <c r="AJ149" s="44"/>
      <c r="AK149" s="44"/>
      <c r="AL149" s="44"/>
      <c r="AM149" s="44"/>
      <c r="AN149" s="44"/>
      <c r="AO149" s="44"/>
      <c r="AP149" s="44"/>
      <c r="AQ149" s="44"/>
    </row>
    <row r="150" spans="1:43" ht="30">
      <c r="A150" s="108" t="s">
        <v>204</v>
      </c>
      <c r="B150" s="435" t="s">
        <v>93</v>
      </c>
      <c r="C150" s="98" t="s">
        <v>11</v>
      </c>
      <c r="D150" s="78">
        <v>30.9</v>
      </c>
      <c r="E150" s="109"/>
      <c r="F150" s="110">
        <f t="shared" si="4"/>
        <v>0</v>
      </c>
      <c r="G150" s="44"/>
      <c r="H150" s="44"/>
      <c r="I150" s="44"/>
      <c r="J150" s="44"/>
      <c r="K150" s="44"/>
      <c r="L150" s="44"/>
      <c r="M150" s="44"/>
      <c r="N150" s="44"/>
      <c r="O150" s="44"/>
      <c r="P150" s="44"/>
      <c r="Q150" s="44"/>
      <c r="R150" s="44"/>
      <c r="S150" s="44"/>
      <c r="T150" s="44"/>
      <c r="U150" s="44"/>
      <c r="V150" s="44"/>
      <c r="W150" s="44"/>
      <c r="X150" s="44"/>
      <c r="Y150" s="44"/>
      <c r="Z150" s="44"/>
      <c r="AA150" s="44"/>
      <c r="AB150" s="44"/>
      <c r="AC150" s="44"/>
      <c r="AD150" s="44"/>
      <c r="AE150" s="44"/>
      <c r="AF150" s="44"/>
      <c r="AG150" s="44"/>
      <c r="AH150" s="44"/>
      <c r="AI150" s="44"/>
      <c r="AJ150" s="44"/>
      <c r="AK150" s="44"/>
      <c r="AL150" s="44"/>
      <c r="AM150" s="44"/>
      <c r="AN150" s="44"/>
      <c r="AO150" s="44"/>
      <c r="AP150" s="44"/>
      <c r="AQ150" s="44"/>
    </row>
    <row r="151" spans="1:43">
      <c r="A151" s="108"/>
      <c r="B151" s="435"/>
      <c r="C151" s="98"/>
      <c r="D151" s="78"/>
      <c r="E151" s="109"/>
      <c r="F151" s="110"/>
      <c r="G151" s="44"/>
      <c r="H151" s="44"/>
      <c r="I151" s="44"/>
      <c r="J151" s="44"/>
      <c r="K151" s="44"/>
      <c r="L151" s="44"/>
      <c r="M151" s="44"/>
      <c r="N151" s="44"/>
      <c r="O151" s="44"/>
      <c r="P151" s="44"/>
      <c r="Q151" s="44"/>
      <c r="R151" s="44"/>
      <c r="S151" s="44"/>
      <c r="T151" s="44"/>
      <c r="U151" s="44"/>
      <c r="V151" s="44"/>
      <c r="W151" s="44"/>
      <c r="X151" s="44"/>
      <c r="Y151" s="44"/>
      <c r="Z151" s="44"/>
      <c r="AA151" s="44"/>
      <c r="AB151" s="44"/>
      <c r="AC151" s="44"/>
      <c r="AD151" s="44"/>
      <c r="AE151" s="44"/>
      <c r="AF151" s="44"/>
      <c r="AG151" s="44"/>
      <c r="AH151" s="44"/>
      <c r="AI151" s="44"/>
      <c r="AJ151" s="44"/>
      <c r="AK151" s="44"/>
      <c r="AL151" s="44"/>
      <c r="AM151" s="44"/>
      <c r="AN151" s="44"/>
      <c r="AO151" s="44"/>
      <c r="AP151" s="44"/>
      <c r="AQ151" s="44"/>
    </row>
    <row r="152" spans="1:43" ht="30">
      <c r="A152" s="108" t="s">
        <v>205</v>
      </c>
      <c r="B152" s="435" t="s">
        <v>208</v>
      </c>
      <c r="C152" s="98" t="s">
        <v>11</v>
      </c>
      <c r="D152" s="78">
        <v>15</v>
      </c>
      <c r="E152" s="109"/>
      <c r="F152" s="110">
        <f t="shared" si="4"/>
        <v>0</v>
      </c>
      <c r="G152" s="44"/>
      <c r="H152" s="44"/>
      <c r="I152" s="44"/>
      <c r="J152" s="44"/>
      <c r="K152" s="44"/>
      <c r="L152" s="44"/>
      <c r="M152" s="44"/>
      <c r="N152" s="44"/>
      <c r="O152" s="44"/>
      <c r="P152" s="44"/>
      <c r="Q152" s="44"/>
      <c r="R152" s="44"/>
      <c r="S152" s="44"/>
      <c r="T152" s="44"/>
      <c r="U152" s="44"/>
      <c r="V152" s="44"/>
      <c r="W152" s="44"/>
      <c r="X152" s="44"/>
      <c r="Y152" s="44"/>
      <c r="Z152" s="44"/>
      <c r="AA152" s="44"/>
      <c r="AB152" s="44"/>
      <c r="AC152" s="44"/>
      <c r="AD152" s="44"/>
      <c r="AE152" s="44"/>
      <c r="AF152" s="44"/>
      <c r="AG152" s="44"/>
      <c r="AH152" s="44"/>
      <c r="AI152" s="44"/>
      <c r="AJ152" s="44"/>
      <c r="AK152" s="44"/>
      <c r="AL152" s="44"/>
      <c r="AM152" s="44"/>
      <c r="AN152" s="44"/>
      <c r="AO152" s="44"/>
      <c r="AP152" s="44"/>
      <c r="AQ152" s="44"/>
    </row>
    <row r="153" spans="1:43">
      <c r="A153" s="108"/>
      <c r="B153" s="435"/>
      <c r="C153" s="98"/>
      <c r="D153" s="78"/>
      <c r="E153" s="109"/>
      <c r="F153" s="110"/>
      <c r="G153" s="44"/>
      <c r="H153" s="44"/>
      <c r="I153" s="44"/>
      <c r="J153" s="44"/>
      <c r="K153" s="44"/>
      <c r="L153" s="44"/>
      <c r="M153" s="44"/>
      <c r="N153" s="44"/>
      <c r="O153" s="44"/>
      <c r="P153" s="44"/>
      <c r="Q153" s="44"/>
      <c r="R153" s="44"/>
      <c r="S153" s="44"/>
      <c r="T153" s="44"/>
      <c r="U153" s="44"/>
      <c r="V153" s="44"/>
      <c r="W153" s="44"/>
      <c r="X153" s="44"/>
      <c r="Y153" s="44"/>
      <c r="Z153" s="44"/>
      <c r="AA153" s="44"/>
      <c r="AB153" s="44"/>
      <c r="AC153" s="44"/>
      <c r="AD153" s="44"/>
      <c r="AE153" s="44"/>
      <c r="AF153" s="44"/>
      <c r="AG153" s="44"/>
      <c r="AH153" s="44"/>
      <c r="AI153" s="44"/>
      <c r="AJ153" s="44"/>
      <c r="AK153" s="44"/>
      <c r="AL153" s="44"/>
      <c r="AM153" s="44"/>
      <c r="AN153" s="44"/>
      <c r="AO153" s="44"/>
      <c r="AP153" s="44"/>
      <c r="AQ153" s="44"/>
    </row>
    <row r="154" spans="1:43" ht="30">
      <c r="A154" s="108" t="s">
        <v>206</v>
      </c>
      <c r="B154" s="435" t="s">
        <v>267</v>
      </c>
      <c r="C154" s="98" t="s">
        <v>11</v>
      </c>
      <c r="D154" s="78">
        <v>963.7</v>
      </c>
      <c r="E154" s="109"/>
      <c r="F154" s="110">
        <f t="shared" si="4"/>
        <v>0</v>
      </c>
      <c r="G154" s="44"/>
      <c r="H154" s="44"/>
      <c r="I154" s="44"/>
      <c r="J154" s="44"/>
      <c r="K154" s="44"/>
      <c r="L154" s="44"/>
      <c r="M154" s="44"/>
      <c r="N154" s="44"/>
      <c r="O154" s="44"/>
      <c r="P154" s="44"/>
      <c r="Q154" s="44"/>
      <c r="R154" s="44"/>
      <c r="S154" s="44"/>
      <c r="T154" s="44"/>
      <c r="U154" s="44"/>
      <c r="V154" s="44"/>
      <c r="W154" s="44"/>
      <c r="X154" s="44"/>
      <c r="Y154" s="44"/>
      <c r="Z154" s="44"/>
      <c r="AA154" s="44"/>
      <c r="AB154" s="44"/>
      <c r="AC154" s="44"/>
      <c r="AD154" s="44"/>
      <c r="AE154" s="44"/>
      <c r="AF154" s="44"/>
      <c r="AG154" s="44"/>
      <c r="AH154" s="44"/>
      <c r="AI154" s="44"/>
      <c r="AJ154" s="44"/>
      <c r="AK154" s="44"/>
      <c r="AL154" s="44"/>
      <c r="AM154" s="44"/>
      <c r="AN154" s="44"/>
      <c r="AO154" s="44"/>
      <c r="AP154" s="44"/>
      <c r="AQ154" s="44"/>
    </row>
    <row r="155" spans="1:43">
      <c r="A155" s="108"/>
      <c r="B155" s="435"/>
      <c r="C155" s="98"/>
      <c r="D155" s="78"/>
      <c r="E155" s="109"/>
      <c r="F155" s="110"/>
      <c r="G155" s="44"/>
      <c r="H155" s="44"/>
      <c r="I155" s="44"/>
      <c r="J155" s="44"/>
      <c r="K155" s="44"/>
      <c r="L155" s="44"/>
      <c r="M155" s="44"/>
      <c r="N155" s="44"/>
      <c r="O155" s="44"/>
      <c r="P155" s="44"/>
      <c r="Q155" s="44"/>
      <c r="R155" s="44"/>
      <c r="S155" s="44"/>
      <c r="T155" s="44"/>
      <c r="U155" s="44"/>
      <c r="V155" s="44"/>
      <c r="W155" s="44"/>
      <c r="X155" s="44"/>
      <c r="Y155" s="44"/>
      <c r="Z155" s="44"/>
      <c r="AA155" s="44"/>
      <c r="AB155" s="44"/>
      <c r="AC155" s="44"/>
      <c r="AD155" s="44"/>
      <c r="AE155" s="44"/>
      <c r="AF155" s="44"/>
      <c r="AG155" s="44"/>
      <c r="AH155" s="44"/>
      <c r="AI155" s="44"/>
      <c r="AJ155" s="44"/>
      <c r="AK155" s="44"/>
      <c r="AL155" s="44"/>
      <c r="AM155" s="44"/>
      <c r="AN155" s="44"/>
      <c r="AO155" s="44"/>
      <c r="AP155" s="44"/>
      <c r="AQ155" s="44"/>
    </row>
    <row r="156" spans="1:43" ht="30">
      <c r="A156" s="108" t="s">
        <v>207</v>
      </c>
      <c r="B156" s="435" t="s">
        <v>210</v>
      </c>
      <c r="C156" s="98" t="s">
        <v>11</v>
      </c>
      <c r="D156" s="78">
        <v>1366.1</v>
      </c>
      <c r="E156" s="109"/>
      <c r="F156" s="110">
        <f t="shared" si="4"/>
        <v>0</v>
      </c>
      <c r="G156" s="44"/>
      <c r="H156" s="44"/>
      <c r="I156" s="44"/>
      <c r="J156" s="44"/>
      <c r="K156" s="44"/>
      <c r="L156" s="44"/>
      <c r="M156" s="44"/>
      <c r="N156" s="44"/>
      <c r="O156" s="44"/>
      <c r="P156" s="44"/>
      <c r="Q156" s="44"/>
      <c r="R156" s="44"/>
      <c r="S156" s="44"/>
      <c r="T156" s="44"/>
      <c r="U156" s="44"/>
      <c r="V156" s="44"/>
      <c r="W156" s="44"/>
      <c r="X156" s="44"/>
      <c r="Y156" s="44"/>
      <c r="Z156" s="44"/>
      <c r="AA156" s="44"/>
      <c r="AB156" s="44"/>
      <c r="AC156" s="44"/>
      <c r="AD156" s="44"/>
      <c r="AE156" s="44"/>
      <c r="AF156" s="44"/>
      <c r="AG156" s="44"/>
      <c r="AH156" s="44"/>
      <c r="AI156" s="44"/>
      <c r="AJ156" s="44"/>
      <c r="AK156" s="44"/>
      <c r="AL156" s="44"/>
      <c r="AM156" s="44"/>
      <c r="AN156" s="44"/>
      <c r="AO156" s="44"/>
      <c r="AP156" s="44"/>
      <c r="AQ156" s="44"/>
    </row>
    <row r="157" spans="1:43">
      <c r="A157" s="108"/>
      <c r="B157" s="435"/>
      <c r="C157" s="98"/>
      <c r="D157" s="78"/>
      <c r="E157" s="109"/>
      <c r="F157" s="110"/>
      <c r="G157" s="44"/>
      <c r="H157" s="44"/>
      <c r="I157" s="44"/>
      <c r="J157" s="44"/>
      <c r="K157" s="44"/>
      <c r="L157" s="44"/>
      <c r="M157" s="44"/>
      <c r="N157" s="44"/>
      <c r="O157" s="44"/>
      <c r="P157" s="44"/>
      <c r="Q157" s="44"/>
      <c r="R157" s="44"/>
      <c r="S157" s="44"/>
      <c r="T157" s="44"/>
      <c r="U157" s="44"/>
      <c r="V157" s="44"/>
      <c r="W157" s="44"/>
      <c r="X157" s="44"/>
      <c r="Y157" s="44"/>
      <c r="Z157" s="44"/>
      <c r="AA157" s="44"/>
      <c r="AB157" s="44"/>
      <c r="AC157" s="44"/>
      <c r="AD157" s="44"/>
      <c r="AE157" s="44"/>
      <c r="AF157" s="44"/>
      <c r="AG157" s="44"/>
      <c r="AH157" s="44"/>
      <c r="AI157" s="44"/>
      <c r="AJ157" s="44"/>
      <c r="AK157" s="44"/>
      <c r="AL157" s="44"/>
      <c r="AM157" s="44"/>
      <c r="AN157" s="44"/>
      <c r="AO157" s="44"/>
      <c r="AP157" s="44"/>
      <c r="AQ157" s="44"/>
    </row>
    <row r="158" spans="1:43" ht="30">
      <c r="A158" s="108" t="s">
        <v>209</v>
      </c>
      <c r="B158" s="435" t="s">
        <v>27</v>
      </c>
      <c r="C158" s="98">
        <v>0.05</v>
      </c>
      <c r="D158" s="78"/>
      <c r="E158" s="109"/>
      <c r="F158" s="110">
        <f>SUM(F148:F156)*C158</f>
        <v>0</v>
      </c>
      <c r="G158" s="44"/>
      <c r="H158" s="44"/>
      <c r="I158" s="44"/>
      <c r="J158" s="44"/>
      <c r="K158" s="44"/>
      <c r="L158" s="44"/>
      <c r="M158" s="44"/>
      <c r="N158" s="44"/>
      <c r="O158" s="44"/>
      <c r="P158" s="44"/>
      <c r="Q158" s="44"/>
      <c r="R158" s="44"/>
      <c r="S158" s="44"/>
      <c r="T158" s="44"/>
      <c r="U158" s="44"/>
      <c r="V158" s="44"/>
      <c r="W158" s="44"/>
      <c r="X158" s="44"/>
      <c r="Y158" s="44"/>
      <c r="Z158" s="44"/>
      <c r="AA158" s="44"/>
      <c r="AB158" s="44"/>
      <c r="AC158" s="44"/>
      <c r="AD158" s="44"/>
      <c r="AE158" s="44"/>
      <c r="AF158" s="44"/>
      <c r="AG158" s="44"/>
      <c r="AH158" s="44"/>
      <c r="AI158" s="44"/>
      <c r="AJ158" s="44"/>
      <c r="AK158" s="44"/>
      <c r="AL158" s="44"/>
      <c r="AM158" s="44"/>
      <c r="AN158" s="44"/>
      <c r="AO158" s="44"/>
      <c r="AP158" s="44"/>
      <c r="AQ158" s="44"/>
    </row>
    <row r="159" spans="1:43">
      <c r="A159" s="108"/>
      <c r="B159" s="435"/>
      <c r="C159" s="98"/>
      <c r="D159" s="78"/>
      <c r="E159" s="109"/>
      <c r="F159" s="110"/>
    </row>
    <row r="160" spans="1:43" ht="15.6" thickBot="1">
      <c r="A160" s="115" t="s">
        <v>202</v>
      </c>
      <c r="B160" s="441" t="s">
        <v>40</v>
      </c>
      <c r="C160" s="442"/>
      <c r="D160" s="100"/>
      <c r="E160" s="429"/>
      <c r="F160" s="430">
        <f>SUM(F148:F158)</f>
        <v>0</v>
      </c>
    </row>
    <row r="161" spans="1:6" ht="15.6" thickBot="1">
      <c r="A161" s="120"/>
      <c r="B161" s="456"/>
      <c r="F161" s="461"/>
    </row>
    <row r="162" spans="1:6" ht="19.8" thickBot="1">
      <c r="A162" s="121" t="s">
        <v>188</v>
      </c>
      <c r="B162" s="454" t="s">
        <v>37</v>
      </c>
      <c r="C162" s="410"/>
      <c r="D162" s="411"/>
      <c r="E162" s="412"/>
      <c r="F162" s="448">
        <f>F160+F144+F118</f>
        <v>0</v>
      </c>
    </row>
    <row r="163" spans="1:6" ht="15.6" thickBot="1">
      <c r="B163" s="456"/>
    </row>
    <row r="164" spans="1:6" ht="19.8" thickBot="1">
      <c r="A164" s="121" t="s">
        <v>211</v>
      </c>
      <c r="B164" s="454" t="s">
        <v>41</v>
      </c>
      <c r="C164" s="410"/>
      <c r="D164" s="411"/>
      <c r="E164" s="412"/>
      <c r="F164" s="413"/>
    </row>
    <row r="165" spans="1:6" ht="15.6" thickBot="1">
      <c r="A165" s="108"/>
      <c r="B165" s="435"/>
      <c r="C165" s="98"/>
      <c r="D165" s="78"/>
      <c r="E165" s="109"/>
      <c r="F165" s="110"/>
    </row>
    <row r="166" spans="1:6">
      <c r="A166" s="117" t="s">
        <v>212</v>
      </c>
      <c r="B166" s="434" t="s">
        <v>213</v>
      </c>
      <c r="C166" s="88"/>
      <c r="D166" s="89"/>
      <c r="E166" s="90"/>
      <c r="F166" s="421"/>
    </row>
    <row r="167" spans="1:6">
      <c r="A167" s="108"/>
      <c r="B167" s="435"/>
      <c r="C167" s="98"/>
      <c r="D167" s="78"/>
      <c r="E167" s="109"/>
      <c r="F167" s="110"/>
    </row>
    <row r="168" spans="1:6" ht="30">
      <c r="A168" s="108" t="s">
        <v>214</v>
      </c>
      <c r="B168" s="435" t="s">
        <v>94</v>
      </c>
      <c r="C168" s="98" t="s">
        <v>11</v>
      </c>
      <c r="D168" s="78">
        <v>326</v>
      </c>
      <c r="E168" s="109"/>
      <c r="F168" s="110">
        <f>E168*D168</f>
        <v>0</v>
      </c>
    </row>
    <row r="169" spans="1:6">
      <c r="A169" s="108"/>
      <c r="B169" s="435"/>
      <c r="C169" s="98"/>
      <c r="D169" s="78"/>
      <c r="E169" s="109"/>
      <c r="F169" s="110"/>
    </row>
    <row r="170" spans="1:6" ht="30">
      <c r="A170" s="108" t="s">
        <v>214</v>
      </c>
      <c r="B170" s="435" t="s">
        <v>578</v>
      </c>
      <c r="C170" s="98" t="s">
        <v>11</v>
      </c>
      <c r="D170" s="78">
        <v>414</v>
      </c>
      <c r="E170" s="109"/>
      <c r="F170" s="110">
        <f>E170*D170</f>
        <v>0</v>
      </c>
    </row>
    <row r="171" spans="1:6">
      <c r="A171" s="108"/>
      <c r="B171" s="435"/>
      <c r="C171" s="98"/>
      <c r="D171" s="78"/>
      <c r="E171" s="109"/>
      <c r="F171" s="110"/>
    </row>
    <row r="172" spans="1:6" ht="30">
      <c r="A172" s="108" t="s">
        <v>268</v>
      </c>
      <c r="B172" s="435" t="s">
        <v>27</v>
      </c>
      <c r="C172" s="98">
        <v>0.05</v>
      </c>
      <c r="D172" s="78"/>
      <c r="E172" s="109"/>
      <c r="F172" s="110">
        <f>SUM(F170:F170)*C172</f>
        <v>0</v>
      </c>
    </row>
    <row r="173" spans="1:6">
      <c r="A173" s="108"/>
      <c r="B173" s="435"/>
      <c r="C173" s="98"/>
      <c r="D173" s="78"/>
      <c r="E173" s="109"/>
      <c r="F173" s="110"/>
    </row>
    <row r="174" spans="1:6" ht="15.6" thickBot="1">
      <c r="A174" s="115" t="s">
        <v>212</v>
      </c>
      <c r="B174" s="441" t="s">
        <v>213</v>
      </c>
      <c r="C174" s="442"/>
      <c r="D174" s="100"/>
      <c r="E174" s="429"/>
      <c r="F174" s="430">
        <f>SUM(F168:F172)</f>
        <v>0</v>
      </c>
    </row>
    <row r="175" spans="1:6" ht="15.6" thickBot="1">
      <c r="A175" s="462"/>
      <c r="B175" s="463"/>
      <c r="C175" s="464"/>
      <c r="D175" s="78"/>
      <c r="E175" s="439"/>
      <c r="F175" s="465"/>
    </row>
    <row r="176" spans="1:6">
      <c r="A176" s="117" t="s">
        <v>215</v>
      </c>
      <c r="B176" s="434" t="s">
        <v>216</v>
      </c>
      <c r="C176" s="88"/>
      <c r="D176" s="89"/>
      <c r="E176" s="90"/>
      <c r="F176" s="421"/>
    </row>
    <row r="177" spans="1:6">
      <c r="A177" s="462"/>
      <c r="B177" s="463"/>
      <c r="C177" s="464"/>
      <c r="D177" s="78"/>
      <c r="E177" s="439"/>
      <c r="F177" s="465"/>
    </row>
    <row r="178" spans="1:6" ht="45">
      <c r="A178" s="108" t="s">
        <v>217</v>
      </c>
      <c r="B178" s="435" t="s">
        <v>95</v>
      </c>
      <c r="C178" s="98" t="s">
        <v>11</v>
      </c>
      <c r="D178" s="78">
        <v>56</v>
      </c>
      <c r="E178" s="109"/>
      <c r="F178" s="110">
        <f>E178*D178</f>
        <v>0</v>
      </c>
    </row>
    <row r="179" spans="1:6">
      <c r="A179" s="108"/>
      <c r="B179" s="435"/>
      <c r="C179" s="98"/>
      <c r="D179" s="78"/>
      <c r="E179" s="109"/>
      <c r="F179" s="110"/>
    </row>
    <row r="180" spans="1:6">
      <c r="A180" s="108" t="s">
        <v>218</v>
      </c>
      <c r="B180" s="435" t="s">
        <v>219</v>
      </c>
      <c r="C180" s="98" t="s">
        <v>8</v>
      </c>
      <c r="D180" s="78">
        <v>9</v>
      </c>
      <c r="E180" s="109"/>
      <c r="F180" s="110">
        <f>E180*D180</f>
        <v>0</v>
      </c>
    </row>
    <row r="181" spans="1:6">
      <c r="A181" s="108"/>
      <c r="B181" s="435"/>
      <c r="C181" s="98"/>
      <c r="D181" s="78"/>
      <c r="E181" s="109"/>
      <c r="F181" s="110"/>
    </row>
    <row r="182" spans="1:6" ht="30">
      <c r="A182" s="108" t="s">
        <v>220</v>
      </c>
      <c r="B182" s="435" t="s">
        <v>96</v>
      </c>
      <c r="C182" s="98" t="s">
        <v>8</v>
      </c>
      <c r="D182" s="78">
        <v>28</v>
      </c>
      <c r="E182" s="109"/>
      <c r="F182" s="110">
        <f>E182*D182</f>
        <v>0</v>
      </c>
    </row>
    <row r="183" spans="1:6">
      <c r="A183" s="108"/>
      <c r="B183" s="435"/>
      <c r="C183" s="98"/>
      <c r="D183" s="78"/>
      <c r="E183" s="109"/>
      <c r="F183" s="110"/>
    </row>
    <row r="184" spans="1:6" ht="30">
      <c r="A184" s="108" t="s">
        <v>221</v>
      </c>
      <c r="B184" s="435" t="s">
        <v>222</v>
      </c>
      <c r="C184" s="98" t="s">
        <v>8</v>
      </c>
      <c r="D184" s="78">
        <v>13</v>
      </c>
      <c r="E184" s="109"/>
      <c r="F184" s="110">
        <f>E184*D184</f>
        <v>0</v>
      </c>
    </row>
    <row r="185" spans="1:6">
      <c r="A185" s="108"/>
      <c r="B185" s="435"/>
      <c r="C185" s="98"/>
      <c r="D185" s="78"/>
      <c r="E185" s="109"/>
      <c r="F185" s="110"/>
    </row>
    <row r="186" spans="1:6" ht="30">
      <c r="A186" s="108" t="s">
        <v>223</v>
      </c>
      <c r="B186" s="435" t="s">
        <v>224</v>
      </c>
      <c r="C186" s="98" t="s">
        <v>8</v>
      </c>
      <c r="D186" s="78">
        <v>15</v>
      </c>
      <c r="E186" s="109"/>
      <c r="F186" s="110">
        <f>E186*D186</f>
        <v>0</v>
      </c>
    </row>
    <row r="187" spans="1:6">
      <c r="A187" s="108"/>
      <c r="B187" s="435"/>
      <c r="C187" s="98"/>
      <c r="D187" s="78"/>
      <c r="E187" s="109"/>
      <c r="F187" s="110"/>
    </row>
    <row r="188" spans="1:6" ht="30">
      <c r="A188" s="108" t="s">
        <v>225</v>
      </c>
      <c r="B188" s="435" t="s">
        <v>27</v>
      </c>
      <c r="C188" s="98">
        <v>0.05</v>
      </c>
      <c r="D188" s="78"/>
      <c r="E188" s="109"/>
      <c r="F188" s="110">
        <f>SUM(F178:F186)*C188</f>
        <v>0</v>
      </c>
    </row>
    <row r="189" spans="1:6">
      <c r="A189" s="108"/>
      <c r="B189" s="435"/>
      <c r="C189" s="98"/>
      <c r="D189" s="78"/>
      <c r="E189" s="109"/>
      <c r="F189" s="110"/>
    </row>
    <row r="190" spans="1:6" ht="15.6" thickBot="1">
      <c r="A190" s="115" t="s">
        <v>212</v>
      </c>
      <c r="B190" s="441" t="s">
        <v>216</v>
      </c>
      <c r="C190" s="442"/>
      <c r="D190" s="100"/>
      <c r="E190" s="429"/>
      <c r="F190" s="430">
        <f>SUM(F178:F188)</f>
        <v>0</v>
      </c>
    </row>
    <row r="191" spans="1:6" ht="15.6" thickBot="1">
      <c r="B191" s="456"/>
    </row>
    <row r="192" spans="1:6" ht="19.8" thickBot="1">
      <c r="A192" s="121" t="s">
        <v>211</v>
      </c>
      <c r="B192" s="454" t="s">
        <v>41</v>
      </c>
      <c r="C192" s="410"/>
      <c r="D192" s="411"/>
      <c r="E192" s="412"/>
      <c r="F192" s="448">
        <f>F190+F174</f>
        <v>0</v>
      </c>
    </row>
    <row r="193" spans="1:6" ht="15.6" thickBot="1">
      <c r="B193" s="456"/>
    </row>
    <row r="194" spans="1:6" ht="19.8" thickBot="1">
      <c r="A194" s="121" t="s">
        <v>226</v>
      </c>
      <c r="B194" s="454" t="s">
        <v>42</v>
      </c>
      <c r="C194" s="410"/>
      <c r="D194" s="411"/>
      <c r="E194" s="412"/>
      <c r="F194" s="413"/>
    </row>
    <row r="195" spans="1:6" ht="15.6" thickBot="1">
      <c r="A195" s="108"/>
      <c r="B195" s="435"/>
      <c r="C195" s="98"/>
      <c r="D195" s="78"/>
      <c r="E195" s="109"/>
      <c r="F195" s="110"/>
    </row>
    <row r="196" spans="1:6">
      <c r="A196" s="117" t="s">
        <v>227</v>
      </c>
      <c r="B196" s="434" t="s">
        <v>228</v>
      </c>
      <c r="C196" s="88"/>
      <c r="D196" s="89"/>
      <c r="E196" s="90"/>
      <c r="F196" s="421"/>
    </row>
    <row r="197" spans="1:6">
      <c r="A197" s="108"/>
      <c r="B197" s="435"/>
      <c r="C197" s="98"/>
      <c r="D197" s="78"/>
      <c r="E197" s="109"/>
      <c r="F197" s="110"/>
    </row>
    <row r="198" spans="1:6" ht="30">
      <c r="A198" s="108" t="s">
        <v>229</v>
      </c>
      <c r="B198" s="435" t="s">
        <v>269</v>
      </c>
      <c r="C198" s="98" t="s">
        <v>8</v>
      </c>
      <c r="D198" s="78">
        <v>4</v>
      </c>
      <c r="E198" s="109"/>
      <c r="F198" s="110">
        <f>E198*D198</f>
        <v>0</v>
      </c>
    </row>
    <row r="199" spans="1:6">
      <c r="A199" s="108"/>
      <c r="B199" s="435"/>
      <c r="C199" s="98"/>
      <c r="D199" s="78"/>
      <c r="E199" s="109"/>
      <c r="F199" s="110"/>
    </row>
    <row r="200" spans="1:6" ht="30">
      <c r="A200" s="108" t="s">
        <v>230</v>
      </c>
      <c r="B200" s="435" t="s">
        <v>270</v>
      </c>
      <c r="C200" s="98" t="s">
        <v>8</v>
      </c>
      <c r="D200" s="78">
        <v>4</v>
      </c>
      <c r="E200" s="109"/>
      <c r="F200" s="110">
        <f>E200*D200</f>
        <v>0</v>
      </c>
    </row>
    <row r="201" spans="1:6">
      <c r="A201" s="108"/>
      <c r="B201" s="435"/>
      <c r="C201" s="435"/>
      <c r="D201" s="435"/>
      <c r="E201" s="435"/>
      <c r="F201" s="435"/>
    </row>
    <row r="202" spans="1:6" ht="30">
      <c r="A202" s="108" t="s">
        <v>231</v>
      </c>
      <c r="B202" s="435" t="s">
        <v>27</v>
      </c>
      <c r="C202" s="98">
        <v>0.05</v>
      </c>
      <c r="D202" s="78"/>
      <c r="E202" s="109"/>
      <c r="F202" s="110">
        <f>SUM(F197:F200)*C202</f>
        <v>0</v>
      </c>
    </row>
    <row r="203" spans="1:6">
      <c r="A203" s="108"/>
      <c r="B203" s="435"/>
      <c r="C203" s="98"/>
      <c r="D203" s="78"/>
      <c r="E203" s="109"/>
      <c r="F203" s="110"/>
    </row>
    <row r="204" spans="1:6" ht="15.6" thickBot="1">
      <c r="A204" s="115" t="s">
        <v>227</v>
      </c>
      <c r="B204" s="441" t="s">
        <v>228</v>
      </c>
      <c r="C204" s="442"/>
      <c r="D204" s="100"/>
      <c r="E204" s="429"/>
      <c r="F204" s="430">
        <f>SUM(F197:F202)</f>
        <v>0</v>
      </c>
    </row>
    <row r="205" spans="1:6" ht="15.6" thickBot="1">
      <c r="A205" s="108"/>
      <c r="B205" s="435"/>
      <c r="C205" s="98"/>
      <c r="D205" s="78"/>
      <c r="E205" s="109"/>
      <c r="F205" s="110"/>
    </row>
    <row r="206" spans="1:6">
      <c r="A206" s="117" t="s">
        <v>232</v>
      </c>
      <c r="B206" s="434" t="s">
        <v>233</v>
      </c>
      <c r="C206" s="88"/>
      <c r="D206" s="89"/>
      <c r="E206" s="90"/>
      <c r="F206" s="421"/>
    </row>
    <row r="207" spans="1:6">
      <c r="A207" s="108"/>
      <c r="B207" s="435"/>
      <c r="C207" s="98"/>
      <c r="D207" s="78"/>
      <c r="E207" s="109"/>
      <c r="F207" s="110"/>
    </row>
    <row r="208" spans="1:6" ht="30">
      <c r="A208" s="108" t="s">
        <v>234</v>
      </c>
      <c r="B208" s="435" t="s">
        <v>235</v>
      </c>
      <c r="C208" s="98" t="s">
        <v>11</v>
      </c>
      <c r="D208" s="78">
        <v>7.4</v>
      </c>
      <c r="E208" s="109"/>
      <c r="F208" s="110">
        <f>E208*D208</f>
        <v>0</v>
      </c>
    </row>
    <row r="209" spans="1:6">
      <c r="A209" s="108"/>
      <c r="B209" s="435"/>
      <c r="C209" s="98"/>
      <c r="D209" s="78"/>
      <c r="E209" s="109"/>
      <c r="F209" s="110"/>
    </row>
    <row r="210" spans="1:6" ht="30">
      <c r="A210" s="108" t="s">
        <v>236</v>
      </c>
      <c r="B210" s="435" t="s">
        <v>97</v>
      </c>
      <c r="C210" s="98" t="s">
        <v>11</v>
      </c>
      <c r="D210" s="78">
        <v>301.8</v>
      </c>
      <c r="E210" s="109"/>
      <c r="F210" s="110">
        <f>E210*D210</f>
        <v>0</v>
      </c>
    </row>
    <row r="211" spans="1:6">
      <c r="A211" s="108"/>
      <c r="B211" s="435"/>
      <c r="C211" s="98"/>
      <c r="D211" s="78"/>
      <c r="E211" s="109"/>
      <c r="F211" s="110"/>
    </row>
    <row r="212" spans="1:6" ht="30">
      <c r="A212" s="108" t="s">
        <v>237</v>
      </c>
      <c r="B212" s="435" t="s">
        <v>238</v>
      </c>
      <c r="C212" s="98" t="s">
        <v>11</v>
      </c>
      <c r="D212" s="78">
        <v>25.3</v>
      </c>
      <c r="E212" s="109"/>
      <c r="F212" s="110">
        <f>E212*D212</f>
        <v>0</v>
      </c>
    </row>
    <row r="213" spans="1:6">
      <c r="A213" s="108"/>
      <c r="B213" s="435"/>
      <c r="C213" s="98"/>
      <c r="D213" s="78"/>
      <c r="E213" s="109"/>
      <c r="F213" s="110"/>
    </row>
    <row r="214" spans="1:6" ht="60">
      <c r="A214" s="108" t="s">
        <v>239</v>
      </c>
      <c r="B214" s="435" t="s">
        <v>98</v>
      </c>
      <c r="C214" s="98" t="s">
        <v>9</v>
      </c>
      <c r="D214" s="78">
        <v>73.099999999999994</v>
      </c>
      <c r="E214" s="109"/>
      <c r="F214" s="110">
        <f t="shared" ref="F214:F226" si="5">E214*D214</f>
        <v>0</v>
      </c>
    </row>
    <row r="215" spans="1:6">
      <c r="A215" s="108"/>
      <c r="B215" s="435"/>
      <c r="C215" s="98"/>
      <c r="D215" s="78"/>
      <c r="E215" s="109"/>
      <c r="F215" s="110"/>
    </row>
    <row r="216" spans="1:6" ht="45">
      <c r="A216" s="108" t="s">
        <v>240</v>
      </c>
      <c r="B216" s="435" t="s">
        <v>271</v>
      </c>
      <c r="C216" s="98" t="s">
        <v>9</v>
      </c>
      <c r="D216" s="78">
        <v>33.5</v>
      </c>
      <c r="E216" s="109"/>
      <c r="F216" s="110">
        <f t="shared" si="5"/>
        <v>0</v>
      </c>
    </row>
    <row r="217" spans="1:6">
      <c r="A217" s="108"/>
      <c r="B217" s="435"/>
      <c r="C217" s="98"/>
      <c r="D217" s="78"/>
      <c r="E217" s="109"/>
      <c r="F217" s="110"/>
    </row>
    <row r="218" spans="1:6" ht="30">
      <c r="A218" s="108" t="s">
        <v>241</v>
      </c>
      <c r="B218" s="435" t="s">
        <v>272</v>
      </c>
      <c r="C218" s="98" t="s">
        <v>9</v>
      </c>
      <c r="D218" s="78">
        <v>14.3</v>
      </c>
      <c r="E218" s="109"/>
      <c r="F218" s="110">
        <f t="shared" si="5"/>
        <v>0</v>
      </c>
    </row>
    <row r="219" spans="1:6">
      <c r="A219" s="108"/>
      <c r="B219" s="435"/>
      <c r="C219" s="98"/>
      <c r="D219" s="78"/>
      <c r="E219" s="109"/>
      <c r="F219" s="110"/>
    </row>
    <row r="220" spans="1:6" ht="30">
      <c r="A220" s="108" t="s">
        <v>243</v>
      </c>
      <c r="B220" s="435" t="s">
        <v>273</v>
      </c>
      <c r="C220" s="98" t="s">
        <v>9</v>
      </c>
      <c r="D220" s="78">
        <v>17</v>
      </c>
      <c r="E220" s="109"/>
      <c r="F220" s="110">
        <f t="shared" si="5"/>
        <v>0</v>
      </c>
    </row>
    <row r="221" spans="1:6">
      <c r="A221" s="108"/>
      <c r="B221" s="435"/>
      <c r="C221" s="98"/>
      <c r="D221" s="78"/>
      <c r="E221" s="109"/>
      <c r="F221" s="110"/>
    </row>
    <row r="222" spans="1:6" ht="45">
      <c r="A222" s="108" t="s">
        <v>244</v>
      </c>
      <c r="B222" s="435" t="s">
        <v>242</v>
      </c>
      <c r="C222" s="98" t="s">
        <v>9</v>
      </c>
      <c r="D222" s="78">
        <v>4.0999999999999996</v>
      </c>
      <c r="E222" s="109"/>
      <c r="F222" s="110">
        <f t="shared" si="5"/>
        <v>0</v>
      </c>
    </row>
    <row r="223" spans="1:6">
      <c r="A223" s="108"/>
      <c r="B223" s="435"/>
      <c r="C223" s="98"/>
      <c r="D223" s="78"/>
      <c r="E223" s="109"/>
      <c r="F223" s="110"/>
    </row>
    <row r="224" spans="1:6" ht="30">
      <c r="A224" s="108" t="s">
        <v>246</v>
      </c>
      <c r="B224" s="435" t="s">
        <v>245</v>
      </c>
      <c r="C224" s="98" t="s">
        <v>11</v>
      </c>
      <c r="D224" s="78">
        <v>56.1</v>
      </c>
      <c r="E224" s="109"/>
      <c r="F224" s="110">
        <f t="shared" si="5"/>
        <v>0</v>
      </c>
    </row>
    <row r="225" spans="1:6">
      <c r="A225" s="108"/>
      <c r="B225" s="435"/>
      <c r="C225" s="98"/>
      <c r="D225" s="78"/>
      <c r="E225" s="109"/>
      <c r="F225" s="110"/>
    </row>
    <row r="226" spans="1:6" ht="30">
      <c r="A226" s="108" t="s">
        <v>248</v>
      </c>
      <c r="B226" s="435" t="s">
        <v>247</v>
      </c>
      <c r="C226" s="98" t="s">
        <v>11</v>
      </c>
      <c r="D226" s="78">
        <v>301.8</v>
      </c>
      <c r="E226" s="109"/>
      <c r="F226" s="110">
        <f t="shared" si="5"/>
        <v>0</v>
      </c>
    </row>
    <row r="227" spans="1:6">
      <c r="A227" s="108"/>
      <c r="B227" s="435"/>
      <c r="C227" s="98"/>
      <c r="D227" s="78"/>
      <c r="E227" s="109"/>
      <c r="F227" s="110"/>
    </row>
    <row r="228" spans="1:6" ht="30">
      <c r="A228" s="108" t="s">
        <v>274</v>
      </c>
      <c r="B228" s="435" t="s">
        <v>27</v>
      </c>
      <c r="C228" s="98">
        <v>0.05</v>
      </c>
      <c r="D228" s="78"/>
      <c r="E228" s="109"/>
      <c r="F228" s="110">
        <f>SUM(F208:F227)*C228</f>
        <v>0</v>
      </c>
    </row>
    <row r="229" spans="1:6">
      <c r="A229" s="108"/>
      <c r="B229" s="435"/>
      <c r="C229" s="98"/>
      <c r="D229" s="78"/>
      <c r="E229" s="109"/>
      <c r="F229" s="110"/>
    </row>
    <row r="230" spans="1:6" ht="15.6" thickBot="1">
      <c r="A230" s="115" t="s">
        <v>232</v>
      </c>
      <c r="B230" s="441" t="s">
        <v>233</v>
      </c>
      <c r="C230" s="442"/>
      <c r="D230" s="100"/>
      <c r="E230" s="429"/>
      <c r="F230" s="430">
        <f>SUM(F206:F228)</f>
        <v>0</v>
      </c>
    </row>
    <row r="231" spans="1:6" ht="15.6" thickBot="1">
      <c r="A231" s="466"/>
      <c r="B231" s="467"/>
      <c r="C231" s="464"/>
      <c r="D231" s="468"/>
      <c r="E231" s="439"/>
      <c r="F231" s="469"/>
    </row>
    <row r="232" spans="1:6">
      <c r="A232" s="117" t="s">
        <v>275</v>
      </c>
      <c r="B232" s="434" t="s">
        <v>276</v>
      </c>
      <c r="C232" s="88"/>
      <c r="D232" s="89"/>
      <c r="E232" s="90"/>
      <c r="F232" s="421"/>
    </row>
    <row r="233" spans="1:6">
      <c r="A233" s="108"/>
      <c r="B233" s="435"/>
      <c r="C233" s="98"/>
      <c r="D233" s="78"/>
      <c r="E233" s="109"/>
      <c r="F233" s="110"/>
    </row>
    <row r="234" spans="1:6" ht="30">
      <c r="A234" s="108" t="s">
        <v>277</v>
      </c>
      <c r="B234" s="435" t="s">
        <v>279</v>
      </c>
      <c r="C234" s="98" t="s">
        <v>11</v>
      </c>
      <c r="D234" s="78">
        <v>151.80000000000001</v>
      </c>
      <c r="E234" s="109"/>
      <c r="F234" s="110">
        <f>E234*D234</f>
        <v>0</v>
      </c>
    </row>
    <row r="235" spans="1:6">
      <c r="A235" s="108"/>
      <c r="B235" s="435"/>
      <c r="C235" s="98"/>
      <c r="D235" s="78"/>
      <c r="E235" s="109"/>
      <c r="F235" s="110"/>
    </row>
    <row r="236" spans="1:6" ht="30">
      <c r="A236" s="108" t="s">
        <v>278</v>
      </c>
      <c r="B236" s="435" t="s">
        <v>281</v>
      </c>
      <c r="C236" s="98" t="s">
        <v>8</v>
      </c>
      <c r="D236" s="78">
        <v>2</v>
      </c>
      <c r="E236" s="109"/>
      <c r="F236" s="110">
        <f>E236*D236</f>
        <v>0</v>
      </c>
    </row>
    <row r="237" spans="1:6">
      <c r="A237" s="108"/>
      <c r="B237" s="435"/>
      <c r="C237" s="98"/>
      <c r="D237" s="78"/>
      <c r="E237" s="109"/>
      <c r="F237" s="110"/>
    </row>
    <row r="238" spans="1:6" ht="30">
      <c r="A238" s="108" t="s">
        <v>280</v>
      </c>
      <c r="B238" s="435" t="s">
        <v>27</v>
      </c>
      <c r="C238" s="98">
        <v>0.05</v>
      </c>
      <c r="D238" s="78"/>
      <c r="E238" s="109"/>
      <c r="F238" s="110">
        <f>SUM(F234:F237)*C238</f>
        <v>0</v>
      </c>
    </row>
    <row r="239" spans="1:6">
      <c r="A239" s="108"/>
      <c r="B239" s="435"/>
      <c r="C239" s="98"/>
      <c r="D239" s="78"/>
      <c r="E239" s="109"/>
      <c r="F239" s="110"/>
    </row>
    <row r="240" spans="1:6" ht="15.6" thickBot="1">
      <c r="A240" s="115" t="s">
        <v>275</v>
      </c>
      <c r="B240" s="441" t="s">
        <v>276</v>
      </c>
      <c r="C240" s="442"/>
      <c r="D240" s="100"/>
      <c r="E240" s="429"/>
      <c r="F240" s="430">
        <f>SUM(F234:F238)</f>
        <v>0</v>
      </c>
    </row>
    <row r="241" spans="1:6" ht="15.6" thickBot="1">
      <c r="B241" s="456"/>
    </row>
    <row r="242" spans="1:6" ht="19.8" thickBot="1">
      <c r="A242" s="121" t="s">
        <v>226</v>
      </c>
      <c r="B242" s="454" t="s">
        <v>42</v>
      </c>
      <c r="C242" s="410"/>
      <c r="D242" s="411"/>
      <c r="E242" s="412"/>
      <c r="F242" s="448">
        <f>F230+F204+F240</f>
        <v>0</v>
      </c>
    </row>
    <row r="243" spans="1:6" ht="15.6" thickBot="1">
      <c r="B243" s="456"/>
    </row>
    <row r="244" spans="1:6" ht="19.8" thickBot="1">
      <c r="A244" s="121" t="s">
        <v>249</v>
      </c>
      <c r="B244" s="454" t="s">
        <v>154</v>
      </c>
      <c r="C244" s="410"/>
      <c r="D244" s="411"/>
      <c r="E244" s="412"/>
      <c r="F244" s="413"/>
    </row>
    <row r="245" spans="1:6" ht="15.6" thickBot="1">
      <c r="A245" s="108"/>
      <c r="B245" s="435"/>
      <c r="C245" s="98"/>
      <c r="D245" s="78"/>
      <c r="E245" s="109"/>
      <c r="F245" s="110"/>
    </row>
    <row r="246" spans="1:6">
      <c r="A246" s="117" t="s">
        <v>250</v>
      </c>
      <c r="B246" s="434" t="s">
        <v>253</v>
      </c>
      <c r="C246" s="88"/>
      <c r="D246" s="89"/>
      <c r="E246" s="90"/>
      <c r="F246" s="421"/>
    </row>
    <row r="247" spans="1:6">
      <c r="A247" s="108"/>
      <c r="B247" s="435"/>
      <c r="C247" s="98"/>
      <c r="D247" s="78"/>
      <c r="E247" s="109"/>
      <c r="F247" s="110"/>
    </row>
    <row r="248" spans="1:6">
      <c r="A248" s="108" t="s">
        <v>251</v>
      </c>
      <c r="B248" s="435" t="s">
        <v>155</v>
      </c>
      <c r="C248" s="98" t="s">
        <v>21</v>
      </c>
      <c r="D248" s="78">
        <v>140</v>
      </c>
      <c r="E248" s="109"/>
      <c r="F248" s="110">
        <f>E248*D248</f>
        <v>0</v>
      </c>
    </row>
    <row r="249" spans="1:6">
      <c r="A249" s="108"/>
      <c r="B249" s="435"/>
      <c r="C249" s="98"/>
      <c r="D249" s="78"/>
      <c r="E249" s="109"/>
      <c r="F249" s="110"/>
    </row>
    <row r="250" spans="1:6">
      <c r="A250" s="108" t="s">
        <v>252</v>
      </c>
      <c r="B250" s="435" t="s">
        <v>581</v>
      </c>
      <c r="C250" s="98" t="s">
        <v>21</v>
      </c>
      <c r="D250" s="78">
        <v>70</v>
      </c>
      <c r="E250" s="109"/>
      <c r="F250" s="110">
        <f>E250*D250</f>
        <v>0</v>
      </c>
    </row>
    <row r="251" spans="1:6">
      <c r="A251" s="108"/>
      <c r="B251" s="435"/>
      <c r="C251" s="98"/>
      <c r="D251" s="78"/>
      <c r="E251" s="109"/>
      <c r="F251" s="110"/>
    </row>
    <row r="252" spans="1:6">
      <c r="A252" s="108" t="s">
        <v>282</v>
      </c>
      <c r="B252" s="435" t="s">
        <v>582</v>
      </c>
      <c r="C252" s="98" t="s">
        <v>21</v>
      </c>
      <c r="D252" s="78">
        <v>70</v>
      </c>
      <c r="E252" s="109"/>
      <c r="F252" s="110">
        <f>E252*D252</f>
        <v>0</v>
      </c>
    </row>
    <row r="253" spans="1:6">
      <c r="A253" s="108"/>
      <c r="B253" s="435"/>
      <c r="C253" s="98"/>
      <c r="D253" s="78"/>
      <c r="E253" s="109"/>
      <c r="F253" s="110"/>
    </row>
    <row r="254" spans="1:6">
      <c r="A254" s="108" t="s">
        <v>583</v>
      </c>
      <c r="B254" s="435" t="s">
        <v>584</v>
      </c>
      <c r="C254" s="98" t="s">
        <v>22</v>
      </c>
      <c r="D254" s="78">
        <v>1</v>
      </c>
      <c r="E254" s="109"/>
      <c r="F254" s="110">
        <f>E254*D254</f>
        <v>0</v>
      </c>
    </row>
    <row r="255" spans="1:6">
      <c r="A255" s="108"/>
      <c r="B255" s="435"/>
      <c r="C255" s="98"/>
      <c r="D255" s="78"/>
      <c r="E255" s="109"/>
      <c r="F255" s="110"/>
    </row>
    <row r="256" spans="1:6" ht="30">
      <c r="A256" s="108" t="s">
        <v>585</v>
      </c>
      <c r="B256" s="435" t="s">
        <v>156</v>
      </c>
      <c r="C256" s="98" t="s">
        <v>22</v>
      </c>
      <c r="D256" s="78">
        <v>1</v>
      </c>
      <c r="E256" s="109"/>
      <c r="F256" s="110">
        <f>E256*D256</f>
        <v>0</v>
      </c>
    </row>
    <row r="257" spans="1:6">
      <c r="A257" s="108"/>
      <c r="B257" s="435"/>
      <c r="C257" s="98"/>
      <c r="D257" s="78"/>
      <c r="E257" s="109"/>
      <c r="F257" s="110"/>
    </row>
    <row r="258" spans="1:6" ht="30">
      <c r="A258" s="108" t="s">
        <v>586</v>
      </c>
      <c r="B258" s="435" t="s">
        <v>27</v>
      </c>
      <c r="C258" s="98">
        <v>0.05</v>
      </c>
      <c r="D258" s="78"/>
      <c r="E258" s="109"/>
      <c r="F258" s="110">
        <f>SUM(F248:F256)*C258</f>
        <v>0</v>
      </c>
    </row>
    <row r="259" spans="1:6">
      <c r="A259" s="108"/>
      <c r="B259" s="435"/>
      <c r="C259" s="98"/>
      <c r="D259" s="78"/>
      <c r="E259" s="109"/>
      <c r="F259" s="110"/>
    </row>
    <row r="260" spans="1:6" ht="15.6" thickBot="1">
      <c r="A260" s="115" t="s">
        <v>250</v>
      </c>
      <c r="B260" s="441" t="s">
        <v>253</v>
      </c>
      <c r="C260" s="442"/>
      <c r="D260" s="100"/>
      <c r="E260" s="429"/>
      <c r="F260" s="430">
        <f>SUM(F248:F258)</f>
        <v>0</v>
      </c>
    </row>
    <row r="261" spans="1:6" ht="15.6" thickBot="1">
      <c r="B261" s="456"/>
    </row>
    <row r="262" spans="1:6" ht="19.8" thickBot="1">
      <c r="A262" s="121" t="s">
        <v>249</v>
      </c>
      <c r="B262" s="454" t="s">
        <v>154</v>
      </c>
      <c r="C262" s="410"/>
      <c r="D262" s="411"/>
      <c r="E262" s="412"/>
      <c r="F262" s="448">
        <f>F260</f>
        <v>0</v>
      </c>
    </row>
  </sheetData>
  <mergeCells count="3">
    <mergeCell ref="A1:F2"/>
    <mergeCell ref="A3:B3"/>
    <mergeCell ref="A4:F4"/>
  </mergeCells>
  <phoneticPr fontId="35" type="noConversion"/>
  <pageMargins left="0.70866141732283472" right="0.70866141732283472" top="0.74803149606299213" bottom="0.74803149606299213" header="0.31496062992125984" footer="0.31496062992125984"/>
  <pageSetup paperSize="9" scale="66" firstPageNumber="3" fitToHeight="0" orientation="portrait" useFirstPageNumber="1" r:id="rId1"/>
  <headerFooter>
    <oddFooter>&amp;CPrometne površine
&amp;P/&amp;N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157"/>
  <sheetViews>
    <sheetView view="pageBreakPreview" topLeftCell="A151" zoomScaleNormal="130" zoomScaleSheetLayoutView="100" workbookViewId="0">
      <selection activeCell="E15" sqref="E15"/>
    </sheetView>
  </sheetViews>
  <sheetFormatPr defaultColWidth="10.33203125" defaultRowHeight="15"/>
  <cols>
    <col min="1" max="1" width="10.44140625" style="83" bestFit="1" customWidth="1"/>
    <col min="2" max="2" width="75.5546875" style="84" customWidth="1"/>
    <col min="3" max="3" width="6.44140625" style="80" bestFit="1" customWidth="1"/>
    <col min="4" max="4" width="9.44140625" style="81" bestFit="1" customWidth="1"/>
    <col min="5" max="5" width="11" style="82" bestFit="1" customWidth="1"/>
    <col min="6" max="6" width="14.5546875" style="85" bestFit="1" customWidth="1"/>
    <col min="7" max="16384" width="10.33203125" style="49"/>
  </cols>
  <sheetData>
    <row r="1" spans="1:43" s="39" customFormat="1">
      <c r="A1" s="496" t="s">
        <v>157</v>
      </c>
      <c r="B1" s="497"/>
      <c r="C1" s="497"/>
      <c r="D1" s="497"/>
      <c r="E1" s="497"/>
      <c r="F1" s="498"/>
    </row>
    <row r="2" spans="1:43" s="39" customFormat="1" ht="15.6" thickBot="1">
      <c r="A2" s="499"/>
      <c r="B2" s="500"/>
      <c r="C2" s="500"/>
      <c r="D2" s="500"/>
      <c r="E2" s="500"/>
      <c r="F2" s="501"/>
    </row>
    <row r="3" spans="1:43" s="39" customFormat="1" ht="15.6" thickBot="1">
      <c r="A3" s="502"/>
      <c r="B3" s="503"/>
      <c r="C3" s="40"/>
      <c r="D3" s="41"/>
      <c r="E3" s="42"/>
      <c r="F3" s="43"/>
    </row>
    <row r="4" spans="1:43" s="44" customFormat="1" ht="19.8" thickBot="1">
      <c r="A4" s="507" t="s">
        <v>24</v>
      </c>
      <c r="B4" s="508"/>
      <c r="C4" s="508"/>
      <c r="D4" s="508"/>
      <c r="E4" s="508"/>
      <c r="F4" s="509"/>
    </row>
    <row r="5" spans="1:43">
      <c r="A5" s="45"/>
      <c r="B5" s="46"/>
      <c r="C5" s="47"/>
      <c r="D5" s="47"/>
      <c r="E5" s="48"/>
      <c r="F5" s="48"/>
    </row>
    <row r="6" spans="1:43" s="55" customFormat="1" ht="30">
      <c r="A6" s="50" t="s">
        <v>0</v>
      </c>
      <c r="B6" s="51" t="s">
        <v>1</v>
      </c>
      <c r="C6" s="52" t="s">
        <v>3</v>
      </c>
      <c r="D6" s="53" t="s">
        <v>7</v>
      </c>
      <c r="E6" s="54" t="s">
        <v>4</v>
      </c>
      <c r="F6" s="54" t="s">
        <v>5</v>
      </c>
    </row>
    <row r="7" spans="1:43" s="39" customFormat="1" ht="15.6" thickBot="1">
      <c r="A7" s="56"/>
      <c r="B7" s="57"/>
      <c r="C7" s="58"/>
      <c r="D7" s="59"/>
      <c r="E7" s="60"/>
      <c r="F7" s="61"/>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row>
    <row r="8" spans="1:43" s="66" customFormat="1" ht="19.8" thickBot="1">
      <c r="A8" s="86" t="s">
        <v>20</v>
      </c>
      <c r="B8" s="87" t="s">
        <v>284</v>
      </c>
      <c r="C8" s="62"/>
      <c r="D8" s="63"/>
      <c r="E8" s="64"/>
      <c r="F8" s="65"/>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row>
    <row r="9" spans="1:43" s="70" customFormat="1">
      <c r="A9" s="67"/>
      <c r="B9" s="68"/>
      <c r="C9" s="71"/>
      <c r="D9" s="72"/>
      <c r="E9" s="73"/>
      <c r="F9" s="7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row>
    <row r="10" spans="1:43">
      <c r="A10" s="75"/>
      <c r="B10" s="76"/>
      <c r="C10" s="77"/>
      <c r="D10" s="78"/>
      <c r="E10" s="112"/>
      <c r="F10" s="69"/>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row>
    <row r="11" spans="1:43" ht="45">
      <c r="A11" s="108" t="s">
        <v>29</v>
      </c>
      <c r="B11" s="76" t="s">
        <v>99</v>
      </c>
      <c r="C11" s="77" t="s">
        <v>11</v>
      </c>
      <c r="D11" s="78">
        <v>159.69999999999999</v>
      </c>
      <c r="E11" s="112"/>
      <c r="F11" s="69">
        <f>E11*D11</f>
        <v>0</v>
      </c>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row>
    <row r="12" spans="1:43">
      <c r="A12" s="108"/>
      <c r="B12" s="76"/>
      <c r="C12" s="77"/>
      <c r="D12" s="78"/>
      <c r="E12" s="112"/>
      <c r="F12" s="69"/>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row>
    <row r="13" spans="1:43" ht="30">
      <c r="A13" s="108" t="s">
        <v>30</v>
      </c>
      <c r="B13" s="76" t="s">
        <v>100</v>
      </c>
      <c r="C13" s="77" t="s">
        <v>25</v>
      </c>
      <c r="D13" s="78">
        <v>10</v>
      </c>
      <c r="E13" s="112"/>
      <c r="F13" s="69">
        <f>E13*D13</f>
        <v>0</v>
      </c>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row>
    <row r="14" spans="1:43">
      <c r="A14" s="108"/>
      <c r="B14" s="76"/>
      <c r="C14" s="77"/>
      <c r="D14" s="78"/>
      <c r="E14" s="112"/>
      <c r="F14" s="69"/>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row>
    <row r="15" spans="1:43" ht="30">
      <c r="A15" s="108" t="s">
        <v>32</v>
      </c>
      <c r="B15" s="76" t="s">
        <v>101</v>
      </c>
      <c r="C15" s="77" t="s">
        <v>11</v>
      </c>
      <c r="D15" s="78">
        <v>159.69999999999999</v>
      </c>
      <c r="E15" s="112"/>
      <c r="F15" s="69">
        <f>E15*D15</f>
        <v>0</v>
      </c>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row>
    <row r="16" spans="1:43">
      <c r="A16" s="108"/>
      <c r="B16" s="76"/>
      <c r="C16" s="77"/>
      <c r="D16" s="78"/>
      <c r="E16" s="112"/>
      <c r="F16" s="69"/>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row>
    <row r="17" spans="1:43" ht="60">
      <c r="A17" s="108" t="s">
        <v>51</v>
      </c>
      <c r="B17" s="76" t="s">
        <v>102</v>
      </c>
      <c r="C17" s="77" t="s">
        <v>11</v>
      </c>
      <c r="D17" s="78">
        <v>159.69999999999999</v>
      </c>
      <c r="E17" s="112"/>
      <c r="F17" s="69">
        <f>E17*D17</f>
        <v>0</v>
      </c>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row>
    <row r="18" spans="1:43">
      <c r="A18" s="108"/>
      <c r="B18" s="76"/>
      <c r="C18" s="77"/>
      <c r="D18" s="78"/>
      <c r="E18" s="112"/>
      <c r="F18" s="69"/>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row>
    <row r="19" spans="1:43">
      <c r="A19" s="108" t="s">
        <v>52</v>
      </c>
      <c r="B19" s="76" t="s">
        <v>103</v>
      </c>
      <c r="C19" s="77" t="s">
        <v>21</v>
      </c>
      <c r="D19" s="78">
        <v>45</v>
      </c>
      <c r="E19" s="112"/>
      <c r="F19" s="69">
        <f>E19*D19</f>
        <v>0</v>
      </c>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row>
    <row r="20" spans="1:43">
      <c r="A20" s="108"/>
      <c r="B20" s="76"/>
      <c r="C20" s="77"/>
      <c r="D20" s="78"/>
      <c r="E20" s="112"/>
      <c r="F20" s="69"/>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row>
    <row r="21" spans="1:43">
      <c r="A21" s="108" t="s">
        <v>53</v>
      </c>
      <c r="B21" s="76" t="s">
        <v>104</v>
      </c>
      <c r="C21" s="77" t="s">
        <v>21</v>
      </c>
      <c r="D21" s="78">
        <v>23</v>
      </c>
      <c r="E21" s="112"/>
      <c r="F21" s="69">
        <f>E21*D21</f>
        <v>0</v>
      </c>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row>
    <row r="22" spans="1:43">
      <c r="A22" s="108"/>
      <c r="B22" s="76"/>
      <c r="C22" s="77"/>
      <c r="D22" s="78"/>
      <c r="E22" s="112"/>
      <c r="F22" s="69"/>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row>
    <row r="23" spans="1:43" ht="45">
      <c r="A23" s="108" t="s">
        <v>54</v>
      </c>
      <c r="B23" s="76" t="s">
        <v>285</v>
      </c>
      <c r="C23" s="77" t="s">
        <v>10</v>
      </c>
      <c r="D23" s="78">
        <v>493.9</v>
      </c>
      <c r="E23" s="112"/>
      <c r="F23" s="69">
        <f>E23*D23</f>
        <v>0</v>
      </c>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row>
    <row r="24" spans="1:43">
      <c r="A24" s="108"/>
      <c r="B24" s="76"/>
      <c r="C24" s="77"/>
      <c r="D24" s="78"/>
      <c r="E24" s="112"/>
      <c r="F24" s="69"/>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row>
    <row r="25" spans="1:43" ht="45">
      <c r="A25" s="108" t="s">
        <v>55</v>
      </c>
      <c r="B25" s="76" t="s">
        <v>106</v>
      </c>
      <c r="C25" s="77" t="s">
        <v>10</v>
      </c>
      <c r="D25" s="78">
        <v>493.9</v>
      </c>
      <c r="E25" s="112"/>
      <c r="F25" s="69">
        <f>E25*D25</f>
        <v>0</v>
      </c>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row>
    <row r="26" spans="1:43">
      <c r="A26" s="108"/>
      <c r="B26" s="76"/>
      <c r="C26" s="77"/>
      <c r="D26" s="78"/>
      <c r="E26" s="112"/>
      <c r="F26" s="69"/>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row>
    <row r="27" spans="1:43" ht="30">
      <c r="A27" s="108" t="s">
        <v>56</v>
      </c>
      <c r="B27" s="76" t="s">
        <v>107</v>
      </c>
      <c r="C27" s="77" t="s">
        <v>10</v>
      </c>
      <c r="D27" s="78">
        <v>109.8</v>
      </c>
      <c r="E27" s="112"/>
      <c r="F27" s="69">
        <f>E27*D27</f>
        <v>0</v>
      </c>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row>
    <row r="28" spans="1:43">
      <c r="A28" s="108"/>
      <c r="B28" s="76"/>
      <c r="C28" s="77"/>
      <c r="D28" s="78"/>
      <c r="E28" s="112"/>
      <c r="F28" s="69"/>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row>
    <row r="29" spans="1:43">
      <c r="A29" s="108" t="s">
        <v>57</v>
      </c>
      <c r="B29" s="76" t="s">
        <v>108</v>
      </c>
      <c r="C29" s="77" t="s">
        <v>9</v>
      </c>
      <c r="D29" s="78">
        <v>255.5</v>
      </c>
      <c r="E29" s="112"/>
      <c r="F29" s="69">
        <f>E29*D29</f>
        <v>0</v>
      </c>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row>
    <row r="30" spans="1:43">
      <c r="A30" s="108"/>
      <c r="B30" s="76"/>
      <c r="C30" s="77"/>
      <c r="D30" s="78"/>
      <c r="E30" s="112"/>
      <c r="F30" s="69"/>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row>
    <row r="31" spans="1:43" ht="60">
      <c r="A31" s="108" t="s">
        <v>58</v>
      </c>
      <c r="B31" s="76" t="s">
        <v>109</v>
      </c>
      <c r="C31" s="77" t="s">
        <v>10</v>
      </c>
      <c r="D31" s="78">
        <v>25.6</v>
      </c>
      <c r="E31" s="112"/>
      <c r="F31" s="69">
        <f>E31*D31</f>
        <v>0</v>
      </c>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row>
    <row r="32" spans="1:43">
      <c r="A32" s="108"/>
      <c r="B32" s="76"/>
      <c r="C32" s="77"/>
      <c r="D32" s="78"/>
      <c r="E32" s="112"/>
      <c r="F32" s="69"/>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row>
    <row r="33" spans="1:43" ht="60">
      <c r="A33" s="108" t="s">
        <v>59</v>
      </c>
      <c r="B33" s="76" t="s">
        <v>110</v>
      </c>
      <c r="C33" s="77" t="s">
        <v>10</v>
      </c>
      <c r="D33" s="78">
        <v>169.9</v>
      </c>
      <c r="E33" s="112"/>
      <c r="F33" s="69">
        <f>E33*D33</f>
        <v>0</v>
      </c>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row>
    <row r="34" spans="1:43">
      <c r="A34" s="108"/>
      <c r="B34" s="76"/>
      <c r="C34" s="77"/>
      <c r="D34" s="78"/>
      <c r="E34" s="112"/>
      <c r="F34" s="69"/>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row>
    <row r="35" spans="1:43" ht="45">
      <c r="A35" s="108" t="s">
        <v>60</v>
      </c>
      <c r="B35" s="76" t="s">
        <v>111</v>
      </c>
      <c r="C35" s="77" t="s">
        <v>9</v>
      </c>
      <c r="D35" s="78">
        <v>684.1</v>
      </c>
      <c r="E35" s="112"/>
      <c r="F35" s="69">
        <f>E35*D35</f>
        <v>0</v>
      </c>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row>
    <row r="36" spans="1:43">
      <c r="A36" s="108"/>
      <c r="B36" s="76"/>
      <c r="C36" s="77"/>
      <c r="D36" s="78"/>
      <c r="E36" s="112"/>
      <c r="F36" s="69"/>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row>
    <row r="37" spans="1:43" ht="120">
      <c r="A37" s="108" t="s">
        <v>61</v>
      </c>
      <c r="B37" s="76" t="s">
        <v>112</v>
      </c>
      <c r="C37" s="77" t="s">
        <v>11</v>
      </c>
      <c r="D37" s="78">
        <v>159.69999999999999</v>
      </c>
      <c r="E37" s="112"/>
      <c r="F37" s="69">
        <f>E37*D37</f>
        <v>0</v>
      </c>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row>
    <row r="38" spans="1:43">
      <c r="A38" s="108"/>
      <c r="B38" s="76"/>
      <c r="C38" s="98"/>
      <c r="D38" s="78"/>
      <c r="E38" s="112"/>
      <c r="F38" s="69"/>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row>
    <row r="39" spans="1:43" ht="60">
      <c r="A39" s="108" t="s">
        <v>62</v>
      </c>
      <c r="B39" s="76" t="s">
        <v>113</v>
      </c>
      <c r="C39" s="98" t="s">
        <v>8</v>
      </c>
      <c r="D39" s="78">
        <v>2</v>
      </c>
      <c r="E39" s="112"/>
      <c r="F39" s="69">
        <f>E39*D39</f>
        <v>0</v>
      </c>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row>
    <row r="40" spans="1:43">
      <c r="A40" s="108"/>
      <c r="B40" s="76"/>
      <c r="C40" s="98"/>
      <c r="D40" s="78"/>
      <c r="E40" s="112"/>
      <c r="F40" s="69"/>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row>
    <row r="41" spans="1:43" ht="60">
      <c r="A41" s="108" t="s">
        <v>63</v>
      </c>
      <c r="B41" s="76" t="s">
        <v>114</v>
      </c>
      <c r="C41" s="98" t="s">
        <v>8</v>
      </c>
      <c r="D41" s="78">
        <v>4</v>
      </c>
      <c r="E41" s="112"/>
      <c r="F41" s="69">
        <f>E41*D41</f>
        <v>0</v>
      </c>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row>
    <row r="42" spans="1:43">
      <c r="A42" s="108"/>
      <c r="B42" s="76"/>
      <c r="C42" s="98"/>
      <c r="D42" s="78"/>
      <c r="E42" s="112"/>
      <c r="F42" s="69"/>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row>
    <row r="43" spans="1:43" ht="60">
      <c r="A43" s="108" t="s">
        <v>64</v>
      </c>
      <c r="B43" s="76" t="s">
        <v>286</v>
      </c>
      <c r="C43" s="98" t="s">
        <v>8</v>
      </c>
      <c r="D43" s="78">
        <v>1</v>
      </c>
      <c r="E43" s="112"/>
      <c r="F43" s="69">
        <f>E43*D43</f>
        <v>0</v>
      </c>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row>
    <row r="44" spans="1:43">
      <c r="A44" s="108"/>
      <c r="B44" s="76"/>
      <c r="C44" s="98"/>
      <c r="D44" s="78"/>
      <c r="E44" s="112"/>
      <c r="F44" s="69"/>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row>
    <row r="45" spans="1:43" ht="60">
      <c r="A45" s="108" t="s">
        <v>65</v>
      </c>
      <c r="B45" s="76" t="s">
        <v>287</v>
      </c>
      <c r="C45" s="77" t="s">
        <v>8</v>
      </c>
      <c r="D45" s="78">
        <v>3</v>
      </c>
      <c r="E45" s="112"/>
      <c r="F45" s="69">
        <f>E45*D45</f>
        <v>0</v>
      </c>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row>
    <row r="46" spans="1:43">
      <c r="A46" s="108"/>
      <c r="B46" s="76"/>
      <c r="C46" s="77"/>
      <c r="D46" s="78"/>
      <c r="E46" s="112"/>
      <c r="F46" s="69"/>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row>
    <row r="47" spans="1:43" ht="90">
      <c r="A47" s="108" t="s">
        <v>66</v>
      </c>
      <c r="B47" s="76" t="s">
        <v>115</v>
      </c>
      <c r="C47" s="77" t="s">
        <v>8</v>
      </c>
      <c r="D47" s="78">
        <v>10</v>
      </c>
      <c r="E47" s="112"/>
      <c r="F47" s="69">
        <f>E47*D47</f>
        <v>0</v>
      </c>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row>
    <row r="48" spans="1:43">
      <c r="A48" s="108"/>
      <c r="B48" s="76"/>
      <c r="C48" s="77"/>
      <c r="D48" s="78"/>
      <c r="E48" s="112"/>
      <c r="F48" s="69"/>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row>
    <row r="49" spans="1:43">
      <c r="A49" s="108" t="s">
        <v>67</v>
      </c>
      <c r="B49" s="76" t="s">
        <v>116</v>
      </c>
      <c r="C49" s="77" t="s">
        <v>26</v>
      </c>
      <c r="D49" s="78">
        <v>159.69999999999999</v>
      </c>
      <c r="E49" s="112"/>
      <c r="F49" s="69">
        <f>E49*D49</f>
        <v>0</v>
      </c>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row>
    <row r="50" spans="1:43">
      <c r="A50" s="108"/>
      <c r="B50" s="76"/>
      <c r="C50" s="77"/>
      <c r="D50" s="78"/>
      <c r="E50" s="112"/>
      <c r="F50" s="69"/>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row>
    <row r="51" spans="1:43" ht="30">
      <c r="A51" s="108" t="s">
        <v>68</v>
      </c>
      <c r="B51" s="76" t="s">
        <v>117</v>
      </c>
      <c r="C51" s="77" t="s">
        <v>26</v>
      </c>
      <c r="D51" s="78">
        <v>159.69999999999999</v>
      </c>
      <c r="E51" s="112"/>
      <c r="F51" s="69">
        <f>E51*D51</f>
        <v>0</v>
      </c>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row>
    <row r="52" spans="1:43">
      <c r="A52" s="108"/>
      <c r="B52" s="76"/>
      <c r="C52" s="77"/>
      <c r="D52" s="78"/>
      <c r="E52" s="112"/>
      <c r="F52" s="69"/>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row>
    <row r="53" spans="1:43">
      <c r="A53" s="108" t="s">
        <v>69</v>
      </c>
      <c r="B53" s="76" t="s">
        <v>288</v>
      </c>
      <c r="C53" s="77" t="s">
        <v>8</v>
      </c>
      <c r="D53" s="78">
        <v>1</v>
      </c>
      <c r="E53" s="112"/>
      <c r="F53" s="69">
        <f>E53*D53</f>
        <v>0</v>
      </c>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row>
    <row r="54" spans="1:43">
      <c r="A54" s="108"/>
      <c r="B54" s="76"/>
      <c r="C54" s="77"/>
      <c r="D54" s="78"/>
      <c r="E54" s="112"/>
      <c r="F54" s="69"/>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row>
    <row r="55" spans="1:43">
      <c r="A55" s="108" t="s">
        <v>70</v>
      </c>
      <c r="B55" s="76" t="s">
        <v>289</v>
      </c>
      <c r="C55" s="77" t="s">
        <v>8</v>
      </c>
      <c r="D55" s="78">
        <v>1</v>
      </c>
      <c r="E55" s="112"/>
      <c r="F55" s="69">
        <f>E55*D55</f>
        <v>0</v>
      </c>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row>
    <row r="56" spans="1:43">
      <c r="A56" s="108"/>
      <c r="B56" s="76"/>
      <c r="C56" s="77"/>
      <c r="D56" s="78"/>
      <c r="E56" s="112"/>
      <c r="F56" s="69"/>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row>
    <row r="57" spans="1:43">
      <c r="A57" s="108" t="s">
        <v>70</v>
      </c>
      <c r="B57" s="76" t="s">
        <v>290</v>
      </c>
      <c r="C57" s="77" t="s">
        <v>8</v>
      </c>
      <c r="D57" s="78">
        <v>2</v>
      </c>
      <c r="E57" s="112"/>
      <c r="F57" s="69">
        <f>E57*D57</f>
        <v>0</v>
      </c>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row>
    <row r="58" spans="1:43">
      <c r="A58" s="108"/>
      <c r="B58" s="76"/>
      <c r="C58" s="77"/>
      <c r="D58" s="78"/>
      <c r="E58" s="112"/>
      <c r="F58" s="69"/>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row>
    <row r="59" spans="1:43" ht="30">
      <c r="A59" s="108" t="s">
        <v>71</v>
      </c>
      <c r="B59" s="123" t="s">
        <v>156</v>
      </c>
      <c r="C59" s="77" t="s">
        <v>22</v>
      </c>
      <c r="D59" s="78">
        <v>1</v>
      </c>
      <c r="E59" s="112"/>
      <c r="F59" s="69">
        <f>E59*D59</f>
        <v>0</v>
      </c>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row>
    <row r="60" spans="1:43">
      <c r="A60" s="108"/>
      <c r="B60" s="76"/>
      <c r="C60" s="77"/>
      <c r="D60" s="78"/>
      <c r="E60" s="112"/>
      <c r="F60" s="69"/>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row>
    <row r="61" spans="1:43" ht="30">
      <c r="A61" s="108" t="s">
        <v>72</v>
      </c>
      <c r="B61" s="76" t="s">
        <v>31</v>
      </c>
      <c r="C61" s="98">
        <v>0.05</v>
      </c>
      <c r="D61" s="78"/>
      <c r="E61" s="112"/>
      <c r="F61" s="69">
        <f>SUM(F11:F60)*C61</f>
        <v>0</v>
      </c>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row>
    <row r="62" spans="1:43" ht="15.6" thickBot="1"/>
    <row r="63" spans="1:43" ht="19.8" thickBot="1">
      <c r="A63" s="86" t="s">
        <v>20</v>
      </c>
      <c r="B63" s="87" t="s">
        <v>284</v>
      </c>
      <c r="C63" s="62"/>
      <c r="D63" s="63"/>
      <c r="E63" s="64"/>
      <c r="F63" s="113">
        <f>SUM(F11:F62)</f>
        <v>0</v>
      </c>
    </row>
    <row r="64" spans="1:43" ht="15.6" thickBot="1"/>
    <row r="65" spans="1:6" ht="19.8" thickBot="1">
      <c r="A65" s="86" t="s">
        <v>174</v>
      </c>
      <c r="B65" s="87" t="s">
        <v>291</v>
      </c>
      <c r="C65" s="62"/>
      <c r="D65" s="63"/>
      <c r="E65" s="64"/>
      <c r="F65" s="65"/>
    </row>
    <row r="66" spans="1:6">
      <c r="A66" s="67"/>
      <c r="B66" s="68"/>
      <c r="C66" s="71"/>
      <c r="D66" s="72"/>
      <c r="E66" s="73"/>
      <c r="F66" s="74"/>
    </row>
    <row r="67" spans="1:6">
      <c r="A67" s="75"/>
      <c r="B67" s="76"/>
      <c r="C67" s="77"/>
      <c r="D67" s="78"/>
      <c r="E67" s="112"/>
      <c r="F67" s="69"/>
    </row>
    <row r="68" spans="1:6" ht="45">
      <c r="A68" s="108" t="s">
        <v>178</v>
      </c>
      <c r="B68" s="76" t="s">
        <v>99</v>
      </c>
      <c r="C68" s="77" t="s">
        <v>11</v>
      </c>
      <c r="D68" s="78">
        <v>17.399999999999999</v>
      </c>
      <c r="E68" s="112"/>
      <c r="F68" s="69">
        <f>E68*D68</f>
        <v>0</v>
      </c>
    </row>
    <row r="69" spans="1:6">
      <c r="A69" s="108"/>
      <c r="B69" s="76"/>
      <c r="C69" s="77"/>
      <c r="D69" s="78"/>
      <c r="E69" s="112"/>
      <c r="F69" s="69"/>
    </row>
    <row r="70" spans="1:6" ht="30">
      <c r="A70" s="108" t="s">
        <v>179</v>
      </c>
      <c r="B70" s="76" t="s">
        <v>100</v>
      </c>
      <c r="C70" s="77" t="s">
        <v>25</v>
      </c>
      <c r="D70" s="78">
        <v>1</v>
      </c>
      <c r="E70" s="112"/>
      <c r="F70" s="69">
        <f>E70*D70</f>
        <v>0</v>
      </c>
    </row>
    <row r="71" spans="1:6">
      <c r="A71" s="108"/>
      <c r="B71" s="76"/>
      <c r="C71" s="77"/>
      <c r="D71" s="78"/>
      <c r="E71" s="112"/>
      <c r="F71" s="69"/>
    </row>
    <row r="72" spans="1:6" ht="30">
      <c r="A72" s="108" t="s">
        <v>180</v>
      </c>
      <c r="B72" s="76" t="s">
        <v>101</v>
      </c>
      <c r="C72" s="77" t="s">
        <v>11</v>
      </c>
      <c r="D72" s="78">
        <v>17.399999999999999</v>
      </c>
      <c r="E72" s="112"/>
      <c r="F72" s="69">
        <f>E72*D72</f>
        <v>0</v>
      </c>
    </row>
    <row r="73" spans="1:6">
      <c r="A73" s="108"/>
      <c r="B73" s="76"/>
      <c r="C73" s="77"/>
      <c r="D73" s="78"/>
      <c r="E73" s="112"/>
      <c r="F73" s="69"/>
    </row>
    <row r="74" spans="1:6" ht="60">
      <c r="A74" s="108" t="s">
        <v>293</v>
      </c>
      <c r="B74" s="76" t="s">
        <v>102</v>
      </c>
      <c r="C74" s="77" t="s">
        <v>11</v>
      </c>
      <c r="D74" s="78">
        <v>17.399999999999999</v>
      </c>
      <c r="E74" s="112"/>
      <c r="F74" s="69">
        <f>E74*D74</f>
        <v>0</v>
      </c>
    </row>
    <row r="75" spans="1:6">
      <c r="A75" s="108"/>
      <c r="B75" s="76"/>
      <c r="C75" s="77"/>
      <c r="D75" s="78"/>
      <c r="E75" s="112"/>
      <c r="F75" s="69"/>
    </row>
    <row r="76" spans="1:6">
      <c r="A76" s="108" t="s">
        <v>294</v>
      </c>
      <c r="B76" s="76" t="s">
        <v>103</v>
      </c>
      <c r="C76" s="77" t="s">
        <v>21</v>
      </c>
      <c r="D76" s="78">
        <v>3</v>
      </c>
      <c r="E76" s="112"/>
      <c r="F76" s="69">
        <f>E76*D76</f>
        <v>0</v>
      </c>
    </row>
    <row r="77" spans="1:6">
      <c r="A77" s="108"/>
      <c r="B77" s="76"/>
      <c r="C77" s="77"/>
      <c r="D77" s="78"/>
      <c r="E77" s="112"/>
      <c r="F77" s="69"/>
    </row>
    <row r="78" spans="1:6">
      <c r="A78" s="108" t="s">
        <v>295</v>
      </c>
      <c r="B78" s="76" t="s">
        <v>104</v>
      </c>
      <c r="C78" s="77" t="s">
        <v>21</v>
      </c>
      <c r="D78" s="78">
        <v>1</v>
      </c>
      <c r="E78" s="112"/>
      <c r="F78" s="69">
        <f>E78*D78</f>
        <v>0</v>
      </c>
    </row>
    <row r="79" spans="1:6">
      <c r="A79" s="108"/>
      <c r="B79" s="76"/>
      <c r="C79" s="77"/>
      <c r="D79" s="78"/>
      <c r="E79" s="112"/>
      <c r="F79" s="69"/>
    </row>
    <row r="80" spans="1:6" ht="45">
      <c r="A80" s="108" t="s">
        <v>296</v>
      </c>
      <c r="B80" s="76" t="s">
        <v>285</v>
      </c>
      <c r="C80" s="77" t="s">
        <v>10</v>
      </c>
      <c r="D80" s="78">
        <v>40</v>
      </c>
      <c r="E80" s="112"/>
      <c r="F80" s="69">
        <f>E80*D80</f>
        <v>0</v>
      </c>
    </row>
    <row r="81" spans="1:6">
      <c r="A81" s="108"/>
      <c r="B81" s="76"/>
      <c r="C81" s="77"/>
      <c r="D81" s="78"/>
      <c r="E81" s="112"/>
      <c r="F81" s="69"/>
    </row>
    <row r="82" spans="1:6" ht="45">
      <c r="A82" s="108" t="s">
        <v>297</v>
      </c>
      <c r="B82" s="76" t="s">
        <v>106</v>
      </c>
      <c r="C82" s="77" t="s">
        <v>10</v>
      </c>
      <c r="D82" s="78">
        <v>50.4</v>
      </c>
      <c r="E82" s="112"/>
      <c r="F82" s="69">
        <f>E82*D82</f>
        <v>0</v>
      </c>
    </row>
    <row r="83" spans="1:6">
      <c r="A83" s="108"/>
      <c r="B83" s="76"/>
      <c r="C83" s="77"/>
      <c r="D83" s="78"/>
      <c r="E83" s="112"/>
      <c r="F83" s="69"/>
    </row>
    <row r="84" spans="1:6" ht="30">
      <c r="A84" s="108" t="s">
        <v>298</v>
      </c>
      <c r="B84" s="76" t="s">
        <v>107</v>
      </c>
      <c r="C84" s="77" t="s">
        <v>10</v>
      </c>
      <c r="D84" s="78">
        <v>10.1</v>
      </c>
      <c r="E84" s="112"/>
      <c r="F84" s="69">
        <f>E84*D84</f>
        <v>0</v>
      </c>
    </row>
    <row r="85" spans="1:6">
      <c r="A85" s="108"/>
      <c r="B85" s="76"/>
      <c r="C85" s="77"/>
      <c r="D85" s="78"/>
      <c r="E85" s="112"/>
      <c r="F85" s="69"/>
    </row>
    <row r="86" spans="1:6">
      <c r="A86" s="108" t="s">
        <v>299</v>
      </c>
      <c r="B86" s="76" t="s">
        <v>108</v>
      </c>
      <c r="C86" s="77" t="s">
        <v>9</v>
      </c>
      <c r="D86" s="78">
        <v>27.8</v>
      </c>
      <c r="E86" s="112"/>
      <c r="F86" s="69">
        <f>E86*D86</f>
        <v>0</v>
      </c>
    </row>
    <row r="87" spans="1:6">
      <c r="A87" s="108"/>
      <c r="B87" s="76"/>
      <c r="C87" s="77"/>
      <c r="D87" s="78"/>
      <c r="E87" s="112"/>
      <c r="F87" s="69"/>
    </row>
    <row r="88" spans="1:6" ht="60">
      <c r="A88" s="108" t="s">
        <v>300</v>
      </c>
      <c r="B88" s="76" t="s">
        <v>109</v>
      </c>
      <c r="C88" s="77" t="s">
        <v>10</v>
      </c>
      <c r="D88" s="78">
        <v>2.8</v>
      </c>
      <c r="E88" s="112"/>
      <c r="F88" s="69">
        <f>E88*D88</f>
        <v>0</v>
      </c>
    </row>
    <row r="89" spans="1:6">
      <c r="A89" s="108"/>
      <c r="B89" s="76"/>
      <c r="C89" s="77"/>
      <c r="D89" s="78"/>
      <c r="E89" s="112"/>
      <c r="F89" s="69"/>
    </row>
    <row r="90" spans="1:6" ht="60">
      <c r="A90" s="108" t="s">
        <v>301</v>
      </c>
      <c r="B90" s="76" t="s">
        <v>110</v>
      </c>
      <c r="C90" s="77" t="s">
        <v>10</v>
      </c>
      <c r="D90" s="78">
        <v>18.5</v>
      </c>
      <c r="E90" s="112"/>
      <c r="F90" s="69">
        <f>E90*D90</f>
        <v>0</v>
      </c>
    </row>
    <row r="91" spans="1:6">
      <c r="A91" s="108"/>
      <c r="B91" s="76"/>
      <c r="C91" s="77"/>
      <c r="D91" s="78"/>
      <c r="E91" s="112"/>
      <c r="F91" s="69"/>
    </row>
    <row r="92" spans="1:6" ht="45">
      <c r="A92" s="108" t="s">
        <v>302</v>
      </c>
      <c r="B92" s="76" t="s">
        <v>111</v>
      </c>
      <c r="C92" s="77" t="s">
        <v>9</v>
      </c>
      <c r="D92" s="78">
        <v>74.3</v>
      </c>
      <c r="E92" s="112"/>
      <c r="F92" s="69">
        <f>E92*D92</f>
        <v>0</v>
      </c>
    </row>
    <row r="93" spans="1:6">
      <c r="A93" s="108"/>
      <c r="B93" s="76"/>
      <c r="C93" s="77"/>
      <c r="D93" s="78"/>
      <c r="E93" s="112"/>
      <c r="F93" s="69"/>
    </row>
    <row r="94" spans="1:6" ht="120">
      <c r="A94" s="108" t="s">
        <v>303</v>
      </c>
      <c r="B94" s="76" t="s">
        <v>112</v>
      </c>
      <c r="C94" s="77" t="s">
        <v>11</v>
      </c>
      <c r="D94" s="78">
        <v>17.399999999999999</v>
      </c>
      <c r="E94" s="112"/>
      <c r="F94" s="69">
        <f>E94*D94</f>
        <v>0</v>
      </c>
    </row>
    <row r="95" spans="1:6">
      <c r="A95" s="108"/>
      <c r="B95" s="76"/>
      <c r="C95" s="98"/>
      <c r="D95" s="78"/>
      <c r="E95" s="112"/>
      <c r="F95" s="69"/>
    </row>
    <row r="96" spans="1:6" ht="60">
      <c r="A96" s="108" t="s">
        <v>304</v>
      </c>
      <c r="B96" s="76" t="s">
        <v>114</v>
      </c>
      <c r="C96" s="98" t="s">
        <v>8</v>
      </c>
      <c r="D96" s="78">
        <v>1</v>
      </c>
      <c r="E96" s="112"/>
      <c r="F96" s="69">
        <f>E96*D96</f>
        <v>0</v>
      </c>
    </row>
    <row r="97" spans="1:6">
      <c r="A97" s="108"/>
      <c r="B97" s="76"/>
      <c r="C97" s="77"/>
      <c r="D97" s="78"/>
      <c r="E97" s="112"/>
      <c r="F97" s="69"/>
    </row>
    <row r="98" spans="1:6" ht="90">
      <c r="A98" s="108" t="s">
        <v>305</v>
      </c>
      <c r="B98" s="76" t="s">
        <v>115</v>
      </c>
      <c r="C98" s="77" t="s">
        <v>8</v>
      </c>
      <c r="D98" s="78">
        <v>1</v>
      </c>
      <c r="E98" s="112"/>
      <c r="F98" s="69">
        <f>E98*D98</f>
        <v>0</v>
      </c>
    </row>
    <row r="99" spans="1:6">
      <c r="A99" s="108"/>
      <c r="B99" s="76"/>
      <c r="C99" s="77"/>
      <c r="D99" s="78"/>
      <c r="E99" s="112"/>
      <c r="F99" s="69"/>
    </row>
    <row r="100" spans="1:6">
      <c r="A100" s="108" t="s">
        <v>306</v>
      </c>
      <c r="B100" s="76" t="s">
        <v>116</v>
      </c>
      <c r="C100" s="77" t="s">
        <v>26</v>
      </c>
      <c r="D100" s="78">
        <v>17.399999999999999</v>
      </c>
      <c r="E100" s="112"/>
      <c r="F100" s="69">
        <f>E100*D100</f>
        <v>0</v>
      </c>
    </row>
    <row r="101" spans="1:6">
      <c r="A101" s="108"/>
      <c r="B101" s="76"/>
      <c r="C101" s="77"/>
      <c r="D101" s="78"/>
      <c r="E101" s="112"/>
      <c r="F101" s="69"/>
    </row>
    <row r="102" spans="1:6" ht="30">
      <c r="A102" s="108" t="s">
        <v>307</v>
      </c>
      <c r="B102" s="76" t="s">
        <v>117</v>
      </c>
      <c r="C102" s="77" t="s">
        <v>26</v>
      </c>
      <c r="D102" s="78">
        <v>17.399999999999999</v>
      </c>
      <c r="E102" s="112"/>
      <c r="F102" s="69">
        <f>E102*D102</f>
        <v>0</v>
      </c>
    </row>
    <row r="103" spans="1:6">
      <c r="A103" s="108"/>
      <c r="B103" s="76"/>
      <c r="C103" s="77"/>
      <c r="D103" s="78"/>
      <c r="E103" s="112"/>
      <c r="F103" s="69"/>
    </row>
    <row r="104" spans="1:6">
      <c r="A104" s="108" t="s">
        <v>308</v>
      </c>
      <c r="B104" s="76" t="s">
        <v>288</v>
      </c>
      <c r="C104" s="77" t="s">
        <v>8</v>
      </c>
      <c r="D104" s="78">
        <v>1</v>
      </c>
      <c r="E104" s="112"/>
      <c r="F104" s="69">
        <f>E104*D104</f>
        <v>0</v>
      </c>
    </row>
    <row r="105" spans="1:6">
      <c r="A105" s="108"/>
      <c r="B105" s="76"/>
      <c r="C105" s="77"/>
      <c r="D105" s="78"/>
      <c r="E105" s="112"/>
      <c r="F105" s="69"/>
    </row>
    <row r="106" spans="1:6">
      <c r="A106" s="108" t="s">
        <v>309</v>
      </c>
      <c r="B106" s="76" t="s">
        <v>289</v>
      </c>
      <c r="C106" s="77" t="s">
        <v>8</v>
      </c>
      <c r="D106" s="78">
        <v>2</v>
      </c>
      <c r="E106" s="112"/>
      <c r="F106" s="69">
        <f>E106*D106</f>
        <v>0</v>
      </c>
    </row>
    <row r="107" spans="1:6">
      <c r="A107" s="108"/>
      <c r="B107" s="76"/>
      <c r="C107" s="77"/>
      <c r="D107" s="78"/>
      <c r="E107" s="112"/>
      <c r="F107" s="69"/>
    </row>
    <row r="108" spans="1:6" ht="30">
      <c r="A108" s="108" t="s">
        <v>310</v>
      </c>
      <c r="B108" s="123" t="s">
        <v>156</v>
      </c>
      <c r="C108" s="77" t="s">
        <v>22</v>
      </c>
      <c r="D108" s="78">
        <v>1</v>
      </c>
      <c r="E108" s="112"/>
      <c r="F108" s="69">
        <f>E108*D108</f>
        <v>0</v>
      </c>
    </row>
    <row r="109" spans="1:6">
      <c r="A109" s="108"/>
      <c r="B109" s="76"/>
      <c r="C109" s="77"/>
      <c r="D109" s="78"/>
      <c r="E109" s="112"/>
      <c r="F109" s="69"/>
    </row>
    <row r="110" spans="1:6" ht="30">
      <c r="A110" s="108" t="s">
        <v>311</v>
      </c>
      <c r="B110" s="76" t="s">
        <v>31</v>
      </c>
      <c r="C110" s="98">
        <v>0.05</v>
      </c>
      <c r="D110" s="78"/>
      <c r="E110" s="112"/>
      <c r="F110" s="69">
        <f>SUM(F68:F109)*C110</f>
        <v>0</v>
      </c>
    </row>
    <row r="111" spans="1:6" ht="15.6" thickBot="1"/>
    <row r="112" spans="1:6" ht="19.8" thickBot="1">
      <c r="A112" s="86" t="s">
        <v>174</v>
      </c>
      <c r="B112" s="87" t="s">
        <v>292</v>
      </c>
      <c r="C112" s="62"/>
      <c r="D112" s="63"/>
      <c r="E112" s="64"/>
      <c r="F112" s="113">
        <f>SUM(F68:F111)</f>
        <v>0</v>
      </c>
    </row>
    <row r="113" spans="1:6" ht="15.6" thickBot="1"/>
    <row r="114" spans="1:6" ht="19.8" thickBot="1">
      <c r="A114" s="86" t="s">
        <v>175</v>
      </c>
      <c r="B114" s="87" t="s">
        <v>312</v>
      </c>
      <c r="C114" s="62"/>
      <c r="D114" s="63"/>
      <c r="E114" s="64"/>
      <c r="F114" s="65"/>
    </row>
    <row r="115" spans="1:6">
      <c r="A115" s="67"/>
      <c r="B115" s="68"/>
      <c r="C115" s="71"/>
      <c r="D115" s="72"/>
      <c r="E115" s="73"/>
      <c r="F115" s="74"/>
    </row>
    <row r="116" spans="1:6">
      <c r="A116" s="75"/>
      <c r="B116" s="76"/>
      <c r="C116" s="77"/>
      <c r="D116" s="78"/>
      <c r="E116" s="112"/>
      <c r="F116" s="69"/>
    </row>
    <row r="117" spans="1:6" ht="45">
      <c r="A117" s="108" t="s">
        <v>181</v>
      </c>
      <c r="B117" s="76" t="s">
        <v>99</v>
      </c>
      <c r="C117" s="77" t="s">
        <v>11</v>
      </c>
      <c r="D117" s="78">
        <v>45.4</v>
      </c>
      <c r="E117" s="112"/>
      <c r="F117" s="69">
        <f>E117*D117</f>
        <v>0</v>
      </c>
    </row>
    <row r="118" spans="1:6">
      <c r="A118" s="108"/>
      <c r="B118" s="76"/>
      <c r="C118" s="77"/>
      <c r="D118" s="78"/>
      <c r="E118" s="112"/>
      <c r="F118" s="69"/>
    </row>
    <row r="119" spans="1:6" ht="30">
      <c r="A119" s="108" t="s">
        <v>183</v>
      </c>
      <c r="B119" s="76" t="s">
        <v>100</v>
      </c>
      <c r="C119" s="77" t="s">
        <v>25</v>
      </c>
      <c r="D119" s="78">
        <v>2</v>
      </c>
      <c r="E119" s="112"/>
      <c r="F119" s="69">
        <f>E119*D119</f>
        <v>0</v>
      </c>
    </row>
    <row r="120" spans="1:6">
      <c r="A120" s="108"/>
      <c r="B120" s="76"/>
      <c r="C120" s="77"/>
      <c r="D120" s="78"/>
      <c r="E120" s="112"/>
      <c r="F120" s="69"/>
    </row>
    <row r="121" spans="1:6" ht="30">
      <c r="A121" s="108" t="s">
        <v>185</v>
      </c>
      <c r="B121" s="76" t="s">
        <v>101</v>
      </c>
      <c r="C121" s="77" t="s">
        <v>11</v>
      </c>
      <c r="D121" s="78">
        <v>45.4</v>
      </c>
      <c r="E121" s="112"/>
      <c r="F121" s="69">
        <f>E121*D121</f>
        <v>0</v>
      </c>
    </row>
    <row r="122" spans="1:6">
      <c r="A122" s="108"/>
      <c r="B122" s="76"/>
      <c r="C122" s="77"/>
      <c r="D122" s="78"/>
      <c r="E122" s="112"/>
      <c r="F122" s="69"/>
    </row>
    <row r="123" spans="1:6" ht="60">
      <c r="A123" s="108" t="s">
        <v>186</v>
      </c>
      <c r="B123" s="76" t="s">
        <v>102</v>
      </c>
      <c r="C123" s="77" t="s">
        <v>11</v>
      </c>
      <c r="D123" s="78">
        <v>45.4</v>
      </c>
      <c r="E123" s="112"/>
      <c r="F123" s="69">
        <f>E123*D123</f>
        <v>0</v>
      </c>
    </row>
    <row r="124" spans="1:6">
      <c r="A124" s="108"/>
      <c r="B124" s="76"/>
      <c r="C124" s="77"/>
      <c r="D124" s="78"/>
      <c r="E124" s="112"/>
      <c r="F124" s="69"/>
    </row>
    <row r="125" spans="1:6">
      <c r="A125" s="108" t="s">
        <v>187</v>
      </c>
      <c r="B125" s="76" t="s">
        <v>103</v>
      </c>
      <c r="C125" s="77" t="s">
        <v>21</v>
      </c>
      <c r="D125" s="78">
        <v>10</v>
      </c>
      <c r="E125" s="112"/>
      <c r="F125" s="69">
        <f>E125*D125</f>
        <v>0</v>
      </c>
    </row>
    <row r="126" spans="1:6">
      <c r="A126" s="108"/>
      <c r="B126" s="76"/>
      <c r="C126" s="77"/>
      <c r="D126" s="78"/>
      <c r="E126" s="112"/>
      <c r="F126" s="69"/>
    </row>
    <row r="127" spans="1:6">
      <c r="A127" s="108" t="s">
        <v>266</v>
      </c>
      <c r="B127" s="76" t="s">
        <v>104</v>
      </c>
      <c r="C127" s="77" t="s">
        <v>21</v>
      </c>
      <c r="D127" s="78">
        <v>5</v>
      </c>
      <c r="E127" s="112"/>
      <c r="F127" s="69">
        <f>E127*D127</f>
        <v>0</v>
      </c>
    </row>
    <row r="128" spans="1:6">
      <c r="A128" s="108"/>
      <c r="B128" s="76"/>
      <c r="C128" s="77"/>
      <c r="D128" s="78"/>
      <c r="E128" s="112"/>
      <c r="F128" s="69"/>
    </row>
    <row r="129" spans="1:6" ht="45">
      <c r="A129" s="108" t="s">
        <v>313</v>
      </c>
      <c r="B129" s="76" t="s">
        <v>285</v>
      </c>
      <c r="C129" s="77" t="s">
        <v>10</v>
      </c>
      <c r="D129" s="78">
        <v>35</v>
      </c>
      <c r="E129" s="112"/>
      <c r="F129" s="69">
        <f>E129*D129</f>
        <v>0</v>
      </c>
    </row>
    <row r="130" spans="1:6">
      <c r="A130" s="108"/>
      <c r="B130" s="76"/>
      <c r="C130" s="77"/>
      <c r="D130" s="78"/>
      <c r="E130" s="112"/>
      <c r="F130" s="69"/>
    </row>
    <row r="131" spans="1:6" ht="45">
      <c r="A131" s="108" t="s">
        <v>314</v>
      </c>
      <c r="B131" s="76" t="s">
        <v>106</v>
      </c>
      <c r="C131" s="77" t="s">
        <v>10</v>
      </c>
      <c r="D131" s="78">
        <v>126.4</v>
      </c>
      <c r="E131" s="112"/>
      <c r="F131" s="69">
        <f>E131*D131</f>
        <v>0</v>
      </c>
    </row>
    <row r="132" spans="1:6">
      <c r="A132" s="108"/>
      <c r="B132" s="76"/>
      <c r="C132" s="77"/>
      <c r="D132" s="78"/>
      <c r="E132" s="112"/>
      <c r="F132" s="69"/>
    </row>
    <row r="133" spans="1:6" ht="30">
      <c r="A133" s="108" t="s">
        <v>315</v>
      </c>
      <c r="B133" s="76" t="s">
        <v>107</v>
      </c>
      <c r="C133" s="77" t="s">
        <v>10</v>
      </c>
      <c r="D133" s="78">
        <v>17.899999999999999</v>
      </c>
      <c r="E133" s="112"/>
      <c r="F133" s="69">
        <f>E133*D133</f>
        <v>0</v>
      </c>
    </row>
    <row r="134" spans="1:6">
      <c r="A134" s="108"/>
      <c r="B134" s="76"/>
      <c r="C134" s="77"/>
      <c r="D134" s="78"/>
      <c r="E134" s="112"/>
      <c r="F134" s="69"/>
    </row>
    <row r="135" spans="1:6">
      <c r="A135" s="108" t="s">
        <v>316</v>
      </c>
      <c r="B135" s="76" t="s">
        <v>108</v>
      </c>
      <c r="C135" s="77" t="s">
        <v>9</v>
      </c>
      <c r="D135" s="78">
        <v>72.599999999999994</v>
      </c>
      <c r="E135" s="112"/>
      <c r="F135" s="69">
        <f>E135*D135</f>
        <v>0</v>
      </c>
    </row>
    <row r="136" spans="1:6">
      <c r="A136" s="108"/>
      <c r="B136" s="76"/>
      <c r="C136" s="77"/>
      <c r="D136" s="78"/>
      <c r="E136" s="112"/>
      <c r="F136" s="69"/>
    </row>
    <row r="137" spans="1:6" ht="60">
      <c r="A137" s="108" t="s">
        <v>317</v>
      </c>
      <c r="B137" s="76" t="s">
        <v>109</v>
      </c>
      <c r="C137" s="77" t="s">
        <v>10</v>
      </c>
      <c r="D137" s="78">
        <v>7.3</v>
      </c>
      <c r="E137" s="112"/>
      <c r="F137" s="69">
        <f>E137*D137</f>
        <v>0</v>
      </c>
    </row>
    <row r="138" spans="1:6">
      <c r="A138" s="108"/>
      <c r="B138" s="76"/>
      <c r="C138" s="77"/>
      <c r="D138" s="78"/>
      <c r="E138" s="112"/>
      <c r="F138" s="69"/>
    </row>
    <row r="139" spans="1:6" ht="60">
      <c r="A139" s="108" t="s">
        <v>318</v>
      </c>
      <c r="B139" s="76" t="s">
        <v>110</v>
      </c>
      <c r="C139" s="77" t="s">
        <v>10</v>
      </c>
      <c r="D139" s="78">
        <v>48.3</v>
      </c>
      <c r="E139" s="112"/>
      <c r="F139" s="69">
        <f>E139*D139</f>
        <v>0</v>
      </c>
    </row>
    <row r="140" spans="1:6">
      <c r="A140" s="108"/>
      <c r="B140" s="76"/>
      <c r="C140" s="77"/>
      <c r="D140" s="78"/>
      <c r="E140" s="112"/>
      <c r="F140" s="69"/>
    </row>
    <row r="141" spans="1:6" ht="45">
      <c r="A141" s="108" t="s">
        <v>319</v>
      </c>
      <c r="B141" s="76" t="s">
        <v>111</v>
      </c>
      <c r="C141" s="77" t="s">
        <v>9</v>
      </c>
      <c r="D141" s="78">
        <v>194.3</v>
      </c>
      <c r="E141" s="112"/>
      <c r="F141" s="69">
        <f>E141*D141</f>
        <v>0</v>
      </c>
    </row>
    <row r="142" spans="1:6">
      <c r="A142" s="108"/>
      <c r="B142" s="76"/>
      <c r="C142" s="77"/>
      <c r="D142" s="78"/>
      <c r="E142" s="112"/>
      <c r="F142" s="69"/>
    </row>
    <row r="143" spans="1:6" ht="120">
      <c r="A143" s="108" t="s">
        <v>320</v>
      </c>
      <c r="B143" s="76" t="s">
        <v>112</v>
      </c>
      <c r="C143" s="77" t="s">
        <v>11</v>
      </c>
      <c r="D143" s="78">
        <v>45.4</v>
      </c>
      <c r="E143" s="112"/>
      <c r="F143" s="69">
        <f>E143*D143</f>
        <v>0</v>
      </c>
    </row>
    <row r="144" spans="1:6">
      <c r="A144" s="108"/>
      <c r="B144" s="76"/>
      <c r="C144" s="98"/>
      <c r="D144" s="78"/>
      <c r="E144" s="112"/>
      <c r="F144" s="69"/>
    </row>
    <row r="145" spans="1:6" ht="60">
      <c r="A145" s="108" t="s">
        <v>321</v>
      </c>
      <c r="B145" s="76" t="s">
        <v>113</v>
      </c>
      <c r="C145" s="98" t="s">
        <v>8</v>
      </c>
      <c r="D145" s="78">
        <v>2</v>
      </c>
      <c r="E145" s="112"/>
      <c r="F145" s="69">
        <f>E145*D145</f>
        <v>0</v>
      </c>
    </row>
    <row r="146" spans="1:6">
      <c r="A146" s="108"/>
      <c r="B146" s="76"/>
      <c r="C146" s="77"/>
      <c r="D146" s="78"/>
      <c r="E146" s="112"/>
      <c r="F146" s="69"/>
    </row>
    <row r="147" spans="1:6" ht="90">
      <c r="A147" s="108" t="s">
        <v>322</v>
      </c>
      <c r="B147" s="76" t="s">
        <v>115</v>
      </c>
      <c r="C147" s="77" t="s">
        <v>8</v>
      </c>
      <c r="D147" s="78">
        <v>2</v>
      </c>
      <c r="E147" s="112"/>
      <c r="F147" s="69">
        <f>E147*D147</f>
        <v>0</v>
      </c>
    </row>
    <row r="148" spans="1:6">
      <c r="A148" s="108"/>
      <c r="B148" s="76"/>
      <c r="C148" s="77"/>
      <c r="D148" s="78"/>
      <c r="E148" s="112"/>
      <c r="F148" s="69"/>
    </row>
    <row r="149" spans="1:6">
      <c r="A149" s="108" t="s">
        <v>323</v>
      </c>
      <c r="B149" s="76" t="s">
        <v>116</v>
      </c>
      <c r="C149" s="77" t="s">
        <v>26</v>
      </c>
      <c r="D149" s="78">
        <v>45.4</v>
      </c>
      <c r="E149" s="112"/>
      <c r="F149" s="69">
        <f>E149*D149</f>
        <v>0</v>
      </c>
    </row>
    <row r="150" spans="1:6">
      <c r="A150" s="108"/>
      <c r="B150" s="76"/>
      <c r="C150" s="77"/>
      <c r="D150" s="78"/>
      <c r="E150" s="112"/>
      <c r="F150" s="69"/>
    </row>
    <row r="151" spans="1:6" ht="30">
      <c r="A151" s="108" t="s">
        <v>324</v>
      </c>
      <c r="B151" s="76" t="s">
        <v>117</v>
      </c>
      <c r="C151" s="77" t="s">
        <v>26</v>
      </c>
      <c r="D151" s="78">
        <v>45.4</v>
      </c>
      <c r="E151" s="112"/>
      <c r="F151" s="69">
        <f>E151*D151</f>
        <v>0</v>
      </c>
    </row>
    <row r="152" spans="1:6">
      <c r="A152" s="108"/>
      <c r="B152" s="76"/>
      <c r="C152" s="77"/>
      <c r="D152" s="78"/>
      <c r="E152" s="112"/>
      <c r="F152" s="69"/>
    </row>
    <row r="153" spans="1:6" ht="30">
      <c r="A153" s="108" t="s">
        <v>325</v>
      </c>
      <c r="B153" s="123" t="s">
        <v>156</v>
      </c>
      <c r="C153" s="77" t="s">
        <v>22</v>
      </c>
      <c r="D153" s="78">
        <v>1</v>
      </c>
      <c r="E153" s="112"/>
      <c r="F153" s="69">
        <f>E153*D153</f>
        <v>0</v>
      </c>
    </row>
    <row r="154" spans="1:6">
      <c r="A154" s="108"/>
      <c r="B154" s="76"/>
      <c r="C154" s="77"/>
      <c r="D154" s="78"/>
      <c r="E154" s="112"/>
      <c r="F154" s="69"/>
    </row>
    <row r="155" spans="1:6" ht="30">
      <c r="A155" s="108" t="s">
        <v>326</v>
      </c>
      <c r="B155" s="76" t="s">
        <v>31</v>
      </c>
      <c r="C155" s="98">
        <v>0.05</v>
      </c>
      <c r="D155" s="78"/>
      <c r="E155" s="112"/>
      <c r="F155" s="69">
        <f>SUM(F117:F154)*C155</f>
        <v>0</v>
      </c>
    </row>
    <row r="156" spans="1:6" ht="15.6" thickBot="1"/>
    <row r="157" spans="1:6" ht="19.8" thickBot="1">
      <c r="A157" s="86" t="s">
        <v>175</v>
      </c>
      <c r="B157" s="87" t="s">
        <v>312</v>
      </c>
      <c r="C157" s="62"/>
      <c r="D157" s="63"/>
      <c r="E157" s="64"/>
      <c r="F157" s="113">
        <f>SUM(F117:F156)</f>
        <v>0</v>
      </c>
    </row>
  </sheetData>
  <mergeCells count="3">
    <mergeCell ref="A1:F2"/>
    <mergeCell ref="A3:B3"/>
    <mergeCell ref="A4:F4"/>
  </mergeCells>
  <pageMargins left="0.70866141732283472" right="0.70866141732283472" top="0.74803149606299213" bottom="0.74803149606299213" header="0.31496062992125984" footer="0.31496062992125984"/>
  <pageSetup paperSize="9" scale="68" firstPageNumber="3" fitToHeight="0" orientation="portrait" useFirstPageNumber="1" r:id="rId1"/>
  <headerFooter>
    <oddFooter>&amp;CMeteorna kanalizacija
&amp;P/&amp;N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63"/>
  <sheetViews>
    <sheetView view="pageBreakPreview" topLeftCell="A52" zoomScaleNormal="130" zoomScaleSheetLayoutView="100" workbookViewId="0">
      <selection activeCell="E13" sqref="E13"/>
    </sheetView>
  </sheetViews>
  <sheetFormatPr defaultColWidth="10.33203125" defaultRowHeight="15"/>
  <cols>
    <col min="1" max="1" width="10.44140625" style="83" bestFit="1" customWidth="1"/>
    <col min="2" max="2" width="75.5546875" style="84" customWidth="1"/>
    <col min="3" max="3" width="6.44140625" style="80" bestFit="1" customWidth="1"/>
    <col min="4" max="4" width="9.44140625" style="81" bestFit="1" customWidth="1"/>
    <col min="5" max="5" width="11" style="82" bestFit="1" customWidth="1"/>
    <col min="6" max="6" width="14.5546875" style="85" bestFit="1" customWidth="1"/>
    <col min="7" max="16384" width="10.33203125" style="49"/>
  </cols>
  <sheetData>
    <row r="1" spans="1:43" s="39" customFormat="1">
      <c r="A1" s="496" t="s">
        <v>157</v>
      </c>
      <c r="B1" s="497"/>
      <c r="C1" s="497"/>
      <c r="D1" s="497"/>
      <c r="E1" s="497"/>
      <c r="F1" s="498"/>
    </row>
    <row r="2" spans="1:43" s="39" customFormat="1" ht="15.6" thickBot="1">
      <c r="A2" s="499"/>
      <c r="B2" s="500"/>
      <c r="C2" s="500"/>
      <c r="D2" s="500"/>
      <c r="E2" s="500"/>
      <c r="F2" s="501"/>
    </row>
    <row r="3" spans="1:43" s="39" customFormat="1" ht="15.6" thickBot="1">
      <c r="A3" s="502"/>
      <c r="B3" s="503"/>
      <c r="C3" s="40"/>
      <c r="D3" s="41"/>
      <c r="E3" s="42"/>
      <c r="F3" s="43"/>
    </row>
    <row r="4" spans="1:43" s="44" customFormat="1" ht="19.8" thickBot="1">
      <c r="A4" s="507" t="s">
        <v>118</v>
      </c>
      <c r="B4" s="508"/>
      <c r="C4" s="508"/>
      <c r="D4" s="508"/>
      <c r="E4" s="508"/>
      <c r="F4" s="509"/>
    </row>
    <row r="5" spans="1:43">
      <c r="A5" s="45"/>
      <c r="B5" s="46"/>
      <c r="C5" s="47"/>
      <c r="D5" s="47"/>
      <c r="E5" s="48"/>
      <c r="F5" s="48"/>
    </row>
    <row r="6" spans="1:43" s="55" customFormat="1" ht="30">
      <c r="A6" s="50" t="s">
        <v>0</v>
      </c>
      <c r="B6" s="51" t="s">
        <v>1</v>
      </c>
      <c r="C6" s="52" t="s">
        <v>3</v>
      </c>
      <c r="D6" s="53" t="s">
        <v>7</v>
      </c>
      <c r="E6" s="54" t="s">
        <v>4</v>
      </c>
      <c r="F6" s="54" t="s">
        <v>5</v>
      </c>
    </row>
    <row r="7" spans="1:43" s="39" customFormat="1" ht="15.6" thickBot="1">
      <c r="A7" s="56"/>
      <c r="B7" s="57"/>
      <c r="C7" s="58"/>
      <c r="D7" s="59"/>
      <c r="E7" s="60"/>
      <c r="F7" s="61"/>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row>
    <row r="8" spans="1:43" s="66" customFormat="1" ht="19.8" thickBot="1">
      <c r="A8" s="86" t="s">
        <v>13</v>
      </c>
      <c r="B8" s="87" t="s">
        <v>330</v>
      </c>
      <c r="C8" s="62"/>
      <c r="D8" s="63"/>
      <c r="E8" s="64"/>
      <c r="F8" s="65"/>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row>
    <row r="9" spans="1:43" s="70" customFormat="1">
      <c r="A9" s="67"/>
      <c r="B9" s="68"/>
      <c r="C9" s="71"/>
      <c r="D9" s="72"/>
      <c r="E9" s="73"/>
      <c r="F9" s="7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row>
    <row r="10" spans="1:43">
      <c r="A10" s="75"/>
      <c r="B10" s="76"/>
      <c r="C10" s="77"/>
      <c r="D10" s="78"/>
      <c r="E10" s="112"/>
      <c r="F10" s="69"/>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row>
    <row r="11" spans="1:43" ht="45">
      <c r="A11" s="108" t="s">
        <v>79</v>
      </c>
      <c r="B11" s="76" t="s">
        <v>99</v>
      </c>
      <c r="C11" s="77" t="s">
        <v>11</v>
      </c>
      <c r="D11" s="78">
        <v>152.19999999999999</v>
      </c>
      <c r="E11" s="112"/>
      <c r="F11" s="69">
        <f>E11*D11</f>
        <v>0</v>
      </c>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row>
    <row r="12" spans="1:43">
      <c r="A12" s="108"/>
      <c r="B12" s="76"/>
      <c r="C12" s="77"/>
      <c r="D12" s="78"/>
      <c r="E12" s="112"/>
      <c r="F12" s="69"/>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row>
    <row r="13" spans="1:43" ht="30">
      <c r="A13" s="108" t="s">
        <v>80</v>
      </c>
      <c r="B13" s="76" t="s">
        <v>100</v>
      </c>
      <c r="C13" s="77" t="s">
        <v>25</v>
      </c>
      <c r="D13" s="78">
        <v>7</v>
      </c>
      <c r="E13" s="112"/>
      <c r="F13" s="69">
        <f>E13*D13</f>
        <v>0</v>
      </c>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row>
    <row r="14" spans="1:43">
      <c r="A14" s="108"/>
      <c r="B14" s="76"/>
      <c r="C14" s="77"/>
      <c r="D14" s="78"/>
      <c r="E14" s="112"/>
      <c r="F14" s="69"/>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row>
    <row r="15" spans="1:43" ht="30">
      <c r="A15" s="108" t="s">
        <v>81</v>
      </c>
      <c r="B15" s="76" t="s">
        <v>101</v>
      </c>
      <c r="C15" s="77" t="s">
        <v>11</v>
      </c>
      <c r="D15" s="78">
        <v>152.19999999999999</v>
      </c>
      <c r="E15" s="112"/>
      <c r="F15" s="69">
        <f>E15*D15</f>
        <v>0</v>
      </c>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row>
    <row r="16" spans="1:43">
      <c r="A16" s="108"/>
      <c r="B16" s="76"/>
      <c r="C16" s="77"/>
      <c r="D16" s="78"/>
      <c r="E16" s="112"/>
      <c r="F16" s="69"/>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row>
    <row r="17" spans="1:43" ht="60">
      <c r="A17" s="108" t="s">
        <v>128</v>
      </c>
      <c r="B17" s="76" t="s">
        <v>102</v>
      </c>
      <c r="C17" s="77" t="s">
        <v>11</v>
      </c>
      <c r="D17" s="78">
        <v>152.19999999999999</v>
      </c>
      <c r="E17" s="112"/>
      <c r="F17" s="69">
        <f>E17*D17</f>
        <v>0</v>
      </c>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row>
    <row r="18" spans="1:43">
      <c r="A18" s="108"/>
      <c r="B18" s="76"/>
      <c r="C18" s="77"/>
      <c r="D18" s="78"/>
      <c r="E18" s="112"/>
      <c r="F18" s="69"/>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row>
    <row r="19" spans="1:43" ht="45">
      <c r="A19" s="108" t="s">
        <v>129</v>
      </c>
      <c r="B19" s="76" t="s">
        <v>119</v>
      </c>
      <c r="C19" s="77" t="s">
        <v>22</v>
      </c>
      <c r="D19" s="78">
        <v>1</v>
      </c>
      <c r="E19" s="112"/>
      <c r="F19" s="69">
        <f>E19*D19</f>
        <v>0</v>
      </c>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row>
    <row r="20" spans="1:43">
      <c r="A20" s="108"/>
      <c r="B20" s="76"/>
      <c r="C20" s="77"/>
      <c r="D20" s="78"/>
      <c r="E20" s="112"/>
      <c r="F20" s="69"/>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row>
    <row r="21" spans="1:43" ht="45">
      <c r="A21" s="108" t="s">
        <v>130</v>
      </c>
      <c r="B21" s="76" t="s">
        <v>120</v>
      </c>
      <c r="C21" s="77" t="s">
        <v>22</v>
      </c>
      <c r="D21" s="78">
        <v>1</v>
      </c>
      <c r="E21" s="112"/>
      <c r="F21" s="69">
        <f>E21*D21</f>
        <v>0</v>
      </c>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row>
    <row r="22" spans="1:43">
      <c r="A22" s="108"/>
      <c r="B22" s="76"/>
      <c r="C22" s="77"/>
      <c r="D22" s="78"/>
      <c r="E22" s="112"/>
      <c r="F22" s="69"/>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row>
    <row r="23" spans="1:43">
      <c r="A23" s="108" t="s">
        <v>131</v>
      </c>
      <c r="B23" s="76" t="s">
        <v>103</v>
      </c>
      <c r="C23" s="77" t="s">
        <v>21</v>
      </c>
      <c r="D23" s="78">
        <v>10</v>
      </c>
      <c r="E23" s="112"/>
      <c r="F23" s="69">
        <f>E23*D23</f>
        <v>0</v>
      </c>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row>
    <row r="24" spans="1:43">
      <c r="A24" s="108"/>
      <c r="B24" s="76"/>
      <c r="C24" s="77"/>
      <c r="D24" s="78"/>
      <c r="E24" s="112"/>
      <c r="F24" s="69"/>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row>
    <row r="25" spans="1:43">
      <c r="A25" s="108" t="s">
        <v>132</v>
      </c>
      <c r="B25" s="76" t="s">
        <v>121</v>
      </c>
      <c r="C25" s="77" t="s">
        <v>21</v>
      </c>
      <c r="D25" s="78">
        <v>15</v>
      </c>
      <c r="E25" s="112"/>
      <c r="F25" s="69">
        <f>E25*D25</f>
        <v>0</v>
      </c>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row>
    <row r="26" spans="1:43">
      <c r="A26" s="108"/>
      <c r="B26" s="76"/>
      <c r="C26" s="77"/>
      <c r="D26" s="78"/>
      <c r="E26" s="112"/>
      <c r="F26" s="69"/>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row>
    <row r="27" spans="1:43" ht="45">
      <c r="A27" s="108" t="s">
        <v>133</v>
      </c>
      <c r="B27" s="76" t="s">
        <v>105</v>
      </c>
      <c r="C27" s="77" t="s">
        <v>10</v>
      </c>
      <c r="D27" s="78">
        <v>254.8</v>
      </c>
      <c r="E27" s="112"/>
      <c r="F27" s="69">
        <f>E27*D27</f>
        <v>0</v>
      </c>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row>
    <row r="28" spans="1:43">
      <c r="A28" s="108"/>
      <c r="B28" s="76"/>
      <c r="C28" s="77"/>
      <c r="D28" s="78"/>
      <c r="E28" s="112"/>
      <c r="F28" s="69"/>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row>
    <row r="29" spans="1:43" ht="45">
      <c r="A29" s="108" t="s">
        <v>134</v>
      </c>
      <c r="B29" s="76" t="s">
        <v>106</v>
      </c>
      <c r="C29" s="77" t="s">
        <v>10</v>
      </c>
      <c r="D29" s="78">
        <v>409.6</v>
      </c>
      <c r="E29" s="112"/>
      <c r="F29" s="69">
        <f>E29*D29</f>
        <v>0</v>
      </c>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row>
    <row r="30" spans="1:43">
      <c r="A30" s="108"/>
      <c r="B30" s="76"/>
      <c r="C30" s="77"/>
      <c r="D30" s="78"/>
      <c r="E30" s="112"/>
      <c r="F30" s="69"/>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row>
    <row r="31" spans="1:43" ht="30">
      <c r="A31" s="108" t="s">
        <v>135</v>
      </c>
      <c r="B31" s="76" t="s">
        <v>122</v>
      </c>
      <c r="C31" s="77" t="s">
        <v>10</v>
      </c>
      <c r="D31" s="78">
        <v>73.8</v>
      </c>
      <c r="E31" s="112"/>
      <c r="F31" s="69">
        <f>E31*D31</f>
        <v>0</v>
      </c>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row>
    <row r="32" spans="1:43">
      <c r="A32" s="108"/>
      <c r="B32" s="76"/>
      <c r="C32" s="77"/>
      <c r="D32" s="78"/>
      <c r="E32" s="112"/>
      <c r="F32" s="69"/>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row>
    <row r="33" spans="1:43" ht="30">
      <c r="A33" s="108" t="s">
        <v>136</v>
      </c>
      <c r="B33" s="76" t="s">
        <v>123</v>
      </c>
      <c r="C33" s="77" t="s">
        <v>9</v>
      </c>
      <c r="D33" s="78">
        <v>235.9</v>
      </c>
      <c r="E33" s="112"/>
      <c r="F33" s="69">
        <f>E33*D33</f>
        <v>0</v>
      </c>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row>
    <row r="34" spans="1:43">
      <c r="A34" s="108"/>
      <c r="B34" s="76"/>
      <c r="C34" s="77"/>
      <c r="D34" s="78"/>
      <c r="E34" s="112"/>
      <c r="F34" s="69"/>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row>
    <row r="35" spans="1:43">
      <c r="A35" s="108" t="s">
        <v>137</v>
      </c>
      <c r="B35" s="76" t="s">
        <v>108</v>
      </c>
      <c r="C35" s="77" t="s">
        <v>9</v>
      </c>
      <c r="D35" s="78">
        <v>235.9</v>
      </c>
      <c r="E35" s="112"/>
      <c r="F35" s="69">
        <f>E35*D35</f>
        <v>0</v>
      </c>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row>
    <row r="36" spans="1:43">
      <c r="A36" s="108"/>
      <c r="B36" s="76"/>
      <c r="C36" s="77"/>
      <c r="D36" s="78"/>
      <c r="E36" s="112"/>
      <c r="F36" s="69"/>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row>
    <row r="37" spans="1:43" ht="60">
      <c r="A37" s="108" t="s">
        <v>138</v>
      </c>
      <c r="B37" s="76" t="s">
        <v>109</v>
      </c>
      <c r="C37" s="98" t="s">
        <v>10</v>
      </c>
      <c r="D37" s="78">
        <v>24.4</v>
      </c>
      <c r="E37" s="112"/>
      <c r="F37" s="69">
        <f>E37*D37</f>
        <v>0</v>
      </c>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row>
    <row r="38" spans="1:43">
      <c r="A38" s="108"/>
      <c r="B38" s="76"/>
      <c r="C38" s="98"/>
      <c r="D38" s="78"/>
      <c r="E38" s="112"/>
      <c r="F38" s="69"/>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row>
    <row r="39" spans="1:43" ht="60">
      <c r="A39" s="108" t="s">
        <v>139</v>
      </c>
      <c r="B39" s="76" t="s">
        <v>110</v>
      </c>
      <c r="C39" s="98" t="s">
        <v>10</v>
      </c>
      <c r="D39" s="78">
        <v>145.1</v>
      </c>
      <c r="E39" s="112"/>
      <c r="F39" s="69">
        <f>E39*D39</f>
        <v>0</v>
      </c>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row>
    <row r="40" spans="1:43">
      <c r="A40" s="108"/>
      <c r="B40" s="76"/>
      <c r="C40" s="98"/>
      <c r="D40" s="78"/>
      <c r="E40" s="112"/>
      <c r="F40" s="69"/>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row>
    <row r="41" spans="1:43" ht="45">
      <c r="A41" s="108" t="s">
        <v>140</v>
      </c>
      <c r="B41" s="76" t="s">
        <v>111</v>
      </c>
      <c r="C41" s="98" t="s">
        <v>9</v>
      </c>
      <c r="D41" s="78">
        <v>651.9</v>
      </c>
      <c r="E41" s="112"/>
      <c r="F41" s="69">
        <f>E41*D41</f>
        <v>0</v>
      </c>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row>
    <row r="42" spans="1:43">
      <c r="A42" s="108"/>
      <c r="B42" s="76"/>
      <c r="C42" s="98"/>
      <c r="D42" s="78"/>
      <c r="E42" s="112"/>
      <c r="F42" s="69"/>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row>
    <row r="43" spans="1:43" ht="120">
      <c r="A43" s="108" t="s">
        <v>141</v>
      </c>
      <c r="B43" s="76" t="s">
        <v>124</v>
      </c>
      <c r="C43" s="77" t="s">
        <v>11</v>
      </c>
      <c r="D43" s="78">
        <v>151.80000000000001</v>
      </c>
      <c r="E43" s="112"/>
      <c r="F43" s="69">
        <f>E43*D43</f>
        <v>0</v>
      </c>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row>
    <row r="44" spans="1:43">
      <c r="A44" s="108"/>
      <c r="B44" s="76"/>
      <c r="C44" s="77"/>
      <c r="D44" s="78"/>
      <c r="E44" s="112"/>
      <c r="F44" s="69"/>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row>
    <row r="45" spans="1:43" ht="60">
      <c r="A45" s="108" t="s">
        <v>142</v>
      </c>
      <c r="B45" s="76" t="s">
        <v>113</v>
      </c>
      <c r="C45" s="77" t="s">
        <v>8</v>
      </c>
      <c r="D45" s="78">
        <v>4</v>
      </c>
      <c r="E45" s="112"/>
      <c r="F45" s="69">
        <f>E45*D45</f>
        <v>0</v>
      </c>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row>
    <row r="46" spans="1:43">
      <c r="A46" s="108"/>
      <c r="B46" s="76"/>
      <c r="C46" s="77"/>
      <c r="D46" s="78"/>
      <c r="E46" s="112"/>
      <c r="F46" s="69"/>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row>
    <row r="47" spans="1:43" ht="60">
      <c r="A47" s="108" t="s">
        <v>143</v>
      </c>
      <c r="B47" s="76" t="s">
        <v>114</v>
      </c>
      <c r="C47" s="77" t="s">
        <v>8</v>
      </c>
      <c r="D47" s="78">
        <v>3</v>
      </c>
      <c r="E47" s="112"/>
      <c r="F47" s="69">
        <f>E47*D47</f>
        <v>0</v>
      </c>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row>
    <row r="48" spans="1:43">
      <c r="A48" s="108"/>
      <c r="B48" s="76"/>
      <c r="C48" s="77"/>
      <c r="D48" s="78"/>
      <c r="E48" s="112"/>
      <c r="F48" s="69"/>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row>
    <row r="49" spans="1:43" ht="90">
      <c r="A49" s="108" t="s">
        <v>144</v>
      </c>
      <c r="B49" s="76" t="s">
        <v>125</v>
      </c>
      <c r="C49" s="77" t="s">
        <v>8</v>
      </c>
      <c r="D49" s="78">
        <v>7</v>
      </c>
      <c r="E49" s="112"/>
      <c r="F49" s="69">
        <f>E49*D49</f>
        <v>0</v>
      </c>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row>
    <row r="50" spans="1:43">
      <c r="A50" s="108"/>
      <c r="B50" s="76"/>
      <c r="C50" s="77"/>
      <c r="D50" s="78"/>
      <c r="E50" s="112"/>
      <c r="F50" s="69"/>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row>
    <row r="51" spans="1:43">
      <c r="A51" s="108" t="s">
        <v>145</v>
      </c>
      <c r="B51" s="76" t="s">
        <v>116</v>
      </c>
      <c r="C51" s="77" t="s">
        <v>11</v>
      </c>
      <c r="D51" s="78">
        <v>152.19999999999999</v>
      </c>
      <c r="E51" s="112"/>
      <c r="F51" s="69">
        <f>E51*D51</f>
        <v>0</v>
      </c>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row>
    <row r="52" spans="1:43">
      <c r="A52" s="108"/>
      <c r="B52" s="76"/>
      <c r="C52" s="77"/>
      <c r="D52" s="78"/>
      <c r="E52" s="112"/>
      <c r="F52" s="69"/>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row>
    <row r="53" spans="1:43" ht="30">
      <c r="A53" s="108" t="s">
        <v>146</v>
      </c>
      <c r="B53" s="76" t="s">
        <v>117</v>
      </c>
      <c r="C53" s="77" t="s">
        <v>11</v>
      </c>
      <c r="D53" s="78">
        <v>152.19999999999999</v>
      </c>
      <c r="E53" s="112"/>
      <c r="F53" s="69">
        <f>E53*D53</f>
        <v>0</v>
      </c>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row>
    <row r="54" spans="1:43">
      <c r="A54" s="108"/>
      <c r="B54" s="76"/>
      <c r="C54" s="77"/>
      <c r="D54" s="78"/>
      <c r="E54" s="112"/>
      <c r="F54" s="69"/>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row>
    <row r="55" spans="1:43" ht="45">
      <c r="A55" s="108" t="s">
        <v>147</v>
      </c>
      <c r="B55" s="76" t="s">
        <v>126</v>
      </c>
      <c r="C55" s="77" t="s">
        <v>11</v>
      </c>
      <c r="D55" s="78">
        <v>152.19999999999999</v>
      </c>
      <c r="E55" s="112"/>
      <c r="F55" s="69">
        <f>E55*D55</f>
        <v>0</v>
      </c>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row>
    <row r="56" spans="1:43">
      <c r="A56" s="108"/>
      <c r="B56" s="122"/>
      <c r="C56" s="77"/>
      <c r="D56" s="78"/>
      <c r="E56" s="112"/>
      <c r="F56" s="69"/>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row>
    <row r="57" spans="1:43" ht="30">
      <c r="A57" s="108" t="s">
        <v>148</v>
      </c>
      <c r="B57" s="76" t="s">
        <v>127</v>
      </c>
      <c r="C57" s="77" t="s">
        <v>8</v>
      </c>
      <c r="D57" s="78">
        <v>5</v>
      </c>
      <c r="E57" s="112"/>
      <c r="F57" s="69">
        <f>E57*D57</f>
        <v>0</v>
      </c>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row>
    <row r="58" spans="1:43">
      <c r="A58" s="108"/>
      <c r="B58" s="125"/>
      <c r="C58" s="77"/>
      <c r="D58" s="78"/>
      <c r="E58" s="112"/>
      <c r="F58" s="69"/>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row>
    <row r="59" spans="1:43" ht="30">
      <c r="A59" s="108" t="s">
        <v>149</v>
      </c>
      <c r="B59" s="123" t="s">
        <v>156</v>
      </c>
      <c r="C59" s="77" t="s">
        <v>22</v>
      </c>
      <c r="D59" s="78">
        <v>1</v>
      </c>
      <c r="E59" s="112"/>
      <c r="F59" s="69">
        <f>E59*D59</f>
        <v>0</v>
      </c>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row>
    <row r="60" spans="1:43">
      <c r="A60" s="75"/>
      <c r="B60" s="122"/>
      <c r="C60" s="77"/>
      <c r="D60" s="78"/>
      <c r="E60" s="112"/>
      <c r="F60" s="69"/>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row>
    <row r="61" spans="1:43" ht="30">
      <c r="A61" s="75" t="s">
        <v>150</v>
      </c>
      <c r="B61" s="76" t="s">
        <v>31</v>
      </c>
      <c r="C61" s="98">
        <v>0.05</v>
      </c>
      <c r="D61" s="78"/>
      <c r="E61" s="112"/>
      <c r="F61" s="69">
        <f>SUM(F11:F60)*C61</f>
        <v>0</v>
      </c>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row>
    <row r="62" spans="1:43" ht="15.6" thickBot="1"/>
    <row r="63" spans="1:43" ht="19.8" thickBot="1">
      <c r="A63" s="86" t="s">
        <v>13</v>
      </c>
      <c r="B63" s="87" t="s">
        <v>330</v>
      </c>
      <c r="C63" s="62"/>
      <c r="D63" s="63"/>
      <c r="E63" s="64"/>
      <c r="F63" s="113">
        <f>SUM(F11:F62)</f>
        <v>0</v>
      </c>
    </row>
  </sheetData>
  <mergeCells count="3">
    <mergeCell ref="A1:F2"/>
    <mergeCell ref="A3:B3"/>
    <mergeCell ref="A4:F4"/>
  </mergeCells>
  <pageMargins left="0.70866141732283472" right="0.70866141732283472" top="0.74803149606299213" bottom="0.74803149606299213" header="0.31496062992125984" footer="0.31496062992125984"/>
  <pageSetup paperSize="9" scale="68" firstPageNumber="3" fitToHeight="0" orientation="portrait" useFirstPageNumber="1" r:id="rId1"/>
  <headerFooter>
    <oddFooter>&amp;CFekalna kanalizacija
&amp;P/&amp;N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7"/>
  <sheetViews>
    <sheetView view="pageBreakPreview" topLeftCell="A94" zoomScaleNormal="100" zoomScaleSheetLayoutView="100" workbookViewId="0">
      <selection activeCell="G61" sqref="G61"/>
    </sheetView>
  </sheetViews>
  <sheetFormatPr defaultRowHeight="13.2"/>
  <cols>
    <col min="1" max="1" width="5" style="128" customWidth="1"/>
    <col min="2" max="2" width="9.5546875" style="128" bestFit="1" customWidth="1"/>
    <col min="3" max="3" width="32.6640625" style="196" customWidth="1"/>
    <col min="4" max="4" width="5.88671875" style="130" customWidth="1"/>
    <col min="5" max="5" width="11.6640625" style="131" bestFit="1" customWidth="1"/>
    <col min="6" max="6" width="14" style="132" customWidth="1"/>
    <col min="7" max="7" width="14.44140625" style="132" customWidth="1"/>
    <col min="8" max="8" width="10.109375" style="133" bestFit="1" customWidth="1"/>
    <col min="9" max="9" width="14.109375" style="133" bestFit="1" customWidth="1"/>
    <col min="10" max="10" width="10.33203125" style="133" bestFit="1" customWidth="1"/>
    <col min="11" max="11" width="19.109375" style="133" bestFit="1" customWidth="1"/>
    <col min="12" max="12" width="11.33203125" style="133" bestFit="1" customWidth="1"/>
    <col min="13" max="13" width="20.109375" style="133" bestFit="1" customWidth="1"/>
    <col min="14" max="256" width="9.109375" style="133"/>
    <col min="257" max="257" width="5" style="133" customWidth="1"/>
    <col min="258" max="258" width="9.5546875" style="133" bestFit="1" customWidth="1"/>
    <col min="259" max="259" width="32.6640625" style="133" customWidth="1"/>
    <col min="260" max="260" width="5.88671875" style="133" customWidth="1"/>
    <col min="261" max="261" width="11.6640625" style="133" bestFit="1" customWidth="1"/>
    <col min="262" max="262" width="14" style="133" customWidth="1"/>
    <col min="263" max="263" width="14.44140625" style="133" customWidth="1"/>
    <col min="264" max="264" width="10.109375" style="133" bestFit="1" customWidth="1"/>
    <col min="265" max="265" width="14.109375" style="133" bestFit="1" customWidth="1"/>
    <col min="266" max="266" width="10.33203125" style="133" bestFit="1" customWidth="1"/>
    <col min="267" max="267" width="19.109375" style="133" bestFit="1" customWidth="1"/>
    <col min="268" max="268" width="11.33203125" style="133" bestFit="1" customWidth="1"/>
    <col min="269" max="269" width="20.109375" style="133" bestFit="1" customWidth="1"/>
    <col min="270" max="512" width="9.109375" style="133"/>
    <col min="513" max="513" width="5" style="133" customWidth="1"/>
    <col min="514" max="514" width="9.5546875" style="133" bestFit="1" customWidth="1"/>
    <col min="515" max="515" width="32.6640625" style="133" customWidth="1"/>
    <col min="516" max="516" width="5.88671875" style="133" customWidth="1"/>
    <col min="517" max="517" width="11.6640625" style="133" bestFit="1" customWidth="1"/>
    <col min="518" max="518" width="14" style="133" customWidth="1"/>
    <col min="519" max="519" width="14.44140625" style="133" customWidth="1"/>
    <col min="520" max="520" width="10.109375" style="133" bestFit="1" customWidth="1"/>
    <col min="521" max="521" width="14.109375" style="133" bestFit="1" customWidth="1"/>
    <col min="522" max="522" width="10.33203125" style="133" bestFit="1" customWidth="1"/>
    <col min="523" max="523" width="19.109375" style="133" bestFit="1" customWidth="1"/>
    <col min="524" max="524" width="11.33203125" style="133" bestFit="1" customWidth="1"/>
    <col min="525" max="525" width="20.109375" style="133" bestFit="1" customWidth="1"/>
    <col min="526" max="768" width="9.109375" style="133"/>
    <col min="769" max="769" width="5" style="133" customWidth="1"/>
    <col min="770" max="770" width="9.5546875" style="133" bestFit="1" customWidth="1"/>
    <col min="771" max="771" width="32.6640625" style="133" customWidth="1"/>
    <col min="772" max="772" width="5.88671875" style="133" customWidth="1"/>
    <col min="773" max="773" width="11.6640625" style="133" bestFit="1" customWidth="1"/>
    <col min="774" max="774" width="14" style="133" customWidth="1"/>
    <col min="775" max="775" width="14.44140625" style="133" customWidth="1"/>
    <col min="776" max="776" width="10.109375" style="133" bestFit="1" customWidth="1"/>
    <col min="777" max="777" width="14.109375" style="133" bestFit="1" customWidth="1"/>
    <col min="778" max="778" width="10.33203125" style="133" bestFit="1" customWidth="1"/>
    <col min="779" max="779" width="19.109375" style="133" bestFit="1" customWidth="1"/>
    <col min="780" max="780" width="11.33203125" style="133" bestFit="1" customWidth="1"/>
    <col min="781" max="781" width="20.109375" style="133" bestFit="1" customWidth="1"/>
    <col min="782" max="1024" width="9.109375" style="133"/>
    <col min="1025" max="1025" width="5" style="133" customWidth="1"/>
    <col min="1026" max="1026" width="9.5546875" style="133" bestFit="1" customWidth="1"/>
    <col min="1027" max="1027" width="32.6640625" style="133" customWidth="1"/>
    <col min="1028" max="1028" width="5.88671875" style="133" customWidth="1"/>
    <col min="1029" max="1029" width="11.6640625" style="133" bestFit="1" customWidth="1"/>
    <col min="1030" max="1030" width="14" style="133" customWidth="1"/>
    <col min="1031" max="1031" width="14.44140625" style="133" customWidth="1"/>
    <col min="1032" max="1032" width="10.109375" style="133" bestFit="1" customWidth="1"/>
    <col min="1033" max="1033" width="14.109375" style="133" bestFit="1" customWidth="1"/>
    <col min="1034" max="1034" width="10.33203125" style="133" bestFit="1" customWidth="1"/>
    <col min="1035" max="1035" width="19.109375" style="133" bestFit="1" customWidth="1"/>
    <col min="1036" max="1036" width="11.33203125" style="133" bestFit="1" customWidth="1"/>
    <col min="1037" max="1037" width="20.109375" style="133" bestFit="1" customWidth="1"/>
    <col min="1038" max="1280" width="9.109375" style="133"/>
    <col min="1281" max="1281" width="5" style="133" customWidth="1"/>
    <col min="1282" max="1282" width="9.5546875" style="133" bestFit="1" customWidth="1"/>
    <col min="1283" max="1283" width="32.6640625" style="133" customWidth="1"/>
    <col min="1284" max="1284" width="5.88671875" style="133" customWidth="1"/>
    <col min="1285" max="1285" width="11.6640625" style="133" bestFit="1" customWidth="1"/>
    <col min="1286" max="1286" width="14" style="133" customWidth="1"/>
    <col min="1287" max="1287" width="14.44140625" style="133" customWidth="1"/>
    <col min="1288" max="1288" width="10.109375" style="133" bestFit="1" customWidth="1"/>
    <col min="1289" max="1289" width="14.109375" style="133" bestFit="1" customWidth="1"/>
    <col min="1290" max="1290" width="10.33203125" style="133" bestFit="1" customWidth="1"/>
    <col min="1291" max="1291" width="19.109375" style="133" bestFit="1" customWidth="1"/>
    <col min="1292" max="1292" width="11.33203125" style="133" bestFit="1" customWidth="1"/>
    <col min="1293" max="1293" width="20.109375" style="133" bestFit="1" customWidth="1"/>
    <col min="1294" max="1536" width="9.109375" style="133"/>
    <col min="1537" max="1537" width="5" style="133" customWidth="1"/>
    <col min="1538" max="1538" width="9.5546875" style="133" bestFit="1" customWidth="1"/>
    <col min="1539" max="1539" width="32.6640625" style="133" customWidth="1"/>
    <col min="1540" max="1540" width="5.88671875" style="133" customWidth="1"/>
    <col min="1541" max="1541" width="11.6640625" style="133" bestFit="1" customWidth="1"/>
    <col min="1542" max="1542" width="14" style="133" customWidth="1"/>
    <col min="1543" max="1543" width="14.44140625" style="133" customWidth="1"/>
    <col min="1544" max="1544" width="10.109375" style="133" bestFit="1" customWidth="1"/>
    <col min="1545" max="1545" width="14.109375" style="133" bestFit="1" customWidth="1"/>
    <col min="1546" max="1546" width="10.33203125" style="133" bestFit="1" customWidth="1"/>
    <col min="1547" max="1547" width="19.109375" style="133" bestFit="1" customWidth="1"/>
    <col min="1548" max="1548" width="11.33203125" style="133" bestFit="1" customWidth="1"/>
    <col min="1549" max="1549" width="20.109375" style="133" bestFit="1" customWidth="1"/>
    <col min="1550" max="1792" width="9.109375" style="133"/>
    <col min="1793" max="1793" width="5" style="133" customWidth="1"/>
    <col min="1794" max="1794" width="9.5546875" style="133" bestFit="1" customWidth="1"/>
    <col min="1795" max="1795" width="32.6640625" style="133" customWidth="1"/>
    <col min="1796" max="1796" width="5.88671875" style="133" customWidth="1"/>
    <col min="1797" max="1797" width="11.6640625" style="133" bestFit="1" customWidth="1"/>
    <col min="1798" max="1798" width="14" style="133" customWidth="1"/>
    <col min="1799" max="1799" width="14.44140625" style="133" customWidth="1"/>
    <col min="1800" max="1800" width="10.109375" style="133" bestFit="1" customWidth="1"/>
    <col min="1801" max="1801" width="14.109375" style="133" bestFit="1" customWidth="1"/>
    <col min="1802" max="1802" width="10.33203125" style="133" bestFit="1" customWidth="1"/>
    <col min="1803" max="1803" width="19.109375" style="133" bestFit="1" customWidth="1"/>
    <col min="1804" max="1804" width="11.33203125" style="133" bestFit="1" customWidth="1"/>
    <col min="1805" max="1805" width="20.109375" style="133" bestFit="1" customWidth="1"/>
    <col min="1806" max="2048" width="9.109375" style="133"/>
    <col min="2049" max="2049" width="5" style="133" customWidth="1"/>
    <col min="2050" max="2050" width="9.5546875" style="133" bestFit="1" customWidth="1"/>
    <col min="2051" max="2051" width="32.6640625" style="133" customWidth="1"/>
    <col min="2052" max="2052" width="5.88671875" style="133" customWidth="1"/>
    <col min="2053" max="2053" width="11.6640625" style="133" bestFit="1" customWidth="1"/>
    <col min="2054" max="2054" width="14" style="133" customWidth="1"/>
    <col min="2055" max="2055" width="14.44140625" style="133" customWidth="1"/>
    <col min="2056" max="2056" width="10.109375" style="133" bestFit="1" customWidth="1"/>
    <col min="2057" max="2057" width="14.109375" style="133" bestFit="1" customWidth="1"/>
    <col min="2058" max="2058" width="10.33203125" style="133" bestFit="1" customWidth="1"/>
    <col min="2059" max="2059" width="19.109375" style="133" bestFit="1" customWidth="1"/>
    <col min="2060" max="2060" width="11.33203125" style="133" bestFit="1" customWidth="1"/>
    <col min="2061" max="2061" width="20.109375" style="133" bestFit="1" customWidth="1"/>
    <col min="2062" max="2304" width="9.109375" style="133"/>
    <col min="2305" max="2305" width="5" style="133" customWidth="1"/>
    <col min="2306" max="2306" width="9.5546875" style="133" bestFit="1" customWidth="1"/>
    <col min="2307" max="2307" width="32.6640625" style="133" customWidth="1"/>
    <col min="2308" max="2308" width="5.88671875" style="133" customWidth="1"/>
    <col min="2309" max="2309" width="11.6640625" style="133" bestFit="1" customWidth="1"/>
    <col min="2310" max="2310" width="14" style="133" customWidth="1"/>
    <col min="2311" max="2311" width="14.44140625" style="133" customWidth="1"/>
    <col min="2312" max="2312" width="10.109375" style="133" bestFit="1" customWidth="1"/>
    <col min="2313" max="2313" width="14.109375" style="133" bestFit="1" customWidth="1"/>
    <col min="2314" max="2314" width="10.33203125" style="133" bestFit="1" customWidth="1"/>
    <col min="2315" max="2315" width="19.109375" style="133" bestFit="1" customWidth="1"/>
    <col min="2316" max="2316" width="11.33203125" style="133" bestFit="1" customWidth="1"/>
    <col min="2317" max="2317" width="20.109375" style="133" bestFit="1" customWidth="1"/>
    <col min="2318" max="2560" width="9.109375" style="133"/>
    <col min="2561" max="2561" width="5" style="133" customWidth="1"/>
    <col min="2562" max="2562" width="9.5546875" style="133" bestFit="1" customWidth="1"/>
    <col min="2563" max="2563" width="32.6640625" style="133" customWidth="1"/>
    <col min="2564" max="2564" width="5.88671875" style="133" customWidth="1"/>
    <col min="2565" max="2565" width="11.6640625" style="133" bestFit="1" customWidth="1"/>
    <col min="2566" max="2566" width="14" style="133" customWidth="1"/>
    <col min="2567" max="2567" width="14.44140625" style="133" customWidth="1"/>
    <col min="2568" max="2568" width="10.109375" style="133" bestFit="1" customWidth="1"/>
    <col min="2569" max="2569" width="14.109375" style="133" bestFit="1" customWidth="1"/>
    <col min="2570" max="2570" width="10.33203125" style="133" bestFit="1" customWidth="1"/>
    <col min="2571" max="2571" width="19.109375" style="133" bestFit="1" customWidth="1"/>
    <col min="2572" max="2572" width="11.33203125" style="133" bestFit="1" customWidth="1"/>
    <col min="2573" max="2573" width="20.109375" style="133" bestFit="1" customWidth="1"/>
    <col min="2574" max="2816" width="9.109375" style="133"/>
    <col min="2817" max="2817" width="5" style="133" customWidth="1"/>
    <col min="2818" max="2818" width="9.5546875" style="133" bestFit="1" customWidth="1"/>
    <col min="2819" max="2819" width="32.6640625" style="133" customWidth="1"/>
    <col min="2820" max="2820" width="5.88671875" style="133" customWidth="1"/>
    <col min="2821" max="2821" width="11.6640625" style="133" bestFit="1" customWidth="1"/>
    <col min="2822" max="2822" width="14" style="133" customWidth="1"/>
    <col min="2823" max="2823" width="14.44140625" style="133" customWidth="1"/>
    <col min="2824" max="2824" width="10.109375" style="133" bestFit="1" customWidth="1"/>
    <col min="2825" max="2825" width="14.109375" style="133" bestFit="1" customWidth="1"/>
    <col min="2826" max="2826" width="10.33203125" style="133" bestFit="1" customWidth="1"/>
    <col min="2827" max="2827" width="19.109375" style="133" bestFit="1" customWidth="1"/>
    <col min="2828" max="2828" width="11.33203125" style="133" bestFit="1" customWidth="1"/>
    <col min="2829" max="2829" width="20.109375" style="133" bestFit="1" customWidth="1"/>
    <col min="2830" max="3072" width="9.109375" style="133"/>
    <col min="3073" max="3073" width="5" style="133" customWidth="1"/>
    <col min="3074" max="3074" width="9.5546875" style="133" bestFit="1" customWidth="1"/>
    <col min="3075" max="3075" width="32.6640625" style="133" customWidth="1"/>
    <col min="3076" max="3076" width="5.88671875" style="133" customWidth="1"/>
    <col min="3077" max="3077" width="11.6640625" style="133" bestFit="1" customWidth="1"/>
    <col min="3078" max="3078" width="14" style="133" customWidth="1"/>
    <col min="3079" max="3079" width="14.44140625" style="133" customWidth="1"/>
    <col min="3080" max="3080" width="10.109375" style="133" bestFit="1" customWidth="1"/>
    <col min="3081" max="3081" width="14.109375" style="133" bestFit="1" customWidth="1"/>
    <col min="3082" max="3082" width="10.33203125" style="133" bestFit="1" customWidth="1"/>
    <col min="3083" max="3083" width="19.109375" style="133" bestFit="1" customWidth="1"/>
    <col min="3084" max="3084" width="11.33203125" style="133" bestFit="1" customWidth="1"/>
    <col min="3085" max="3085" width="20.109375" style="133" bestFit="1" customWidth="1"/>
    <col min="3086" max="3328" width="9.109375" style="133"/>
    <col min="3329" max="3329" width="5" style="133" customWidth="1"/>
    <col min="3330" max="3330" width="9.5546875" style="133" bestFit="1" customWidth="1"/>
    <col min="3331" max="3331" width="32.6640625" style="133" customWidth="1"/>
    <col min="3332" max="3332" width="5.88671875" style="133" customWidth="1"/>
    <col min="3333" max="3333" width="11.6640625" style="133" bestFit="1" customWidth="1"/>
    <col min="3334" max="3334" width="14" style="133" customWidth="1"/>
    <col min="3335" max="3335" width="14.44140625" style="133" customWidth="1"/>
    <col min="3336" max="3336" width="10.109375" style="133" bestFit="1" customWidth="1"/>
    <col min="3337" max="3337" width="14.109375" style="133" bestFit="1" customWidth="1"/>
    <col min="3338" max="3338" width="10.33203125" style="133" bestFit="1" customWidth="1"/>
    <col min="3339" max="3339" width="19.109375" style="133" bestFit="1" customWidth="1"/>
    <col min="3340" max="3340" width="11.33203125" style="133" bestFit="1" customWidth="1"/>
    <col min="3341" max="3341" width="20.109375" style="133" bestFit="1" customWidth="1"/>
    <col min="3342" max="3584" width="9.109375" style="133"/>
    <col min="3585" max="3585" width="5" style="133" customWidth="1"/>
    <col min="3586" max="3586" width="9.5546875" style="133" bestFit="1" customWidth="1"/>
    <col min="3587" max="3587" width="32.6640625" style="133" customWidth="1"/>
    <col min="3588" max="3588" width="5.88671875" style="133" customWidth="1"/>
    <col min="3589" max="3589" width="11.6640625" style="133" bestFit="1" customWidth="1"/>
    <col min="3590" max="3590" width="14" style="133" customWidth="1"/>
    <col min="3591" max="3591" width="14.44140625" style="133" customWidth="1"/>
    <col min="3592" max="3592" width="10.109375" style="133" bestFit="1" customWidth="1"/>
    <col min="3593" max="3593" width="14.109375" style="133" bestFit="1" customWidth="1"/>
    <col min="3594" max="3594" width="10.33203125" style="133" bestFit="1" customWidth="1"/>
    <col min="3595" max="3595" width="19.109375" style="133" bestFit="1" customWidth="1"/>
    <col min="3596" max="3596" width="11.33203125" style="133" bestFit="1" customWidth="1"/>
    <col min="3597" max="3597" width="20.109375" style="133" bestFit="1" customWidth="1"/>
    <col min="3598" max="3840" width="9.109375" style="133"/>
    <col min="3841" max="3841" width="5" style="133" customWidth="1"/>
    <col min="3842" max="3842" width="9.5546875" style="133" bestFit="1" customWidth="1"/>
    <col min="3843" max="3843" width="32.6640625" style="133" customWidth="1"/>
    <col min="3844" max="3844" width="5.88671875" style="133" customWidth="1"/>
    <col min="3845" max="3845" width="11.6640625" style="133" bestFit="1" customWidth="1"/>
    <col min="3846" max="3846" width="14" style="133" customWidth="1"/>
    <col min="3847" max="3847" width="14.44140625" style="133" customWidth="1"/>
    <col min="3848" max="3848" width="10.109375" style="133" bestFit="1" customWidth="1"/>
    <col min="3849" max="3849" width="14.109375" style="133" bestFit="1" customWidth="1"/>
    <col min="3850" max="3850" width="10.33203125" style="133" bestFit="1" customWidth="1"/>
    <col min="3851" max="3851" width="19.109375" style="133" bestFit="1" customWidth="1"/>
    <col min="3852" max="3852" width="11.33203125" style="133" bestFit="1" customWidth="1"/>
    <col min="3853" max="3853" width="20.109375" style="133" bestFit="1" customWidth="1"/>
    <col min="3854" max="4096" width="9.109375" style="133"/>
    <col min="4097" max="4097" width="5" style="133" customWidth="1"/>
    <col min="4098" max="4098" width="9.5546875" style="133" bestFit="1" customWidth="1"/>
    <col min="4099" max="4099" width="32.6640625" style="133" customWidth="1"/>
    <col min="4100" max="4100" width="5.88671875" style="133" customWidth="1"/>
    <col min="4101" max="4101" width="11.6640625" style="133" bestFit="1" customWidth="1"/>
    <col min="4102" max="4102" width="14" style="133" customWidth="1"/>
    <col min="4103" max="4103" width="14.44140625" style="133" customWidth="1"/>
    <col min="4104" max="4104" width="10.109375" style="133" bestFit="1" customWidth="1"/>
    <col min="4105" max="4105" width="14.109375" style="133" bestFit="1" customWidth="1"/>
    <col min="4106" max="4106" width="10.33203125" style="133" bestFit="1" customWidth="1"/>
    <col min="4107" max="4107" width="19.109375" style="133" bestFit="1" customWidth="1"/>
    <col min="4108" max="4108" width="11.33203125" style="133" bestFit="1" customWidth="1"/>
    <col min="4109" max="4109" width="20.109375" style="133" bestFit="1" customWidth="1"/>
    <col min="4110" max="4352" width="9.109375" style="133"/>
    <col min="4353" max="4353" width="5" style="133" customWidth="1"/>
    <col min="4354" max="4354" width="9.5546875" style="133" bestFit="1" customWidth="1"/>
    <col min="4355" max="4355" width="32.6640625" style="133" customWidth="1"/>
    <col min="4356" max="4356" width="5.88671875" style="133" customWidth="1"/>
    <col min="4357" max="4357" width="11.6640625" style="133" bestFit="1" customWidth="1"/>
    <col min="4358" max="4358" width="14" style="133" customWidth="1"/>
    <col min="4359" max="4359" width="14.44140625" style="133" customWidth="1"/>
    <col min="4360" max="4360" width="10.109375" style="133" bestFit="1" customWidth="1"/>
    <col min="4361" max="4361" width="14.109375" style="133" bestFit="1" customWidth="1"/>
    <col min="4362" max="4362" width="10.33203125" style="133" bestFit="1" customWidth="1"/>
    <col min="4363" max="4363" width="19.109375" style="133" bestFit="1" customWidth="1"/>
    <col min="4364" max="4364" width="11.33203125" style="133" bestFit="1" customWidth="1"/>
    <col min="4365" max="4365" width="20.109375" style="133" bestFit="1" customWidth="1"/>
    <col min="4366" max="4608" width="9.109375" style="133"/>
    <col min="4609" max="4609" width="5" style="133" customWidth="1"/>
    <col min="4610" max="4610" width="9.5546875" style="133" bestFit="1" customWidth="1"/>
    <col min="4611" max="4611" width="32.6640625" style="133" customWidth="1"/>
    <col min="4612" max="4612" width="5.88671875" style="133" customWidth="1"/>
    <col min="4613" max="4613" width="11.6640625" style="133" bestFit="1" customWidth="1"/>
    <col min="4614" max="4614" width="14" style="133" customWidth="1"/>
    <col min="4615" max="4615" width="14.44140625" style="133" customWidth="1"/>
    <col min="4616" max="4616" width="10.109375" style="133" bestFit="1" customWidth="1"/>
    <col min="4617" max="4617" width="14.109375" style="133" bestFit="1" customWidth="1"/>
    <col min="4618" max="4618" width="10.33203125" style="133" bestFit="1" customWidth="1"/>
    <col min="4619" max="4619" width="19.109375" style="133" bestFit="1" customWidth="1"/>
    <col min="4620" max="4620" width="11.33203125" style="133" bestFit="1" customWidth="1"/>
    <col min="4621" max="4621" width="20.109375" style="133" bestFit="1" customWidth="1"/>
    <col min="4622" max="4864" width="9.109375" style="133"/>
    <col min="4865" max="4865" width="5" style="133" customWidth="1"/>
    <col min="4866" max="4866" width="9.5546875" style="133" bestFit="1" customWidth="1"/>
    <col min="4867" max="4867" width="32.6640625" style="133" customWidth="1"/>
    <col min="4868" max="4868" width="5.88671875" style="133" customWidth="1"/>
    <col min="4869" max="4869" width="11.6640625" style="133" bestFit="1" customWidth="1"/>
    <col min="4870" max="4870" width="14" style="133" customWidth="1"/>
    <col min="4871" max="4871" width="14.44140625" style="133" customWidth="1"/>
    <col min="4872" max="4872" width="10.109375" style="133" bestFit="1" customWidth="1"/>
    <col min="4873" max="4873" width="14.109375" style="133" bestFit="1" customWidth="1"/>
    <col min="4874" max="4874" width="10.33203125" style="133" bestFit="1" customWidth="1"/>
    <col min="4875" max="4875" width="19.109375" style="133" bestFit="1" customWidth="1"/>
    <col min="4876" max="4876" width="11.33203125" style="133" bestFit="1" customWidth="1"/>
    <col min="4877" max="4877" width="20.109375" style="133" bestFit="1" customWidth="1"/>
    <col min="4878" max="5120" width="9.109375" style="133"/>
    <col min="5121" max="5121" width="5" style="133" customWidth="1"/>
    <col min="5122" max="5122" width="9.5546875" style="133" bestFit="1" customWidth="1"/>
    <col min="5123" max="5123" width="32.6640625" style="133" customWidth="1"/>
    <col min="5124" max="5124" width="5.88671875" style="133" customWidth="1"/>
    <col min="5125" max="5125" width="11.6640625" style="133" bestFit="1" customWidth="1"/>
    <col min="5126" max="5126" width="14" style="133" customWidth="1"/>
    <col min="5127" max="5127" width="14.44140625" style="133" customWidth="1"/>
    <col min="5128" max="5128" width="10.109375" style="133" bestFit="1" customWidth="1"/>
    <col min="5129" max="5129" width="14.109375" style="133" bestFit="1" customWidth="1"/>
    <col min="5130" max="5130" width="10.33203125" style="133" bestFit="1" customWidth="1"/>
    <col min="5131" max="5131" width="19.109375" style="133" bestFit="1" customWidth="1"/>
    <col min="5132" max="5132" width="11.33203125" style="133" bestFit="1" customWidth="1"/>
    <col min="5133" max="5133" width="20.109375" style="133" bestFit="1" customWidth="1"/>
    <col min="5134" max="5376" width="9.109375" style="133"/>
    <col min="5377" max="5377" width="5" style="133" customWidth="1"/>
    <col min="5378" max="5378" width="9.5546875" style="133" bestFit="1" customWidth="1"/>
    <col min="5379" max="5379" width="32.6640625" style="133" customWidth="1"/>
    <col min="5380" max="5380" width="5.88671875" style="133" customWidth="1"/>
    <col min="5381" max="5381" width="11.6640625" style="133" bestFit="1" customWidth="1"/>
    <col min="5382" max="5382" width="14" style="133" customWidth="1"/>
    <col min="5383" max="5383" width="14.44140625" style="133" customWidth="1"/>
    <col min="5384" max="5384" width="10.109375" style="133" bestFit="1" customWidth="1"/>
    <col min="5385" max="5385" width="14.109375" style="133" bestFit="1" customWidth="1"/>
    <col min="5386" max="5386" width="10.33203125" style="133" bestFit="1" customWidth="1"/>
    <col min="5387" max="5387" width="19.109375" style="133" bestFit="1" customWidth="1"/>
    <col min="5388" max="5388" width="11.33203125" style="133" bestFit="1" customWidth="1"/>
    <col min="5389" max="5389" width="20.109375" style="133" bestFit="1" customWidth="1"/>
    <col min="5390" max="5632" width="9.109375" style="133"/>
    <col min="5633" max="5633" width="5" style="133" customWidth="1"/>
    <col min="5634" max="5634" width="9.5546875" style="133" bestFit="1" customWidth="1"/>
    <col min="5635" max="5635" width="32.6640625" style="133" customWidth="1"/>
    <col min="5636" max="5636" width="5.88671875" style="133" customWidth="1"/>
    <col min="5637" max="5637" width="11.6640625" style="133" bestFit="1" customWidth="1"/>
    <col min="5638" max="5638" width="14" style="133" customWidth="1"/>
    <col min="5639" max="5639" width="14.44140625" style="133" customWidth="1"/>
    <col min="5640" max="5640" width="10.109375" style="133" bestFit="1" customWidth="1"/>
    <col min="5641" max="5641" width="14.109375" style="133" bestFit="1" customWidth="1"/>
    <col min="5642" max="5642" width="10.33203125" style="133" bestFit="1" customWidth="1"/>
    <col min="5643" max="5643" width="19.109375" style="133" bestFit="1" customWidth="1"/>
    <col min="5644" max="5644" width="11.33203125" style="133" bestFit="1" customWidth="1"/>
    <col min="5645" max="5645" width="20.109375" style="133" bestFit="1" customWidth="1"/>
    <col min="5646" max="5888" width="9.109375" style="133"/>
    <col min="5889" max="5889" width="5" style="133" customWidth="1"/>
    <col min="5890" max="5890" width="9.5546875" style="133" bestFit="1" customWidth="1"/>
    <col min="5891" max="5891" width="32.6640625" style="133" customWidth="1"/>
    <col min="5892" max="5892" width="5.88671875" style="133" customWidth="1"/>
    <col min="5893" max="5893" width="11.6640625" style="133" bestFit="1" customWidth="1"/>
    <col min="5894" max="5894" width="14" style="133" customWidth="1"/>
    <col min="5895" max="5895" width="14.44140625" style="133" customWidth="1"/>
    <col min="5896" max="5896" width="10.109375" style="133" bestFit="1" customWidth="1"/>
    <col min="5897" max="5897" width="14.109375" style="133" bestFit="1" customWidth="1"/>
    <col min="5898" max="5898" width="10.33203125" style="133" bestFit="1" customWidth="1"/>
    <col min="5899" max="5899" width="19.109375" style="133" bestFit="1" customWidth="1"/>
    <col min="5900" max="5900" width="11.33203125" style="133" bestFit="1" customWidth="1"/>
    <col min="5901" max="5901" width="20.109375" style="133" bestFit="1" customWidth="1"/>
    <col min="5902" max="6144" width="9.109375" style="133"/>
    <col min="6145" max="6145" width="5" style="133" customWidth="1"/>
    <col min="6146" max="6146" width="9.5546875" style="133" bestFit="1" customWidth="1"/>
    <col min="6147" max="6147" width="32.6640625" style="133" customWidth="1"/>
    <col min="6148" max="6148" width="5.88671875" style="133" customWidth="1"/>
    <col min="6149" max="6149" width="11.6640625" style="133" bestFit="1" customWidth="1"/>
    <col min="6150" max="6150" width="14" style="133" customWidth="1"/>
    <col min="6151" max="6151" width="14.44140625" style="133" customWidth="1"/>
    <col min="6152" max="6152" width="10.109375" style="133" bestFit="1" customWidth="1"/>
    <col min="6153" max="6153" width="14.109375" style="133" bestFit="1" customWidth="1"/>
    <col min="6154" max="6154" width="10.33203125" style="133" bestFit="1" customWidth="1"/>
    <col min="6155" max="6155" width="19.109375" style="133" bestFit="1" customWidth="1"/>
    <col min="6156" max="6156" width="11.33203125" style="133" bestFit="1" customWidth="1"/>
    <col min="6157" max="6157" width="20.109375" style="133" bestFit="1" customWidth="1"/>
    <col min="6158" max="6400" width="9.109375" style="133"/>
    <col min="6401" max="6401" width="5" style="133" customWidth="1"/>
    <col min="6402" max="6402" width="9.5546875" style="133" bestFit="1" customWidth="1"/>
    <col min="6403" max="6403" width="32.6640625" style="133" customWidth="1"/>
    <col min="6404" max="6404" width="5.88671875" style="133" customWidth="1"/>
    <col min="6405" max="6405" width="11.6640625" style="133" bestFit="1" customWidth="1"/>
    <col min="6406" max="6406" width="14" style="133" customWidth="1"/>
    <col min="6407" max="6407" width="14.44140625" style="133" customWidth="1"/>
    <col min="6408" max="6408" width="10.109375" style="133" bestFit="1" customWidth="1"/>
    <col min="6409" max="6409" width="14.109375" style="133" bestFit="1" customWidth="1"/>
    <col min="6410" max="6410" width="10.33203125" style="133" bestFit="1" customWidth="1"/>
    <col min="6411" max="6411" width="19.109375" style="133" bestFit="1" customWidth="1"/>
    <col min="6412" max="6412" width="11.33203125" style="133" bestFit="1" customWidth="1"/>
    <col min="6413" max="6413" width="20.109375" style="133" bestFit="1" customWidth="1"/>
    <col min="6414" max="6656" width="9.109375" style="133"/>
    <col min="6657" max="6657" width="5" style="133" customWidth="1"/>
    <col min="6658" max="6658" width="9.5546875" style="133" bestFit="1" customWidth="1"/>
    <col min="6659" max="6659" width="32.6640625" style="133" customWidth="1"/>
    <col min="6660" max="6660" width="5.88671875" style="133" customWidth="1"/>
    <col min="6661" max="6661" width="11.6640625" style="133" bestFit="1" customWidth="1"/>
    <col min="6662" max="6662" width="14" style="133" customWidth="1"/>
    <col min="6663" max="6663" width="14.44140625" style="133" customWidth="1"/>
    <col min="6664" max="6664" width="10.109375" style="133" bestFit="1" customWidth="1"/>
    <col min="6665" max="6665" width="14.109375" style="133" bestFit="1" customWidth="1"/>
    <col min="6666" max="6666" width="10.33203125" style="133" bestFit="1" customWidth="1"/>
    <col min="6667" max="6667" width="19.109375" style="133" bestFit="1" customWidth="1"/>
    <col min="6668" max="6668" width="11.33203125" style="133" bestFit="1" customWidth="1"/>
    <col min="6669" max="6669" width="20.109375" style="133" bestFit="1" customWidth="1"/>
    <col min="6670" max="6912" width="9.109375" style="133"/>
    <col min="6913" max="6913" width="5" style="133" customWidth="1"/>
    <col min="6914" max="6914" width="9.5546875" style="133" bestFit="1" customWidth="1"/>
    <col min="6915" max="6915" width="32.6640625" style="133" customWidth="1"/>
    <col min="6916" max="6916" width="5.88671875" style="133" customWidth="1"/>
    <col min="6917" max="6917" width="11.6640625" style="133" bestFit="1" customWidth="1"/>
    <col min="6918" max="6918" width="14" style="133" customWidth="1"/>
    <col min="6919" max="6919" width="14.44140625" style="133" customWidth="1"/>
    <col min="6920" max="6920" width="10.109375" style="133" bestFit="1" customWidth="1"/>
    <col min="6921" max="6921" width="14.109375" style="133" bestFit="1" customWidth="1"/>
    <col min="6922" max="6922" width="10.33203125" style="133" bestFit="1" customWidth="1"/>
    <col min="6923" max="6923" width="19.109375" style="133" bestFit="1" customWidth="1"/>
    <col min="6924" max="6924" width="11.33203125" style="133" bestFit="1" customWidth="1"/>
    <col min="6925" max="6925" width="20.109375" style="133" bestFit="1" customWidth="1"/>
    <col min="6926" max="7168" width="9.109375" style="133"/>
    <col min="7169" max="7169" width="5" style="133" customWidth="1"/>
    <col min="7170" max="7170" width="9.5546875" style="133" bestFit="1" customWidth="1"/>
    <col min="7171" max="7171" width="32.6640625" style="133" customWidth="1"/>
    <col min="7172" max="7172" width="5.88671875" style="133" customWidth="1"/>
    <col min="7173" max="7173" width="11.6640625" style="133" bestFit="1" customWidth="1"/>
    <col min="7174" max="7174" width="14" style="133" customWidth="1"/>
    <col min="7175" max="7175" width="14.44140625" style="133" customWidth="1"/>
    <col min="7176" max="7176" width="10.109375" style="133" bestFit="1" customWidth="1"/>
    <col min="7177" max="7177" width="14.109375" style="133" bestFit="1" customWidth="1"/>
    <col min="7178" max="7178" width="10.33203125" style="133" bestFit="1" customWidth="1"/>
    <col min="7179" max="7179" width="19.109375" style="133" bestFit="1" customWidth="1"/>
    <col min="7180" max="7180" width="11.33203125" style="133" bestFit="1" customWidth="1"/>
    <col min="7181" max="7181" width="20.109375" style="133" bestFit="1" customWidth="1"/>
    <col min="7182" max="7424" width="9.109375" style="133"/>
    <col min="7425" max="7425" width="5" style="133" customWidth="1"/>
    <col min="7426" max="7426" width="9.5546875" style="133" bestFit="1" customWidth="1"/>
    <col min="7427" max="7427" width="32.6640625" style="133" customWidth="1"/>
    <col min="7428" max="7428" width="5.88671875" style="133" customWidth="1"/>
    <col min="7429" max="7429" width="11.6640625" style="133" bestFit="1" customWidth="1"/>
    <col min="7430" max="7430" width="14" style="133" customWidth="1"/>
    <col min="7431" max="7431" width="14.44140625" style="133" customWidth="1"/>
    <col min="7432" max="7432" width="10.109375" style="133" bestFit="1" customWidth="1"/>
    <col min="7433" max="7433" width="14.109375" style="133" bestFit="1" customWidth="1"/>
    <col min="7434" max="7434" width="10.33203125" style="133" bestFit="1" customWidth="1"/>
    <col min="7435" max="7435" width="19.109375" style="133" bestFit="1" customWidth="1"/>
    <col min="7436" max="7436" width="11.33203125" style="133" bestFit="1" customWidth="1"/>
    <col min="7437" max="7437" width="20.109375" style="133" bestFit="1" customWidth="1"/>
    <col min="7438" max="7680" width="9.109375" style="133"/>
    <col min="7681" max="7681" width="5" style="133" customWidth="1"/>
    <col min="7682" max="7682" width="9.5546875" style="133" bestFit="1" customWidth="1"/>
    <col min="7683" max="7683" width="32.6640625" style="133" customWidth="1"/>
    <col min="7684" max="7684" width="5.88671875" style="133" customWidth="1"/>
    <col min="7685" max="7685" width="11.6640625" style="133" bestFit="1" customWidth="1"/>
    <col min="7686" max="7686" width="14" style="133" customWidth="1"/>
    <col min="7687" max="7687" width="14.44140625" style="133" customWidth="1"/>
    <col min="7688" max="7688" width="10.109375" style="133" bestFit="1" customWidth="1"/>
    <col min="7689" max="7689" width="14.109375" style="133" bestFit="1" customWidth="1"/>
    <col min="7690" max="7690" width="10.33203125" style="133" bestFit="1" customWidth="1"/>
    <col min="7691" max="7691" width="19.109375" style="133" bestFit="1" customWidth="1"/>
    <col min="7692" max="7692" width="11.33203125" style="133" bestFit="1" customWidth="1"/>
    <col min="7693" max="7693" width="20.109375" style="133" bestFit="1" customWidth="1"/>
    <col min="7694" max="7936" width="9.109375" style="133"/>
    <col min="7937" max="7937" width="5" style="133" customWidth="1"/>
    <col min="7938" max="7938" width="9.5546875" style="133" bestFit="1" customWidth="1"/>
    <col min="7939" max="7939" width="32.6640625" style="133" customWidth="1"/>
    <col min="7940" max="7940" width="5.88671875" style="133" customWidth="1"/>
    <col min="7941" max="7941" width="11.6640625" style="133" bestFit="1" customWidth="1"/>
    <col min="7942" max="7942" width="14" style="133" customWidth="1"/>
    <col min="7943" max="7943" width="14.44140625" style="133" customWidth="1"/>
    <col min="7944" max="7944" width="10.109375" style="133" bestFit="1" customWidth="1"/>
    <col min="7945" max="7945" width="14.109375" style="133" bestFit="1" customWidth="1"/>
    <col min="7946" max="7946" width="10.33203125" style="133" bestFit="1" customWidth="1"/>
    <col min="7947" max="7947" width="19.109375" style="133" bestFit="1" customWidth="1"/>
    <col min="7948" max="7948" width="11.33203125" style="133" bestFit="1" customWidth="1"/>
    <col min="7949" max="7949" width="20.109375" style="133" bestFit="1" customWidth="1"/>
    <col min="7950" max="8192" width="9.109375" style="133"/>
    <col min="8193" max="8193" width="5" style="133" customWidth="1"/>
    <col min="8194" max="8194" width="9.5546875" style="133" bestFit="1" customWidth="1"/>
    <col min="8195" max="8195" width="32.6640625" style="133" customWidth="1"/>
    <col min="8196" max="8196" width="5.88671875" style="133" customWidth="1"/>
    <col min="8197" max="8197" width="11.6640625" style="133" bestFit="1" customWidth="1"/>
    <col min="8198" max="8198" width="14" style="133" customWidth="1"/>
    <col min="8199" max="8199" width="14.44140625" style="133" customWidth="1"/>
    <col min="8200" max="8200" width="10.109375" style="133" bestFit="1" customWidth="1"/>
    <col min="8201" max="8201" width="14.109375" style="133" bestFit="1" customWidth="1"/>
    <col min="8202" max="8202" width="10.33203125" style="133" bestFit="1" customWidth="1"/>
    <col min="8203" max="8203" width="19.109375" style="133" bestFit="1" customWidth="1"/>
    <col min="8204" max="8204" width="11.33203125" style="133" bestFit="1" customWidth="1"/>
    <col min="8205" max="8205" width="20.109375" style="133" bestFit="1" customWidth="1"/>
    <col min="8206" max="8448" width="9.109375" style="133"/>
    <col min="8449" max="8449" width="5" style="133" customWidth="1"/>
    <col min="8450" max="8450" width="9.5546875" style="133" bestFit="1" customWidth="1"/>
    <col min="8451" max="8451" width="32.6640625" style="133" customWidth="1"/>
    <col min="8452" max="8452" width="5.88671875" style="133" customWidth="1"/>
    <col min="8453" max="8453" width="11.6640625" style="133" bestFit="1" customWidth="1"/>
    <col min="8454" max="8454" width="14" style="133" customWidth="1"/>
    <col min="8455" max="8455" width="14.44140625" style="133" customWidth="1"/>
    <col min="8456" max="8456" width="10.109375" style="133" bestFit="1" customWidth="1"/>
    <col min="8457" max="8457" width="14.109375" style="133" bestFit="1" customWidth="1"/>
    <col min="8458" max="8458" width="10.33203125" style="133" bestFit="1" customWidth="1"/>
    <col min="8459" max="8459" width="19.109375" style="133" bestFit="1" customWidth="1"/>
    <col min="8460" max="8460" width="11.33203125" style="133" bestFit="1" customWidth="1"/>
    <col min="8461" max="8461" width="20.109375" style="133" bestFit="1" customWidth="1"/>
    <col min="8462" max="8704" width="9.109375" style="133"/>
    <col min="8705" max="8705" width="5" style="133" customWidth="1"/>
    <col min="8706" max="8706" width="9.5546875" style="133" bestFit="1" customWidth="1"/>
    <col min="8707" max="8707" width="32.6640625" style="133" customWidth="1"/>
    <col min="8708" max="8708" width="5.88671875" style="133" customWidth="1"/>
    <col min="8709" max="8709" width="11.6640625" style="133" bestFit="1" customWidth="1"/>
    <col min="8710" max="8710" width="14" style="133" customWidth="1"/>
    <col min="8711" max="8711" width="14.44140625" style="133" customWidth="1"/>
    <col min="8712" max="8712" width="10.109375" style="133" bestFit="1" customWidth="1"/>
    <col min="8713" max="8713" width="14.109375" style="133" bestFit="1" customWidth="1"/>
    <col min="8714" max="8714" width="10.33203125" style="133" bestFit="1" customWidth="1"/>
    <col min="8715" max="8715" width="19.109375" style="133" bestFit="1" customWidth="1"/>
    <col min="8716" max="8716" width="11.33203125" style="133" bestFit="1" customWidth="1"/>
    <col min="8717" max="8717" width="20.109375" style="133" bestFit="1" customWidth="1"/>
    <col min="8718" max="8960" width="9.109375" style="133"/>
    <col min="8961" max="8961" width="5" style="133" customWidth="1"/>
    <col min="8962" max="8962" width="9.5546875" style="133" bestFit="1" customWidth="1"/>
    <col min="8963" max="8963" width="32.6640625" style="133" customWidth="1"/>
    <col min="8964" max="8964" width="5.88671875" style="133" customWidth="1"/>
    <col min="8965" max="8965" width="11.6640625" style="133" bestFit="1" customWidth="1"/>
    <col min="8966" max="8966" width="14" style="133" customWidth="1"/>
    <col min="8967" max="8967" width="14.44140625" style="133" customWidth="1"/>
    <col min="8968" max="8968" width="10.109375" style="133" bestFit="1" customWidth="1"/>
    <col min="8969" max="8969" width="14.109375" style="133" bestFit="1" customWidth="1"/>
    <col min="8970" max="8970" width="10.33203125" style="133" bestFit="1" customWidth="1"/>
    <col min="8971" max="8971" width="19.109375" style="133" bestFit="1" customWidth="1"/>
    <col min="8972" max="8972" width="11.33203125" style="133" bestFit="1" customWidth="1"/>
    <col min="8973" max="8973" width="20.109375" style="133" bestFit="1" customWidth="1"/>
    <col min="8974" max="9216" width="9.109375" style="133"/>
    <col min="9217" max="9217" width="5" style="133" customWidth="1"/>
    <col min="9218" max="9218" width="9.5546875" style="133" bestFit="1" customWidth="1"/>
    <col min="9219" max="9219" width="32.6640625" style="133" customWidth="1"/>
    <col min="9220" max="9220" width="5.88671875" style="133" customWidth="1"/>
    <col min="9221" max="9221" width="11.6640625" style="133" bestFit="1" customWidth="1"/>
    <col min="9222" max="9222" width="14" style="133" customWidth="1"/>
    <col min="9223" max="9223" width="14.44140625" style="133" customWidth="1"/>
    <col min="9224" max="9224" width="10.109375" style="133" bestFit="1" customWidth="1"/>
    <col min="9225" max="9225" width="14.109375" style="133" bestFit="1" customWidth="1"/>
    <col min="9226" max="9226" width="10.33203125" style="133" bestFit="1" customWidth="1"/>
    <col min="9227" max="9227" width="19.109375" style="133" bestFit="1" customWidth="1"/>
    <col min="9228" max="9228" width="11.33203125" style="133" bestFit="1" customWidth="1"/>
    <col min="9229" max="9229" width="20.109375" style="133" bestFit="1" customWidth="1"/>
    <col min="9230" max="9472" width="9.109375" style="133"/>
    <col min="9473" max="9473" width="5" style="133" customWidth="1"/>
    <col min="9474" max="9474" width="9.5546875" style="133" bestFit="1" customWidth="1"/>
    <col min="9475" max="9475" width="32.6640625" style="133" customWidth="1"/>
    <col min="9476" max="9476" width="5.88671875" style="133" customWidth="1"/>
    <col min="9477" max="9477" width="11.6640625" style="133" bestFit="1" customWidth="1"/>
    <col min="9478" max="9478" width="14" style="133" customWidth="1"/>
    <col min="9479" max="9479" width="14.44140625" style="133" customWidth="1"/>
    <col min="9480" max="9480" width="10.109375" style="133" bestFit="1" customWidth="1"/>
    <col min="9481" max="9481" width="14.109375" style="133" bestFit="1" customWidth="1"/>
    <col min="9482" max="9482" width="10.33203125" style="133" bestFit="1" customWidth="1"/>
    <col min="9483" max="9483" width="19.109375" style="133" bestFit="1" customWidth="1"/>
    <col min="9484" max="9484" width="11.33203125" style="133" bestFit="1" customWidth="1"/>
    <col min="9485" max="9485" width="20.109375" style="133" bestFit="1" customWidth="1"/>
    <col min="9486" max="9728" width="9.109375" style="133"/>
    <col min="9729" max="9729" width="5" style="133" customWidth="1"/>
    <col min="9730" max="9730" width="9.5546875" style="133" bestFit="1" customWidth="1"/>
    <col min="9731" max="9731" width="32.6640625" style="133" customWidth="1"/>
    <col min="9732" max="9732" width="5.88671875" style="133" customWidth="1"/>
    <col min="9733" max="9733" width="11.6640625" style="133" bestFit="1" customWidth="1"/>
    <col min="9734" max="9734" width="14" style="133" customWidth="1"/>
    <col min="9735" max="9735" width="14.44140625" style="133" customWidth="1"/>
    <col min="9736" max="9736" width="10.109375" style="133" bestFit="1" customWidth="1"/>
    <col min="9737" max="9737" width="14.109375" style="133" bestFit="1" customWidth="1"/>
    <col min="9738" max="9738" width="10.33203125" style="133" bestFit="1" customWidth="1"/>
    <col min="9739" max="9739" width="19.109375" style="133" bestFit="1" customWidth="1"/>
    <col min="9740" max="9740" width="11.33203125" style="133" bestFit="1" customWidth="1"/>
    <col min="9741" max="9741" width="20.109375" style="133" bestFit="1" customWidth="1"/>
    <col min="9742" max="9984" width="9.109375" style="133"/>
    <col min="9985" max="9985" width="5" style="133" customWidth="1"/>
    <col min="9986" max="9986" width="9.5546875" style="133" bestFit="1" customWidth="1"/>
    <col min="9987" max="9987" width="32.6640625" style="133" customWidth="1"/>
    <col min="9988" max="9988" width="5.88671875" style="133" customWidth="1"/>
    <col min="9989" max="9989" width="11.6640625" style="133" bestFit="1" customWidth="1"/>
    <col min="9990" max="9990" width="14" style="133" customWidth="1"/>
    <col min="9991" max="9991" width="14.44140625" style="133" customWidth="1"/>
    <col min="9992" max="9992" width="10.109375" style="133" bestFit="1" customWidth="1"/>
    <col min="9993" max="9993" width="14.109375" style="133" bestFit="1" customWidth="1"/>
    <col min="9994" max="9994" width="10.33203125" style="133" bestFit="1" customWidth="1"/>
    <col min="9995" max="9995" width="19.109375" style="133" bestFit="1" customWidth="1"/>
    <col min="9996" max="9996" width="11.33203125" style="133" bestFit="1" customWidth="1"/>
    <col min="9997" max="9997" width="20.109375" style="133" bestFit="1" customWidth="1"/>
    <col min="9998" max="10240" width="9.109375" style="133"/>
    <col min="10241" max="10241" width="5" style="133" customWidth="1"/>
    <col min="10242" max="10242" width="9.5546875" style="133" bestFit="1" customWidth="1"/>
    <col min="10243" max="10243" width="32.6640625" style="133" customWidth="1"/>
    <col min="10244" max="10244" width="5.88671875" style="133" customWidth="1"/>
    <col min="10245" max="10245" width="11.6640625" style="133" bestFit="1" customWidth="1"/>
    <col min="10246" max="10246" width="14" style="133" customWidth="1"/>
    <col min="10247" max="10247" width="14.44140625" style="133" customWidth="1"/>
    <col min="10248" max="10248" width="10.109375" style="133" bestFit="1" customWidth="1"/>
    <col min="10249" max="10249" width="14.109375" style="133" bestFit="1" customWidth="1"/>
    <col min="10250" max="10250" width="10.33203125" style="133" bestFit="1" customWidth="1"/>
    <col min="10251" max="10251" width="19.109375" style="133" bestFit="1" customWidth="1"/>
    <col min="10252" max="10252" width="11.33203125" style="133" bestFit="1" customWidth="1"/>
    <col min="10253" max="10253" width="20.109375" style="133" bestFit="1" customWidth="1"/>
    <col min="10254" max="10496" width="9.109375" style="133"/>
    <col min="10497" max="10497" width="5" style="133" customWidth="1"/>
    <col min="10498" max="10498" width="9.5546875" style="133" bestFit="1" customWidth="1"/>
    <col min="10499" max="10499" width="32.6640625" style="133" customWidth="1"/>
    <col min="10500" max="10500" width="5.88671875" style="133" customWidth="1"/>
    <col min="10501" max="10501" width="11.6640625" style="133" bestFit="1" customWidth="1"/>
    <col min="10502" max="10502" width="14" style="133" customWidth="1"/>
    <col min="10503" max="10503" width="14.44140625" style="133" customWidth="1"/>
    <col min="10504" max="10504" width="10.109375" style="133" bestFit="1" customWidth="1"/>
    <col min="10505" max="10505" width="14.109375" style="133" bestFit="1" customWidth="1"/>
    <col min="10506" max="10506" width="10.33203125" style="133" bestFit="1" customWidth="1"/>
    <col min="10507" max="10507" width="19.109375" style="133" bestFit="1" customWidth="1"/>
    <col min="10508" max="10508" width="11.33203125" style="133" bestFit="1" customWidth="1"/>
    <col min="10509" max="10509" width="20.109375" style="133" bestFit="1" customWidth="1"/>
    <col min="10510" max="10752" width="9.109375" style="133"/>
    <col min="10753" max="10753" width="5" style="133" customWidth="1"/>
    <col min="10754" max="10754" width="9.5546875" style="133" bestFit="1" customWidth="1"/>
    <col min="10755" max="10755" width="32.6640625" style="133" customWidth="1"/>
    <col min="10756" max="10756" width="5.88671875" style="133" customWidth="1"/>
    <col min="10757" max="10757" width="11.6640625" style="133" bestFit="1" customWidth="1"/>
    <col min="10758" max="10758" width="14" style="133" customWidth="1"/>
    <col min="10759" max="10759" width="14.44140625" style="133" customWidth="1"/>
    <col min="10760" max="10760" width="10.109375" style="133" bestFit="1" customWidth="1"/>
    <col min="10761" max="10761" width="14.109375" style="133" bestFit="1" customWidth="1"/>
    <col min="10762" max="10762" width="10.33203125" style="133" bestFit="1" customWidth="1"/>
    <col min="10763" max="10763" width="19.109375" style="133" bestFit="1" customWidth="1"/>
    <col min="10764" max="10764" width="11.33203125" style="133" bestFit="1" customWidth="1"/>
    <col min="10765" max="10765" width="20.109375" style="133" bestFit="1" customWidth="1"/>
    <col min="10766" max="11008" width="9.109375" style="133"/>
    <col min="11009" max="11009" width="5" style="133" customWidth="1"/>
    <col min="11010" max="11010" width="9.5546875" style="133" bestFit="1" customWidth="1"/>
    <col min="11011" max="11011" width="32.6640625" style="133" customWidth="1"/>
    <col min="11012" max="11012" width="5.88671875" style="133" customWidth="1"/>
    <col min="11013" max="11013" width="11.6640625" style="133" bestFit="1" customWidth="1"/>
    <col min="11014" max="11014" width="14" style="133" customWidth="1"/>
    <col min="11015" max="11015" width="14.44140625" style="133" customWidth="1"/>
    <col min="11016" max="11016" width="10.109375" style="133" bestFit="1" customWidth="1"/>
    <col min="11017" max="11017" width="14.109375" style="133" bestFit="1" customWidth="1"/>
    <col min="11018" max="11018" width="10.33203125" style="133" bestFit="1" customWidth="1"/>
    <col min="11019" max="11019" width="19.109375" style="133" bestFit="1" customWidth="1"/>
    <col min="11020" max="11020" width="11.33203125" style="133" bestFit="1" customWidth="1"/>
    <col min="11021" max="11021" width="20.109375" style="133" bestFit="1" customWidth="1"/>
    <col min="11022" max="11264" width="9.109375" style="133"/>
    <col min="11265" max="11265" width="5" style="133" customWidth="1"/>
    <col min="11266" max="11266" width="9.5546875" style="133" bestFit="1" customWidth="1"/>
    <col min="11267" max="11267" width="32.6640625" style="133" customWidth="1"/>
    <col min="11268" max="11268" width="5.88671875" style="133" customWidth="1"/>
    <col min="11269" max="11269" width="11.6640625" style="133" bestFit="1" customWidth="1"/>
    <col min="11270" max="11270" width="14" style="133" customWidth="1"/>
    <col min="11271" max="11271" width="14.44140625" style="133" customWidth="1"/>
    <col min="11272" max="11272" width="10.109375" style="133" bestFit="1" customWidth="1"/>
    <col min="11273" max="11273" width="14.109375" style="133" bestFit="1" customWidth="1"/>
    <col min="11274" max="11274" width="10.33203125" style="133" bestFit="1" customWidth="1"/>
    <col min="11275" max="11275" width="19.109375" style="133" bestFit="1" customWidth="1"/>
    <col min="11276" max="11276" width="11.33203125" style="133" bestFit="1" customWidth="1"/>
    <col min="11277" max="11277" width="20.109375" style="133" bestFit="1" customWidth="1"/>
    <col min="11278" max="11520" width="9.109375" style="133"/>
    <col min="11521" max="11521" width="5" style="133" customWidth="1"/>
    <col min="11522" max="11522" width="9.5546875" style="133" bestFit="1" customWidth="1"/>
    <col min="11523" max="11523" width="32.6640625" style="133" customWidth="1"/>
    <col min="11524" max="11524" width="5.88671875" style="133" customWidth="1"/>
    <col min="11525" max="11525" width="11.6640625" style="133" bestFit="1" customWidth="1"/>
    <col min="11526" max="11526" width="14" style="133" customWidth="1"/>
    <col min="11527" max="11527" width="14.44140625" style="133" customWidth="1"/>
    <col min="11528" max="11528" width="10.109375" style="133" bestFit="1" customWidth="1"/>
    <col min="11529" max="11529" width="14.109375" style="133" bestFit="1" customWidth="1"/>
    <col min="11530" max="11530" width="10.33203125" style="133" bestFit="1" customWidth="1"/>
    <col min="11531" max="11531" width="19.109375" style="133" bestFit="1" customWidth="1"/>
    <col min="11532" max="11532" width="11.33203125" style="133" bestFit="1" customWidth="1"/>
    <col min="11533" max="11533" width="20.109375" style="133" bestFit="1" customWidth="1"/>
    <col min="11534" max="11776" width="9.109375" style="133"/>
    <col min="11777" max="11777" width="5" style="133" customWidth="1"/>
    <col min="11778" max="11778" width="9.5546875" style="133" bestFit="1" customWidth="1"/>
    <col min="11779" max="11779" width="32.6640625" style="133" customWidth="1"/>
    <col min="11780" max="11780" width="5.88671875" style="133" customWidth="1"/>
    <col min="11781" max="11781" width="11.6640625" style="133" bestFit="1" customWidth="1"/>
    <col min="11782" max="11782" width="14" style="133" customWidth="1"/>
    <col min="11783" max="11783" width="14.44140625" style="133" customWidth="1"/>
    <col min="11784" max="11784" width="10.109375" style="133" bestFit="1" customWidth="1"/>
    <col min="11785" max="11785" width="14.109375" style="133" bestFit="1" customWidth="1"/>
    <col min="11786" max="11786" width="10.33203125" style="133" bestFit="1" customWidth="1"/>
    <col min="11787" max="11787" width="19.109375" style="133" bestFit="1" customWidth="1"/>
    <col min="11788" max="11788" width="11.33203125" style="133" bestFit="1" customWidth="1"/>
    <col min="11789" max="11789" width="20.109375" style="133" bestFit="1" customWidth="1"/>
    <col min="11790" max="12032" width="9.109375" style="133"/>
    <col min="12033" max="12033" width="5" style="133" customWidth="1"/>
    <col min="12034" max="12034" width="9.5546875" style="133" bestFit="1" customWidth="1"/>
    <col min="12035" max="12035" width="32.6640625" style="133" customWidth="1"/>
    <col min="12036" max="12036" width="5.88671875" style="133" customWidth="1"/>
    <col min="12037" max="12037" width="11.6640625" style="133" bestFit="1" customWidth="1"/>
    <col min="12038" max="12038" width="14" style="133" customWidth="1"/>
    <col min="12039" max="12039" width="14.44140625" style="133" customWidth="1"/>
    <col min="12040" max="12040" width="10.109375" style="133" bestFit="1" customWidth="1"/>
    <col min="12041" max="12041" width="14.109375" style="133" bestFit="1" customWidth="1"/>
    <col min="12042" max="12042" width="10.33203125" style="133" bestFit="1" customWidth="1"/>
    <col min="12043" max="12043" width="19.109375" style="133" bestFit="1" customWidth="1"/>
    <col min="12044" max="12044" width="11.33203125" style="133" bestFit="1" customWidth="1"/>
    <col min="12045" max="12045" width="20.109375" style="133" bestFit="1" customWidth="1"/>
    <col min="12046" max="12288" width="9.109375" style="133"/>
    <col min="12289" max="12289" width="5" style="133" customWidth="1"/>
    <col min="12290" max="12290" width="9.5546875" style="133" bestFit="1" customWidth="1"/>
    <col min="12291" max="12291" width="32.6640625" style="133" customWidth="1"/>
    <col min="12292" max="12292" width="5.88671875" style="133" customWidth="1"/>
    <col min="12293" max="12293" width="11.6640625" style="133" bestFit="1" customWidth="1"/>
    <col min="12294" max="12294" width="14" style="133" customWidth="1"/>
    <col min="12295" max="12295" width="14.44140625" style="133" customWidth="1"/>
    <col min="12296" max="12296" width="10.109375" style="133" bestFit="1" customWidth="1"/>
    <col min="12297" max="12297" width="14.109375" style="133" bestFit="1" customWidth="1"/>
    <col min="12298" max="12298" width="10.33203125" style="133" bestFit="1" customWidth="1"/>
    <col min="12299" max="12299" width="19.109375" style="133" bestFit="1" customWidth="1"/>
    <col min="12300" max="12300" width="11.33203125" style="133" bestFit="1" customWidth="1"/>
    <col min="12301" max="12301" width="20.109375" style="133" bestFit="1" customWidth="1"/>
    <col min="12302" max="12544" width="9.109375" style="133"/>
    <col min="12545" max="12545" width="5" style="133" customWidth="1"/>
    <col min="12546" max="12546" width="9.5546875" style="133" bestFit="1" customWidth="1"/>
    <col min="12547" max="12547" width="32.6640625" style="133" customWidth="1"/>
    <col min="12548" max="12548" width="5.88671875" style="133" customWidth="1"/>
    <col min="12549" max="12549" width="11.6640625" style="133" bestFit="1" customWidth="1"/>
    <col min="12550" max="12550" width="14" style="133" customWidth="1"/>
    <col min="12551" max="12551" width="14.44140625" style="133" customWidth="1"/>
    <col min="12552" max="12552" width="10.109375" style="133" bestFit="1" customWidth="1"/>
    <col min="12553" max="12553" width="14.109375" style="133" bestFit="1" customWidth="1"/>
    <col min="12554" max="12554" width="10.33203125" style="133" bestFit="1" customWidth="1"/>
    <col min="12555" max="12555" width="19.109375" style="133" bestFit="1" customWidth="1"/>
    <col min="12556" max="12556" width="11.33203125" style="133" bestFit="1" customWidth="1"/>
    <col min="12557" max="12557" width="20.109375" style="133" bestFit="1" customWidth="1"/>
    <col min="12558" max="12800" width="9.109375" style="133"/>
    <col min="12801" max="12801" width="5" style="133" customWidth="1"/>
    <col min="12802" max="12802" width="9.5546875" style="133" bestFit="1" customWidth="1"/>
    <col min="12803" max="12803" width="32.6640625" style="133" customWidth="1"/>
    <col min="12804" max="12804" width="5.88671875" style="133" customWidth="1"/>
    <col min="12805" max="12805" width="11.6640625" style="133" bestFit="1" customWidth="1"/>
    <col min="12806" max="12806" width="14" style="133" customWidth="1"/>
    <col min="12807" max="12807" width="14.44140625" style="133" customWidth="1"/>
    <col min="12808" max="12808" width="10.109375" style="133" bestFit="1" customWidth="1"/>
    <col min="12809" max="12809" width="14.109375" style="133" bestFit="1" customWidth="1"/>
    <col min="12810" max="12810" width="10.33203125" style="133" bestFit="1" customWidth="1"/>
    <col min="12811" max="12811" width="19.109375" style="133" bestFit="1" customWidth="1"/>
    <col min="12812" max="12812" width="11.33203125" style="133" bestFit="1" customWidth="1"/>
    <col min="12813" max="12813" width="20.109375" style="133" bestFit="1" customWidth="1"/>
    <col min="12814" max="13056" width="9.109375" style="133"/>
    <col min="13057" max="13057" width="5" style="133" customWidth="1"/>
    <col min="13058" max="13058" width="9.5546875" style="133" bestFit="1" customWidth="1"/>
    <col min="13059" max="13059" width="32.6640625" style="133" customWidth="1"/>
    <col min="13060" max="13060" width="5.88671875" style="133" customWidth="1"/>
    <col min="13061" max="13061" width="11.6640625" style="133" bestFit="1" customWidth="1"/>
    <col min="13062" max="13062" width="14" style="133" customWidth="1"/>
    <col min="13063" max="13063" width="14.44140625" style="133" customWidth="1"/>
    <col min="13064" max="13064" width="10.109375" style="133" bestFit="1" customWidth="1"/>
    <col min="13065" max="13065" width="14.109375" style="133" bestFit="1" customWidth="1"/>
    <col min="13066" max="13066" width="10.33203125" style="133" bestFit="1" customWidth="1"/>
    <col min="13067" max="13067" width="19.109375" style="133" bestFit="1" customWidth="1"/>
    <col min="13068" max="13068" width="11.33203125" style="133" bestFit="1" customWidth="1"/>
    <col min="13069" max="13069" width="20.109375" style="133" bestFit="1" customWidth="1"/>
    <col min="13070" max="13312" width="9.109375" style="133"/>
    <col min="13313" max="13313" width="5" style="133" customWidth="1"/>
    <col min="13314" max="13314" width="9.5546875" style="133" bestFit="1" customWidth="1"/>
    <col min="13315" max="13315" width="32.6640625" style="133" customWidth="1"/>
    <col min="13316" max="13316" width="5.88671875" style="133" customWidth="1"/>
    <col min="13317" max="13317" width="11.6640625" style="133" bestFit="1" customWidth="1"/>
    <col min="13318" max="13318" width="14" style="133" customWidth="1"/>
    <col min="13319" max="13319" width="14.44140625" style="133" customWidth="1"/>
    <col min="13320" max="13320" width="10.109375" style="133" bestFit="1" customWidth="1"/>
    <col min="13321" max="13321" width="14.109375" style="133" bestFit="1" customWidth="1"/>
    <col min="13322" max="13322" width="10.33203125" style="133" bestFit="1" customWidth="1"/>
    <col min="13323" max="13323" width="19.109375" style="133" bestFit="1" customWidth="1"/>
    <col min="13324" max="13324" width="11.33203125" style="133" bestFit="1" customWidth="1"/>
    <col min="13325" max="13325" width="20.109375" style="133" bestFit="1" customWidth="1"/>
    <col min="13326" max="13568" width="9.109375" style="133"/>
    <col min="13569" max="13569" width="5" style="133" customWidth="1"/>
    <col min="13570" max="13570" width="9.5546875" style="133" bestFit="1" customWidth="1"/>
    <col min="13571" max="13571" width="32.6640625" style="133" customWidth="1"/>
    <col min="13572" max="13572" width="5.88671875" style="133" customWidth="1"/>
    <col min="13573" max="13573" width="11.6640625" style="133" bestFit="1" customWidth="1"/>
    <col min="13574" max="13574" width="14" style="133" customWidth="1"/>
    <col min="13575" max="13575" width="14.44140625" style="133" customWidth="1"/>
    <col min="13576" max="13576" width="10.109375" style="133" bestFit="1" customWidth="1"/>
    <col min="13577" max="13577" width="14.109375" style="133" bestFit="1" customWidth="1"/>
    <col min="13578" max="13578" width="10.33203125" style="133" bestFit="1" customWidth="1"/>
    <col min="13579" max="13579" width="19.109375" style="133" bestFit="1" customWidth="1"/>
    <col min="13580" max="13580" width="11.33203125" style="133" bestFit="1" customWidth="1"/>
    <col min="13581" max="13581" width="20.109375" style="133" bestFit="1" customWidth="1"/>
    <col min="13582" max="13824" width="9.109375" style="133"/>
    <col min="13825" max="13825" width="5" style="133" customWidth="1"/>
    <col min="13826" max="13826" width="9.5546875" style="133" bestFit="1" customWidth="1"/>
    <col min="13827" max="13827" width="32.6640625" style="133" customWidth="1"/>
    <col min="13828" max="13828" width="5.88671875" style="133" customWidth="1"/>
    <col min="13829" max="13829" width="11.6640625" style="133" bestFit="1" customWidth="1"/>
    <col min="13830" max="13830" width="14" style="133" customWidth="1"/>
    <col min="13831" max="13831" width="14.44140625" style="133" customWidth="1"/>
    <col min="13832" max="13832" width="10.109375" style="133" bestFit="1" customWidth="1"/>
    <col min="13833" max="13833" width="14.109375" style="133" bestFit="1" customWidth="1"/>
    <col min="13834" max="13834" width="10.33203125" style="133" bestFit="1" customWidth="1"/>
    <col min="13835" max="13835" width="19.109375" style="133" bestFit="1" customWidth="1"/>
    <col min="13836" max="13836" width="11.33203125" style="133" bestFit="1" customWidth="1"/>
    <col min="13837" max="13837" width="20.109375" style="133" bestFit="1" customWidth="1"/>
    <col min="13838" max="14080" width="9.109375" style="133"/>
    <col min="14081" max="14081" width="5" style="133" customWidth="1"/>
    <col min="14082" max="14082" width="9.5546875" style="133" bestFit="1" customWidth="1"/>
    <col min="14083" max="14083" width="32.6640625" style="133" customWidth="1"/>
    <col min="14084" max="14084" width="5.88671875" style="133" customWidth="1"/>
    <col min="14085" max="14085" width="11.6640625" style="133" bestFit="1" customWidth="1"/>
    <col min="14086" max="14086" width="14" style="133" customWidth="1"/>
    <col min="14087" max="14087" width="14.44140625" style="133" customWidth="1"/>
    <col min="14088" max="14088" width="10.109375" style="133" bestFit="1" customWidth="1"/>
    <col min="14089" max="14089" width="14.109375" style="133" bestFit="1" customWidth="1"/>
    <col min="14090" max="14090" width="10.33203125" style="133" bestFit="1" customWidth="1"/>
    <col min="14091" max="14091" width="19.109375" style="133" bestFit="1" customWidth="1"/>
    <col min="14092" max="14092" width="11.33203125" style="133" bestFit="1" customWidth="1"/>
    <col min="14093" max="14093" width="20.109375" style="133" bestFit="1" customWidth="1"/>
    <col min="14094" max="14336" width="9.109375" style="133"/>
    <col min="14337" max="14337" width="5" style="133" customWidth="1"/>
    <col min="14338" max="14338" width="9.5546875" style="133" bestFit="1" customWidth="1"/>
    <col min="14339" max="14339" width="32.6640625" style="133" customWidth="1"/>
    <col min="14340" max="14340" width="5.88671875" style="133" customWidth="1"/>
    <col min="14341" max="14341" width="11.6640625" style="133" bestFit="1" customWidth="1"/>
    <col min="14342" max="14342" width="14" style="133" customWidth="1"/>
    <col min="14343" max="14343" width="14.44140625" style="133" customWidth="1"/>
    <col min="14344" max="14344" width="10.109375" style="133" bestFit="1" customWidth="1"/>
    <col min="14345" max="14345" width="14.109375" style="133" bestFit="1" customWidth="1"/>
    <col min="14346" max="14346" width="10.33203125" style="133" bestFit="1" customWidth="1"/>
    <col min="14347" max="14347" width="19.109375" style="133" bestFit="1" customWidth="1"/>
    <col min="14348" max="14348" width="11.33203125" style="133" bestFit="1" customWidth="1"/>
    <col min="14349" max="14349" width="20.109375" style="133" bestFit="1" customWidth="1"/>
    <col min="14350" max="14592" width="9.109375" style="133"/>
    <col min="14593" max="14593" width="5" style="133" customWidth="1"/>
    <col min="14594" max="14594" width="9.5546875" style="133" bestFit="1" customWidth="1"/>
    <col min="14595" max="14595" width="32.6640625" style="133" customWidth="1"/>
    <col min="14596" max="14596" width="5.88671875" style="133" customWidth="1"/>
    <col min="14597" max="14597" width="11.6640625" style="133" bestFit="1" customWidth="1"/>
    <col min="14598" max="14598" width="14" style="133" customWidth="1"/>
    <col min="14599" max="14599" width="14.44140625" style="133" customWidth="1"/>
    <col min="14600" max="14600" width="10.109375" style="133" bestFit="1" customWidth="1"/>
    <col min="14601" max="14601" width="14.109375" style="133" bestFit="1" customWidth="1"/>
    <col min="14602" max="14602" width="10.33203125" style="133" bestFit="1" customWidth="1"/>
    <col min="14603" max="14603" width="19.109375" style="133" bestFit="1" customWidth="1"/>
    <col min="14604" max="14604" width="11.33203125" style="133" bestFit="1" customWidth="1"/>
    <col min="14605" max="14605" width="20.109375" style="133" bestFit="1" customWidth="1"/>
    <col min="14606" max="14848" width="9.109375" style="133"/>
    <col min="14849" max="14849" width="5" style="133" customWidth="1"/>
    <col min="14850" max="14850" width="9.5546875" style="133" bestFit="1" customWidth="1"/>
    <col min="14851" max="14851" width="32.6640625" style="133" customWidth="1"/>
    <col min="14852" max="14852" width="5.88671875" style="133" customWidth="1"/>
    <col min="14853" max="14853" width="11.6640625" style="133" bestFit="1" customWidth="1"/>
    <col min="14854" max="14854" width="14" style="133" customWidth="1"/>
    <col min="14855" max="14855" width="14.44140625" style="133" customWidth="1"/>
    <col min="14856" max="14856" width="10.109375" style="133" bestFit="1" customWidth="1"/>
    <col min="14857" max="14857" width="14.109375" style="133" bestFit="1" customWidth="1"/>
    <col min="14858" max="14858" width="10.33203125" style="133" bestFit="1" customWidth="1"/>
    <col min="14859" max="14859" width="19.109375" style="133" bestFit="1" customWidth="1"/>
    <col min="14860" max="14860" width="11.33203125" style="133" bestFit="1" customWidth="1"/>
    <col min="14861" max="14861" width="20.109375" style="133" bestFit="1" customWidth="1"/>
    <col min="14862" max="15104" width="9.109375" style="133"/>
    <col min="15105" max="15105" width="5" style="133" customWidth="1"/>
    <col min="15106" max="15106" width="9.5546875" style="133" bestFit="1" customWidth="1"/>
    <col min="15107" max="15107" width="32.6640625" style="133" customWidth="1"/>
    <col min="15108" max="15108" width="5.88671875" style="133" customWidth="1"/>
    <col min="15109" max="15109" width="11.6640625" style="133" bestFit="1" customWidth="1"/>
    <col min="15110" max="15110" width="14" style="133" customWidth="1"/>
    <col min="15111" max="15111" width="14.44140625" style="133" customWidth="1"/>
    <col min="15112" max="15112" width="10.109375" style="133" bestFit="1" customWidth="1"/>
    <col min="15113" max="15113" width="14.109375" style="133" bestFit="1" customWidth="1"/>
    <col min="15114" max="15114" width="10.33203125" style="133" bestFit="1" customWidth="1"/>
    <col min="15115" max="15115" width="19.109375" style="133" bestFit="1" customWidth="1"/>
    <col min="15116" max="15116" width="11.33203125" style="133" bestFit="1" customWidth="1"/>
    <col min="15117" max="15117" width="20.109375" style="133" bestFit="1" customWidth="1"/>
    <col min="15118" max="15360" width="9.109375" style="133"/>
    <col min="15361" max="15361" width="5" style="133" customWidth="1"/>
    <col min="15362" max="15362" width="9.5546875" style="133" bestFit="1" customWidth="1"/>
    <col min="15363" max="15363" width="32.6640625" style="133" customWidth="1"/>
    <col min="15364" max="15364" width="5.88671875" style="133" customWidth="1"/>
    <col min="15365" max="15365" width="11.6640625" style="133" bestFit="1" customWidth="1"/>
    <col min="15366" max="15366" width="14" style="133" customWidth="1"/>
    <col min="15367" max="15367" width="14.44140625" style="133" customWidth="1"/>
    <col min="15368" max="15368" width="10.109375" style="133" bestFit="1" customWidth="1"/>
    <col min="15369" max="15369" width="14.109375" style="133" bestFit="1" customWidth="1"/>
    <col min="15370" max="15370" width="10.33203125" style="133" bestFit="1" customWidth="1"/>
    <col min="15371" max="15371" width="19.109375" style="133" bestFit="1" customWidth="1"/>
    <col min="15372" max="15372" width="11.33203125" style="133" bestFit="1" customWidth="1"/>
    <col min="15373" max="15373" width="20.109375" style="133" bestFit="1" customWidth="1"/>
    <col min="15374" max="15616" width="9.109375" style="133"/>
    <col min="15617" max="15617" width="5" style="133" customWidth="1"/>
    <col min="15618" max="15618" width="9.5546875" style="133" bestFit="1" customWidth="1"/>
    <col min="15619" max="15619" width="32.6640625" style="133" customWidth="1"/>
    <col min="15620" max="15620" width="5.88671875" style="133" customWidth="1"/>
    <col min="15621" max="15621" width="11.6640625" style="133" bestFit="1" customWidth="1"/>
    <col min="15622" max="15622" width="14" style="133" customWidth="1"/>
    <col min="15623" max="15623" width="14.44140625" style="133" customWidth="1"/>
    <col min="15624" max="15624" width="10.109375" style="133" bestFit="1" customWidth="1"/>
    <col min="15625" max="15625" width="14.109375" style="133" bestFit="1" customWidth="1"/>
    <col min="15626" max="15626" width="10.33203125" style="133" bestFit="1" customWidth="1"/>
    <col min="15627" max="15627" width="19.109375" style="133" bestFit="1" customWidth="1"/>
    <col min="15628" max="15628" width="11.33203125" style="133" bestFit="1" customWidth="1"/>
    <col min="15629" max="15629" width="20.109375" style="133" bestFit="1" customWidth="1"/>
    <col min="15630" max="15872" width="9.109375" style="133"/>
    <col min="15873" max="15873" width="5" style="133" customWidth="1"/>
    <col min="15874" max="15874" width="9.5546875" style="133" bestFit="1" customWidth="1"/>
    <col min="15875" max="15875" width="32.6640625" style="133" customWidth="1"/>
    <col min="15876" max="15876" width="5.88671875" style="133" customWidth="1"/>
    <col min="15877" max="15877" width="11.6640625" style="133" bestFit="1" customWidth="1"/>
    <col min="15878" max="15878" width="14" style="133" customWidth="1"/>
    <col min="15879" max="15879" width="14.44140625" style="133" customWidth="1"/>
    <col min="15880" max="15880" width="10.109375" style="133" bestFit="1" customWidth="1"/>
    <col min="15881" max="15881" width="14.109375" style="133" bestFit="1" customWidth="1"/>
    <col min="15882" max="15882" width="10.33203125" style="133" bestFit="1" customWidth="1"/>
    <col min="15883" max="15883" width="19.109375" style="133" bestFit="1" customWidth="1"/>
    <col min="15884" max="15884" width="11.33203125" style="133" bestFit="1" customWidth="1"/>
    <col min="15885" max="15885" width="20.109375" style="133" bestFit="1" customWidth="1"/>
    <col min="15886" max="16128" width="9.109375" style="133"/>
    <col min="16129" max="16129" width="5" style="133" customWidth="1"/>
    <col min="16130" max="16130" width="9.5546875" style="133" bestFit="1" customWidth="1"/>
    <col min="16131" max="16131" width="32.6640625" style="133" customWidth="1"/>
    <col min="16132" max="16132" width="5.88671875" style="133" customWidth="1"/>
    <col min="16133" max="16133" width="11.6640625" style="133" bestFit="1" customWidth="1"/>
    <col min="16134" max="16134" width="14" style="133" customWidth="1"/>
    <col min="16135" max="16135" width="14.44140625" style="133" customWidth="1"/>
    <col min="16136" max="16136" width="10.109375" style="133" bestFit="1" customWidth="1"/>
    <col min="16137" max="16137" width="14.109375" style="133" bestFit="1" customWidth="1"/>
    <col min="16138" max="16138" width="10.33203125" style="133" bestFit="1" customWidth="1"/>
    <col min="16139" max="16139" width="19.109375" style="133" bestFit="1" customWidth="1"/>
    <col min="16140" max="16140" width="11.33203125" style="133" bestFit="1" customWidth="1"/>
    <col min="16141" max="16141" width="20.109375" style="133" bestFit="1" customWidth="1"/>
    <col min="16142" max="16384" width="9.109375" style="133"/>
  </cols>
  <sheetData>
    <row r="1" spans="1:13">
      <c r="C1" s="129" t="s">
        <v>332</v>
      </c>
    </row>
    <row r="2" spans="1:13">
      <c r="A2" s="134" t="s">
        <v>333</v>
      </c>
      <c r="B2" s="134" t="s">
        <v>334</v>
      </c>
      <c r="C2" s="135" t="s">
        <v>335</v>
      </c>
      <c r="D2" s="136" t="s">
        <v>3</v>
      </c>
      <c r="E2" s="137" t="s">
        <v>7</v>
      </c>
      <c r="F2" s="137" t="s">
        <v>336</v>
      </c>
      <c r="G2" s="138" t="s">
        <v>337</v>
      </c>
      <c r="H2" s="139"/>
      <c r="I2" s="139"/>
      <c r="J2" s="139"/>
      <c r="K2" s="139"/>
      <c r="L2" s="139"/>
      <c r="M2" s="139"/>
    </row>
    <row r="3" spans="1:13">
      <c r="A3" s="140"/>
      <c r="B3" s="140"/>
      <c r="C3" s="141" t="s">
        <v>340</v>
      </c>
      <c r="D3" s="142"/>
      <c r="E3" s="143"/>
      <c r="F3" s="144"/>
      <c r="G3" s="144"/>
    </row>
    <row r="4" spans="1:13" ht="52.8">
      <c r="A4" s="140">
        <v>1</v>
      </c>
      <c r="B4" s="140"/>
      <c r="C4" s="145" t="s">
        <v>341</v>
      </c>
      <c r="D4" s="146" t="s">
        <v>8</v>
      </c>
      <c r="E4" s="147">
        <v>5</v>
      </c>
      <c r="F4" s="147"/>
      <c r="G4" s="148">
        <f>E4*F4</f>
        <v>0</v>
      </c>
      <c r="I4" s="149"/>
    </row>
    <row r="5" spans="1:13" ht="39.6">
      <c r="A5" s="140">
        <v>3</v>
      </c>
      <c r="B5" s="140"/>
      <c r="C5" s="145" t="s">
        <v>342</v>
      </c>
      <c r="D5" s="146" t="s">
        <v>8</v>
      </c>
      <c r="E5" s="147">
        <v>5</v>
      </c>
      <c r="F5" s="147"/>
      <c r="G5" s="148">
        <f t="shared" ref="G5:G10" si="0">E5*F5</f>
        <v>0</v>
      </c>
      <c r="I5" s="149"/>
    </row>
    <row r="6" spans="1:13" ht="39.6">
      <c r="A6" s="140">
        <v>4</v>
      </c>
      <c r="B6" s="140"/>
      <c r="C6" s="145" t="s">
        <v>343</v>
      </c>
      <c r="D6" s="146" t="s">
        <v>10</v>
      </c>
      <c r="E6" s="147">
        <v>5</v>
      </c>
      <c r="F6" s="147"/>
      <c r="G6" s="148">
        <f t="shared" si="0"/>
        <v>0</v>
      </c>
      <c r="I6" s="149"/>
    </row>
    <row r="7" spans="1:13" ht="39.6">
      <c r="A7" s="140">
        <v>5</v>
      </c>
      <c r="B7" s="140"/>
      <c r="C7" s="145" t="s">
        <v>344</v>
      </c>
      <c r="D7" s="146" t="s">
        <v>10</v>
      </c>
      <c r="E7" s="147">
        <v>5</v>
      </c>
      <c r="F7" s="147"/>
      <c r="G7" s="148">
        <f t="shared" si="0"/>
        <v>0</v>
      </c>
      <c r="I7" s="149"/>
    </row>
    <row r="8" spans="1:13" ht="52.8">
      <c r="A8" s="140">
        <v>6</v>
      </c>
      <c r="B8" s="140"/>
      <c r="C8" s="145" t="s">
        <v>345</v>
      </c>
      <c r="D8" s="146" t="s">
        <v>10</v>
      </c>
      <c r="E8" s="147">
        <v>5</v>
      </c>
      <c r="F8" s="147"/>
      <c r="G8" s="148">
        <f t="shared" si="0"/>
        <v>0</v>
      </c>
      <c r="I8" s="149"/>
    </row>
    <row r="9" spans="1:13" ht="52.8">
      <c r="A9" s="140">
        <v>7</v>
      </c>
      <c r="B9" s="140"/>
      <c r="C9" s="145" t="s">
        <v>346</v>
      </c>
      <c r="D9" s="146" t="s">
        <v>10</v>
      </c>
      <c r="E9" s="147">
        <v>5</v>
      </c>
      <c r="F9" s="147"/>
      <c r="G9" s="148">
        <f t="shared" si="0"/>
        <v>0</v>
      </c>
      <c r="I9" s="149"/>
    </row>
    <row r="10" spans="1:13" ht="52.8">
      <c r="A10" s="140">
        <v>8</v>
      </c>
      <c r="B10" s="140"/>
      <c r="C10" s="145" t="s">
        <v>347</v>
      </c>
      <c r="D10" s="146" t="s">
        <v>26</v>
      </c>
      <c r="E10" s="147">
        <v>250</v>
      </c>
      <c r="F10" s="147"/>
      <c r="G10" s="148">
        <f t="shared" si="0"/>
        <v>0</v>
      </c>
      <c r="I10" s="149"/>
    </row>
    <row r="11" spans="1:13">
      <c r="A11" s="150"/>
      <c r="B11" s="150"/>
      <c r="C11" s="141" t="s">
        <v>348</v>
      </c>
      <c r="D11" s="151" t="s">
        <v>349</v>
      </c>
      <c r="E11" s="152"/>
      <c r="F11" s="153"/>
      <c r="G11" s="153">
        <f>SUM(G1:G10)</f>
        <v>0</v>
      </c>
      <c r="I11" s="149"/>
    </row>
    <row r="12" spans="1:13">
      <c r="A12" s="140"/>
      <c r="B12" s="140"/>
      <c r="C12" s="145"/>
      <c r="D12" s="146"/>
      <c r="E12" s="147"/>
      <c r="F12" s="147"/>
      <c r="G12" s="148"/>
      <c r="I12" s="149"/>
    </row>
    <row r="13" spans="1:13">
      <c r="A13" s="140"/>
      <c r="B13" s="140"/>
      <c r="C13" s="141" t="s">
        <v>350</v>
      </c>
      <c r="D13" s="142"/>
      <c r="E13" s="143"/>
      <c r="F13" s="144"/>
      <c r="G13" s="144"/>
    </row>
    <row r="14" spans="1:13">
      <c r="A14" s="140"/>
      <c r="B14" s="140"/>
      <c r="C14" s="141"/>
      <c r="D14" s="142"/>
      <c r="E14" s="143"/>
      <c r="F14" s="144"/>
      <c r="G14" s="144"/>
    </row>
    <row r="15" spans="1:13" ht="39.6">
      <c r="A15" s="140">
        <v>1</v>
      </c>
      <c r="B15" s="140"/>
      <c r="C15" s="145" t="s">
        <v>351</v>
      </c>
      <c r="D15" s="146" t="s">
        <v>26</v>
      </c>
      <c r="E15" s="147">
        <f>E19+E29+E39</f>
        <v>414</v>
      </c>
      <c r="F15" s="147"/>
      <c r="G15" s="148">
        <f t="shared" ref="G15:G17" si="1">E15*F15</f>
        <v>0</v>
      </c>
      <c r="I15" s="149"/>
    </row>
    <row r="16" spans="1:13" ht="14.25" customHeight="1">
      <c r="A16" s="140">
        <f>A15+1</f>
        <v>2</v>
      </c>
      <c r="B16" s="140"/>
      <c r="C16" s="145" t="s">
        <v>352</v>
      </c>
      <c r="D16" s="146" t="s">
        <v>26</v>
      </c>
      <c r="E16" s="147">
        <f>E15</f>
        <v>414</v>
      </c>
      <c r="F16" s="147"/>
      <c r="G16" s="148">
        <f t="shared" si="1"/>
        <v>0</v>
      </c>
      <c r="I16" s="149"/>
    </row>
    <row r="17" spans="1:13" ht="52.8">
      <c r="A17" s="140">
        <f>A16+1</f>
        <v>3</v>
      </c>
      <c r="B17" s="140"/>
      <c r="C17" s="145" t="s">
        <v>353</v>
      </c>
      <c r="D17" s="146" t="s">
        <v>22</v>
      </c>
      <c r="E17" s="147">
        <v>1</v>
      </c>
      <c r="F17" s="147"/>
      <c r="G17" s="148">
        <f t="shared" si="1"/>
        <v>0</v>
      </c>
      <c r="I17" s="149"/>
    </row>
    <row r="18" spans="1:13" ht="14.25" customHeight="1">
      <c r="A18" s="140"/>
      <c r="B18" s="140"/>
      <c r="C18" s="154" t="s">
        <v>354</v>
      </c>
      <c r="D18" s="146"/>
      <c r="E18" s="147"/>
      <c r="F18" s="147"/>
      <c r="G18" s="148"/>
      <c r="I18" s="149"/>
    </row>
    <row r="19" spans="1:13" ht="158.4">
      <c r="A19" s="140">
        <v>4</v>
      </c>
      <c r="B19" s="140"/>
      <c r="C19" s="155" t="s">
        <v>355</v>
      </c>
      <c r="D19" s="146" t="s">
        <v>26</v>
      </c>
      <c r="E19" s="147">
        <v>192</v>
      </c>
      <c r="F19" s="147"/>
      <c r="G19" s="148">
        <f>E19*F19</f>
        <v>0</v>
      </c>
      <c r="H19" s="156"/>
      <c r="I19" s="157"/>
      <c r="K19" s="149"/>
      <c r="M19" s="149"/>
    </row>
    <row r="20" spans="1:13" ht="14.25" customHeight="1">
      <c r="A20" s="140"/>
      <c r="B20" s="140"/>
      <c r="C20" s="155" t="s">
        <v>356</v>
      </c>
      <c r="D20" s="146"/>
      <c r="E20" s="147"/>
      <c r="F20" s="147"/>
      <c r="G20" s="148"/>
      <c r="H20" s="156"/>
    </row>
    <row r="21" spans="1:13" ht="14.25" customHeight="1">
      <c r="A21" s="140"/>
      <c r="B21" s="140"/>
      <c r="C21" s="155" t="str">
        <f>"izkop strojni - skupaj: "&amp; E21*E19 &amp;D21</f>
        <v>izkop strojni - skupaj: 42,24m3</v>
      </c>
      <c r="D21" s="146" t="s">
        <v>10</v>
      </c>
      <c r="E21" s="158">
        <v>0.22</v>
      </c>
      <c r="F21" s="147"/>
      <c r="G21" s="148"/>
      <c r="H21" s="156"/>
    </row>
    <row r="22" spans="1:13" ht="14.25" customHeight="1">
      <c r="A22" s="140"/>
      <c r="B22" s="140"/>
      <c r="C22" s="155" t="str">
        <f>"izkop ročni - skupaj: "&amp; E22*E19 &amp;D22</f>
        <v>izkop ročni - skupaj: 17,856m3</v>
      </c>
      <c r="D22" s="146" t="s">
        <v>10</v>
      </c>
      <c r="E22" s="158">
        <v>9.2999999999999999E-2</v>
      </c>
      <c r="F22" s="147"/>
      <c r="G22" s="148"/>
      <c r="H22" s="156"/>
    </row>
    <row r="23" spans="1:13" ht="14.25" customHeight="1">
      <c r="A23" s="140"/>
      <c r="B23" s="140"/>
      <c r="C23" s="155" t="str">
        <f>"pesek za zaščito cevi pesek 3-8mm
- skupaj: "&amp; E23*E19 &amp;D23</f>
        <v>pesek za zaščito cevi pesek 3-8mm
- skupaj: 18,432m3</v>
      </c>
      <c r="D23" s="146" t="s">
        <v>10</v>
      </c>
      <c r="E23" s="158">
        <v>9.6000000000000002E-2</v>
      </c>
      <c r="F23" s="147"/>
      <c r="G23" s="148"/>
    </row>
    <row r="24" spans="1:13" ht="26.4">
      <c r="A24" s="140"/>
      <c r="B24" s="140"/>
      <c r="C24" s="155" t="str">
        <f>"tampon za zasip jarka
- skupaj: "&amp; E24*E19 &amp;D24</f>
        <v>tampon za zasip jarka
- skupaj: 41,664m3</v>
      </c>
      <c r="D24" s="146" t="s">
        <v>10</v>
      </c>
      <c r="E24" s="158">
        <v>0.217</v>
      </c>
      <c r="F24" s="147"/>
      <c r="G24" s="148"/>
    </row>
    <row r="25" spans="1:13" ht="26.4">
      <c r="A25" s="140"/>
      <c r="B25" s="140"/>
      <c r="C25" s="155" t="str">
        <f>"cev Ø110mm 
- skupaj: "&amp; E25*E19 &amp;D25</f>
        <v>cev Ø110mm 
- skupaj: 192m1</v>
      </c>
      <c r="D25" s="146" t="s">
        <v>11</v>
      </c>
      <c r="E25" s="158">
        <v>1</v>
      </c>
      <c r="F25" s="147"/>
      <c r="G25" s="148"/>
    </row>
    <row r="26" spans="1:13" ht="26.4">
      <c r="A26" s="140"/>
      <c r="B26" s="140"/>
      <c r="C26" s="155" t="str">
        <f>"ozemljitveni valjanec INOX 30×3,5mm - skupaj: "&amp; E26*E19 &amp;D26</f>
        <v>ozemljitveni valjanec INOX 30×3,5mm - skupaj: 192m1</v>
      </c>
      <c r="D26" s="146" t="s">
        <v>11</v>
      </c>
      <c r="E26" s="158">
        <v>1</v>
      </c>
      <c r="F26" s="147"/>
      <c r="G26" s="148"/>
    </row>
    <row r="27" spans="1:13">
      <c r="A27" s="140"/>
      <c r="B27" s="140"/>
      <c r="C27" s="155" t="str">
        <f>"PVC distančnik - skupaj: "&amp; E27*E19 &amp;D27</f>
        <v>PVC distančnik - skupaj: 192kos</v>
      </c>
      <c r="D27" s="146" t="s">
        <v>8</v>
      </c>
      <c r="E27" s="158">
        <v>1</v>
      </c>
      <c r="F27" s="147"/>
      <c r="G27" s="148"/>
      <c r="H27" s="156"/>
    </row>
    <row r="28" spans="1:13" ht="14.25" customHeight="1">
      <c r="A28" s="140"/>
      <c r="B28" s="140"/>
      <c r="C28" s="155" t="str">
        <f>"PVC opozorilni trak - skupaj: "&amp; E28*E19 &amp;D28</f>
        <v>PVC opozorilni trak - skupaj: 192m1</v>
      </c>
      <c r="D28" s="146" t="s">
        <v>11</v>
      </c>
      <c r="E28" s="158">
        <v>1</v>
      </c>
      <c r="F28" s="147"/>
      <c r="G28" s="148"/>
      <c r="H28" s="156"/>
    </row>
    <row r="29" spans="1:13" ht="171.6">
      <c r="A29" s="140">
        <v>5</v>
      </c>
      <c r="B29" s="140"/>
      <c r="C29" s="155" t="s">
        <v>357</v>
      </c>
      <c r="D29" s="146" t="s">
        <v>26</v>
      </c>
      <c r="E29" s="147">
        <v>187</v>
      </c>
      <c r="F29" s="147"/>
      <c r="G29" s="148">
        <f>E29*F29</f>
        <v>0</v>
      </c>
      <c r="H29" s="156"/>
      <c r="I29" s="157"/>
    </row>
    <row r="30" spans="1:13" ht="14.25" customHeight="1">
      <c r="A30" s="140"/>
      <c r="B30" s="140"/>
      <c r="C30" s="155" t="s">
        <v>356</v>
      </c>
      <c r="D30" s="146"/>
      <c r="E30" s="147"/>
      <c r="F30" s="147"/>
      <c r="G30" s="148"/>
      <c r="H30" s="156"/>
    </row>
    <row r="31" spans="1:13" ht="14.25" customHeight="1">
      <c r="A31" s="140"/>
      <c r="B31" s="140"/>
      <c r="C31" s="155" t="str">
        <f>"izkop strojni - skupaj: "&amp; E31*E29 &amp;D31</f>
        <v>izkop strojni - skupaj: 77,979m3</v>
      </c>
      <c r="D31" s="146" t="s">
        <v>10</v>
      </c>
      <c r="E31" s="158">
        <v>0.41699999999999998</v>
      </c>
      <c r="F31" s="147"/>
      <c r="G31" s="148"/>
      <c r="H31" s="156"/>
    </row>
    <row r="32" spans="1:13" ht="14.25" customHeight="1">
      <c r="A32" s="140"/>
      <c r="B32" s="140"/>
      <c r="C32" s="155" t="str">
        <f>"izkop ročni - skupaj: "&amp; E32*E29 &amp;D32</f>
        <v>izkop ročni - skupaj: 33,286m3</v>
      </c>
      <c r="D32" s="146" t="s">
        <v>10</v>
      </c>
      <c r="E32" s="158">
        <v>0.17799999999999999</v>
      </c>
      <c r="F32" s="147"/>
      <c r="G32" s="148"/>
      <c r="H32" s="156"/>
    </row>
    <row r="33" spans="1:9" ht="14.25" customHeight="1">
      <c r="A33" s="140"/>
      <c r="B33" s="140"/>
      <c r="C33" s="155" t="str">
        <f>"pesek za zaščito cevi pesek 3-8mm
- skupaj: "&amp; E33*E29 &amp;D33</f>
        <v>pesek za zaščito cevi pesek 3-8mm
- skupaj: 34,034m3</v>
      </c>
      <c r="D33" s="146" t="s">
        <v>10</v>
      </c>
      <c r="E33" s="158">
        <v>0.182</v>
      </c>
      <c r="F33" s="147"/>
      <c r="G33" s="148"/>
    </row>
    <row r="34" spans="1:9" ht="14.25" customHeight="1">
      <c r="A34" s="140"/>
      <c r="B34" s="140"/>
      <c r="C34" s="155" t="str">
        <f>"tampon za zasip jarka
- skupaj: "&amp; E34*E29 &amp;D34</f>
        <v>tampon za zasip jarka
- skupaj: 77,231m3</v>
      </c>
      <c r="D34" s="146" t="s">
        <v>10</v>
      </c>
      <c r="E34" s="158">
        <v>0.41299999999999998</v>
      </c>
      <c r="F34" s="147"/>
      <c r="G34" s="148"/>
    </row>
    <row r="35" spans="1:9" ht="14.25" customHeight="1">
      <c r="A35" s="140"/>
      <c r="B35" s="140"/>
      <c r="C35" s="155" t="str">
        <f>"cev Ø110mm 
- skupaj: "&amp; E35*E29 &amp;D35</f>
        <v>cev Ø110mm 
- skupaj: 561m1</v>
      </c>
      <c r="D35" s="146" t="s">
        <v>11</v>
      </c>
      <c r="E35" s="158">
        <v>3</v>
      </c>
      <c r="F35" s="147"/>
      <c r="G35" s="148"/>
    </row>
    <row r="36" spans="1:9" ht="14.25" customHeight="1">
      <c r="A36" s="140"/>
      <c r="B36" s="140"/>
      <c r="C36" s="155" t="str">
        <f>"ozemljitveni valjanec INOX 30×3,5mm - skupaj: "&amp; E36*E29 &amp;D36</f>
        <v>ozemljitveni valjanec INOX 30×3,5mm - skupaj: 187m1</v>
      </c>
      <c r="D36" s="146" t="s">
        <v>11</v>
      </c>
      <c r="E36" s="158">
        <v>1</v>
      </c>
      <c r="F36" s="147"/>
      <c r="G36" s="148"/>
    </row>
    <row r="37" spans="1:9" ht="14.25" customHeight="1">
      <c r="A37" s="140"/>
      <c r="B37" s="140"/>
      <c r="C37" s="155" t="str">
        <f>"PVC distančnik - skupaj: "&amp; E37*E29 &amp;D37</f>
        <v>PVC distančnik - skupaj: 187kos</v>
      </c>
      <c r="D37" s="146" t="s">
        <v>8</v>
      </c>
      <c r="E37" s="158">
        <v>1</v>
      </c>
      <c r="F37" s="147"/>
      <c r="G37" s="148"/>
      <c r="H37" s="156"/>
    </row>
    <row r="38" spans="1:9" ht="14.25" customHeight="1">
      <c r="A38" s="140"/>
      <c r="B38" s="140"/>
      <c r="C38" s="155" t="str">
        <f>"PVC opozorilni trak - skupaj: "&amp; E38*E29 &amp;D38</f>
        <v>PVC opozorilni trak - skupaj: 187m1</v>
      </c>
      <c r="D38" s="146" t="s">
        <v>11</v>
      </c>
      <c r="E38" s="158">
        <v>1</v>
      </c>
      <c r="F38" s="147"/>
      <c r="G38" s="148"/>
      <c r="H38" s="156"/>
    </row>
    <row r="39" spans="1:9" ht="184.8">
      <c r="A39" s="140">
        <v>6</v>
      </c>
      <c r="B39" s="140"/>
      <c r="C39" s="155" t="s">
        <v>358</v>
      </c>
      <c r="D39" s="146" t="s">
        <v>26</v>
      </c>
      <c r="E39" s="147">
        <v>35</v>
      </c>
      <c r="F39" s="147"/>
      <c r="G39" s="148">
        <f>E39*F39</f>
        <v>0</v>
      </c>
      <c r="H39" s="156"/>
      <c r="I39" s="157"/>
    </row>
    <row r="40" spans="1:9">
      <c r="A40" s="140"/>
      <c r="B40" s="140"/>
      <c r="C40" s="155" t="s">
        <v>356</v>
      </c>
      <c r="D40" s="146"/>
      <c r="E40" s="147"/>
      <c r="F40" s="147"/>
      <c r="G40" s="148"/>
      <c r="H40" s="156"/>
    </row>
    <row r="41" spans="1:9">
      <c r="A41" s="140"/>
      <c r="B41" s="140"/>
      <c r="C41" s="155" t="str">
        <f>"izkop strojni - skupaj: "&amp; E41*E39 &amp;D41</f>
        <v>izkop strojni - skupaj: 15,33m3</v>
      </c>
      <c r="D41" s="146" t="s">
        <v>10</v>
      </c>
      <c r="E41" s="158">
        <v>0.438</v>
      </c>
      <c r="F41" s="147"/>
      <c r="G41" s="148"/>
      <c r="H41" s="156"/>
    </row>
    <row r="42" spans="1:9">
      <c r="A42" s="140"/>
      <c r="B42" s="140"/>
      <c r="C42" s="155" t="str">
        <f>"izkop ročni - skupaj: "&amp; E42*E39 &amp;D42</f>
        <v>izkop ročni - skupaj: 6,573m3</v>
      </c>
      <c r="D42" s="146" t="s">
        <v>10</v>
      </c>
      <c r="E42" s="158">
        <v>0.18779999999999999</v>
      </c>
      <c r="F42" s="147"/>
      <c r="G42" s="148"/>
      <c r="H42" s="156"/>
    </row>
    <row r="43" spans="1:9" ht="26.4">
      <c r="A43" s="140"/>
      <c r="B43" s="140"/>
      <c r="C43" s="155" t="str">
        <f>"beton za zaščito cevi in del jarka
- skupaj: "&amp; E43*E39 &amp;D43</f>
        <v>beton za zaščito cevi in del jarka
- skupaj: 13,335m3</v>
      </c>
      <c r="D43" s="146" t="s">
        <v>10</v>
      </c>
      <c r="E43" s="158">
        <v>0.38100000000000001</v>
      </c>
      <c r="F43" s="147"/>
      <c r="G43" s="148"/>
    </row>
    <row r="44" spans="1:9" ht="26.4">
      <c r="A44" s="140"/>
      <c r="B44" s="140"/>
      <c r="C44" s="155" t="str">
        <f>"tampon za zasip jarka
- skupaj: "&amp; E44*E39 &amp;D44</f>
        <v>tampon za zasip jarka
- skupaj: 7,595m3</v>
      </c>
      <c r="D44" s="146" t="s">
        <v>10</v>
      </c>
      <c r="E44" s="158">
        <v>0.217</v>
      </c>
      <c r="F44" s="147"/>
      <c r="G44" s="148"/>
    </row>
    <row r="45" spans="1:9" ht="26.4">
      <c r="A45" s="140"/>
      <c r="B45" s="140"/>
      <c r="C45" s="155" t="str">
        <f>"cev Ø110mm 
- skupaj: "&amp; E45*E39 &amp;D45</f>
        <v>cev Ø110mm 
- skupaj: 105m1</v>
      </c>
      <c r="D45" s="146" t="s">
        <v>11</v>
      </c>
      <c r="E45" s="158">
        <v>3</v>
      </c>
      <c r="F45" s="147"/>
      <c r="G45" s="148"/>
    </row>
    <row r="46" spans="1:9" ht="26.4">
      <c r="A46" s="140"/>
      <c r="B46" s="140"/>
      <c r="C46" s="155" t="str">
        <f>"ozemljitveni valjanec INOX 30×3,5mm - skupaj: "&amp; E46*E39 &amp;D46</f>
        <v>ozemljitveni valjanec INOX 30×3,5mm - skupaj: 35m1</v>
      </c>
      <c r="D46" s="146" t="s">
        <v>11</v>
      </c>
      <c r="E46" s="158">
        <v>1</v>
      </c>
      <c r="F46" s="147"/>
      <c r="G46" s="148"/>
    </row>
    <row r="47" spans="1:9">
      <c r="A47" s="140"/>
      <c r="B47" s="140"/>
      <c r="C47" s="155" t="str">
        <f>"PVC distančnik - skupaj: "&amp; E47*E39 &amp;D47</f>
        <v>PVC distančnik - skupaj: 35kos</v>
      </c>
      <c r="D47" s="146" t="s">
        <v>8</v>
      </c>
      <c r="E47" s="158">
        <v>1</v>
      </c>
      <c r="F47" s="147"/>
      <c r="G47" s="148"/>
      <c r="H47" s="156"/>
    </row>
    <row r="48" spans="1:9">
      <c r="A48" s="140"/>
      <c r="B48" s="140"/>
      <c r="C48" s="155" t="str">
        <f>"PVC opozorilni trak - skupaj: "&amp; E48*E39 &amp;D48</f>
        <v>PVC opozorilni trak - skupaj: 35m1</v>
      </c>
      <c r="D48" s="146" t="s">
        <v>11</v>
      </c>
      <c r="E48" s="158">
        <v>1</v>
      </c>
      <c r="F48" s="147"/>
      <c r="G48" s="148"/>
      <c r="H48" s="156"/>
    </row>
    <row r="49" spans="1:12" ht="105.6">
      <c r="A49" s="140">
        <v>7</v>
      </c>
      <c r="B49" s="140"/>
      <c r="C49" s="155" t="s">
        <v>359</v>
      </c>
      <c r="D49" s="146" t="s">
        <v>8</v>
      </c>
      <c r="E49" s="147">
        <v>12</v>
      </c>
      <c r="F49" s="147"/>
      <c r="G49" s="148">
        <f t="shared" ref="G49:G53" si="2">E49*F49</f>
        <v>0</v>
      </c>
      <c r="H49" s="156"/>
      <c r="I49" s="157"/>
    </row>
    <row r="50" spans="1:12" ht="105.6">
      <c r="A50" s="140">
        <v>8</v>
      </c>
      <c r="B50" s="140"/>
      <c r="C50" s="155" t="s">
        <v>360</v>
      </c>
      <c r="D50" s="146" t="s">
        <v>8</v>
      </c>
      <c r="E50" s="147">
        <v>2</v>
      </c>
      <c r="F50" s="147"/>
      <c r="G50" s="148">
        <f t="shared" si="2"/>
        <v>0</v>
      </c>
      <c r="H50" s="156"/>
      <c r="I50" s="157"/>
    </row>
    <row r="51" spans="1:12" ht="92.4">
      <c r="A51" s="140">
        <v>9</v>
      </c>
      <c r="B51" s="140"/>
      <c r="C51" s="159" t="s">
        <v>361</v>
      </c>
      <c r="D51" s="146" t="s">
        <v>8</v>
      </c>
      <c r="E51" s="147">
        <v>14</v>
      </c>
      <c r="F51" s="147"/>
      <c r="G51" s="148">
        <f t="shared" si="2"/>
        <v>0</v>
      </c>
      <c r="H51" s="156"/>
      <c r="I51" s="157"/>
      <c r="L51" s="149"/>
    </row>
    <row r="52" spans="1:12" ht="26.4">
      <c r="A52" s="140">
        <v>10</v>
      </c>
      <c r="B52" s="140"/>
      <c r="C52" s="145" t="s">
        <v>362</v>
      </c>
      <c r="D52" s="146" t="s">
        <v>8</v>
      </c>
      <c r="E52" s="147">
        <v>22</v>
      </c>
      <c r="F52" s="147"/>
      <c r="G52" s="148">
        <f t="shared" si="2"/>
        <v>0</v>
      </c>
      <c r="H52" s="156"/>
      <c r="I52" s="157"/>
    </row>
    <row r="53" spans="1:12" ht="26.4">
      <c r="A53" s="140">
        <v>11</v>
      </c>
      <c r="B53" s="140"/>
      <c r="C53" s="145" t="s">
        <v>363</v>
      </c>
      <c r="D53" s="146" t="s">
        <v>8</v>
      </c>
      <c r="E53" s="147">
        <v>17</v>
      </c>
      <c r="F53" s="147"/>
      <c r="G53" s="148">
        <f t="shared" si="2"/>
        <v>0</v>
      </c>
      <c r="H53" s="156"/>
      <c r="I53" s="157"/>
    </row>
    <row r="54" spans="1:12" ht="52.8">
      <c r="A54" s="140">
        <v>12</v>
      </c>
      <c r="B54" s="140"/>
      <c r="C54" s="160" t="s">
        <v>364</v>
      </c>
      <c r="D54" s="146" t="s">
        <v>22</v>
      </c>
      <c r="E54" s="148">
        <v>73</v>
      </c>
      <c r="F54" s="148"/>
      <c r="G54" s="148">
        <f>F54*E54</f>
        <v>0</v>
      </c>
      <c r="H54" s="156"/>
      <c r="I54" s="157"/>
    </row>
    <row r="55" spans="1:12" ht="92.4">
      <c r="A55" s="140">
        <v>13</v>
      </c>
      <c r="B55" s="140"/>
      <c r="C55" s="160" t="s">
        <v>365</v>
      </c>
      <c r="D55" s="146" t="s">
        <v>8</v>
      </c>
      <c r="E55" s="147">
        <v>11</v>
      </c>
      <c r="F55" s="147"/>
      <c r="G55" s="148">
        <f t="shared" ref="G55:G56" si="3">F55*E55</f>
        <v>0</v>
      </c>
      <c r="H55" s="156"/>
      <c r="I55" s="157"/>
    </row>
    <row r="56" spans="1:12" ht="105.6">
      <c r="A56" s="140">
        <v>14</v>
      </c>
      <c r="B56" s="140"/>
      <c r="C56" s="160" t="s">
        <v>366</v>
      </c>
      <c r="D56" s="146" t="s">
        <v>8</v>
      </c>
      <c r="E56" s="147">
        <v>11</v>
      </c>
      <c r="F56" s="147"/>
      <c r="G56" s="148">
        <f t="shared" si="3"/>
        <v>0</v>
      </c>
      <c r="H56" s="156"/>
      <c r="I56" s="157"/>
    </row>
    <row r="57" spans="1:12" ht="39.6">
      <c r="A57" s="140">
        <v>15</v>
      </c>
      <c r="B57" s="140"/>
      <c r="C57" s="161" t="s">
        <v>367</v>
      </c>
      <c r="D57" s="142" t="s">
        <v>8</v>
      </c>
      <c r="E57" s="162">
        <v>11</v>
      </c>
      <c r="F57" s="148"/>
      <c r="G57" s="148">
        <f>E57*F57</f>
        <v>0</v>
      </c>
      <c r="H57" s="156"/>
      <c r="I57" s="157"/>
    </row>
    <row r="58" spans="1:12" ht="52.8">
      <c r="A58" s="140">
        <v>16</v>
      </c>
      <c r="B58" s="140"/>
      <c r="C58" s="161" t="s">
        <v>368</v>
      </c>
      <c r="D58" s="142" t="s">
        <v>22</v>
      </c>
      <c r="E58" s="162">
        <v>1</v>
      </c>
      <c r="F58" s="148"/>
      <c r="G58" s="148">
        <f>E58*F58</f>
        <v>0</v>
      </c>
      <c r="H58" s="156"/>
      <c r="I58" s="157"/>
    </row>
    <row r="59" spans="1:12" ht="26.4">
      <c r="A59" s="140">
        <v>17</v>
      </c>
      <c r="B59" s="140"/>
      <c r="C59" s="163" t="s">
        <v>369</v>
      </c>
      <c r="D59" s="146" t="s">
        <v>22</v>
      </c>
      <c r="E59" s="147">
        <v>1</v>
      </c>
      <c r="F59" s="148"/>
      <c r="G59" s="148">
        <f t="shared" ref="G59" si="4">F59*E59</f>
        <v>0</v>
      </c>
      <c r="H59" s="156"/>
      <c r="I59" s="157"/>
    </row>
    <row r="60" spans="1:12" ht="39.6">
      <c r="A60" s="140">
        <v>18</v>
      </c>
      <c r="B60" s="140"/>
      <c r="C60" s="163" t="s">
        <v>370</v>
      </c>
      <c r="D60" s="146" t="s">
        <v>22</v>
      </c>
      <c r="E60" s="147">
        <v>1</v>
      </c>
      <c r="F60" s="148"/>
      <c r="G60" s="148">
        <v>0</v>
      </c>
      <c r="H60" s="156"/>
      <c r="I60" s="157"/>
    </row>
    <row r="61" spans="1:12" ht="39.6">
      <c r="A61" s="140">
        <v>19</v>
      </c>
      <c r="B61" s="140"/>
      <c r="C61" s="163" t="s">
        <v>371</v>
      </c>
      <c r="D61" s="146" t="s">
        <v>22</v>
      </c>
      <c r="E61" s="147">
        <v>1</v>
      </c>
      <c r="F61" s="148"/>
      <c r="G61" s="148">
        <f t="shared" ref="G61" si="5">F61*E61</f>
        <v>0</v>
      </c>
      <c r="H61" s="156"/>
      <c r="I61" s="157"/>
    </row>
    <row r="62" spans="1:12">
      <c r="A62" s="140"/>
      <c r="B62" s="140"/>
      <c r="C62" s="163"/>
      <c r="D62" s="146"/>
      <c r="E62" s="147"/>
      <c r="F62" s="148"/>
      <c r="G62" s="148"/>
      <c r="H62" s="156"/>
      <c r="I62" s="157"/>
    </row>
    <row r="63" spans="1:12">
      <c r="A63" s="164"/>
      <c r="B63" s="164"/>
      <c r="C63" s="141" t="s">
        <v>372</v>
      </c>
      <c r="D63" s="151" t="s">
        <v>349</v>
      </c>
      <c r="E63" s="165"/>
      <c r="F63" s="166"/>
      <c r="G63" s="153">
        <f>SUM(G15:G61)</f>
        <v>0</v>
      </c>
      <c r="H63" s="156"/>
      <c r="I63" s="157"/>
    </row>
    <row r="64" spans="1:12">
      <c r="A64" s="164"/>
      <c r="B64" s="164"/>
      <c r="C64" s="141"/>
      <c r="D64" s="151"/>
      <c r="E64" s="165"/>
      <c r="F64" s="166"/>
      <c r="G64" s="153"/>
      <c r="H64" s="156"/>
      <c r="I64" s="157"/>
    </row>
    <row r="65" spans="1:9">
      <c r="A65" s="140"/>
      <c r="B65" s="140"/>
      <c r="C65" s="167" t="s">
        <v>373</v>
      </c>
      <c r="D65" s="142"/>
      <c r="E65" s="168"/>
      <c r="F65" s="148"/>
      <c r="G65" s="148"/>
      <c r="H65" s="156"/>
      <c r="I65" s="157"/>
    </row>
    <row r="66" spans="1:9">
      <c r="A66" s="150"/>
      <c r="B66" s="150"/>
      <c r="C66" s="169"/>
      <c r="D66" s="151"/>
      <c r="E66" s="165"/>
      <c r="F66" s="170"/>
      <c r="G66" s="170"/>
      <c r="H66" s="156"/>
      <c r="I66" s="157"/>
    </row>
    <row r="67" spans="1:9">
      <c r="A67" s="171">
        <v>1</v>
      </c>
      <c r="B67" s="171"/>
      <c r="C67" s="172" t="s">
        <v>374</v>
      </c>
      <c r="D67" s="171" t="s">
        <v>21</v>
      </c>
      <c r="E67" s="173">
        <v>11</v>
      </c>
      <c r="F67" s="174"/>
      <c r="G67" s="174">
        <f>F67*E67</f>
        <v>0</v>
      </c>
      <c r="H67" s="156"/>
      <c r="I67" s="157"/>
    </row>
    <row r="68" spans="1:9" ht="39.6">
      <c r="A68" s="171">
        <v>2</v>
      </c>
      <c r="B68" s="140"/>
      <c r="C68" s="175" t="s">
        <v>375</v>
      </c>
      <c r="D68" s="142" t="s">
        <v>26</v>
      </c>
      <c r="E68" s="144">
        <v>550</v>
      </c>
      <c r="F68" s="176"/>
      <c r="G68" s="148">
        <f>E68*F68</f>
        <v>0</v>
      </c>
      <c r="H68" s="156"/>
      <c r="I68" s="157"/>
    </row>
    <row r="69" spans="1:9" ht="66">
      <c r="A69" s="171">
        <v>3</v>
      </c>
      <c r="B69" s="140"/>
      <c r="C69" s="175" t="s">
        <v>376</v>
      </c>
      <c r="D69" s="142" t="s">
        <v>26</v>
      </c>
      <c r="E69" s="144">
        <v>110</v>
      </c>
      <c r="F69" s="176"/>
      <c r="G69" s="148">
        <f>E69*F69</f>
        <v>0</v>
      </c>
      <c r="H69" s="156"/>
      <c r="I69" s="157"/>
    </row>
    <row r="70" spans="1:9" ht="39.6">
      <c r="A70" s="171">
        <v>4</v>
      </c>
      <c r="B70" s="140"/>
      <c r="C70" s="175" t="s">
        <v>377</v>
      </c>
      <c r="D70" s="142" t="s">
        <v>8</v>
      </c>
      <c r="E70" s="144">
        <v>23</v>
      </c>
      <c r="F70" s="176"/>
      <c r="G70" s="148">
        <f>E70*F70</f>
        <v>0</v>
      </c>
      <c r="H70" s="156"/>
      <c r="I70" s="157"/>
    </row>
    <row r="71" spans="1:9" ht="26.4">
      <c r="A71" s="171">
        <v>5</v>
      </c>
      <c r="B71" s="140"/>
      <c r="C71" s="175" t="s">
        <v>378</v>
      </c>
      <c r="D71" s="142" t="s">
        <v>22</v>
      </c>
      <c r="E71" s="144">
        <v>23</v>
      </c>
      <c r="F71" s="176"/>
      <c r="G71" s="148">
        <f>E71*F71</f>
        <v>0</v>
      </c>
      <c r="H71" s="156"/>
      <c r="I71" s="157"/>
    </row>
    <row r="72" spans="1:9" ht="39.6">
      <c r="A72" s="171">
        <v>6</v>
      </c>
      <c r="B72" s="140"/>
      <c r="C72" s="175" t="s">
        <v>379</v>
      </c>
      <c r="D72" s="142" t="s">
        <v>8</v>
      </c>
      <c r="E72" s="144">
        <v>3</v>
      </c>
      <c r="F72" s="176"/>
      <c r="G72" s="148">
        <f>E72*F72</f>
        <v>0</v>
      </c>
      <c r="H72" s="156"/>
      <c r="I72" s="157"/>
    </row>
    <row r="73" spans="1:9" ht="39.6">
      <c r="A73" s="171">
        <v>7</v>
      </c>
      <c r="B73" s="177"/>
      <c r="C73" s="178" t="s">
        <v>380</v>
      </c>
      <c r="D73" s="142" t="s">
        <v>8</v>
      </c>
      <c r="E73" s="179">
        <v>11</v>
      </c>
      <c r="F73" s="180"/>
      <c r="G73" s="180">
        <f>+F73*E73</f>
        <v>0</v>
      </c>
      <c r="H73" s="156"/>
      <c r="I73" s="157"/>
    </row>
    <row r="74" spans="1:9" ht="92.4">
      <c r="A74" s="171">
        <v>8</v>
      </c>
      <c r="B74" s="177"/>
      <c r="C74" s="178" t="s">
        <v>381</v>
      </c>
      <c r="D74" s="142" t="s">
        <v>22</v>
      </c>
      <c r="E74" s="179">
        <v>2</v>
      </c>
      <c r="F74" s="180"/>
      <c r="G74" s="180">
        <f>+F74*E74</f>
        <v>0</v>
      </c>
      <c r="H74" s="156"/>
      <c r="I74" s="157"/>
    </row>
    <row r="75" spans="1:9">
      <c r="A75" s="150"/>
      <c r="B75" s="150"/>
      <c r="C75" s="141" t="s">
        <v>382</v>
      </c>
      <c r="D75" s="151" t="s">
        <v>349</v>
      </c>
      <c r="E75" s="152"/>
      <c r="F75" s="153"/>
      <c r="G75" s="153">
        <f>SUM(G67:G74)</f>
        <v>0</v>
      </c>
      <c r="H75" s="156"/>
      <c r="I75" s="157"/>
    </row>
    <row r="76" spans="1:9">
      <c r="A76" s="150"/>
      <c r="B76" s="150"/>
      <c r="C76" s="141"/>
      <c r="D76" s="151"/>
      <c r="E76" s="152"/>
      <c r="F76" s="153"/>
      <c r="G76" s="153"/>
      <c r="H76" s="156"/>
      <c r="I76" s="157"/>
    </row>
    <row r="77" spans="1:9">
      <c r="A77" s="150"/>
      <c r="B77" s="150"/>
      <c r="C77" s="167" t="s">
        <v>383</v>
      </c>
      <c r="D77" s="151"/>
      <c r="E77" s="152"/>
      <c r="F77" s="153"/>
      <c r="G77" s="153"/>
      <c r="H77" s="156"/>
    </row>
    <row r="78" spans="1:9" ht="92.4">
      <c r="A78" s="181">
        <v>1</v>
      </c>
      <c r="B78" s="140"/>
      <c r="C78" s="175" t="s">
        <v>384</v>
      </c>
      <c r="D78" s="142" t="s">
        <v>8</v>
      </c>
      <c r="E78" s="144">
        <v>3</v>
      </c>
      <c r="F78" s="176"/>
      <c r="G78" s="148">
        <f>E78*F78</f>
        <v>0</v>
      </c>
      <c r="H78" s="156"/>
      <c r="I78" s="157"/>
    </row>
    <row r="79" spans="1:9" ht="92.4">
      <c r="A79" s="181">
        <v>2</v>
      </c>
      <c r="B79" s="140"/>
      <c r="C79" s="175" t="s">
        <v>385</v>
      </c>
      <c r="D79" s="142" t="s">
        <v>8</v>
      </c>
      <c r="E79" s="144">
        <v>8</v>
      </c>
      <c r="F79" s="176"/>
      <c r="G79" s="148">
        <f>E79*F79</f>
        <v>0</v>
      </c>
      <c r="H79" s="156"/>
      <c r="I79" s="157"/>
    </row>
    <row r="80" spans="1:9" ht="145.19999999999999">
      <c r="A80" s="181">
        <v>3</v>
      </c>
      <c r="B80" s="140"/>
      <c r="C80" s="175" t="s">
        <v>386</v>
      </c>
      <c r="D80" s="142" t="s">
        <v>8</v>
      </c>
      <c r="E80" s="144">
        <v>11</v>
      </c>
      <c r="F80" s="176"/>
      <c r="G80" s="148">
        <f>E80*F80</f>
        <v>0</v>
      </c>
      <c r="H80" s="156"/>
      <c r="I80" s="157"/>
    </row>
    <row r="81" spans="1:9">
      <c r="A81" s="150"/>
      <c r="B81" s="150"/>
      <c r="C81" s="141" t="s">
        <v>387</v>
      </c>
      <c r="D81" s="151" t="s">
        <v>349</v>
      </c>
      <c r="E81" s="152"/>
      <c r="F81" s="153"/>
      <c r="G81" s="153">
        <f>SUM(G78:G80)</f>
        <v>0</v>
      </c>
      <c r="H81" s="156"/>
      <c r="I81" s="157"/>
    </row>
    <row r="82" spans="1:9" ht="13.8">
      <c r="A82" s="181"/>
      <c r="B82" s="171"/>
      <c r="C82" s="172"/>
      <c r="D82" s="171"/>
      <c r="E82" s="182"/>
      <c r="F82" s="174"/>
      <c r="G82" s="174"/>
      <c r="H82" s="156"/>
      <c r="I82" s="157"/>
    </row>
    <row r="83" spans="1:9">
      <c r="A83" s="140"/>
      <c r="B83" s="140"/>
      <c r="C83" s="167" t="s">
        <v>388</v>
      </c>
      <c r="D83" s="142"/>
      <c r="E83" s="168"/>
      <c r="F83" s="148"/>
      <c r="G83" s="148"/>
      <c r="H83" s="156"/>
    </row>
    <row r="84" spans="1:9" ht="52.8">
      <c r="A84" s="140">
        <v>1</v>
      </c>
      <c r="B84" s="140"/>
      <c r="C84" s="183" t="s">
        <v>389</v>
      </c>
      <c r="D84" s="142" t="s">
        <v>22</v>
      </c>
      <c r="E84" s="147">
        <v>1</v>
      </c>
      <c r="F84" s="147"/>
      <c r="G84" s="148">
        <f>E84*F84</f>
        <v>0</v>
      </c>
      <c r="H84" s="156"/>
      <c r="I84" s="157"/>
    </row>
    <row r="85" spans="1:9" ht="26.4">
      <c r="A85" s="140">
        <v>2</v>
      </c>
      <c r="B85" s="140"/>
      <c r="C85" s="183" t="s">
        <v>390</v>
      </c>
      <c r="D85" s="142" t="s">
        <v>22</v>
      </c>
      <c r="E85" s="147">
        <v>1</v>
      </c>
      <c r="F85" s="147"/>
      <c r="G85" s="148">
        <f>E85*F85</f>
        <v>0</v>
      </c>
      <c r="H85" s="156"/>
      <c r="I85" s="157"/>
    </row>
    <row r="86" spans="1:9" ht="52.8">
      <c r="A86" s="140">
        <v>3</v>
      </c>
      <c r="B86" s="140"/>
      <c r="C86" s="183" t="s">
        <v>391</v>
      </c>
      <c r="D86" s="142" t="s">
        <v>26</v>
      </c>
      <c r="E86" s="147">
        <f>E15</f>
        <v>414</v>
      </c>
      <c r="F86" s="147"/>
      <c r="G86" s="148">
        <f>E86*F86</f>
        <v>0</v>
      </c>
      <c r="H86" s="156"/>
      <c r="I86" s="157"/>
    </row>
    <row r="87" spans="1:9" ht="66">
      <c r="A87" s="140">
        <v>4</v>
      </c>
      <c r="B87" s="140"/>
      <c r="C87" s="183" t="s">
        <v>392</v>
      </c>
      <c r="D87" s="142" t="s">
        <v>22</v>
      </c>
      <c r="E87" s="147">
        <v>2</v>
      </c>
      <c r="F87" s="147"/>
      <c r="G87" s="148">
        <f>E87*F87</f>
        <v>0</v>
      </c>
      <c r="H87" s="156"/>
      <c r="I87" s="157"/>
    </row>
    <row r="88" spans="1:9" ht="66">
      <c r="A88" s="140">
        <v>5</v>
      </c>
      <c r="B88" s="184"/>
      <c r="C88" s="183" t="s">
        <v>393</v>
      </c>
      <c r="D88" s="142" t="s">
        <v>8</v>
      </c>
      <c r="E88" s="147">
        <v>40</v>
      </c>
      <c r="F88" s="147"/>
      <c r="G88" s="147">
        <f>E88*F88</f>
        <v>0</v>
      </c>
      <c r="H88" s="185"/>
      <c r="I88" s="185"/>
    </row>
    <row r="89" spans="1:9" ht="39.6">
      <c r="A89" s="140">
        <v>6</v>
      </c>
      <c r="B89" s="140"/>
      <c r="C89" s="163" t="s">
        <v>394</v>
      </c>
      <c r="D89" s="142" t="s">
        <v>22</v>
      </c>
      <c r="E89" s="186">
        <v>10</v>
      </c>
      <c r="F89" s="148"/>
      <c r="G89" s="148">
        <f>F89*E89</f>
        <v>0</v>
      </c>
      <c r="H89" s="156"/>
      <c r="I89" s="157"/>
    </row>
    <row r="90" spans="1:9">
      <c r="A90" s="140">
        <v>7</v>
      </c>
      <c r="B90" s="140"/>
      <c r="C90" s="183" t="s">
        <v>395</v>
      </c>
      <c r="D90" s="142" t="s">
        <v>22</v>
      </c>
      <c r="E90" s="147">
        <v>1</v>
      </c>
      <c r="F90" s="147"/>
      <c r="G90" s="148">
        <f>F90</f>
        <v>0</v>
      </c>
      <c r="H90" s="156"/>
      <c r="I90" s="157"/>
    </row>
    <row r="91" spans="1:9" ht="26.4">
      <c r="A91" s="140">
        <v>8</v>
      </c>
      <c r="B91" s="140"/>
      <c r="C91" s="183" t="s">
        <v>396</v>
      </c>
      <c r="D91" s="142" t="s">
        <v>22</v>
      </c>
      <c r="E91" s="147">
        <v>1</v>
      </c>
      <c r="F91" s="147"/>
      <c r="G91" s="148">
        <f>E91*F91</f>
        <v>0</v>
      </c>
      <c r="H91" s="156"/>
      <c r="I91" s="157"/>
    </row>
    <row r="92" spans="1:9" ht="26.4">
      <c r="A92" s="140">
        <v>8</v>
      </c>
      <c r="B92" s="140"/>
      <c r="C92" s="183" t="s">
        <v>397</v>
      </c>
      <c r="D92" s="142" t="s">
        <v>22</v>
      </c>
      <c r="E92" s="144">
        <v>1</v>
      </c>
      <c r="F92" s="144"/>
      <c r="G92" s="148">
        <f>E92*F92</f>
        <v>0</v>
      </c>
      <c r="H92" s="156"/>
      <c r="I92" s="157"/>
    </row>
    <row r="93" spans="1:9" ht="39.6">
      <c r="A93" s="140">
        <v>10</v>
      </c>
      <c r="B93" s="140"/>
      <c r="C93" s="183" t="s">
        <v>398</v>
      </c>
      <c r="D93" s="142" t="s">
        <v>8</v>
      </c>
      <c r="E93" s="144">
        <v>11</v>
      </c>
      <c r="F93" s="144"/>
      <c r="G93" s="148">
        <f>E93*F93</f>
        <v>0</v>
      </c>
      <c r="H93" s="156"/>
      <c r="I93" s="157"/>
    </row>
    <row r="94" spans="1:9" ht="13.5" customHeight="1">
      <c r="A94" s="150"/>
      <c r="B94" s="150"/>
      <c r="C94" s="141" t="s">
        <v>399</v>
      </c>
      <c r="D94" s="151" t="s">
        <v>349</v>
      </c>
      <c r="E94" s="152"/>
      <c r="F94" s="153"/>
      <c r="G94" s="153">
        <f>SUM(G84:G93)</f>
        <v>0</v>
      </c>
      <c r="H94" s="156"/>
      <c r="I94" s="157"/>
    </row>
    <row r="95" spans="1:9">
      <c r="A95" s="187"/>
      <c r="B95" s="187"/>
      <c r="C95" s="188"/>
      <c r="D95" s="189"/>
      <c r="E95" s="190"/>
      <c r="F95" s="191"/>
      <c r="G95" s="191"/>
    </row>
    <row r="96" spans="1:9">
      <c r="A96" s="187"/>
      <c r="B96" s="187"/>
      <c r="C96" s="188"/>
      <c r="D96" s="189"/>
      <c r="E96" s="190"/>
      <c r="F96" s="191"/>
      <c r="G96" s="191"/>
    </row>
    <row r="97" spans="1:9" ht="26.4">
      <c r="A97" s="140"/>
      <c r="B97" s="140"/>
      <c r="C97" s="192" t="s">
        <v>400</v>
      </c>
      <c r="D97" s="142"/>
      <c r="E97" s="144"/>
      <c r="F97" s="147"/>
      <c r="G97" s="148"/>
    </row>
    <row r="98" spans="1:9">
      <c r="A98" s="134"/>
      <c r="B98" s="134"/>
      <c r="C98" s="192" t="str">
        <f>C3</f>
        <v>A. RUŠITVENA DELA</v>
      </c>
      <c r="D98" s="136"/>
      <c r="E98" s="193"/>
      <c r="F98" s="194"/>
      <c r="G98" s="194">
        <f>G11</f>
        <v>0</v>
      </c>
      <c r="H98" s="156"/>
      <c r="I98" s="157"/>
    </row>
    <row r="99" spans="1:9">
      <c r="A99" s="134"/>
      <c r="B99" s="134"/>
      <c r="C99" s="167" t="str">
        <f>C13</f>
        <v>B. ZEMELJSKA DELA</v>
      </c>
      <c r="D99" s="151"/>
      <c r="E99" s="152"/>
      <c r="F99" s="153"/>
      <c r="G99" s="153">
        <f>G63</f>
        <v>0</v>
      </c>
      <c r="H99" s="156"/>
      <c r="I99" s="157"/>
    </row>
    <row r="100" spans="1:9">
      <c r="A100" s="140"/>
      <c r="B100" s="140"/>
      <c r="C100" s="141" t="str">
        <f>C65</f>
        <v>C. ELEKTOMONTAŽNA DELA - CR</v>
      </c>
      <c r="D100" s="151"/>
      <c r="E100" s="195"/>
      <c r="F100" s="153"/>
      <c r="G100" s="153">
        <f>G75</f>
        <v>0</v>
      </c>
      <c r="H100" s="156"/>
      <c r="I100" s="157"/>
    </row>
    <row r="101" spans="1:9">
      <c r="A101" s="140"/>
      <c r="B101" s="140"/>
      <c r="C101" s="141" t="str">
        <f>C77</f>
        <v>D. SVETLOBNA OPREMA</v>
      </c>
      <c r="D101" s="151"/>
      <c r="E101" s="195"/>
      <c r="F101" s="153"/>
      <c r="G101" s="153">
        <f>G81</f>
        <v>0</v>
      </c>
      <c r="H101" s="156"/>
      <c r="I101" s="157"/>
    </row>
    <row r="102" spans="1:9">
      <c r="A102" s="140"/>
      <c r="B102" s="140"/>
      <c r="C102" s="141" t="str">
        <f>C83</f>
        <v>E. OSTALI STROŠKI</v>
      </c>
      <c r="D102" s="195"/>
      <c r="E102" s="195"/>
      <c r="F102" s="153"/>
      <c r="G102" s="153">
        <f>G94</f>
        <v>0</v>
      </c>
      <c r="H102" s="156"/>
      <c r="I102" s="157"/>
    </row>
    <row r="103" spans="1:9">
      <c r="A103" s="134"/>
      <c r="B103" s="134"/>
      <c r="C103" s="141" t="s">
        <v>401</v>
      </c>
      <c r="D103" s="151" t="s">
        <v>349</v>
      </c>
      <c r="E103" s="195"/>
      <c r="F103" s="153"/>
      <c r="G103" s="153">
        <f>SUM(G98:G102)</f>
        <v>0</v>
      </c>
      <c r="H103" s="156"/>
      <c r="I103" s="157"/>
    </row>
    <row r="104" spans="1:9">
      <c r="G104" s="197"/>
      <c r="H104" s="156"/>
      <c r="I104" s="157"/>
    </row>
    <row r="105" spans="1:9">
      <c r="G105" s="197"/>
    </row>
    <row r="106" spans="1:9">
      <c r="G106" s="197"/>
    </row>
    <row r="109" spans="1:9">
      <c r="D109" s="198"/>
      <c r="E109" s="197"/>
      <c r="F109" s="197"/>
      <c r="G109" s="149"/>
      <c r="H109" s="156"/>
    </row>
    <row r="110" spans="1:9">
      <c r="C110" s="199"/>
      <c r="D110" s="198"/>
      <c r="E110" s="197"/>
      <c r="F110" s="197"/>
      <c r="G110" s="149"/>
      <c r="H110" s="156"/>
    </row>
    <row r="111" spans="1:9">
      <c r="C111" s="199"/>
      <c r="D111" s="198"/>
      <c r="E111" s="156"/>
      <c r="F111" s="197"/>
      <c r="G111" s="149"/>
      <c r="H111" s="156"/>
      <c r="I111" s="157"/>
    </row>
    <row r="112" spans="1:9">
      <c r="C112" s="199"/>
      <c r="D112" s="198"/>
      <c r="E112" s="156"/>
      <c r="F112" s="197"/>
      <c r="G112" s="149"/>
      <c r="H112" s="156"/>
    </row>
    <row r="113" spans="3:8">
      <c r="C113" s="199"/>
      <c r="D113" s="198"/>
      <c r="E113" s="156"/>
      <c r="F113" s="197"/>
      <c r="G113" s="149"/>
      <c r="H113" s="156"/>
    </row>
    <row r="114" spans="3:8">
      <c r="C114" s="199"/>
      <c r="D114" s="198"/>
      <c r="E114" s="156"/>
      <c r="F114" s="197"/>
      <c r="G114" s="149"/>
      <c r="H114" s="156"/>
    </row>
    <row r="115" spans="3:8">
      <c r="D115" s="198"/>
      <c r="E115" s="156"/>
      <c r="F115" s="197"/>
      <c r="G115" s="149"/>
    </row>
    <row r="116" spans="3:8">
      <c r="C116" s="199"/>
      <c r="D116" s="198"/>
      <c r="E116" s="156"/>
      <c r="F116" s="197"/>
      <c r="G116" s="149"/>
    </row>
    <row r="117" spans="3:8">
      <c r="C117" s="199"/>
      <c r="D117" s="198"/>
      <c r="E117" s="156"/>
      <c r="F117" s="197"/>
      <c r="G117" s="149"/>
    </row>
    <row r="118" spans="3:8">
      <c r="C118" s="199"/>
      <c r="D118" s="198"/>
      <c r="E118" s="156"/>
      <c r="F118" s="197"/>
      <c r="G118" s="149"/>
    </row>
    <row r="119" spans="3:8">
      <c r="C119" s="199"/>
      <c r="D119" s="198"/>
      <c r="E119" s="156"/>
      <c r="F119" s="197"/>
      <c r="G119" s="149"/>
      <c r="H119" s="156"/>
    </row>
    <row r="120" spans="3:8">
      <c r="H120" s="156"/>
    </row>
    <row r="126" spans="3:8">
      <c r="C126" s="199"/>
      <c r="D126" s="198"/>
      <c r="E126" s="197"/>
      <c r="F126" s="197"/>
      <c r="G126" s="149"/>
    </row>
    <row r="127" spans="3:8">
      <c r="C127" s="199"/>
      <c r="D127" s="198"/>
      <c r="E127" s="156"/>
      <c r="F127" s="197"/>
      <c r="G127" s="149"/>
    </row>
    <row r="128" spans="3:8">
      <c r="C128" s="199"/>
      <c r="D128" s="198"/>
      <c r="E128" s="156"/>
      <c r="F128" s="197"/>
      <c r="G128" s="149"/>
    </row>
    <row r="129" spans="3:9">
      <c r="C129" s="199"/>
      <c r="D129" s="198"/>
      <c r="E129" s="156"/>
      <c r="F129" s="197"/>
      <c r="G129" s="149"/>
    </row>
    <row r="130" spans="3:9">
      <c r="C130" s="199"/>
      <c r="D130" s="198"/>
      <c r="E130" s="156"/>
      <c r="F130" s="197"/>
      <c r="G130" s="149"/>
    </row>
    <row r="131" spans="3:9">
      <c r="C131" s="199"/>
      <c r="D131" s="198"/>
      <c r="E131" s="197"/>
      <c r="F131" s="197"/>
      <c r="G131" s="149"/>
    </row>
    <row r="132" spans="3:9">
      <c r="C132" s="199"/>
      <c r="D132" s="198"/>
      <c r="E132" s="197"/>
      <c r="F132" s="197"/>
      <c r="G132" s="149"/>
    </row>
    <row r="133" spans="3:9">
      <c r="C133" s="199"/>
      <c r="D133" s="198"/>
      <c r="E133" s="156"/>
      <c r="F133" s="197"/>
      <c r="G133" s="149"/>
    </row>
    <row r="134" spans="3:9">
      <c r="C134" s="199"/>
      <c r="D134" s="198"/>
      <c r="E134" s="156"/>
      <c r="F134" s="197"/>
      <c r="G134" s="149"/>
    </row>
    <row r="135" spans="3:9">
      <c r="C135" s="199"/>
      <c r="D135" s="198"/>
      <c r="E135" s="156"/>
      <c r="F135" s="197"/>
      <c r="G135" s="149"/>
    </row>
    <row r="136" spans="3:9">
      <c r="D136" s="198"/>
      <c r="E136" s="156"/>
      <c r="F136" s="197"/>
      <c r="G136" s="149"/>
    </row>
    <row r="137" spans="3:9">
      <c r="C137" s="199"/>
      <c r="D137" s="198"/>
      <c r="E137" s="156"/>
      <c r="F137" s="197"/>
      <c r="G137" s="149"/>
      <c r="I137" s="149"/>
    </row>
    <row r="138" spans="3:9">
      <c r="C138" s="199"/>
      <c r="D138" s="198"/>
      <c r="E138" s="156"/>
      <c r="F138" s="197"/>
      <c r="G138" s="149"/>
      <c r="I138" s="149"/>
    </row>
    <row r="139" spans="3:9">
      <c r="C139" s="199"/>
      <c r="D139" s="198"/>
      <c r="E139" s="156"/>
      <c r="F139" s="197"/>
      <c r="G139" s="149"/>
      <c r="I139" s="149"/>
    </row>
    <row r="140" spans="3:9">
      <c r="C140" s="199"/>
      <c r="D140" s="198"/>
      <c r="E140" s="156"/>
      <c r="F140" s="197"/>
      <c r="G140" s="149"/>
      <c r="I140" s="149"/>
    </row>
    <row r="141" spans="3:9">
      <c r="C141" s="199"/>
      <c r="D141" s="198"/>
      <c r="E141" s="156"/>
      <c r="F141" s="197"/>
      <c r="G141" s="149"/>
      <c r="I141" s="149"/>
    </row>
    <row r="142" spans="3:9">
      <c r="C142" s="199"/>
      <c r="D142" s="198"/>
      <c r="E142" s="156"/>
      <c r="F142" s="197"/>
      <c r="G142" s="149"/>
      <c r="I142" s="149"/>
    </row>
    <row r="143" spans="3:9">
      <c r="C143" s="199"/>
      <c r="D143" s="198"/>
      <c r="E143" s="156"/>
      <c r="F143" s="197"/>
      <c r="G143" s="149"/>
      <c r="I143" s="149"/>
    </row>
    <row r="144" spans="3:9">
      <c r="C144" s="199"/>
      <c r="D144" s="198"/>
      <c r="E144" s="197"/>
      <c r="F144" s="197"/>
      <c r="G144" s="149"/>
      <c r="I144" s="149"/>
    </row>
    <row r="145" spans="1:11">
      <c r="C145" s="199"/>
      <c r="D145" s="198"/>
      <c r="E145" s="197"/>
      <c r="F145" s="197"/>
      <c r="G145" s="149"/>
      <c r="I145" s="149"/>
    </row>
    <row r="146" spans="1:11">
      <c r="C146" s="199"/>
      <c r="D146" s="198"/>
      <c r="E146" s="156"/>
      <c r="F146" s="197"/>
      <c r="G146" s="149"/>
      <c r="I146" s="149"/>
    </row>
    <row r="147" spans="1:11">
      <c r="C147" s="199"/>
      <c r="D147" s="198"/>
      <c r="E147" s="156"/>
      <c r="F147" s="197"/>
      <c r="G147" s="149"/>
      <c r="I147" s="149"/>
    </row>
    <row r="148" spans="1:11">
      <c r="C148" s="199"/>
      <c r="D148" s="198"/>
      <c r="E148" s="156"/>
      <c r="F148" s="197"/>
      <c r="G148" s="149"/>
      <c r="I148" s="149"/>
    </row>
    <row r="149" spans="1:11">
      <c r="D149" s="198"/>
      <c r="E149" s="156"/>
      <c r="F149" s="197"/>
      <c r="G149" s="149"/>
      <c r="I149" s="149"/>
    </row>
    <row r="150" spans="1:11">
      <c r="C150" s="199"/>
      <c r="D150" s="198"/>
      <c r="E150" s="156"/>
      <c r="F150" s="197"/>
      <c r="G150" s="149"/>
      <c r="I150" s="149"/>
    </row>
    <row r="151" spans="1:11">
      <c r="C151" s="199"/>
      <c r="D151" s="198"/>
      <c r="E151" s="156"/>
      <c r="F151" s="197"/>
      <c r="G151" s="149"/>
    </row>
    <row r="152" spans="1:11">
      <c r="C152" s="199"/>
      <c r="D152" s="198"/>
      <c r="E152" s="156"/>
      <c r="F152" s="197"/>
      <c r="G152" s="149"/>
      <c r="I152" s="149"/>
    </row>
    <row r="153" spans="1:11">
      <c r="C153" s="199"/>
      <c r="D153" s="198"/>
      <c r="E153" s="156"/>
      <c r="F153" s="197"/>
      <c r="G153" s="149"/>
    </row>
    <row r="154" spans="1:11" ht="12" customHeight="1">
      <c r="C154" s="199"/>
      <c r="D154" s="198"/>
      <c r="E154" s="156"/>
      <c r="F154" s="197"/>
      <c r="G154" s="149"/>
      <c r="H154" s="149"/>
      <c r="K154" s="149"/>
    </row>
    <row r="155" spans="1:11" s="201" customFormat="1">
      <c r="A155" s="128"/>
      <c r="B155" s="128"/>
      <c r="C155" s="199"/>
      <c r="D155" s="198"/>
      <c r="E155" s="156"/>
      <c r="F155" s="197"/>
      <c r="G155" s="149"/>
      <c r="H155" s="200"/>
      <c r="K155" s="200"/>
    </row>
    <row r="156" spans="1:11" s="202" customFormat="1" ht="13.8">
      <c r="A156" s="128"/>
      <c r="B156" s="128"/>
      <c r="C156" s="199"/>
      <c r="D156" s="198"/>
      <c r="E156" s="197"/>
      <c r="F156" s="197"/>
      <c r="G156" s="149"/>
      <c r="H156" s="133"/>
      <c r="I156" s="149"/>
    </row>
    <row r="157" spans="1:11" s="201" customFormat="1">
      <c r="A157" s="128"/>
      <c r="B157" s="128"/>
      <c r="C157" s="199"/>
      <c r="D157" s="198"/>
      <c r="E157" s="197"/>
      <c r="F157" s="197"/>
      <c r="G157" s="149"/>
      <c r="H157" s="133"/>
      <c r="I157" s="149"/>
      <c r="J157" s="203"/>
      <c r="K157" s="200"/>
    </row>
    <row r="158" spans="1:11" s="201" customFormat="1">
      <c r="A158" s="128"/>
      <c r="B158" s="128"/>
      <c r="C158" s="199"/>
      <c r="D158" s="198"/>
      <c r="E158" s="197"/>
      <c r="F158" s="197"/>
      <c r="G158" s="149"/>
      <c r="H158" s="133"/>
      <c r="I158" s="149"/>
      <c r="J158" s="203"/>
      <c r="K158" s="200"/>
    </row>
    <row r="159" spans="1:11" s="201" customFormat="1">
      <c r="A159" s="128"/>
      <c r="B159" s="128"/>
      <c r="C159" s="199"/>
      <c r="D159" s="198"/>
      <c r="E159" s="156"/>
      <c r="F159" s="197"/>
      <c r="G159" s="149"/>
      <c r="H159" s="133"/>
      <c r="I159" s="149"/>
      <c r="J159" s="203"/>
      <c r="K159" s="200"/>
    </row>
    <row r="160" spans="1:11" s="201" customFormat="1">
      <c r="A160" s="128"/>
      <c r="B160" s="128"/>
      <c r="C160" s="199"/>
      <c r="D160" s="198"/>
      <c r="E160" s="156"/>
      <c r="F160" s="197"/>
      <c r="G160" s="149"/>
      <c r="H160" s="133"/>
      <c r="I160" s="149"/>
      <c r="J160" s="203"/>
      <c r="K160" s="200"/>
    </row>
    <row r="161" spans="1:11" s="201" customFormat="1">
      <c r="A161" s="128"/>
      <c r="B161" s="128"/>
      <c r="C161" s="199"/>
      <c r="D161" s="198"/>
      <c r="E161" s="156"/>
      <c r="F161" s="197"/>
      <c r="G161" s="149"/>
      <c r="H161" s="133"/>
      <c r="I161" s="149"/>
      <c r="J161" s="203"/>
      <c r="K161" s="200"/>
    </row>
    <row r="162" spans="1:11" s="204" customFormat="1">
      <c r="A162" s="128"/>
      <c r="B162" s="128"/>
      <c r="C162" s="196"/>
      <c r="D162" s="198"/>
      <c r="E162" s="156"/>
      <c r="F162" s="197"/>
      <c r="G162" s="149"/>
      <c r="H162" s="133"/>
      <c r="I162" s="149"/>
    </row>
    <row r="163" spans="1:11" s="204" customFormat="1">
      <c r="A163" s="128"/>
      <c r="B163" s="128"/>
      <c r="C163" s="199"/>
      <c r="D163" s="198"/>
      <c r="E163" s="156"/>
      <c r="F163" s="197"/>
      <c r="G163" s="149"/>
      <c r="H163" s="133"/>
      <c r="I163" s="149"/>
    </row>
    <row r="164" spans="1:11" s="204" customFormat="1">
      <c r="A164" s="128"/>
      <c r="B164" s="128"/>
      <c r="C164" s="199"/>
      <c r="D164" s="198"/>
      <c r="E164" s="156"/>
      <c r="F164" s="197"/>
      <c r="G164" s="149"/>
      <c r="H164" s="133"/>
      <c r="I164" s="149"/>
    </row>
    <row r="165" spans="1:11" s="201" customFormat="1">
      <c r="A165" s="128"/>
      <c r="B165" s="128"/>
      <c r="C165" s="199"/>
      <c r="D165" s="198"/>
      <c r="E165" s="156"/>
      <c r="F165" s="197"/>
      <c r="G165" s="149"/>
      <c r="H165" s="133"/>
      <c r="I165" s="149"/>
      <c r="J165" s="203"/>
      <c r="K165" s="200"/>
    </row>
    <row r="166" spans="1:11" s="201" customFormat="1">
      <c r="A166" s="128"/>
      <c r="B166" s="128"/>
      <c r="C166" s="199"/>
      <c r="D166" s="198"/>
      <c r="E166" s="156"/>
      <c r="F166" s="197"/>
      <c r="G166" s="149"/>
      <c r="H166" s="133"/>
      <c r="I166" s="149"/>
      <c r="J166" s="203"/>
      <c r="K166" s="200"/>
    </row>
    <row r="167" spans="1:11" s="201" customFormat="1">
      <c r="A167" s="128"/>
      <c r="B167" s="128"/>
      <c r="C167" s="199"/>
      <c r="D167" s="198"/>
      <c r="E167" s="156"/>
      <c r="F167" s="197"/>
      <c r="G167" s="149"/>
    </row>
    <row r="168" spans="1:11" s="201" customFormat="1">
      <c r="A168" s="128"/>
      <c r="B168" s="128"/>
      <c r="C168" s="199"/>
      <c r="D168" s="198"/>
      <c r="E168" s="156"/>
      <c r="F168" s="197"/>
      <c r="G168" s="149"/>
      <c r="H168" s="133"/>
      <c r="I168" s="149"/>
    </row>
    <row r="169" spans="1:11" ht="76.5" customHeight="1">
      <c r="C169" s="199"/>
      <c r="D169" s="198"/>
      <c r="E169" s="197"/>
      <c r="F169" s="197"/>
      <c r="G169" s="149"/>
      <c r="I169" s="149"/>
    </row>
    <row r="170" spans="1:11">
      <c r="C170" s="199"/>
      <c r="D170" s="198"/>
      <c r="E170" s="197"/>
      <c r="F170" s="197"/>
      <c r="G170" s="149"/>
      <c r="I170" s="149"/>
      <c r="K170" s="149"/>
    </row>
    <row r="171" spans="1:11" s="204" customFormat="1">
      <c r="A171" s="128"/>
      <c r="B171" s="128"/>
      <c r="C171" s="199"/>
      <c r="D171" s="198"/>
      <c r="E171" s="156"/>
      <c r="F171" s="197"/>
      <c r="G171" s="149"/>
      <c r="H171" s="133"/>
      <c r="I171" s="149"/>
      <c r="K171" s="205"/>
    </row>
    <row r="172" spans="1:11" s="204" customFormat="1">
      <c r="A172" s="128"/>
      <c r="B172" s="128"/>
      <c r="C172" s="199"/>
      <c r="D172" s="198"/>
      <c r="E172" s="156"/>
      <c r="F172" s="197"/>
      <c r="G172" s="149"/>
      <c r="H172" s="205"/>
      <c r="K172" s="205"/>
    </row>
    <row r="173" spans="1:11" s="204" customFormat="1">
      <c r="A173" s="128"/>
      <c r="B173" s="128"/>
      <c r="C173" s="199"/>
      <c r="D173" s="198"/>
      <c r="E173" s="156"/>
      <c r="F173" s="197"/>
      <c r="G173" s="149"/>
      <c r="H173" s="205"/>
      <c r="K173" s="205"/>
    </row>
    <row r="174" spans="1:11" s="204" customFormat="1">
      <c r="A174" s="128"/>
      <c r="B174" s="128"/>
      <c r="C174" s="196"/>
      <c r="D174" s="198"/>
      <c r="E174" s="156"/>
      <c r="F174" s="197"/>
      <c r="G174" s="149"/>
      <c r="H174" s="205"/>
      <c r="K174" s="205"/>
    </row>
    <row r="175" spans="1:11" s="204" customFormat="1">
      <c r="A175" s="128"/>
      <c r="B175" s="128"/>
      <c r="C175" s="199"/>
      <c r="D175" s="198"/>
      <c r="E175" s="156"/>
      <c r="F175" s="197"/>
      <c r="G175" s="149"/>
      <c r="H175" s="133"/>
      <c r="I175" s="149"/>
      <c r="K175" s="205"/>
    </row>
    <row r="176" spans="1:11" s="204" customFormat="1">
      <c r="A176" s="128"/>
      <c r="B176" s="128"/>
      <c r="C176" s="199"/>
      <c r="D176" s="198"/>
      <c r="E176" s="156"/>
      <c r="F176" s="197"/>
      <c r="G176" s="149"/>
      <c r="H176" s="133"/>
      <c r="I176" s="149"/>
      <c r="K176" s="205"/>
    </row>
    <row r="177" spans="1:11" s="206" customFormat="1">
      <c r="A177" s="128"/>
      <c r="B177" s="128"/>
      <c r="C177" s="199"/>
      <c r="D177" s="198"/>
      <c r="E177" s="156"/>
      <c r="F177" s="197"/>
      <c r="G177" s="149"/>
      <c r="K177" s="207"/>
    </row>
    <row r="178" spans="1:11" ht="12" customHeight="1">
      <c r="C178" s="199"/>
      <c r="D178" s="198"/>
      <c r="E178" s="156"/>
      <c r="F178" s="197"/>
      <c r="G178" s="149"/>
      <c r="K178" s="149"/>
    </row>
    <row r="179" spans="1:11" ht="12" customHeight="1">
      <c r="C179" s="199"/>
      <c r="D179" s="198"/>
      <c r="E179" s="156"/>
      <c r="F179" s="197"/>
      <c r="G179" s="149"/>
      <c r="K179" s="149"/>
    </row>
    <row r="180" spans="1:11" s="201" customFormat="1">
      <c r="A180" s="128"/>
      <c r="B180" s="128"/>
      <c r="C180" s="199"/>
      <c r="D180" s="198"/>
      <c r="E180" s="197"/>
      <c r="F180" s="197"/>
      <c r="G180" s="149"/>
      <c r="H180" s="133"/>
      <c r="I180" s="149"/>
      <c r="K180" s="200"/>
    </row>
    <row r="181" spans="1:11" s="201" customFormat="1">
      <c r="A181" s="128"/>
      <c r="B181" s="128"/>
      <c r="C181" s="199"/>
      <c r="D181" s="198"/>
      <c r="E181" s="197"/>
      <c r="F181" s="197"/>
      <c r="G181" s="149"/>
      <c r="H181" s="133"/>
      <c r="I181" s="149"/>
      <c r="K181" s="200"/>
    </row>
    <row r="182" spans="1:11" s="201" customFormat="1">
      <c r="A182" s="128"/>
      <c r="B182" s="128"/>
      <c r="C182" s="199"/>
      <c r="D182" s="198"/>
      <c r="E182" s="197"/>
      <c r="F182" s="197"/>
      <c r="G182" s="149"/>
      <c r="H182" s="133"/>
      <c r="I182" s="149"/>
      <c r="K182" s="200"/>
    </row>
    <row r="183" spans="1:11">
      <c r="C183" s="199"/>
      <c r="D183" s="198"/>
      <c r="E183" s="197"/>
      <c r="F183" s="197"/>
      <c r="G183" s="149"/>
      <c r="I183" s="149"/>
      <c r="K183" s="149"/>
    </row>
    <row r="184" spans="1:11" s="201" customFormat="1">
      <c r="A184" s="128"/>
      <c r="B184" s="128"/>
      <c r="C184" s="199"/>
      <c r="D184" s="198"/>
      <c r="E184" s="156"/>
      <c r="F184" s="197"/>
      <c r="G184" s="149"/>
      <c r="H184" s="133"/>
      <c r="I184" s="149"/>
      <c r="K184" s="200"/>
    </row>
    <row r="185" spans="1:11" s="201" customFormat="1">
      <c r="A185" s="128"/>
      <c r="B185" s="128"/>
      <c r="C185" s="199"/>
      <c r="D185" s="198"/>
      <c r="E185" s="156"/>
      <c r="F185" s="197"/>
      <c r="G185" s="149"/>
      <c r="H185" s="133"/>
      <c r="I185" s="149"/>
      <c r="K185" s="200"/>
    </row>
    <row r="186" spans="1:11" s="201" customFormat="1">
      <c r="A186" s="128"/>
      <c r="B186" s="128"/>
      <c r="C186" s="199"/>
      <c r="D186" s="198"/>
      <c r="E186" s="156"/>
      <c r="F186" s="197"/>
      <c r="G186" s="149"/>
      <c r="H186" s="133"/>
      <c r="I186" s="149"/>
      <c r="K186" s="200"/>
    </row>
    <row r="187" spans="1:11" s="201" customFormat="1">
      <c r="A187" s="128"/>
      <c r="B187" s="128"/>
      <c r="C187" s="196"/>
      <c r="D187" s="198"/>
      <c r="E187" s="156"/>
      <c r="F187" s="197"/>
      <c r="G187" s="149"/>
      <c r="H187" s="133"/>
      <c r="I187" s="149"/>
      <c r="K187" s="200"/>
    </row>
    <row r="188" spans="1:11" s="204" customFormat="1">
      <c r="A188" s="128"/>
      <c r="B188" s="128"/>
      <c r="C188" s="199"/>
      <c r="D188" s="198"/>
      <c r="E188" s="156"/>
      <c r="F188" s="197"/>
      <c r="G188" s="149"/>
      <c r="H188" s="133"/>
      <c r="I188" s="149"/>
      <c r="K188" s="205"/>
    </row>
    <row r="189" spans="1:11" s="206" customFormat="1">
      <c r="A189" s="128"/>
      <c r="B189" s="128"/>
      <c r="C189" s="199"/>
      <c r="D189" s="198"/>
      <c r="E189" s="156"/>
      <c r="F189" s="197"/>
      <c r="G189" s="149"/>
      <c r="H189" s="133"/>
      <c r="I189" s="149"/>
      <c r="K189" s="207"/>
    </row>
    <row r="190" spans="1:11" s="206" customFormat="1">
      <c r="A190" s="128"/>
      <c r="B190" s="128"/>
      <c r="C190" s="199"/>
      <c r="D190" s="198"/>
      <c r="E190" s="156"/>
      <c r="F190" s="197"/>
      <c r="G190" s="149"/>
      <c r="K190" s="207"/>
    </row>
    <row r="191" spans="1:11" s="206" customFormat="1">
      <c r="A191" s="128"/>
      <c r="B191" s="128"/>
      <c r="C191" s="199"/>
      <c r="D191" s="198"/>
      <c r="E191" s="156"/>
      <c r="F191" s="197"/>
      <c r="G191" s="149"/>
      <c r="K191" s="207"/>
    </row>
    <row r="192" spans="1:11">
      <c r="C192" s="199"/>
      <c r="D192" s="198"/>
      <c r="E192" s="197"/>
      <c r="F192" s="197"/>
      <c r="G192" s="149"/>
      <c r="K192" s="149"/>
    </row>
    <row r="193" spans="1:11" s="139" customFormat="1">
      <c r="A193" s="128"/>
      <c r="B193" s="128"/>
      <c r="C193" s="199"/>
      <c r="D193" s="198"/>
      <c r="E193" s="197"/>
      <c r="F193" s="197"/>
      <c r="G193" s="149"/>
      <c r="H193" s="133"/>
      <c r="I193" s="149"/>
      <c r="K193" s="208"/>
    </row>
    <row r="194" spans="1:11" s="139" customFormat="1">
      <c r="A194" s="128"/>
      <c r="B194" s="128"/>
      <c r="C194" s="196"/>
      <c r="D194" s="130"/>
      <c r="E194" s="131"/>
      <c r="F194" s="132"/>
      <c r="G194" s="132"/>
      <c r="H194" s="133"/>
      <c r="I194" s="149"/>
      <c r="K194" s="208"/>
    </row>
    <row r="195" spans="1:11">
      <c r="I195" s="149"/>
      <c r="K195" s="149"/>
    </row>
    <row r="196" spans="1:11">
      <c r="I196" s="149"/>
      <c r="K196" s="149"/>
    </row>
    <row r="197" spans="1:11" ht="14.25" customHeight="1">
      <c r="I197" s="149"/>
      <c r="K197" s="149"/>
    </row>
    <row r="198" spans="1:11" s="139" customFormat="1">
      <c r="A198" s="128"/>
      <c r="B198" s="128"/>
      <c r="C198" s="196"/>
      <c r="D198" s="130"/>
      <c r="E198" s="131"/>
      <c r="F198" s="132"/>
      <c r="G198" s="132"/>
      <c r="H198" s="133"/>
      <c r="I198" s="149"/>
      <c r="K198" s="208"/>
    </row>
    <row r="207" spans="1:11">
      <c r="H207" s="157"/>
    </row>
  </sheetData>
  <pageMargins left="0.98425196850393704" right="0.39370078740157483" top="0.78740157480314965" bottom="0.78740157480314965" header="0.51181102362204722" footer="0.51181102362204722"/>
  <pageSetup paperSize="9" scale="75" orientation="portrait" horizontalDpi="4294967292"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view="pageBreakPreview" topLeftCell="A34" zoomScale="115" zoomScaleNormal="115" zoomScaleSheetLayoutView="115" workbookViewId="0">
      <selection activeCell="J17" sqref="J17"/>
    </sheetView>
  </sheetViews>
  <sheetFormatPr defaultRowHeight="13.2"/>
  <cols>
    <col min="1" max="1" width="4.44140625" style="252" customWidth="1"/>
    <col min="2" max="2" width="7.44140625" style="252" hidden="1" customWidth="1"/>
    <col min="3" max="3" width="35.33203125" style="253" customWidth="1"/>
    <col min="4" max="4" width="7.5546875" style="203" bestFit="1" customWidth="1"/>
    <col min="5" max="5" width="8.109375" style="197" customWidth="1"/>
    <col min="6" max="6" width="11.109375" style="197" bestFit="1" customWidth="1"/>
    <col min="7" max="8" width="9.109375" style="197" bestFit="1" customWidth="1"/>
    <col min="9" max="9" width="10.88671875" style="254" bestFit="1" customWidth="1"/>
    <col min="10" max="10" width="9.109375" style="133"/>
    <col min="11" max="11" width="20.88671875" style="133" customWidth="1"/>
    <col min="12" max="256" width="9.109375" style="133"/>
    <col min="257" max="257" width="4.44140625" style="133" customWidth="1"/>
    <col min="258" max="258" width="0" style="133" hidden="1" customWidth="1"/>
    <col min="259" max="259" width="35.33203125" style="133" customWidth="1"/>
    <col min="260" max="260" width="7.5546875" style="133" bestFit="1" customWidth="1"/>
    <col min="261" max="261" width="8.109375" style="133" customWidth="1"/>
    <col min="262" max="262" width="11.109375" style="133" bestFit="1" customWidth="1"/>
    <col min="263" max="264" width="9.109375" style="133" bestFit="1"/>
    <col min="265" max="265" width="10.88671875" style="133" bestFit="1" customWidth="1"/>
    <col min="266" max="266" width="9.109375" style="133"/>
    <col min="267" max="267" width="20.88671875" style="133" customWidth="1"/>
    <col min="268" max="512" width="9.109375" style="133"/>
    <col min="513" max="513" width="4.44140625" style="133" customWidth="1"/>
    <col min="514" max="514" width="0" style="133" hidden="1" customWidth="1"/>
    <col min="515" max="515" width="35.33203125" style="133" customWidth="1"/>
    <col min="516" max="516" width="7.5546875" style="133" bestFit="1" customWidth="1"/>
    <col min="517" max="517" width="8.109375" style="133" customWidth="1"/>
    <col min="518" max="518" width="11.109375" style="133" bestFit="1" customWidth="1"/>
    <col min="519" max="520" width="9.109375" style="133" bestFit="1"/>
    <col min="521" max="521" width="10.88671875" style="133" bestFit="1" customWidth="1"/>
    <col min="522" max="522" width="9.109375" style="133"/>
    <col min="523" max="523" width="20.88671875" style="133" customWidth="1"/>
    <col min="524" max="768" width="9.109375" style="133"/>
    <col min="769" max="769" width="4.44140625" style="133" customWidth="1"/>
    <col min="770" max="770" width="0" style="133" hidden="1" customWidth="1"/>
    <col min="771" max="771" width="35.33203125" style="133" customWidth="1"/>
    <col min="772" max="772" width="7.5546875" style="133" bestFit="1" customWidth="1"/>
    <col min="773" max="773" width="8.109375" style="133" customWidth="1"/>
    <col min="774" max="774" width="11.109375" style="133" bestFit="1" customWidth="1"/>
    <col min="775" max="776" width="9.109375" style="133" bestFit="1"/>
    <col min="777" max="777" width="10.88671875" style="133" bestFit="1" customWidth="1"/>
    <col min="778" max="778" width="9.109375" style="133"/>
    <col min="779" max="779" width="20.88671875" style="133" customWidth="1"/>
    <col min="780" max="1024" width="9.109375" style="133"/>
    <col min="1025" max="1025" width="4.44140625" style="133" customWidth="1"/>
    <col min="1026" max="1026" width="0" style="133" hidden="1" customWidth="1"/>
    <col min="1027" max="1027" width="35.33203125" style="133" customWidth="1"/>
    <col min="1028" max="1028" width="7.5546875" style="133" bestFit="1" customWidth="1"/>
    <col min="1029" max="1029" width="8.109375" style="133" customWidth="1"/>
    <col min="1030" max="1030" width="11.109375" style="133" bestFit="1" customWidth="1"/>
    <col min="1031" max="1032" width="9.109375" style="133" bestFit="1"/>
    <col min="1033" max="1033" width="10.88671875" style="133" bestFit="1" customWidth="1"/>
    <col min="1034" max="1034" width="9.109375" style="133"/>
    <col min="1035" max="1035" width="20.88671875" style="133" customWidth="1"/>
    <col min="1036" max="1280" width="9.109375" style="133"/>
    <col min="1281" max="1281" width="4.44140625" style="133" customWidth="1"/>
    <col min="1282" max="1282" width="0" style="133" hidden="1" customWidth="1"/>
    <col min="1283" max="1283" width="35.33203125" style="133" customWidth="1"/>
    <col min="1284" max="1284" width="7.5546875" style="133" bestFit="1" customWidth="1"/>
    <col min="1285" max="1285" width="8.109375" style="133" customWidth="1"/>
    <col min="1286" max="1286" width="11.109375" style="133" bestFit="1" customWidth="1"/>
    <col min="1287" max="1288" width="9.109375" style="133" bestFit="1"/>
    <col min="1289" max="1289" width="10.88671875" style="133" bestFit="1" customWidth="1"/>
    <col min="1290" max="1290" width="9.109375" style="133"/>
    <col min="1291" max="1291" width="20.88671875" style="133" customWidth="1"/>
    <col min="1292" max="1536" width="9.109375" style="133"/>
    <col min="1537" max="1537" width="4.44140625" style="133" customWidth="1"/>
    <col min="1538" max="1538" width="0" style="133" hidden="1" customWidth="1"/>
    <col min="1539" max="1539" width="35.33203125" style="133" customWidth="1"/>
    <col min="1540" max="1540" width="7.5546875" style="133" bestFit="1" customWidth="1"/>
    <col min="1541" max="1541" width="8.109375" style="133" customWidth="1"/>
    <col min="1542" max="1542" width="11.109375" style="133" bestFit="1" customWidth="1"/>
    <col min="1543" max="1544" width="9.109375" style="133" bestFit="1"/>
    <col min="1545" max="1545" width="10.88671875" style="133" bestFit="1" customWidth="1"/>
    <col min="1546" max="1546" width="9.109375" style="133"/>
    <col min="1547" max="1547" width="20.88671875" style="133" customWidth="1"/>
    <col min="1548" max="1792" width="9.109375" style="133"/>
    <col min="1793" max="1793" width="4.44140625" style="133" customWidth="1"/>
    <col min="1794" max="1794" width="0" style="133" hidden="1" customWidth="1"/>
    <col min="1795" max="1795" width="35.33203125" style="133" customWidth="1"/>
    <col min="1796" max="1796" width="7.5546875" style="133" bestFit="1" customWidth="1"/>
    <col min="1797" max="1797" width="8.109375" style="133" customWidth="1"/>
    <col min="1798" max="1798" width="11.109375" style="133" bestFit="1" customWidth="1"/>
    <col min="1799" max="1800" width="9.109375" style="133" bestFit="1"/>
    <col min="1801" max="1801" width="10.88671875" style="133" bestFit="1" customWidth="1"/>
    <col min="1802" max="1802" width="9.109375" style="133"/>
    <col min="1803" max="1803" width="20.88671875" style="133" customWidth="1"/>
    <col min="1804" max="2048" width="9.109375" style="133"/>
    <col min="2049" max="2049" width="4.44140625" style="133" customWidth="1"/>
    <col min="2050" max="2050" width="0" style="133" hidden="1" customWidth="1"/>
    <col min="2051" max="2051" width="35.33203125" style="133" customWidth="1"/>
    <col min="2052" max="2052" width="7.5546875" style="133" bestFit="1" customWidth="1"/>
    <col min="2053" max="2053" width="8.109375" style="133" customWidth="1"/>
    <col min="2054" max="2054" width="11.109375" style="133" bestFit="1" customWidth="1"/>
    <col min="2055" max="2056" width="9.109375" style="133" bestFit="1"/>
    <col min="2057" max="2057" width="10.88671875" style="133" bestFit="1" customWidth="1"/>
    <col min="2058" max="2058" width="9.109375" style="133"/>
    <col min="2059" max="2059" width="20.88671875" style="133" customWidth="1"/>
    <col min="2060" max="2304" width="9.109375" style="133"/>
    <col min="2305" max="2305" width="4.44140625" style="133" customWidth="1"/>
    <col min="2306" max="2306" width="0" style="133" hidden="1" customWidth="1"/>
    <col min="2307" max="2307" width="35.33203125" style="133" customWidth="1"/>
    <col min="2308" max="2308" width="7.5546875" style="133" bestFit="1" customWidth="1"/>
    <col min="2309" max="2309" width="8.109375" style="133" customWidth="1"/>
    <col min="2310" max="2310" width="11.109375" style="133" bestFit="1" customWidth="1"/>
    <col min="2311" max="2312" width="9.109375" style="133" bestFit="1"/>
    <col min="2313" max="2313" width="10.88671875" style="133" bestFit="1" customWidth="1"/>
    <col min="2314" max="2314" width="9.109375" style="133"/>
    <col min="2315" max="2315" width="20.88671875" style="133" customWidth="1"/>
    <col min="2316" max="2560" width="9.109375" style="133"/>
    <col min="2561" max="2561" width="4.44140625" style="133" customWidth="1"/>
    <col min="2562" max="2562" width="0" style="133" hidden="1" customWidth="1"/>
    <col min="2563" max="2563" width="35.33203125" style="133" customWidth="1"/>
    <col min="2564" max="2564" width="7.5546875" style="133" bestFit="1" customWidth="1"/>
    <col min="2565" max="2565" width="8.109375" style="133" customWidth="1"/>
    <col min="2566" max="2566" width="11.109375" style="133" bestFit="1" customWidth="1"/>
    <col min="2567" max="2568" width="9.109375" style="133" bestFit="1"/>
    <col min="2569" max="2569" width="10.88671875" style="133" bestFit="1" customWidth="1"/>
    <col min="2570" max="2570" width="9.109375" style="133"/>
    <col min="2571" max="2571" width="20.88671875" style="133" customWidth="1"/>
    <col min="2572" max="2816" width="9.109375" style="133"/>
    <col min="2817" max="2817" width="4.44140625" style="133" customWidth="1"/>
    <col min="2818" max="2818" width="0" style="133" hidden="1" customWidth="1"/>
    <col min="2819" max="2819" width="35.33203125" style="133" customWidth="1"/>
    <col min="2820" max="2820" width="7.5546875" style="133" bestFit="1" customWidth="1"/>
    <col min="2821" max="2821" width="8.109375" style="133" customWidth="1"/>
    <col min="2822" max="2822" width="11.109375" style="133" bestFit="1" customWidth="1"/>
    <col min="2823" max="2824" width="9.109375" style="133" bestFit="1"/>
    <col min="2825" max="2825" width="10.88671875" style="133" bestFit="1" customWidth="1"/>
    <col min="2826" max="2826" width="9.109375" style="133"/>
    <col min="2827" max="2827" width="20.88671875" style="133" customWidth="1"/>
    <col min="2828" max="3072" width="9.109375" style="133"/>
    <col min="3073" max="3073" width="4.44140625" style="133" customWidth="1"/>
    <col min="3074" max="3074" width="0" style="133" hidden="1" customWidth="1"/>
    <col min="3075" max="3075" width="35.33203125" style="133" customWidth="1"/>
    <col min="3076" max="3076" width="7.5546875" style="133" bestFit="1" customWidth="1"/>
    <col min="3077" max="3077" width="8.109375" style="133" customWidth="1"/>
    <col min="3078" max="3078" width="11.109375" style="133" bestFit="1" customWidth="1"/>
    <col min="3079" max="3080" width="9.109375" style="133" bestFit="1"/>
    <col min="3081" max="3081" width="10.88671875" style="133" bestFit="1" customWidth="1"/>
    <col min="3082" max="3082" width="9.109375" style="133"/>
    <col min="3083" max="3083" width="20.88671875" style="133" customWidth="1"/>
    <col min="3084" max="3328" width="9.109375" style="133"/>
    <col min="3329" max="3329" width="4.44140625" style="133" customWidth="1"/>
    <col min="3330" max="3330" width="0" style="133" hidden="1" customWidth="1"/>
    <col min="3331" max="3331" width="35.33203125" style="133" customWidth="1"/>
    <col min="3332" max="3332" width="7.5546875" style="133" bestFit="1" customWidth="1"/>
    <col min="3333" max="3333" width="8.109375" style="133" customWidth="1"/>
    <col min="3334" max="3334" width="11.109375" style="133" bestFit="1" customWidth="1"/>
    <col min="3335" max="3336" width="9.109375" style="133" bestFit="1"/>
    <col min="3337" max="3337" width="10.88671875" style="133" bestFit="1" customWidth="1"/>
    <col min="3338" max="3338" width="9.109375" style="133"/>
    <col min="3339" max="3339" width="20.88671875" style="133" customWidth="1"/>
    <col min="3340" max="3584" width="9.109375" style="133"/>
    <col min="3585" max="3585" width="4.44140625" style="133" customWidth="1"/>
    <col min="3586" max="3586" width="0" style="133" hidden="1" customWidth="1"/>
    <col min="3587" max="3587" width="35.33203125" style="133" customWidth="1"/>
    <col min="3588" max="3588" width="7.5546875" style="133" bestFit="1" customWidth="1"/>
    <col min="3589" max="3589" width="8.109375" style="133" customWidth="1"/>
    <col min="3590" max="3590" width="11.109375" style="133" bestFit="1" customWidth="1"/>
    <col min="3591" max="3592" width="9.109375" style="133" bestFit="1"/>
    <col min="3593" max="3593" width="10.88671875" style="133" bestFit="1" customWidth="1"/>
    <col min="3594" max="3594" width="9.109375" style="133"/>
    <col min="3595" max="3595" width="20.88671875" style="133" customWidth="1"/>
    <col min="3596" max="3840" width="9.109375" style="133"/>
    <col min="3841" max="3841" width="4.44140625" style="133" customWidth="1"/>
    <col min="3842" max="3842" width="0" style="133" hidden="1" customWidth="1"/>
    <col min="3843" max="3843" width="35.33203125" style="133" customWidth="1"/>
    <col min="3844" max="3844" width="7.5546875" style="133" bestFit="1" customWidth="1"/>
    <col min="3845" max="3845" width="8.109375" style="133" customWidth="1"/>
    <col min="3846" max="3846" width="11.109375" style="133" bestFit="1" customWidth="1"/>
    <col min="3847" max="3848" width="9.109375" style="133" bestFit="1"/>
    <col min="3849" max="3849" width="10.88671875" style="133" bestFit="1" customWidth="1"/>
    <col min="3850" max="3850" width="9.109375" style="133"/>
    <col min="3851" max="3851" width="20.88671875" style="133" customWidth="1"/>
    <col min="3852" max="4096" width="9.109375" style="133"/>
    <col min="4097" max="4097" width="4.44140625" style="133" customWidth="1"/>
    <col min="4098" max="4098" width="0" style="133" hidden="1" customWidth="1"/>
    <col min="4099" max="4099" width="35.33203125" style="133" customWidth="1"/>
    <col min="4100" max="4100" width="7.5546875" style="133" bestFit="1" customWidth="1"/>
    <col min="4101" max="4101" width="8.109375" style="133" customWidth="1"/>
    <col min="4102" max="4102" width="11.109375" style="133" bestFit="1" customWidth="1"/>
    <col min="4103" max="4104" width="9.109375" style="133" bestFit="1"/>
    <col min="4105" max="4105" width="10.88671875" style="133" bestFit="1" customWidth="1"/>
    <col min="4106" max="4106" width="9.109375" style="133"/>
    <col min="4107" max="4107" width="20.88671875" style="133" customWidth="1"/>
    <col min="4108" max="4352" width="9.109375" style="133"/>
    <col min="4353" max="4353" width="4.44140625" style="133" customWidth="1"/>
    <col min="4354" max="4354" width="0" style="133" hidden="1" customWidth="1"/>
    <col min="4355" max="4355" width="35.33203125" style="133" customWidth="1"/>
    <col min="4356" max="4356" width="7.5546875" style="133" bestFit="1" customWidth="1"/>
    <col min="4357" max="4357" width="8.109375" style="133" customWidth="1"/>
    <col min="4358" max="4358" width="11.109375" style="133" bestFit="1" customWidth="1"/>
    <col min="4359" max="4360" width="9.109375" style="133" bestFit="1"/>
    <col min="4361" max="4361" width="10.88671875" style="133" bestFit="1" customWidth="1"/>
    <col min="4362" max="4362" width="9.109375" style="133"/>
    <col min="4363" max="4363" width="20.88671875" style="133" customWidth="1"/>
    <col min="4364" max="4608" width="9.109375" style="133"/>
    <col min="4609" max="4609" width="4.44140625" style="133" customWidth="1"/>
    <col min="4610" max="4610" width="0" style="133" hidden="1" customWidth="1"/>
    <col min="4611" max="4611" width="35.33203125" style="133" customWidth="1"/>
    <col min="4612" max="4612" width="7.5546875" style="133" bestFit="1" customWidth="1"/>
    <col min="4613" max="4613" width="8.109375" style="133" customWidth="1"/>
    <col min="4614" max="4614" width="11.109375" style="133" bestFit="1" customWidth="1"/>
    <col min="4615" max="4616" width="9.109375" style="133" bestFit="1"/>
    <col min="4617" max="4617" width="10.88671875" style="133" bestFit="1" customWidth="1"/>
    <col min="4618" max="4618" width="9.109375" style="133"/>
    <col min="4619" max="4619" width="20.88671875" style="133" customWidth="1"/>
    <col min="4620" max="4864" width="9.109375" style="133"/>
    <col min="4865" max="4865" width="4.44140625" style="133" customWidth="1"/>
    <col min="4866" max="4866" width="0" style="133" hidden="1" customWidth="1"/>
    <col min="4867" max="4867" width="35.33203125" style="133" customWidth="1"/>
    <col min="4868" max="4868" width="7.5546875" style="133" bestFit="1" customWidth="1"/>
    <col min="4869" max="4869" width="8.109375" style="133" customWidth="1"/>
    <col min="4870" max="4870" width="11.109375" style="133" bestFit="1" customWidth="1"/>
    <col min="4871" max="4872" width="9.109375" style="133" bestFit="1"/>
    <col min="4873" max="4873" width="10.88671875" style="133" bestFit="1" customWidth="1"/>
    <col min="4874" max="4874" width="9.109375" style="133"/>
    <col min="4875" max="4875" width="20.88671875" style="133" customWidth="1"/>
    <col min="4876" max="5120" width="9.109375" style="133"/>
    <col min="5121" max="5121" width="4.44140625" style="133" customWidth="1"/>
    <col min="5122" max="5122" width="0" style="133" hidden="1" customWidth="1"/>
    <col min="5123" max="5123" width="35.33203125" style="133" customWidth="1"/>
    <col min="5124" max="5124" width="7.5546875" style="133" bestFit="1" customWidth="1"/>
    <col min="5125" max="5125" width="8.109375" style="133" customWidth="1"/>
    <col min="5126" max="5126" width="11.109375" style="133" bestFit="1" customWidth="1"/>
    <col min="5127" max="5128" width="9.109375" style="133" bestFit="1"/>
    <col min="5129" max="5129" width="10.88671875" style="133" bestFit="1" customWidth="1"/>
    <col min="5130" max="5130" width="9.109375" style="133"/>
    <col min="5131" max="5131" width="20.88671875" style="133" customWidth="1"/>
    <col min="5132" max="5376" width="9.109375" style="133"/>
    <col min="5377" max="5377" width="4.44140625" style="133" customWidth="1"/>
    <col min="5378" max="5378" width="0" style="133" hidden="1" customWidth="1"/>
    <col min="5379" max="5379" width="35.33203125" style="133" customWidth="1"/>
    <col min="5380" max="5380" width="7.5546875" style="133" bestFit="1" customWidth="1"/>
    <col min="5381" max="5381" width="8.109375" style="133" customWidth="1"/>
    <col min="5382" max="5382" width="11.109375" style="133" bestFit="1" customWidth="1"/>
    <col min="5383" max="5384" width="9.109375" style="133" bestFit="1"/>
    <col min="5385" max="5385" width="10.88671875" style="133" bestFit="1" customWidth="1"/>
    <col min="5386" max="5386" width="9.109375" style="133"/>
    <col min="5387" max="5387" width="20.88671875" style="133" customWidth="1"/>
    <col min="5388" max="5632" width="9.109375" style="133"/>
    <col min="5633" max="5633" width="4.44140625" style="133" customWidth="1"/>
    <col min="5634" max="5634" width="0" style="133" hidden="1" customWidth="1"/>
    <col min="5635" max="5635" width="35.33203125" style="133" customWidth="1"/>
    <col min="5636" max="5636" width="7.5546875" style="133" bestFit="1" customWidth="1"/>
    <col min="5637" max="5637" width="8.109375" style="133" customWidth="1"/>
    <col min="5638" max="5638" width="11.109375" style="133" bestFit="1" customWidth="1"/>
    <col min="5639" max="5640" width="9.109375" style="133" bestFit="1"/>
    <col min="5641" max="5641" width="10.88671875" style="133" bestFit="1" customWidth="1"/>
    <col min="5642" max="5642" width="9.109375" style="133"/>
    <col min="5643" max="5643" width="20.88671875" style="133" customWidth="1"/>
    <col min="5644" max="5888" width="9.109375" style="133"/>
    <col min="5889" max="5889" width="4.44140625" style="133" customWidth="1"/>
    <col min="5890" max="5890" width="0" style="133" hidden="1" customWidth="1"/>
    <col min="5891" max="5891" width="35.33203125" style="133" customWidth="1"/>
    <col min="5892" max="5892" width="7.5546875" style="133" bestFit="1" customWidth="1"/>
    <col min="5893" max="5893" width="8.109375" style="133" customWidth="1"/>
    <col min="5894" max="5894" width="11.109375" style="133" bestFit="1" customWidth="1"/>
    <col min="5895" max="5896" width="9.109375" style="133" bestFit="1"/>
    <col min="5897" max="5897" width="10.88671875" style="133" bestFit="1" customWidth="1"/>
    <col min="5898" max="5898" width="9.109375" style="133"/>
    <col min="5899" max="5899" width="20.88671875" style="133" customWidth="1"/>
    <col min="5900" max="6144" width="9.109375" style="133"/>
    <col min="6145" max="6145" width="4.44140625" style="133" customWidth="1"/>
    <col min="6146" max="6146" width="0" style="133" hidden="1" customWidth="1"/>
    <col min="6147" max="6147" width="35.33203125" style="133" customWidth="1"/>
    <col min="6148" max="6148" width="7.5546875" style="133" bestFit="1" customWidth="1"/>
    <col min="6149" max="6149" width="8.109375" style="133" customWidth="1"/>
    <col min="6150" max="6150" width="11.109375" style="133" bestFit="1" customWidth="1"/>
    <col min="6151" max="6152" width="9.109375" style="133" bestFit="1"/>
    <col min="6153" max="6153" width="10.88671875" style="133" bestFit="1" customWidth="1"/>
    <col min="6154" max="6154" width="9.109375" style="133"/>
    <col min="6155" max="6155" width="20.88671875" style="133" customWidth="1"/>
    <col min="6156" max="6400" width="9.109375" style="133"/>
    <col min="6401" max="6401" width="4.44140625" style="133" customWidth="1"/>
    <col min="6402" max="6402" width="0" style="133" hidden="1" customWidth="1"/>
    <col min="6403" max="6403" width="35.33203125" style="133" customWidth="1"/>
    <col min="6404" max="6404" width="7.5546875" style="133" bestFit="1" customWidth="1"/>
    <col min="6405" max="6405" width="8.109375" style="133" customWidth="1"/>
    <col min="6406" max="6406" width="11.109375" style="133" bestFit="1" customWidth="1"/>
    <col min="6407" max="6408" width="9.109375" style="133" bestFit="1"/>
    <col min="6409" max="6409" width="10.88671875" style="133" bestFit="1" customWidth="1"/>
    <col min="6410" max="6410" width="9.109375" style="133"/>
    <col min="6411" max="6411" width="20.88671875" style="133" customWidth="1"/>
    <col min="6412" max="6656" width="9.109375" style="133"/>
    <col min="6657" max="6657" width="4.44140625" style="133" customWidth="1"/>
    <col min="6658" max="6658" width="0" style="133" hidden="1" customWidth="1"/>
    <col min="6659" max="6659" width="35.33203125" style="133" customWidth="1"/>
    <col min="6660" max="6660" width="7.5546875" style="133" bestFit="1" customWidth="1"/>
    <col min="6661" max="6661" width="8.109375" style="133" customWidth="1"/>
    <col min="6662" max="6662" width="11.109375" style="133" bestFit="1" customWidth="1"/>
    <col min="6663" max="6664" width="9.109375" style="133" bestFit="1"/>
    <col min="6665" max="6665" width="10.88671875" style="133" bestFit="1" customWidth="1"/>
    <col min="6666" max="6666" width="9.109375" style="133"/>
    <col min="6667" max="6667" width="20.88671875" style="133" customWidth="1"/>
    <col min="6668" max="6912" width="9.109375" style="133"/>
    <col min="6913" max="6913" width="4.44140625" style="133" customWidth="1"/>
    <col min="6914" max="6914" width="0" style="133" hidden="1" customWidth="1"/>
    <col min="6915" max="6915" width="35.33203125" style="133" customWidth="1"/>
    <col min="6916" max="6916" width="7.5546875" style="133" bestFit="1" customWidth="1"/>
    <col min="6917" max="6917" width="8.109375" style="133" customWidth="1"/>
    <col min="6918" max="6918" width="11.109375" style="133" bestFit="1" customWidth="1"/>
    <col min="6919" max="6920" width="9.109375" style="133" bestFit="1"/>
    <col min="6921" max="6921" width="10.88671875" style="133" bestFit="1" customWidth="1"/>
    <col min="6922" max="6922" width="9.109375" style="133"/>
    <col min="6923" max="6923" width="20.88671875" style="133" customWidth="1"/>
    <col min="6924" max="7168" width="9.109375" style="133"/>
    <col min="7169" max="7169" width="4.44140625" style="133" customWidth="1"/>
    <col min="7170" max="7170" width="0" style="133" hidden="1" customWidth="1"/>
    <col min="7171" max="7171" width="35.33203125" style="133" customWidth="1"/>
    <col min="7172" max="7172" width="7.5546875" style="133" bestFit="1" customWidth="1"/>
    <col min="7173" max="7173" width="8.109375" style="133" customWidth="1"/>
    <col min="7174" max="7174" width="11.109375" style="133" bestFit="1" customWidth="1"/>
    <col min="7175" max="7176" width="9.109375" style="133" bestFit="1"/>
    <col min="7177" max="7177" width="10.88671875" style="133" bestFit="1" customWidth="1"/>
    <col min="7178" max="7178" width="9.109375" style="133"/>
    <col min="7179" max="7179" width="20.88671875" style="133" customWidth="1"/>
    <col min="7180" max="7424" width="9.109375" style="133"/>
    <col min="7425" max="7425" width="4.44140625" style="133" customWidth="1"/>
    <col min="7426" max="7426" width="0" style="133" hidden="1" customWidth="1"/>
    <col min="7427" max="7427" width="35.33203125" style="133" customWidth="1"/>
    <col min="7428" max="7428" width="7.5546875" style="133" bestFit="1" customWidth="1"/>
    <col min="7429" max="7429" width="8.109375" style="133" customWidth="1"/>
    <col min="7430" max="7430" width="11.109375" style="133" bestFit="1" customWidth="1"/>
    <col min="7431" max="7432" width="9.109375" style="133" bestFit="1"/>
    <col min="7433" max="7433" width="10.88671875" style="133" bestFit="1" customWidth="1"/>
    <col min="7434" max="7434" width="9.109375" style="133"/>
    <col min="7435" max="7435" width="20.88671875" style="133" customWidth="1"/>
    <col min="7436" max="7680" width="9.109375" style="133"/>
    <col min="7681" max="7681" width="4.44140625" style="133" customWidth="1"/>
    <col min="7682" max="7682" width="0" style="133" hidden="1" customWidth="1"/>
    <col min="7683" max="7683" width="35.33203125" style="133" customWidth="1"/>
    <col min="7684" max="7684" width="7.5546875" style="133" bestFit="1" customWidth="1"/>
    <col min="7685" max="7685" width="8.109375" style="133" customWidth="1"/>
    <col min="7686" max="7686" width="11.109375" style="133" bestFit="1" customWidth="1"/>
    <col min="7687" max="7688" width="9.109375" style="133" bestFit="1"/>
    <col min="7689" max="7689" width="10.88671875" style="133" bestFit="1" customWidth="1"/>
    <col min="7690" max="7690" width="9.109375" style="133"/>
    <col min="7691" max="7691" width="20.88671875" style="133" customWidth="1"/>
    <col min="7692" max="7936" width="9.109375" style="133"/>
    <col min="7937" max="7937" width="4.44140625" style="133" customWidth="1"/>
    <col min="7938" max="7938" width="0" style="133" hidden="1" customWidth="1"/>
    <col min="7939" max="7939" width="35.33203125" style="133" customWidth="1"/>
    <col min="7940" max="7940" width="7.5546875" style="133" bestFit="1" customWidth="1"/>
    <col min="7941" max="7941" width="8.109375" style="133" customWidth="1"/>
    <col min="7942" max="7942" width="11.109375" style="133" bestFit="1" customWidth="1"/>
    <col min="7943" max="7944" width="9.109375" style="133" bestFit="1"/>
    <col min="7945" max="7945" width="10.88671875" style="133" bestFit="1" customWidth="1"/>
    <col min="7946" max="7946" width="9.109375" style="133"/>
    <col min="7947" max="7947" width="20.88671875" style="133" customWidth="1"/>
    <col min="7948" max="8192" width="9.109375" style="133"/>
    <col min="8193" max="8193" width="4.44140625" style="133" customWidth="1"/>
    <col min="8194" max="8194" width="0" style="133" hidden="1" customWidth="1"/>
    <col min="8195" max="8195" width="35.33203125" style="133" customWidth="1"/>
    <col min="8196" max="8196" width="7.5546875" style="133" bestFit="1" customWidth="1"/>
    <col min="8197" max="8197" width="8.109375" style="133" customWidth="1"/>
    <col min="8198" max="8198" width="11.109375" style="133" bestFit="1" customWidth="1"/>
    <col min="8199" max="8200" width="9.109375" style="133" bestFit="1"/>
    <col min="8201" max="8201" width="10.88671875" style="133" bestFit="1" customWidth="1"/>
    <col min="8202" max="8202" width="9.109375" style="133"/>
    <col min="8203" max="8203" width="20.88671875" style="133" customWidth="1"/>
    <col min="8204" max="8448" width="9.109375" style="133"/>
    <col min="8449" max="8449" width="4.44140625" style="133" customWidth="1"/>
    <col min="8450" max="8450" width="0" style="133" hidden="1" customWidth="1"/>
    <col min="8451" max="8451" width="35.33203125" style="133" customWidth="1"/>
    <col min="8452" max="8452" width="7.5546875" style="133" bestFit="1" customWidth="1"/>
    <col min="8453" max="8453" width="8.109375" style="133" customWidth="1"/>
    <col min="8454" max="8454" width="11.109375" style="133" bestFit="1" customWidth="1"/>
    <col min="8455" max="8456" width="9.109375" style="133" bestFit="1"/>
    <col min="8457" max="8457" width="10.88671875" style="133" bestFit="1" customWidth="1"/>
    <col min="8458" max="8458" width="9.109375" style="133"/>
    <col min="8459" max="8459" width="20.88671875" style="133" customWidth="1"/>
    <col min="8460" max="8704" width="9.109375" style="133"/>
    <col min="8705" max="8705" width="4.44140625" style="133" customWidth="1"/>
    <col min="8706" max="8706" width="0" style="133" hidden="1" customWidth="1"/>
    <col min="8707" max="8707" width="35.33203125" style="133" customWidth="1"/>
    <col min="8708" max="8708" width="7.5546875" style="133" bestFit="1" customWidth="1"/>
    <col min="8709" max="8709" width="8.109375" style="133" customWidth="1"/>
    <col min="8710" max="8710" width="11.109375" style="133" bestFit="1" customWidth="1"/>
    <col min="8711" max="8712" width="9.109375" style="133" bestFit="1"/>
    <col min="8713" max="8713" width="10.88671875" style="133" bestFit="1" customWidth="1"/>
    <col min="8714" max="8714" width="9.109375" style="133"/>
    <col min="8715" max="8715" width="20.88671875" style="133" customWidth="1"/>
    <col min="8716" max="8960" width="9.109375" style="133"/>
    <col min="8961" max="8961" width="4.44140625" style="133" customWidth="1"/>
    <col min="8962" max="8962" width="0" style="133" hidden="1" customWidth="1"/>
    <col min="8963" max="8963" width="35.33203125" style="133" customWidth="1"/>
    <col min="8964" max="8964" width="7.5546875" style="133" bestFit="1" customWidth="1"/>
    <col min="8965" max="8965" width="8.109375" style="133" customWidth="1"/>
    <col min="8966" max="8966" width="11.109375" style="133" bestFit="1" customWidth="1"/>
    <col min="8967" max="8968" width="9.109375" style="133" bestFit="1"/>
    <col min="8969" max="8969" width="10.88671875" style="133" bestFit="1" customWidth="1"/>
    <col min="8970" max="8970" width="9.109375" style="133"/>
    <col min="8971" max="8971" width="20.88671875" style="133" customWidth="1"/>
    <col min="8972" max="9216" width="9.109375" style="133"/>
    <col min="9217" max="9217" width="4.44140625" style="133" customWidth="1"/>
    <col min="9218" max="9218" width="0" style="133" hidden="1" customWidth="1"/>
    <col min="9219" max="9219" width="35.33203125" style="133" customWidth="1"/>
    <col min="9220" max="9220" width="7.5546875" style="133" bestFit="1" customWidth="1"/>
    <col min="9221" max="9221" width="8.109375" style="133" customWidth="1"/>
    <col min="9222" max="9222" width="11.109375" style="133" bestFit="1" customWidth="1"/>
    <col min="9223" max="9224" width="9.109375" style="133" bestFit="1"/>
    <col min="9225" max="9225" width="10.88671875" style="133" bestFit="1" customWidth="1"/>
    <col min="9226" max="9226" width="9.109375" style="133"/>
    <col min="9227" max="9227" width="20.88671875" style="133" customWidth="1"/>
    <col min="9228" max="9472" width="9.109375" style="133"/>
    <col min="9473" max="9473" width="4.44140625" style="133" customWidth="1"/>
    <col min="9474" max="9474" width="0" style="133" hidden="1" customWidth="1"/>
    <col min="9475" max="9475" width="35.33203125" style="133" customWidth="1"/>
    <col min="9476" max="9476" width="7.5546875" style="133" bestFit="1" customWidth="1"/>
    <col min="9477" max="9477" width="8.109375" style="133" customWidth="1"/>
    <col min="9478" max="9478" width="11.109375" style="133" bestFit="1" customWidth="1"/>
    <col min="9479" max="9480" width="9.109375" style="133" bestFit="1"/>
    <col min="9481" max="9481" width="10.88671875" style="133" bestFit="1" customWidth="1"/>
    <col min="9482" max="9482" width="9.109375" style="133"/>
    <col min="9483" max="9483" width="20.88671875" style="133" customWidth="1"/>
    <col min="9484" max="9728" width="9.109375" style="133"/>
    <col min="9729" max="9729" width="4.44140625" style="133" customWidth="1"/>
    <col min="9730" max="9730" width="0" style="133" hidden="1" customWidth="1"/>
    <col min="9731" max="9731" width="35.33203125" style="133" customWidth="1"/>
    <col min="9732" max="9732" width="7.5546875" style="133" bestFit="1" customWidth="1"/>
    <col min="9733" max="9733" width="8.109375" style="133" customWidth="1"/>
    <col min="9734" max="9734" width="11.109375" style="133" bestFit="1" customWidth="1"/>
    <col min="9735" max="9736" width="9.109375" style="133" bestFit="1"/>
    <col min="9737" max="9737" width="10.88671875" style="133" bestFit="1" customWidth="1"/>
    <col min="9738" max="9738" width="9.109375" style="133"/>
    <col min="9739" max="9739" width="20.88671875" style="133" customWidth="1"/>
    <col min="9740" max="9984" width="9.109375" style="133"/>
    <col min="9985" max="9985" width="4.44140625" style="133" customWidth="1"/>
    <col min="9986" max="9986" width="0" style="133" hidden="1" customWidth="1"/>
    <col min="9987" max="9987" width="35.33203125" style="133" customWidth="1"/>
    <col min="9988" max="9988" width="7.5546875" style="133" bestFit="1" customWidth="1"/>
    <col min="9989" max="9989" width="8.109375" style="133" customWidth="1"/>
    <col min="9990" max="9990" width="11.109375" style="133" bestFit="1" customWidth="1"/>
    <col min="9991" max="9992" width="9.109375" style="133" bestFit="1"/>
    <col min="9993" max="9993" width="10.88671875" style="133" bestFit="1" customWidth="1"/>
    <col min="9994" max="9994" width="9.109375" style="133"/>
    <col min="9995" max="9995" width="20.88671875" style="133" customWidth="1"/>
    <col min="9996" max="10240" width="9.109375" style="133"/>
    <col min="10241" max="10241" width="4.44140625" style="133" customWidth="1"/>
    <col min="10242" max="10242" width="0" style="133" hidden="1" customWidth="1"/>
    <col min="10243" max="10243" width="35.33203125" style="133" customWidth="1"/>
    <col min="10244" max="10244" width="7.5546875" style="133" bestFit="1" customWidth="1"/>
    <col min="10245" max="10245" width="8.109375" style="133" customWidth="1"/>
    <col min="10246" max="10246" width="11.109375" style="133" bestFit="1" customWidth="1"/>
    <col min="10247" max="10248" width="9.109375" style="133" bestFit="1"/>
    <col min="10249" max="10249" width="10.88671875" style="133" bestFit="1" customWidth="1"/>
    <col min="10250" max="10250" width="9.109375" style="133"/>
    <col min="10251" max="10251" width="20.88671875" style="133" customWidth="1"/>
    <col min="10252" max="10496" width="9.109375" style="133"/>
    <col min="10497" max="10497" width="4.44140625" style="133" customWidth="1"/>
    <col min="10498" max="10498" width="0" style="133" hidden="1" customWidth="1"/>
    <col min="10499" max="10499" width="35.33203125" style="133" customWidth="1"/>
    <col min="10500" max="10500" width="7.5546875" style="133" bestFit="1" customWidth="1"/>
    <col min="10501" max="10501" width="8.109375" style="133" customWidth="1"/>
    <col min="10502" max="10502" width="11.109375" style="133" bestFit="1" customWidth="1"/>
    <col min="10503" max="10504" width="9.109375" style="133" bestFit="1"/>
    <col min="10505" max="10505" width="10.88671875" style="133" bestFit="1" customWidth="1"/>
    <col min="10506" max="10506" width="9.109375" style="133"/>
    <col min="10507" max="10507" width="20.88671875" style="133" customWidth="1"/>
    <col min="10508" max="10752" width="9.109375" style="133"/>
    <col min="10753" max="10753" width="4.44140625" style="133" customWidth="1"/>
    <col min="10754" max="10754" width="0" style="133" hidden="1" customWidth="1"/>
    <col min="10755" max="10755" width="35.33203125" style="133" customWidth="1"/>
    <col min="10756" max="10756" width="7.5546875" style="133" bestFit="1" customWidth="1"/>
    <col min="10757" max="10757" width="8.109375" style="133" customWidth="1"/>
    <col min="10758" max="10758" width="11.109375" style="133" bestFit="1" customWidth="1"/>
    <col min="10759" max="10760" width="9.109375" style="133" bestFit="1"/>
    <col min="10761" max="10761" width="10.88671875" style="133" bestFit="1" customWidth="1"/>
    <col min="10762" max="10762" width="9.109375" style="133"/>
    <col min="10763" max="10763" width="20.88671875" style="133" customWidth="1"/>
    <col min="10764" max="11008" width="9.109375" style="133"/>
    <col min="11009" max="11009" width="4.44140625" style="133" customWidth="1"/>
    <col min="11010" max="11010" width="0" style="133" hidden="1" customWidth="1"/>
    <col min="11011" max="11011" width="35.33203125" style="133" customWidth="1"/>
    <col min="11012" max="11012" width="7.5546875" style="133" bestFit="1" customWidth="1"/>
    <col min="11013" max="11013" width="8.109375" style="133" customWidth="1"/>
    <col min="11014" max="11014" width="11.109375" style="133" bestFit="1" customWidth="1"/>
    <col min="11015" max="11016" width="9.109375" style="133" bestFit="1"/>
    <col min="11017" max="11017" width="10.88671875" style="133" bestFit="1" customWidth="1"/>
    <col min="11018" max="11018" width="9.109375" style="133"/>
    <col min="11019" max="11019" width="20.88671875" style="133" customWidth="1"/>
    <col min="11020" max="11264" width="9.109375" style="133"/>
    <col min="11265" max="11265" width="4.44140625" style="133" customWidth="1"/>
    <col min="11266" max="11266" width="0" style="133" hidden="1" customWidth="1"/>
    <col min="11267" max="11267" width="35.33203125" style="133" customWidth="1"/>
    <col min="11268" max="11268" width="7.5546875" style="133" bestFit="1" customWidth="1"/>
    <col min="11269" max="11269" width="8.109375" style="133" customWidth="1"/>
    <col min="11270" max="11270" width="11.109375" style="133" bestFit="1" customWidth="1"/>
    <col min="11271" max="11272" width="9.109375" style="133" bestFit="1"/>
    <col min="11273" max="11273" width="10.88671875" style="133" bestFit="1" customWidth="1"/>
    <col min="11274" max="11274" width="9.109375" style="133"/>
    <col min="11275" max="11275" width="20.88671875" style="133" customWidth="1"/>
    <col min="11276" max="11520" width="9.109375" style="133"/>
    <col min="11521" max="11521" width="4.44140625" style="133" customWidth="1"/>
    <col min="11522" max="11522" width="0" style="133" hidden="1" customWidth="1"/>
    <col min="11523" max="11523" width="35.33203125" style="133" customWidth="1"/>
    <col min="11524" max="11524" width="7.5546875" style="133" bestFit="1" customWidth="1"/>
    <col min="11525" max="11525" width="8.109375" style="133" customWidth="1"/>
    <col min="11526" max="11526" width="11.109375" style="133" bestFit="1" customWidth="1"/>
    <col min="11527" max="11528" width="9.109375" style="133" bestFit="1"/>
    <col min="11529" max="11529" width="10.88671875" style="133" bestFit="1" customWidth="1"/>
    <col min="11530" max="11530" width="9.109375" style="133"/>
    <col min="11531" max="11531" width="20.88671875" style="133" customWidth="1"/>
    <col min="11532" max="11776" width="9.109375" style="133"/>
    <col min="11777" max="11777" width="4.44140625" style="133" customWidth="1"/>
    <col min="11778" max="11778" width="0" style="133" hidden="1" customWidth="1"/>
    <col min="11779" max="11779" width="35.33203125" style="133" customWidth="1"/>
    <col min="11780" max="11780" width="7.5546875" style="133" bestFit="1" customWidth="1"/>
    <col min="11781" max="11781" width="8.109375" style="133" customWidth="1"/>
    <col min="11782" max="11782" width="11.109375" style="133" bestFit="1" customWidth="1"/>
    <col min="11783" max="11784" width="9.109375" style="133" bestFit="1"/>
    <col min="11785" max="11785" width="10.88671875" style="133" bestFit="1" customWidth="1"/>
    <col min="11786" max="11786" width="9.109375" style="133"/>
    <col min="11787" max="11787" width="20.88671875" style="133" customWidth="1"/>
    <col min="11788" max="12032" width="9.109375" style="133"/>
    <col min="12033" max="12033" width="4.44140625" style="133" customWidth="1"/>
    <col min="12034" max="12034" width="0" style="133" hidden="1" customWidth="1"/>
    <col min="12035" max="12035" width="35.33203125" style="133" customWidth="1"/>
    <col min="12036" max="12036" width="7.5546875" style="133" bestFit="1" customWidth="1"/>
    <col min="12037" max="12037" width="8.109375" style="133" customWidth="1"/>
    <col min="12038" max="12038" width="11.109375" style="133" bestFit="1" customWidth="1"/>
    <col min="12039" max="12040" width="9.109375" style="133" bestFit="1"/>
    <col min="12041" max="12041" width="10.88671875" style="133" bestFit="1" customWidth="1"/>
    <col min="12042" max="12042" width="9.109375" style="133"/>
    <col min="12043" max="12043" width="20.88671875" style="133" customWidth="1"/>
    <col min="12044" max="12288" width="9.109375" style="133"/>
    <col min="12289" max="12289" width="4.44140625" style="133" customWidth="1"/>
    <col min="12290" max="12290" width="0" style="133" hidden="1" customWidth="1"/>
    <col min="12291" max="12291" width="35.33203125" style="133" customWidth="1"/>
    <col min="12292" max="12292" width="7.5546875" style="133" bestFit="1" customWidth="1"/>
    <col min="12293" max="12293" width="8.109375" style="133" customWidth="1"/>
    <col min="12294" max="12294" width="11.109375" style="133" bestFit="1" customWidth="1"/>
    <col min="12295" max="12296" width="9.109375" style="133" bestFit="1"/>
    <col min="12297" max="12297" width="10.88671875" style="133" bestFit="1" customWidth="1"/>
    <col min="12298" max="12298" width="9.109375" style="133"/>
    <col min="12299" max="12299" width="20.88671875" style="133" customWidth="1"/>
    <col min="12300" max="12544" width="9.109375" style="133"/>
    <col min="12545" max="12545" width="4.44140625" style="133" customWidth="1"/>
    <col min="12546" max="12546" width="0" style="133" hidden="1" customWidth="1"/>
    <col min="12547" max="12547" width="35.33203125" style="133" customWidth="1"/>
    <col min="12548" max="12548" width="7.5546875" style="133" bestFit="1" customWidth="1"/>
    <col min="12549" max="12549" width="8.109375" style="133" customWidth="1"/>
    <col min="12550" max="12550" width="11.109375" style="133" bestFit="1" customWidth="1"/>
    <col min="12551" max="12552" width="9.109375" style="133" bestFit="1"/>
    <col min="12553" max="12553" width="10.88671875" style="133" bestFit="1" customWidth="1"/>
    <col min="12554" max="12554" width="9.109375" style="133"/>
    <col min="12555" max="12555" width="20.88671875" style="133" customWidth="1"/>
    <col min="12556" max="12800" width="9.109375" style="133"/>
    <col min="12801" max="12801" width="4.44140625" style="133" customWidth="1"/>
    <col min="12802" max="12802" width="0" style="133" hidden="1" customWidth="1"/>
    <col min="12803" max="12803" width="35.33203125" style="133" customWidth="1"/>
    <col min="12804" max="12804" width="7.5546875" style="133" bestFit="1" customWidth="1"/>
    <col min="12805" max="12805" width="8.109375" style="133" customWidth="1"/>
    <col min="12806" max="12806" width="11.109375" style="133" bestFit="1" customWidth="1"/>
    <col min="12807" max="12808" width="9.109375" style="133" bestFit="1"/>
    <col min="12809" max="12809" width="10.88671875" style="133" bestFit="1" customWidth="1"/>
    <col min="12810" max="12810" width="9.109375" style="133"/>
    <col min="12811" max="12811" width="20.88671875" style="133" customWidth="1"/>
    <col min="12812" max="13056" width="9.109375" style="133"/>
    <col min="13057" max="13057" width="4.44140625" style="133" customWidth="1"/>
    <col min="13058" max="13058" width="0" style="133" hidden="1" customWidth="1"/>
    <col min="13059" max="13059" width="35.33203125" style="133" customWidth="1"/>
    <col min="13060" max="13060" width="7.5546875" style="133" bestFit="1" customWidth="1"/>
    <col min="13061" max="13061" width="8.109375" style="133" customWidth="1"/>
    <col min="13062" max="13062" width="11.109375" style="133" bestFit="1" customWidth="1"/>
    <col min="13063" max="13064" width="9.109375" style="133" bestFit="1"/>
    <col min="13065" max="13065" width="10.88671875" style="133" bestFit="1" customWidth="1"/>
    <col min="13066" max="13066" width="9.109375" style="133"/>
    <col min="13067" max="13067" width="20.88671875" style="133" customWidth="1"/>
    <col min="13068" max="13312" width="9.109375" style="133"/>
    <col min="13313" max="13313" width="4.44140625" style="133" customWidth="1"/>
    <col min="13314" max="13314" width="0" style="133" hidden="1" customWidth="1"/>
    <col min="13315" max="13315" width="35.33203125" style="133" customWidth="1"/>
    <col min="13316" max="13316" width="7.5546875" style="133" bestFit="1" customWidth="1"/>
    <col min="13317" max="13317" width="8.109375" style="133" customWidth="1"/>
    <col min="13318" max="13318" width="11.109375" style="133" bestFit="1" customWidth="1"/>
    <col min="13319" max="13320" width="9.109375" style="133" bestFit="1"/>
    <col min="13321" max="13321" width="10.88671875" style="133" bestFit="1" customWidth="1"/>
    <col min="13322" max="13322" width="9.109375" style="133"/>
    <col min="13323" max="13323" width="20.88671875" style="133" customWidth="1"/>
    <col min="13324" max="13568" width="9.109375" style="133"/>
    <col min="13569" max="13569" width="4.44140625" style="133" customWidth="1"/>
    <col min="13570" max="13570" width="0" style="133" hidden="1" customWidth="1"/>
    <col min="13571" max="13571" width="35.33203125" style="133" customWidth="1"/>
    <col min="13572" max="13572" width="7.5546875" style="133" bestFit="1" customWidth="1"/>
    <col min="13573" max="13573" width="8.109375" style="133" customWidth="1"/>
    <col min="13574" max="13574" width="11.109375" style="133" bestFit="1" customWidth="1"/>
    <col min="13575" max="13576" width="9.109375" style="133" bestFit="1"/>
    <col min="13577" max="13577" width="10.88671875" style="133" bestFit="1" customWidth="1"/>
    <col min="13578" max="13578" width="9.109375" style="133"/>
    <col min="13579" max="13579" width="20.88671875" style="133" customWidth="1"/>
    <col min="13580" max="13824" width="9.109375" style="133"/>
    <col min="13825" max="13825" width="4.44140625" style="133" customWidth="1"/>
    <col min="13826" max="13826" width="0" style="133" hidden="1" customWidth="1"/>
    <col min="13827" max="13827" width="35.33203125" style="133" customWidth="1"/>
    <col min="13828" max="13828" width="7.5546875" style="133" bestFit="1" customWidth="1"/>
    <col min="13829" max="13829" width="8.109375" style="133" customWidth="1"/>
    <col min="13830" max="13830" width="11.109375" style="133" bestFit="1" customWidth="1"/>
    <col min="13831" max="13832" width="9.109375" style="133" bestFit="1"/>
    <col min="13833" max="13833" width="10.88671875" style="133" bestFit="1" customWidth="1"/>
    <col min="13834" max="13834" width="9.109375" style="133"/>
    <col min="13835" max="13835" width="20.88671875" style="133" customWidth="1"/>
    <col min="13836" max="14080" width="9.109375" style="133"/>
    <col min="14081" max="14081" width="4.44140625" style="133" customWidth="1"/>
    <col min="14082" max="14082" width="0" style="133" hidden="1" customWidth="1"/>
    <col min="14083" max="14083" width="35.33203125" style="133" customWidth="1"/>
    <col min="14084" max="14084" width="7.5546875" style="133" bestFit="1" customWidth="1"/>
    <col min="14085" max="14085" width="8.109375" style="133" customWidth="1"/>
    <col min="14086" max="14086" width="11.109375" style="133" bestFit="1" customWidth="1"/>
    <col min="14087" max="14088" width="9.109375" style="133" bestFit="1"/>
    <col min="14089" max="14089" width="10.88671875" style="133" bestFit="1" customWidth="1"/>
    <col min="14090" max="14090" width="9.109375" style="133"/>
    <col min="14091" max="14091" width="20.88671875" style="133" customWidth="1"/>
    <col min="14092" max="14336" width="9.109375" style="133"/>
    <col min="14337" max="14337" width="4.44140625" style="133" customWidth="1"/>
    <col min="14338" max="14338" width="0" style="133" hidden="1" customWidth="1"/>
    <col min="14339" max="14339" width="35.33203125" style="133" customWidth="1"/>
    <col min="14340" max="14340" width="7.5546875" style="133" bestFit="1" customWidth="1"/>
    <col min="14341" max="14341" width="8.109375" style="133" customWidth="1"/>
    <col min="14342" max="14342" width="11.109375" style="133" bestFit="1" customWidth="1"/>
    <col min="14343" max="14344" width="9.109375" style="133" bestFit="1"/>
    <col min="14345" max="14345" width="10.88671875" style="133" bestFit="1" customWidth="1"/>
    <col min="14346" max="14346" width="9.109375" style="133"/>
    <col min="14347" max="14347" width="20.88671875" style="133" customWidth="1"/>
    <col min="14348" max="14592" width="9.109375" style="133"/>
    <col min="14593" max="14593" width="4.44140625" style="133" customWidth="1"/>
    <col min="14594" max="14594" width="0" style="133" hidden="1" customWidth="1"/>
    <col min="14595" max="14595" width="35.33203125" style="133" customWidth="1"/>
    <col min="14596" max="14596" width="7.5546875" style="133" bestFit="1" customWidth="1"/>
    <col min="14597" max="14597" width="8.109375" style="133" customWidth="1"/>
    <col min="14598" max="14598" width="11.109375" style="133" bestFit="1" customWidth="1"/>
    <col min="14599" max="14600" width="9.109375" style="133" bestFit="1"/>
    <col min="14601" max="14601" width="10.88671875" style="133" bestFit="1" customWidth="1"/>
    <col min="14602" max="14602" width="9.109375" style="133"/>
    <col min="14603" max="14603" width="20.88671875" style="133" customWidth="1"/>
    <col min="14604" max="14848" width="9.109375" style="133"/>
    <col min="14849" max="14849" width="4.44140625" style="133" customWidth="1"/>
    <col min="14850" max="14850" width="0" style="133" hidden="1" customWidth="1"/>
    <col min="14851" max="14851" width="35.33203125" style="133" customWidth="1"/>
    <col min="14852" max="14852" width="7.5546875" style="133" bestFit="1" customWidth="1"/>
    <col min="14853" max="14853" width="8.109375" style="133" customWidth="1"/>
    <col min="14854" max="14854" width="11.109375" style="133" bestFit="1" customWidth="1"/>
    <col min="14855" max="14856" width="9.109375" style="133" bestFit="1"/>
    <col min="14857" max="14857" width="10.88671875" style="133" bestFit="1" customWidth="1"/>
    <col min="14858" max="14858" width="9.109375" style="133"/>
    <col min="14859" max="14859" width="20.88671875" style="133" customWidth="1"/>
    <col min="14860" max="15104" width="9.109375" style="133"/>
    <col min="15105" max="15105" width="4.44140625" style="133" customWidth="1"/>
    <col min="15106" max="15106" width="0" style="133" hidden="1" customWidth="1"/>
    <col min="15107" max="15107" width="35.33203125" style="133" customWidth="1"/>
    <col min="15108" max="15108" width="7.5546875" style="133" bestFit="1" customWidth="1"/>
    <col min="15109" max="15109" width="8.109375" style="133" customWidth="1"/>
    <col min="15110" max="15110" width="11.109375" style="133" bestFit="1" customWidth="1"/>
    <col min="15111" max="15112" width="9.109375" style="133" bestFit="1"/>
    <col min="15113" max="15113" width="10.88671875" style="133" bestFit="1" customWidth="1"/>
    <col min="15114" max="15114" width="9.109375" style="133"/>
    <col min="15115" max="15115" width="20.88671875" style="133" customWidth="1"/>
    <col min="15116" max="15360" width="9.109375" style="133"/>
    <col min="15361" max="15361" width="4.44140625" style="133" customWidth="1"/>
    <col min="15362" max="15362" width="0" style="133" hidden="1" customWidth="1"/>
    <col min="15363" max="15363" width="35.33203125" style="133" customWidth="1"/>
    <col min="15364" max="15364" width="7.5546875" style="133" bestFit="1" customWidth="1"/>
    <col min="15365" max="15365" width="8.109375" style="133" customWidth="1"/>
    <col min="15366" max="15366" width="11.109375" style="133" bestFit="1" customWidth="1"/>
    <col min="15367" max="15368" width="9.109375" style="133" bestFit="1"/>
    <col min="15369" max="15369" width="10.88671875" style="133" bestFit="1" customWidth="1"/>
    <col min="15370" max="15370" width="9.109375" style="133"/>
    <col min="15371" max="15371" width="20.88671875" style="133" customWidth="1"/>
    <col min="15372" max="15616" width="9.109375" style="133"/>
    <col min="15617" max="15617" width="4.44140625" style="133" customWidth="1"/>
    <col min="15618" max="15618" width="0" style="133" hidden="1" customWidth="1"/>
    <col min="15619" max="15619" width="35.33203125" style="133" customWidth="1"/>
    <col min="15620" max="15620" width="7.5546875" style="133" bestFit="1" customWidth="1"/>
    <col min="15621" max="15621" width="8.109375" style="133" customWidth="1"/>
    <col min="15622" max="15622" width="11.109375" style="133" bestFit="1" customWidth="1"/>
    <col min="15623" max="15624" width="9.109375" style="133" bestFit="1"/>
    <col min="15625" max="15625" width="10.88671875" style="133" bestFit="1" customWidth="1"/>
    <col min="15626" max="15626" width="9.109375" style="133"/>
    <col min="15627" max="15627" width="20.88671875" style="133" customWidth="1"/>
    <col min="15628" max="15872" width="9.109375" style="133"/>
    <col min="15873" max="15873" width="4.44140625" style="133" customWidth="1"/>
    <col min="15874" max="15874" width="0" style="133" hidden="1" customWidth="1"/>
    <col min="15875" max="15875" width="35.33203125" style="133" customWidth="1"/>
    <col min="15876" max="15876" width="7.5546875" style="133" bestFit="1" customWidth="1"/>
    <col min="15877" max="15877" width="8.109375" style="133" customWidth="1"/>
    <col min="15878" max="15878" width="11.109375" style="133" bestFit="1" customWidth="1"/>
    <col min="15879" max="15880" width="9.109375" style="133" bestFit="1"/>
    <col min="15881" max="15881" width="10.88671875" style="133" bestFit="1" customWidth="1"/>
    <col min="15882" max="15882" width="9.109375" style="133"/>
    <col min="15883" max="15883" width="20.88671875" style="133" customWidth="1"/>
    <col min="15884" max="16128" width="9.109375" style="133"/>
    <col min="16129" max="16129" width="4.44140625" style="133" customWidth="1"/>
    <col min="16130" max="16130" width="0" style="133" hidden="1" customWidth="1"/>
    <col min="16131" max="16131" width="35.33203125" style="133" customWidth="1"/>
    <col min="16132" max="16132" width="7.5546875" style="133" bestFit="1" customWidth="1"/>
    <col min="16133" max="16133" width="8.109375" style="133" customWidth="1"/>
    <col min="16134" max="16134" width="11.109375" style="133" bestFit="1" customWidth="1"/>
    <col min="16135" max="16136" width="9.109375" style="133" bestFit="1"/>
    <col min="16137" max="16137" width="10.88671875" style="133" bestFit="1" customWidth="1"/>
    <col min="16138" max="16138" width="9.109375" style="133"/>
    <col min="16139" max="16139" width="20.88671875" style="133" customWidth="1"/>
    <col min="16140" max="16384" width="9.109375" style="133"/>
  </cols>
  <sheetData>
    <row r="1" spans="1:11">
      <c r="A1" s="209"/>
      <c r="B1" s="209"/>
      <c r="C1" s="210" t="s">
        <v>402</v>
      </c>
      <c r="D1" s="211"/>
      <c r="E1" s="212"/>
      <c r="F1" s="212"/>
      <c r="G1" s="185"/>
      <c r="H1" s="185"/>
      <c r="I1" s="213"/>
    </row>
    <row r="2" spans="1:11">
      <c r="A2" s="209"/>
      <c r="B2" s="209"/>
      <c r="C2" s="214" t="s">
        <v>403</v>
      </c>
      <c r="D2" s="211"/>
      <c r="E2" s="212"/>
      <c r="F2" s="212"/>
      <c r="G2" s="185"/>
      <c r="H2" s="185"/>
      <c r="I2" s="213"/>
    </row>
    <row r="3" spans="1:11" s="221" customFormat="1" ht="10.199999999999999">
      <c r="A3" s="215" t="s">
        <v>404</v>
      </c>
      <c r="B3" s="215" t="s">
        <v>334</v>
      </c>
      <c r="C3" s="216" t="s">
        <v>335</v>
      </c>
      <c r="D3" s="217" t="s">
        <v>3</v>
      </c>
      <c r="E3" s="218" t="s">
        <v>7</v>
      </c>
      <c r="F3" s="218" t="s">
        <v>336</v>
      </c>
      <c r="G3" s="218" t="s">
        <v>337</v>
      </c>
      <c r="H3" s="219" t="s">
        <v>338</v>
      </c>
      <c r="I3" s="220" t="s">
        <v>339</v>
      </c>
    </row>
    <row r="4" spans="1:11" ht="30.6">
      <c r="A4" s="222">
        <v>1</v>
      </c>
      <c r="B4" s="222"/>
      <c r="C4" s="223" t="s">
        <v>405</v>
      </c>
      <c r="D4" s="224" t="s">
        <v>406</v>
      </c>
      <c r="E4" s="185">
        <v>0.25800000000000001</v>
      </c>
      <c r="F4" s="185"/>
      <c r="G4" s="185">
        <f t="shared" ref="G4:G21" si="0">E4*F4</f>
        <v>0</v>
      </c>
      <c r="H4" s="185">
        <f t="shared" ref="H4:H21" si="1">G4*0.22</f>
        <v>0</v>
      </c>
      <c r="I4" s="185">
        <f t="shared" ref="I4:I21" si="2">G4+H4</f>
        <v>0</v>
      </c>
    </row>
    <row r="5" spans="1:11" ht="20.399999999999999">
      <c r="A5" s="222">
        <v>2</v>
      </c>
      <c r="B5" s="222"/>
      <c r="C5" s="225" t="s">
        <v>407</v>
      </c>
      <c r="D5" s="226" t="s">
        <v>22</v>
      </c>
      <c r="E5" s="185">
        <v>1</v>
      </c>
      <c r="F5" s="227"/>
      <c r="G5" s="185">
        <f t="shared" si="0"/>
        <v>0</v>
      </c>
      <c r="H5" s="185">
        <f t="shared" si="1"/>
        <v>0</v>
      </c>
      <c r="I5" s="185">
        <f t="shared" si="2"/>
        <v>0</v>
      </c>
    </row>
    <row r="6" spans="1:11" ht="40.799999999999997">
      <c r="A6" s="222">
        <v>3</v>
      </c>
      <c r="B6" s="222"/>
      <c r="C6" s="228" t="s">
        <v>408</v>
      </c>
      <c r="D6" s="226" t="s">
        <v>22</v>
      </c>
      <c r="E6" s="229">
        <v>5</v>
      </c>
      <c r="F6" s="229"/>
      <c r="G6" s="185">
        <f t="shared" si="0"/>
        <v>0</v>
      </c>
      <c r="H6" s="185">
        <f t="shared" si="1"/>
        <v>0</v>
      </c>
      <c r="I6" s="185">
        <f t="shared" si="2"/>
        <v>0</v>
      </c>
      <c r="K6" s="230"/>
    </row>
    <row r="7" spans="1:11" ht="90" customHeight="1">
      <c r="A7" s="222">
        <v>4</v>
      </c>
      <c r="B7" s="222"/>
      <c r="C7" s="225" t="s">
        <v>409</v>
      </c>
      <c r="D7" s="231" t="s">
        <v>26</v>
      </c>
      <c r="E7" s="229">
        <v>5</v>
      </c>
      <c r="F7" s="229"/>
      <c r="G7" s="185">
        <f t="shared" si="0"/>
        <v>0</v>
      </c>
      <c r="H7" s="185">
        <f t="shared" si="1"/>
        <v>0</v>
      </c>
      <c r="I7" s="185">
        <f t="shared" si="2"/>
        <v>0</v>
      </c>
      <c r="J7" s="232"/>
      <c r="K7" s="230"/>
    </row>
    <row r="8" spans="1:11" ht="102" customHeight="1">
      <c r="A8" s="222">
        <v>5</v>
      </c>
      <c r="B8" s="222"/>
      <c r="C8" s="225" t="s">
        <v>410</v>
      </c>
      <c r="D8" s="231" t="s">
        <v>26</v>
      </c>
      <c r="E8" s="229">
        <v>8</v>
      </c>
      <c r="F8" s="229"/>
      <c r="G8" s="185">
        <f t="shared" si="0"/>
        <v>0</v>
      </c>
      <c r="H8" s="185">
        <f t="shared" si="1"/>
        <v>0</v>
      </c>
      <c r="I8" s="185">
        <f t="shared" si="2"/>
        <v>0</v>
      </c>
      <c r="J8" s="232"/>
      <c r="K8" s="230"/>
    </row>
    <row r="9" spans="1:11" ht="102.75" customHeight="1">
      <c r="A9" s="222">
        <v>6</v>
      </c>
      <c r="B9" s="222"/>
      <c r="C9" s="225" t="s">
        <v>411</v>
      </c>
      <c r="D9" s="231" t="s">
        <v>26</v>
      </c>
      <c r="E9" s="229">
        <v>203</v>
      </c>
      <c r="F9" s="229"/>
      <c r="G9" s="185">
        <f t="shared" si="0"/>
        <v>0</v>
      </c>
      <c r="H9" s="185">
        <f t="shared" si="1"/>
        <v>0</v>
      </c>
      <c r="I9" s="185">
        <f t="shared" si="2"/>
        <v>0</v>
      </c>
      <c r="J9" s="232"/>
      <c r="K9" s="230"/>
    </row>
    <row r="10" spans="1:11" ht="102" customHeight="1">
      <c r="A10" s="222">
        <v>7</v>
      </c>
      <c r="B10" s="222"/>
      <c r="C10" s="225" t="s">
        <v>412</v>
      </c>
      <c r="D10" s="231" t="s">
        <v>26</v>
      </c>
      <c r="E10" s="229">
        <v>42</v>
      </c>
      <c r="F10" s="229"/>
      <c r="G10" s="185">
        <f t="shared" si="0"/>
        <v>0</v>
      </c>
      <c r="H10" s="185">
        <f t="shared" si="1"/>
        <v>0</v>
      </c>
      <c r="I10" s="185">
        <f t="shared" si="2"/>
        <v>0</v>
      </c>
      <c r="J10" s="232"/>
      <c r="K10" s="230"/>
    </row>
    <row r="11" spans="1:11" ht="101.25" customHeight="1">
      <c r="A11" s="222">
        <v>8</v>
      </c>
      <c r="B11" s="222"/>
      <c r="C11" s="225" t="s">
        <v>413</v>
      </c>
      <c r="D11" s="231" t="s">
        <v>26</v>
      </c>
      <c r="E11" s="229">
        <v>203</v>
      </c>
      <c r="F11" s="229"/>
      <c r="G11" s="185">
        <f t="shared" si="0"/>
        <v>0</v>
      </c>
      <c r="H11" s="185">
        <f t="shared" si="1"/>
        <v>0</v>
      </c>
      <c r="I11" s="185">
        <f t="shared" si="2"/>
        <v>0</v>
      </c>
      <c r="J11" s="232"/>
      <c r="K11" s="230"/>
    </row>
    <row r="12" spans="1:11" ht="23.25" customHeight="1">
      <c r="A12" s="222">
        <v>9</v>
      </c>
      <c r="B12" s="222"/>
      <c r="C12" s="228" t="s">
        <v>414</v>
      </c>
      <c r="D12" s="226" t="s">
        <v>8</v>
      </c>
      <c r="E12" s="229">
        <v>2</v>
      </c>
      <c r="F12" s="229"/>
      <c r="G12" s="185">
        <f t="shared" si="0"/>
        <v>0</v>
      </c>
      <c r="H12" s="185">
        <f t="shared" si="1"/>
        <v>0</v>
      </c>
      <c r="I12" s="185">
        <f t="shared" si="2"/>
        <v>0</v>
      </c>
    </row>
    <row r="13" spans="1:11" ht="23.25" customHeight="1">
      <c r="A13" s="222">
        <v>10</v>
      </c>
      <c r="B13" s="222"/>
      <c r="C13" s="228" t="s">
        <v>415</v>
      </c>
      <c r="D13" s="226" t="s">
        <v>8</v>
      </c>
      <c r="E13" s="229">
        <v>7</v>
      </c>
      <c r="F13" s="229"/>
      <c r="G13" s="185">
        <f t="shared" si="0"/>
        <v>0</v>
      </c>
      <c r="H13" s="185">
        <f t="shared" si="1"/>
        <v>0</v>
      </c>
      <c r="I13" s="185">
        <f t="shared" si="2"/>
        <v>0</v>
      </c>
    </row>
    <row r="14" spans="1:11" ht="23.25" customHeight="1">
      <c r="A14" s="222">
        <v>11</v>
      </c>
      <c r="B14" s="222"/>
      <c r="C14" s="228" t="s">
        <v>416</v>
      </c>
      <c r="D14" s="226" t="s">
        <v>8</v>
      </c>
      <c r="E14" s="229">
        <v>1</v>
      </c>
      <c r="F14" s="229"/>
      <c r="G14" s="185">
        <f t="shared" si="0"/>
        <v>0</v>
      </c>
      <c r="H14" s="185">
        <f t="shared" si="1"/>
        <v>0</v>
      </c>
      <c r="I14" s="185">
        <f t="shared" si="2"/>
        <v>0</v>
      </c>
    </row>
    <row r="15" spans="1:11" ht="23.25" customHeight="1">
      <c r="A15" s="222">
        <v>12</v>
      </c>
      <c r="B15" s="222"/>
      <c r="C15" s="228" t="s">
        <v>417</v>
      </c>
      <c r="D15" s="226" t="s">
        <v>8</v>
      </c>
      <c r="E15" s="229">
        <v>7</v>
      </c>
      <c r="F15" s="229"/>
      <c r="G15" s="185">
        <f t="shared" si="0"/>
        <v>0</v>
      </c>
      <c r="H15" s="185">
        <f t="shared" si="1"/>
        <v>0</v>
      </c>
      <c r="I15" s="185">
        <f t="shared" si="2"/>
        <v>0</v>
      </c>
    </row>
    <row r="16" spans="1:11" ht="20.399999999999999">
      <c r="A16" s="222">
        <v>13</v>
      </c>
      <c r="B16" s="222"/>
      <c r="C16" s="225" t="s">
        <v>418</v>
      </c>
      <c r="D16" s="231" t="s">
        <v>10</v>
      </c>
      <c r="E16" s="229">
        <v>20</v>
      </c>
      <c r="F16" s="185"/>
      <c r="G16" s="185">
        <f t="shared" si="0"/>
        <v>0</v>
      </c>
      <c r="H16" s="185">
        <f t="shared" si="1"/>
        <v>0</v>
      </c>
      <c r="I16" s="185">
        <f t="shared" si="2"/>
        <v>0</v>
      </c>
      <c r="J16" s="233"/>
    </row>
    <row r="17" spans="1:11" ht="20.399999999999999">
      <c r="A17" s="222">
        <v>14</v>
      </c>
      <c r="B17" s="222"/>
      <c r="C17" s="234" t="s">
        <v>419</v>
      </c>
      <c r="D17" s="231" t="s">
        <v>10</v>
      </c>
      <c r="E17" s="229">
        <v>20</v>
      </c>
      <c r="F17" s="229"/>
      <c r="G17" s="185">
        <f t="shared" si="0"/>
        <v>0</v>
      </c>
      <c r="H17" s="185">
        <f t="shared" si="1"/>
        <v>0</v>
      </c>
      <c r="I17" s="185">
        <f t="shared" si="2"/>
        <v>0</v>
      </c>
      <c r="J17" s="233"/>
    </row>
    <row r="18" spans="1:11" ht="35.25" customHeight="1">
      <c r="A18" s="222">
        <v>15</v>
      </c>
      <c r="B18" s="222"/>
      <c r="C18" s="228" t="s">
        <v>420</v>
      </c>
      <c r="D18" s="224" t="s">
        <v>10</v>
      </c>
      <c r="E18" s="185">
        <v>8</v>
      </c>
      <c r="F18" s="185"/>
      <c r="G18" s="185">
        <f t="shared" si="0"/>
        <v>0</v>
      </c>
      <c r="H18" s="185">
        <f t="shared" si="1"/>
        <v>0</v>
      </c>
      <c r="I18" s="185">
        <f t="shared" si="2"/>
        <v>0</v>
      </c>
    </row>
    <row r="19" spans="1:11" ht="30.6">
      <c r="A19" s="222">
        <v>16</v>
      </c>
      <c r="B19" s="222"/>
      <c r="C19" s="225" t="s">
        <v>421</v>
      </c>
      <c r="D19" s="231" t="s">
        <v>10</v>
      </c>
      <c r="E19" s="229">
        <v>10</v>
      </c>
      <c r="F19" s="229"/>
      <c r="G19" s="185">
        <f t="shared" si="0"/>
        <v>0</v>
      </c>
      <c r="H19" s="185">
        <f t="shared" si="1"/>
        <v>0</v>
      </c>
      <c r="I19" s="185">
        <f t="shared" si="2"/>
        <v>0</v>
      </c>
    </row>
    <row r="20" spans="1:11" ht="33.75" customHeight="1">
      <c r="A20" s="222">
        <v>17</v>
      </c>
      <c r="B20" s="222"/>
      <c r="C20" s="225" t="s">
        <v>422</v>
      </c>
      <c r="D20" s="231" t="s">
        <v>22</v>
      </c>
      <c r="E20" s="229">
        <v>1</v>
      </c>
      <c r="F20" s="229"/>
      <c r="G20" s="185">
        <f t="shared" si="0"/>
        <v>0</v>
      </c>
      <c r="H20" s="185">
        <f t="shared" si="1"/>
        <v>0</v>
      </c>
      <c r="I20" s="185">
        <f t="shared" si="2"/>
        <v>0</v>
      </c>
    </row>
    <row r="21" spans="1:11" ht="46.5" customHeight="1">
      <c r="A21" s="222">
        <v>18</v>
      </c>
      <c r="B21" s="222"/>
      <c r="C21" s="234" t="s">
        <v>423</v>
      </c>
      <c r="D21" s="231" t="s">
        <v>8</v>
      </c>
      <c r="E21" s="229">
        <v>35</v>
      </c>
      <c r="F21" s="185"/>
      <c r="G21" s="185">
        <f t="shared" si="0"/>
        <v>0</v>
      </c>
      <c r="H21" s="185">
        <f t="shared" si="1"/>
        <v>0</v>
      </c>
      <c r="I21" s="185">
        <f t="shared" si="2"/>
        <v>0</v>
      </c>
    </row>
    <row r="22" spans="1:11" s="240" customFormat="1">
      <c r="A22" s="235"/>
      <c r="B22" s="235"/>
      <c r="C22" s="236" t="s">
        <v>424</v>
      </c>
      <c r="D22" s="237"/>
      <c r="E22" s="238"/>
      <c r="F22" s="238"/>
      <c r="G22" s="239"/>
      <c r="H22" s="238"/>
      <c r="I22" s="238"/>
    </row>
    <row r="23" spans="1:11" s="240" customFormat="1">
      <c r="A23" s="235"/>
      <c r="B23" s="235"/>
      <c r="C23" s="236" t="s">
        <v>425</v>
      </c>
      <c r="D23" s="237"/>
      <c r="E23" s="238"/>
      <c r="F23" s="238"/>
      <c r="G23" s="239"/>
      <c r="H23" s="238"/>
      <c r="I23" s="238"/>
    </row>
    <row r="24" spans="1:11" s="240" customFormat="1">
      <c r="A24" s="235"/>
      <c r="B24" s="235"/>
      <c r="C24" s="236" t="s">
        <v>426</v>
      </c>
      <c r="D24" s="237"/>
      <c r="E24" s="238"/>
      <c r="F24" s="238"/>
      <c r="G24" s="239"/>
      <c r="H24" s="238"/>
      <c r="I24" s="238"/>
    </row>
    <row r="25" spans="1:11" s="240" customFormat="1">
      <c r="A25" s="235"/>
      <c r="B25" s="235"/>
      <c r="C25" s="236" t="s">
        <v>427</v>
      </c>
      <c r="D25" s="237"/>
      <c r="E25" s="238"/>
      <c r="F25" s="238"/>
      <c r="G25" s="239"/>
      <c r="H25" s="238"/>
      <c r="I25" s="238"/>
    </row>
    <row r="26" spans="1:11" s="240" customFormat="1">
      <c r="A26" s="235"/>
      <c r="B26" s="235"/>
      <c r="C26" s="236" t="s">
        <v>428</v>
      </c>
      <c r="D26" s="237"/>
      <c r="E26" s="238"/>
      <c r="F26" s="238"/>
      <c r="G26" s="239"/>
      <c r="H26" s="238"/>
      <c r="I26" s="238"/>
    </row>
    <row r="27" spans="1:11" s="240" customFormat="1">
      <c r="A27" s="235"/>
      <c r="B27" s="235"/>
      <c r="C27" s="236" t="s">
        <v>429</v>
      </c>
      <c r="D27" s="237"/>
      <c r="E27" s="238"/>
      <c r="F27" s="238"/>
      <c r="G27" s="239"/>
      <c r="H27" s="238"/>
      <c r="I27" s="238"/>
    </row>
    <row r="28" spans="1:11" s="240" customFormat="1">
      <c r="A28" s="235"/>
      <c r="B28" s="235"/>
      <c r="C28" s="236" t="s">
        <v>430</v>
      </c>
      <c r="D28" s="237"/>
      <c r="E28" s="238"/>
      <c r="F28" s="238"/>
      <c r="G28" s="239"/>
      <c r="H28" s="238"/>
      <c r="I28" s="238"/>
    </row>
    <row r="29" spans="1:11" ht="100.5" customHeight="1">
      <c r="A29" s="222">
        <v>19</v>
      </c>
      <c r="B29" s="222"/>
      <c r="C29" s="228" t="s">
        <v>431</v>
      </c>
      <c r="D29" s="226" t="s">
        <v>8</v>
      </c>
      <c r="E29" s="229">
        <v>1</v>
      </c>
      <c r="F29" s="229"/>
      <c r="G29" s="185">
        <f t="shared" ref="G29:G35" si="3">E29*F29</f>
        <v>0</v>
      </c>
      <c r="H29" s="185">
        <f t="shared" ref="H29:H35" si="4">G29*0.22</f>
        <v>0</v>
      </c>
      <c r="I29" s="185">
        <f t="shared" ref="I29:I36" si="5">G29+H29</f>
        <v>0</v>
      </c>
    </row>
    <row r="30" spans="1:11" ht="102">
      <c r="A30" s="222">
        <v>20</v>
      </c>
      <c r="B30" s="222"/>
      <c r="C30" s="228" t="s">
        <v>432</v>
      </c>
      <c r="D30" s="226" t="s">
        <v>8</v>
      </c>
      <c r="E30" s="229">
        <v>1</v>
      </c>
      <c r="F30" s="229"/>
      <c r="G30" s="185">
        <f>E30*F30</f>
        <v>0</v>
      </c>
      <c r="H30" s="185">
        <f>G30*0.22</f>
        <v>0</v>
      </c>
      <c r="I30" s="185">
        <f>G30+H30</f>
        <v>0</v>
      </c>
    </row>
    <row r="31" spans="1:11" ht="30.6">
      <c r="A31" s="222">
        <v>21</v>
      </c>
      <c r="B31" s="222"/>
      <c r="C31" s="228" t="s">
        <v>433</v>
      </c>
      <c r="D31" s="226" t="s">
        <v>8</v>
      </c>
      <c r="E31" s="229">
        <v>3</v>
      </c>
      <c r="F31" s="229"/>
      <c r="G31" s="185">
        <f t="shared" si="3"/>
        <v>0</v>
      </c>
      <c r="H31" s="185">
        <f t="shared" si="4"/>
        <v>0</v>
      </c>
      <c r="I31" s="185">
        <f t="shared" si="5"/>
        <v>0</v>
      </c>
    </row>
    <row r="32" spans="1:11" ht="71.400000000000006">
      <c r="A32" s="222">
        <v>22</v>
      </c>
      <c r="B32" s="222"/>
      <c r="C32" s="228" t="s">
        <v>434</v>
      </c>
      <c r="D32" s="226" t="s">
        <v>8</v>
      </c>
      <c r="E32" s="229">
        <v>3</v>
      </c>
      <c r="F32" s="229"/>
      <c r="G32" s="185">
        <f t="shared" si="3"/>
        <v>0</v>
      </c>
      <c r="H32" s="185">
        <f t="shared" si="4"/>
        <v>0</v>
      </c>
      <c r="I32" s="185">
        <f t="shared" si="5"/>
        <v>0</v>
      </c>
      <c r="K32" s="230"/>
    </row>
    <row r="33" spans="1:11" ht="81.599999999999994">
      <c r="A33" s="222">
        <v>23</v>
      </c>
      <c r="B33" s="222"/>
      <c r="C33" s="228" t="s">
        <v>435</v>
      </c>
      <c r="D33" s="226" t="s">
        <v>8</v>
      </c>
      <c r="E33" s="229">
        <v>3</v>
      </c>
      <c r="F33" s="229"/>
      <c r="G33" s="185">
        <f t="shared" si="3"/>
        <v>0</v>
      </c>
      <c r="H33" s="185">
        <f t="shared" si="4"/>
        <v>0</v>
      </c>
      <c r="I33" s="185">
        <f t="shared" si="5"/>
        <v>0</v>
      </c>
      <c r="K33" s="230"/>
    </row>
    <row r="34" spans="1:11" ht="23.25" customHeight="1">
      <c r="A34" s="222">
        <v>24</v>
      </c>
      <c r="B34" s="222"/>
      <c r="C34" s="225" t="s">
        <v>436</v>
      </c>
      <c r="D34" s="224" t="s">
        <v>406</v>
      </c>
      <c r="E34" s="185">
        <v>0.25800000000000001</v>
      </c>
      <c r="F34" s="185"/>
      <c r="G34" s="185">
        <f t="shared" si="3"/>
        <v>0</v>
      </c>
      <c r="H34" s="185">
        <f t="shared" si="4"/>
        <v>0</v>
      </c>
      <c r="I34" s="185">
        <f t="shared" si="5"/>
        <v>0</v>
      </c>
    </row>
    <row r="35" spans="1:11">
      <c r="A35" s="241">
        <v>25</v>
      </c>
      <c r="B35" s="241"/>
      <c r="C35" s="242" t="s">
        <v>437</v>
      </c>
      <c r="D35" s="243" t="s">
        <v>438</v>
      </c>
      <c r="E35" s="244">
        <v>1</v>
      </c>
      <c r="F35" s="244"/>
      <c r="G35" s="244">
        <f t="shared" si="3"/>
        <v>0</v>
      </c>
      <c r="H35" s="244">
        <f t="shared" si="4"/>
        <v>0</v>
      </c>
      <c r="I35" s="244">
        <f t="shared" si="5"/>
        <v>0</v>
      </c>
    </row>
    <row r="36" spans="1:11">
      <c r="A36" s="245"/>
      <c r="B36" s="245"/>
      <c r="C36" s="246" t="s">
        <v>439</v>
      </c>
      <c r="D36" s="247"/>
      <c r="E36" s="185"/>
      <c r="F36" s="185"/>
      <c r="G36" s="212">
        <f>SUM(G4:G35)</f>
        <v>0</v>
      </c>
      <c r="H36" s="212">
        <f>SUM(H4:H35)</f>
        <v>0</v>
      </c>
      <c r="I36" s="212">
        <f t="shared" si="5"/>
        <v>0</v>
      </c>
    </row>
    <row r="37" spans="1:11">
      <c r="A37" s="245"/>
      <c r="B37" s="245"/>
      <c r="C37" s="246"/>
      <c r="D37" s="247"/>
      <c r="E37" s="185"/>
      <c r="F37" s="185"/>
      <c r="G37" s="185"/>
      <c r="H37" s="185"/>
      <c r="I37" s="213"/>
    </row>
    <row r="38" spans="1:11">
      <c r="A38" s="245"/>
      <c r="B38" s="245"/>
      <c r="C38" s="225"/>
      <c r="D38" s="247"/>
      <c r="E38" s="185"/>
      <c r="F38" s="185"/>
      <c r="G38" s="185"/>
      <c r="H38" s="185"/>
      <c r="I38" s="213"/>
    </row>
    <row r="39" spans="1:11" s="221" customFormat="1" ht="10.199999999999999">
      <c r="A39" s="215"/>
      <c r="B39" s="215"/>
      <c r="C39" s="216" t="s">
        <v>440</v>
      </c>
      <c r="D39" s="217"/>
      <c r="E39" s="218"/>
      <c r="F39" s="218"/>
      <c r="G39" s="218" t="s">
        <v>337</v>
      </c>
      <c r="H39" s="219" t="s">
        <v>338</v>
      </c>
      <c r="I39" s="220" t="s">
        <v>339</v>
      </c>
    </row>
    <row r="40" spans="1:11">
      <c r="A40" s="245"/>
      <c r="B40" s="245"/>
      <c r="C40" s="210"/>
      <c r="D40" s="247"/>
      <c r="E40" s="185"/>
      <c r="F40" s="185"/>
      <c r="G40" s="185"/>
      <c r="H40" s="185"/>
      <c r="I40" s="213"/>
    </row>
    <row r="41" spans="1:11">
      <c r="A41" s="248"/>
      <c r="B41" s="248"/>
      <c r="C41" s="249" t="s">
        <v>403</v>
      </c>
      <c r="D41" s="250"/>
      <c r="E41" s="244"/>
      <c r="F41" s="244"/>
      <c r="G41" s="244">
        <f>G36</f>
        <v>0</v>
      </c>
      <c r="H41" s="244">
        <f>G41*0.22</f>
        <v>0</v>
      </c>
      <c r="I41" s="244">
        <f>G41+H41</f>
        <v>0</v>
      </c>
    </row>
    <row r="42" spans="1:11">
      <c r="A42" s="245"/>
      <c r="B42" s="245"/>
      <c r="C42" s="210" t="s">
        <v>439</v>
      </c>
      <c r="D42" s="251" t="s">
        <v>438</v>
      </c>
      <c r="E42" s="185"/>
      <c r="F42" s="185"/>
      <c r="G42" s="212">
        <f>SUM(G41:G41)</f>
        <v>0</v>
      </c>
      <c r="H42" s="212">
        <f>SUM(H41:H41)</f>
        <v>0</v>
      </c>
      <c r="I42" s="212">
        <f>G42+H42</f>
        <v>0</v>
      </c>
    </row>
  </sheetData>
  <pageMargins left="0.75" right="0.75" top="1" bottom="1" header="0" footer="0"/>
  <pageSetup paperSize="9"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0"/>
  <sheetViews>
    <sheetView view="pageBreakPreview" topLeftCell="A343" zoomScaleNormal="100" zoomScaleSheetLayoutView="100" workbookViewId="0"/>
  </sheetViews>
  <sheetFormatPr defaultRowHeight="14.4"/>
  <cols>
    <col min="2" max="2" width="54.109375" customWidth="1"/>
  </cols>
  <sheetData>
    <row r="1" spans="1:6">
      <c r="A1" s="369" t="s">
        <v>450</v>
      </c>
      <c r="B1" s="370" t="s">
        <v>451</v>
      </c>
      <c r="C1" s="371"/>
      <c r="D1" s="372"/>
      <c r="E1" s="373"/>
      <c r="F1" s="373"/>
    </row>
    <row r="2" spans="1:6" ht="15" thickBot="1">
      <c r="A2" s="374" t="s">
        <v>212</v>
      </c>
      <c r="B2" s="375" t="s">
        <v>512</v>
      </c>
      <c r="C2" s="376"/>
      <c r="D2" s="377"/>
      <c r="E2" s="378"/>
      <c r="F2" s="379"/>
    </row>
    <row r="3" spans="1:6" ht="15" thickBot="1">
      <c r="A3" s="380" t="s">
        <v>214</v>
      </c>
      <c r="B3" s="381" t="s">
        <v>453</v>
      </c>
      <c r="C3" s="382"/>
      <c r="D3" s="383"/>
      <c r="E3" s="384"/>
      <c r="F3" s="385"/>
    </row>
    <row r="4" spans="1:6">
      <c r="A4" s="330"/>
      <c r="B4" s="261"/>
      <c r="C4" s="331"/>
      <c r="D4" s="332"/>
      <c r="E4" s="333"/>
      <c r="F4" s="334"/>
    </row>
    <row r="5" spans="1:6" ht="79.2">
      <c r="A5" s="262" t="s">
        <v>454</v>
      </c>
      <c r="B5" s="335" t="s">
        <v>455</v>
      </c>
      <c r="C5" s="264" t="s">
        <v>456</v>
      </c>
      <c r="D5" s="264" t="s">
        <v>457</v>
      </c>
      <c r="E5" s="265" t="s">
        <v>458</v>
      </c>
      <c r="F5" s="265" t="s">
        <v>459</v>
      </c>
    </row>
    <row r="6" spans="1:6">
      <c r="A6" s="336">
        <v>1</v>
      </c>
      <c r="B6" s="337"/>
      <c r="C6" s="338"/>
      <c r="D6" s="267"/>
      <c r="E6" s="339"/>
      <c r="F6" s="338"/>
    </row>
    <row r="7" spans="1:6">
      <c r="A7" s="290">
        <f>COUNT(A6+1)</f>
        <v>1</v>
      </c>
      <c r="B7" s="296" t="s">
        <v>513</v>
      </c>
      <c r="C7" s="298"/>
      <c r="D7" s="297"/>
      <c r="E7" s="280"/>
      <c r="F7" s="280"/>
    </row>
    <row r="8" spans="1:6" ht="39.6">
      <c r="A8" s="290"/>
      <c r="B8" s="299" t="s">
        <v>514</v>
      </c>
      <c r="C8" s="298"/>
      <c r="D8" s="297"/>
      <c r="E8" s="280"/>
      <c r="F8" s="280"/>
    </row>
    <row r="9" spans="1:6" ht="16.2">
      <c r="A9" s="290"/>
      <c r="B9" s="299"/>
      <c r="C9" s="273">
        <v>155</v>
      </c>
      <c r="D9" s="297" t="s">
        <v>463</v>
      </c>
      <c r="E9" s="279"/>
      <c r="F9" s="280">
        <f>C9*E9</f>
        <v>0</v>
      </c>
    </row>
    <row r="10" spans="1:6">
      <c r="A10" s="290"/>
      <c r="B10" s="299"/>
      <c r="C10" s="273"/>
      <c r="D10" s="297"/>
      <c r="E10" s="295"/>
      <c r="F10" s="280"/>
    </row>
    <row r="11" spans="1:6">
      <c r="A11" s="340"/>
      <c r="B11" s="341"/>
      <c r="C11" s="268"/>
      <c r="D11" s="342"/>
      <c r="E11" s="310"/>
      <c r="F11" s="309"/>
    </row>
    <row r="12" spans="1:6">
      <c r="A12" s="290">
        <f>COUNT($A$7:A11)+1</f>
        <v>2</v>
      </c>
      <c r="B12" s="343" t="s">
        <v>515</v>
      </c>
      <c r="C12" s="273"/>
      <c r="D12" s="297"/>
      <c r="E12" s="295"/>
      <c r="F12" s="298"/>
    </row>
    <row r="13" spans="1:6" ht="52.8">
      <c r="A13" s="290"/>
      <c r="B13" s="299" t="s">
        <v>516</v>
      </c>
      <c r="C13" s="273"/>
      <c r="D13" s="297"/>
      <c r="E13" s="295"/>
      <c r="F13" s="298"/>
    </row>
    <row r="14" spans="1:6" ht="16.2">
      <c r="A14" s="290"/>
      <c r="B14" s="299"/>
      <c r="C14" s="273">
        <v>200</v>
      </c>
      <c r="D14" s="297" t="s">
        <v>517</v>
      </c>
      <c r="E14" s="279"/>
      <c r="F14" s="280">
        <f>C14*E14</f>
        <v>0</v>
      </c>
    </row>
    <row r="15" spans="1:6">
      <c r="A15" s="344"/>
      <c r="B15" s="345"/>
      <c r="C15" s="283"/>
      <c r="D15" s="346"/>
      <c r="E15" s="285"/>
      <c r="F15" s="286"/>
    </row>
    <row r="16" spans="1:6">
      <c r="A16" s="266"/>
      <c r="B16" s="341"/>
      <c r="C16" s="268"/>
      <c r="D16" s="342"/>
      <c r="E16" s="310"/>
      <c r="F16" s="309"/>
    </row>
    <row r="17" spans="1:6">
      <c r="A17" s="290">
        <f>COUNT($A$7:A16)+1</f>
        <v>3</v>
      </c>
      <c r="B17" s="296" t="s">
        <v>518</v>
      </c>
      <c r="C17" s="273"/>
      <c r="D17" s="297"/>
      <c r="E17" s="295"/>
      <c r="F17" s="298"/>
    </row>
    <row r="18" spans="1:6" ht="39.6">
      <c r="A18" s="271"/>
      <c r="B18" s="299" t="s">
        <v>519</v>
      </c>
      <c r="C18" s="273"/>
      <c r="D18" s="297"/>
      <c r="E18" s="295"/>
      <c r="F18" s="298"/>
    </row>
    <row r="19" spans="1:6" ht="16.2">
      <c r="A19" s="271"/>
      <c r="B19" s="299"/>
      <c r="C19" s="273">
        <v>20</v>
      </c>
      <c r="D19" s="297" t="s">
        <v>517</v>
      </c>
      <c r="E19" s="279"/>
      <c r="F19" s="280">
        <f>C19*E19</f>
        <v>0</v>
      </c>
    </row>
    <row r="20" spans="1:6">
      <c r="A20" s="281"/>
      <c r="B20" s="345"/>
      <c r="C20" s="283"/>
      <c r="D20" s="346"/>
      <c r="E20" s="285"/>
      <c r="F20" s="286"/>
    </row>
    <row r="21" spans="1:6">
      <c r="A21" s="266"/>
      <c r="B21" s="341"/>
      <c r="C21" s="268"/>
      <c r="D21" s="342"/>
      <c r="E21" s="310"/>
      <c r="F21" s="309"/>
    </row>
    <row r="22" spans="1:6">
      <c r="A22" s="290">
        <f>COUNT($A$7:A21)+1</f>
        <v>4</v>
      </c>
      <c r="B22" s="296" t="s">
        <v>520</v>
      </c>
      <c r="C22" s="273"/>
      <c r="D22" s="297"/>
      <c r="E22" s="295"/>
      <c r="F22" s="280"/>
    </row>
    <row r="23" spans="1:6" ht="39.6">
      <c r="A23" s="271"/>
      <c r="B23" s="299" t="s">
        <v>521</v>
      </c>
      <c r="C23" s="273"/>
      <c r="D23" s="297"/>
      <c r="E23" s="295"/>
      <c r="F23" s="280"/>
    </row>
    <row r="24" spans="1:6">
      <c r="A24" s="271"/>
      <c r="B24" s="299"/>
      <c r="C24" s="273">
        <v>2</v>
      </c>
      <c r="D24" s="297" t="s">
        <v>522</v>
      </c>
      <c r="E24" s="279"/>
      <c r="F24" s="280">
        <f>C24*E24</f>
        <v>0</v>
      </c>
    </row>
    <row r="25" spans="1:6">
      <c r="A25" s="281"/>
      <c r="B25" s="345"/>
      <c r="C25" s="283"/>
      <c r="D25" s="346"/>
      <c r="E25" s="285"/>
      <c r="F25" s="286"/>
    </row>
    <row r="26" spans="1:6">
      <c r="A26" s="266"/>
      <c r="B26" s="341"/>
      <c r="C26" s="268"/>
      <c r="D26" s="342"/>
      <c r="E26" s="310"/>
      <c r="F26" s="289"/>
    </row>
    <row r="27" spans="1:6">
      <c r="A27" s="290">
        <f>COUNT($A$7:A26)+1</f>
        <v>5</v>
      </c>
      <c r="B27" s="296" t="s">
        <v>523</v>
      </c>
      <c r="C27" s="273"/>
      <c r="D27" s="297"/>
      <c r="E27" s="295"/>
      <c r="F27" s="280"/>
    </row>
    <row r="28" spans="1:6" ht="26.4">
      <c r="A28" s="271"/>
      <c r="B28" s="299" t="s">
        <v>524</v>
      </c>
      <c r="C28" s="273"/>
      <c r="D28" s="297"/>
      <c r="E28" s="295"/>
      <c r="F28" s="280"/>
    </row>
    <row r="29" spans="1:6" ht="16.2">
      <c r="A29" s="271"/>
      <c r="B29" s="299"/>
      <c r="C29" s="273">
        <v>4</v>
      </c>
      <c r="D29" s="297" t="s">
        <v>463</v>
      </c>
      <c r="E29" s="279"/>
      <c r="F29" s="280">
        <f>C29*E29</f>
        <v>0</v>
      </c>
    </row>
    <row r="30" spans="1:6">
      <c r="A30" s="281"/>
      <c r="B30" s="345"/>
      <c r="C30" s="283"/>
      <c r="D30" s="346"/>
      <c r="E30" s="285"/>
      <c r="F30" s="286"/>
    </row>
    <row r="31" spans="1:6">
      <c r="A31" s="266"/>
      <c r="B31" s="341"/>
      <c r="C31" s="268"/>
      <c r="D31" s="342"/>
      <c r="E31" s="310"/>
      <c r="F31" s="309"/>
    </row>
    <row r="32" spans="1:6">
      <c r="A32" s="290">
        <f>COUNT($A$7:A31)+1</f>
        <v>6</v>
      </c>
      <c r="B32" s="296" t="s">
        <v>525</v>
      </c>
      <c r="C32" s="273"/>
      <c r="D32" s="297"/>
      <c r="E32" s="295"/>
      <c r="F32" s="298"/>
    </row>
    <row r="33" spans="1:6" ht="66">
      <c r="A33" s="271"/>
      <c r="B33" s="299" t="s">
        <v>526</v>
      </c>
      <c r="C33" s="273"/>
      <c r="D33" s="297"/>
      <c r="E33" s="295"/>
      <c r="F33" s="298"/>
    </row>
    <row r="34" spans="1:6">
      <c r="A34" s="271"/>
      <c r="B34" s="296" t="s">
        <v>527</v>
      </c>
      <c r="C34" s="273"/>
      <c r="D34" s="297"/>
      <c r="E34" s="295"/>
      <c r="F34" s="298"/>
    </row>
    <row r="35" spans="1:6" ht="26.4">
      <c r="A35" s="271"/>
      <c r="B35" s="299" t="s">
        <v>528</v>
      </c>
      <c r="C35" s="273">
        <v>20</v>
      </c>
      <c r="D35" s="297" t="s">
        <v>517</v>
      </c>
      <c r="E35" s="279"/>
      <c r="F35" s="280">
        <f>C35*E35</f>
        <v>0</v>
      </c>
    </row>
    <row r="36" spans="1:6" ht="26.4">
      <c r="A36" s="271"/>
      <c r="B36" s="299" t="s">
        <v>529</v>
      </c>
      <c r="C36" s="273">
        <v>20</v>
      </c>
      <c r="D36" s="297" t="s">
        <v>517</v>
      </c>
      <c r="E36" s="279"/>
      <c r="F36" s="280">
        <f>C36*E36</f>
        <v>0</v>
      </c>
    </row>
    <row r="37" spans="1:6">
      <c r="A37" s="281"/>
      <c r="B37" s="345"/>
      <c r="C37" s="283"/>
      <c r="D37" s="346"/>
      <c r="E37" s="285"/>
      <c r="F37" s="286"/>
    </row>
    <row r="38" spans="1:6">
      <c r="A38" s="266"/>
      <c r="B38" s="337"/>
      <c r="C38" s="268"/>
      <c r="D38" s="342"/>
      <c r="E38" s="310"/>
      <c r="F38" s="289"/>
    </row>
    <row r="39" spans="1:6">
      <c r="A39" s="290">
        <f>COUNT($A$7:A38)+1</f>
        <v>7</v>
      </c>
      <c r="B39" s="343" t="s">
        <v>530</v>
      </c>
      <c r="C39" s="273"/>
      <c r="D39" s="297"/>
      <c r="E39" s="295"/>
      <c r="F39" s="280"/>
    </row>
    <row r="40" spans="1:6" ht="26.4">
      <c r="A40" s="271"/>
      <c r="B40" s="347" t="s">
        <v>531</v>
      </c>
      <c r="C40" s="273"/>
      <c r="D40" s="297"/>
      <c r="E40" s="295"/>
      <c r="F40" s="280"/>
    </row>
    <row r="41" spans="1:6">
      <c r="A41" s="271"/>
      <c r="B41" s="348"/>
      <c r="C41" s="273">
        <v>2</v>
      </c>
      <c r="D41" s="297" t="s">
        <v>8</v>
      </c>
      <c r="E41" s="279"/>
      <c r="F41" s="280">
        <f t="shared" ref="F41" si="0">C41*E41</f>
        <v>0</v>
      </c>
    </row>
    <row r="42" spans="1:6">
      <c r="A42" s="281"/>
      <c r="B42" s="349"/>
      <c r="C42" s="283"/>
      <c r="D42" s="346"/>
      <c r="E42" s="285"/>
      <c r="F42" s="286"/>
    </row>
    <row r="43" spans="1:6">
      <c r="A43" s="266"/>
      <c r="B43" s="337"/>
      <c r="C43" s="268"/>
      <c r="D43" s="342"/>
      <c r="E43" s="310"/>
      <c r="F43" s="289"/>
    </row>
    <row r="44" spans="1:6">
      <c r="A44" s="290">
        <f>COUNT($A$7:A43)+1</f>
        <v>8</v>
      </c>
      <c r="B44" s="296" t="s">
        <v>532</v>
      </c>
      <c r="C44" s="273"/>
      <c r="D44" s="297"/>
      <c r="E44" s="295"/>
      <c r="F44" s="280"/>
    </row>
    <row r="45" spans="1:6">
      <c r="A45" s="271"/>
      <c r="B45" s="299" t="s">
        <v>533</v>
      </c>
      <c r="C45" s="273"/>
      <c r="D45" s="297"/>
      <c r="E45" s="295"/>
      <c r="F45" s="298"/>
    </row>
    <row r="46" spans="1:6" ht="16.2">
      <c r="A46" s="271"/>
      <c r="B46" s="299"/>
      <c r="C46" s="273">
        <v>100</v>
      </c>
      <c r="D46" s="297" t="s">
        <v>517</v>
      </c>
      <c r="E46" s="279"/>
      <c r="F46" s="280">
        <f>C46*E46</f>
        <v>0</v>
      </c>
    </row>
    <row r="47" spans="1:6">
      <c r="A47" s="281"/>
      <c r="B47" s="345"/>
      <c r="C47" s="283"/>
      <c r="D47" s="346"/>
      <c r="E47" s="285"/>
      <c r="F47" s="286"/>
    </row>
    <row r="48" spans="1:6">
      <c r="A48" s="266"/>
      <c r="B48" s="341"/>
      <c r="C48" s="268"/>
      <c r="D48" s="342"/>
      <c r="E48" s="310"/>
      <c r="F48" s="289"/>
    </row>
    <row r="49" spans="1:6">
      <c r="A49" s="290">
        <f>COUNT($A$7:A48)+1</f>
        <v>9</v>
      </c>
      <c r="B49" s="296" t="s">
        <v>534</v>
      </c>
      <c r="C49" s="273"/>
      <c r="D49" s="297"/>
      <c r="E49" s="295"/>
      <c r="F49" s="298"/>
    </row>
    <row r="50" spans="1:6" ht="39.6">
      <c r="A50" s="271"/>
      <c r="B50" s="299" t="s">
        <v>535</v>
      </c>
      <c r="C50" s="273"/>
      <c r="D50" s="297"/>
      <c r="E50" s="295"/>
      <c r="F50" s="298"/>
    </row>
    <row r="51" spans="1:6" ht="16.2">
      <c r="A51" s="271"/>
      <c r="B51" s="299" t="s">
        <v>536</v>
      </c>
      <c r="C51" s="273">
        <v>150</v>
      </c>
      <c r="D51" s="297" t="s">
        <v>537</v>
      </c>
      <c r="E51" s="279"/>
      <c r="F51" s="280">
        <f>C51*E51</f>
        <v>0</v>
      </c>
    </row>
    <row r="52" spans="1:6" ht="16.2">
      <c r="A52" s="271"/>
      <c r="B52" s="299" t="s">
        <v>538</v>
      </c>
      <c r="C52" s="273">
        <v>40</v>
      </c>
      <c r="D52" s="297" t="s">
        <v>537</v>
      </c>
      <c r="E52" s="279"/>
      <c r="F52" s="280">
        <f>C52*E52</f>
        <v>0</v>
      </c>
    </row>
    <row r="53" spans="1:6">
      <c r="A53" s="281"/>
      <c r="B53" s="345"/>
      <c r="C53" s="283"/>
      <c r="D53" s="346"/>
      <c r="E53" s="285"/>
      <c r="F53" s="286"/>
    </row>
    <row r="54" spans="1:6">
      <c r="A54" s="266"/>
      <c r="B54" s="341"/>
      <c r="C54" s="268"/>
      <c r="D54" s="342"/>
      <c r="E54" s="310"/>
      <c r="F54" s="289"/>
    </row>
    <row r="55" spans="1:6">
      <c r="A55" s="290">
        <f>COUNT($A$7:A54)+1</f>
        <v>10</v>
      </c>
      <c r="B55" s="296" t="s">
        <v>539</v>
      </c>
      <c r="C55" s="273"/>
      <c r="D55" s="297"/>
      <c r="E55" s="295"/>
      <c r="F55" s="280"/>
    </row>
    <row r="56" spans="1:6" ht="52.8">
      <c r="A56" s="271"/>
      <c r="B56" s="299" t="s">
        <v>540</v>
      </c>
      <c r="C56" s="273"/>
      <c r="D56" s="297"/>
      <c r="E56" s="295"/>
      <c r="F56" s="280"/>
    </row>
    <row r="57" spans="1:6" ht="16.2">
      <c r="A57" s="271"/>
      <c r="B57" s="299"/>
      <c r="C57" s="273">
        <v>35</v>
      </c>
      <c r="D57" s="297" t="s">
        <v>537</v>
      </c>
      <c r="E57" s="279"/>
      <c r="F57" s="280">
        <f>C57*E57</f>
        <v>0</v>
      </c>
    </row>
    <row r="58" spans="1:6">
      <c r="A58" s="281"/>
      <c r="B58" s="345"/>
      <c r="C58" s="283"/>
      <c r="D58" s="346"/>
      <c r="E58" s="285"/>
      <c r="F58" s="286"/>
    </row>
    <row r="59" spans="1:6">
      <c r="A59" s="266"/>
      <c r="B59" s="341"/>
      <c r="C59" s="268"/>
      <c r="D59" s="342"/>
      <c r="E59" s="310"/>
      <c r="F59" s="289"/>
    </row>
    <row r="60" spans="1:6">
      <c r="A60" s="290">
        <f>COUNT($A$7:A59)+1</f>
        <v>11</v>
      </c>
      <c r="B60" s="296" t="s">
        <v>541</v>
      </c>
      <c r="C60" s="273"/>
      <c r="D60" s="297"/>
      <c r="E60" s="295"/>
      <c r="F60" s="280"/>
    </row>
    <row r="61" spans="1:6" ht="39.6">
      <c r="A61" s="271"/>
      <c r="B61" s="299" t="s">
        <v>542</v>
      </c>
      <c r="C61" s="273"/>
      <c r="D61" s="297"/>
      <c r="E61" s="295"/>
      <c r="F61" s="280"/>
    </row>
    <row r="62" spans="1:6" ht="16.2">
      <c r="A62" s="271"/>
      <c r="B62" s="299"/>
      <c r="C62" s="273">
        <v>30</v>
      </c>
      <c r="D62" s="297" t="s">
        <v>537</v>
      </c>
      <c r="E62" s="279"/>
      <c r="F62" s="280">
        <f>C62*E62</f>
        <v>0</v>
      </c>
    </row>
    <row r="63" spans="1:6">
      <c r="A63" s="281"/>
      <c r="B63" s="345"/>
      <c r="C63" s="283"/>
      <c r="D63" s="346"/>
      <c r="E63" s="285"/>
      <c r="F63" s="286"/>
    </row>
    <row r="64" spans="1:6">
      <c r="A64" s="266"/>
      <c r="B64" s="341"/>
      <c r="C64" s="268"/>
      <c r="D64" s="342"/>
      <c r="E64" s="310"/>
      <c r="F64" s="289"/>
    </row>
    <row r="65" spans="1:6">
      <c r="A65" s="290">
        <f>COUNT($A$7:A64)+1</f>
        <v>12</v>
      </c>
      <c r="B65" s="296" t="s">
        <v>543</v>
      </c>
      <c r="C65" s="273"/>
      <c r="D65" s="297"/>
      <c r="E65" s="295"/>
      <c r="F65" s="280"/>
    </row>
    <row r="66" spans="1:6" ht="52.8">
      <c r="A66" s="271"/>
      <c r="B66" s="299" t="s">
        <v>544</v>
      </c>
      <c r="C66" s="273"/>
      <c r="D66" s="297"/>
      <c r="E66" s="295"/>
      <c r="F66" s="280"/>
    </row>
    <row r="67" spans="1:6" ht="16.2">
      <c r="A67" s="271"/>
      <c r="B67" s="299"/>
      <c r="C67" s="273">
        <v>70</v>
      </c>
      <c r="D67" s="297" t="s">
        <v>537</v>
      </c>
      <c r="E67" s="279"/>
      <c r="F67" s="280">
        <f>C67*E67</f>
        <v>0</v>
      </c>
    </row>
    <row r="68" spans="1:6">
      <c r="A68" s="281"/>
      <c r="B68" s="345"/>
      <c r="C68" s="283"/>
      <c r="D68" s="346"/>
      <c r="E68" s="285"/>
      <c r="F68" s="286"/>
    </row>
    <row r="69" spans="1:6">
      <c r="A69" s="266"/>
      <c r="B69" s="341"/>
      <c r="C69" s="268"/>
      <c r="D69" s="342"/>
      <c r="E69" s="310"/>
      <c r="F69" s="289"/>
    </row>
    <row r="70" spans="1:6">
      <c r="A70" s="290">
        <f>COUNT($A$7:A69)+1</f>
        <v>13</v>
      </c>
      <c r="B70" s="296" t="s">
        <v>545</v>
      </c>
      <c r="C70" s="273"/>
      <c r="D70" s="297"/>
      <c r="E70" s="295"/>
      <c r="F70" s="298"/>
    </row>
    <row r="71" spans="1:6" ht="39.6">
      <c r="A71" s="271"/>
      <c r="B71" s="299" t="s">
        <v>546</v>
      </c>
      <c r="C71" s="273"/>
      <c r="D71" s="297"/>
      <c r="E71" s="295"/>
      <c r="F71" s="298"/>
    </row>
    <row r="72" spans="1:6" ht="16.2">
      <c r="A72" s="271"/>
      <c r="B72" s="299"/>
      <c r="C72" s="273">
        <v>55</v>
      </c>
      <c r="D72" s="297" t="s">
        <v>537</v>
      </c>
      <c r="E72" s="279"/>
      <c r="F72" s="280">
        <f>C72*E72</f>
        <v>0</v>
      </c>
    </row>
    <row r="73" spans="1:6">
      <c r="A73" s="281"/>
      <c r="B73" s="345"/>
      <c r="C73" s="283"/>
      <c r="D73" s="346"/>
      <c r="E73" s="285"/>
      <c r="F73" s="286"/>
    </row>
    <row r="74" spans="1:6">
      <c r="A74" s="266"/>
      <c r="B74" s="337"/>
      <c r="C74" s="268"/>
      <c r="D74" s="350"/>
      <c r="E74" s="351"/>
      <c r="F74" s="267"/>
    </row>
    <row r="75" spans="1:6">
      <c r="A75" s="290">
        <f>COUNT($A$7:A74)+1</f>
        <v>14</v>
      </c>
      <c r="B75" s="296" t="s">
        <v>547</v>
      </c>
      <c r="C75" s="273"/>
      <c r="D75" s="297"/>
      <c r="E75" s="295"/>
      <c r="F75" s="280"/>
    </row>
    <row r="76" spans="1:6" ht="26.4">
      <c r="A76" s="271"/>
      <c r="B76" s="299" t="s">
        <v>548</v>
      </c>
      <c r="C76" s="273"/>
      <c r="D76" s="297"/>
      <c r="E76" s="295"/>
      <c r="F76" s="298"/>
    </row>
    <row r="77" spans="1:6" ht="16.2">
      <c r="A77" s="271"/>
      <c r="B77" s="299"/>
      <c r="C77" s="273">
        <v>200</v>
      </c>
      <c r="D77" s="297" t="s">
        <v>537</v>
      </c>
      <c r="E77" s="279"/>
      <c r="F77" s="280">
        <f>C77*E77</f>
        <v>0</v>
      </c>
    </row>
    <row r="78" spans="1:6">
      <c r="A78" s="281"/>
      <c r="B78" s="345"/>
      <c r="C78" s="283"/>
      <c r="D78" s="346"/>
      <c r="E78" s="285"/>
      <c r="F78" s="286"/>
    </row>
    <row r="79" spans="1:6">
      <c r="A79" s="266"/>
      <c r="B79" s="341"/>
      <c r="C79" s="268"/>
      <c r="D79" s="342"/>
      <c r="E79" s="310"/>
      <c r="F79" s="289"/>
    </row>
    <row r="80" spans="1:6">
      <c r="A80" s="290">
        <f>COUNT($A$7:A79)+1</f>
        <v>15</v>
      </c>
      <c r="B80" s="296" t="s">
        <v>549</v>
      </c>
      <c r="C80" s="273"/>
      <c r="D80" s="297"/>
      <c r="E80" s="295"/>
      <c r="F80" s="280"/>
    </row>
    <row r="81" spans="1:6" ht="26.4">
      <c r="A81" s="271"/>
      <c r="B81" s="299" t="s">
        <v>550</v>
      </c>
      <c r="C81" s="273"/>
      <c r="D81" s="297"/>
      <c r="E81" s="295"/>
      <c r="F81" s="298"/>
    </row>
    <row r="82" spans="1:6" ht="16.2">
      <c r="A82" s="271"/>
      <c r="B82" s="299"/>
      <c r="C82" s="273">
        <v>120</v>
      </c>
      <c r="D82" s="297" t="s">
        <v>463</v>
      </c>
      <c r="E82" s="279"/>
      <c r="F82" s="280">
        <f>C82*E82</f>
        <v>0</v>
      </c>
    </row>
    <row r="83" spans="1:6">
      <c r="A83" s="281"/>
      <c r="B83" s="345"/>
      <c r="C83" s="283"/>
      <c r="D83" s="346"/>
      <c r="E83" s="285"/>
      <c r="F83" s="286"/>
    </row>
    <row r="84" spans="1:6">
      <c r="A84" s="266"/>
      <c r="B84" s="341"/>
      <c r="C84" s="268"/>
      <c r="D84" s="342"/>
      <c r="E84" s="310"/>
      <c r="F84" s="289"/>
    </row>
    <row r="85" spans="1:6">
      <c r="A85" s="290">
        <f>COUNT($A$7:A84)+1</f>
        <v>16</v>
      </c>
      <c r="B85" s="296" t="s">
        <v>551</v>
      </c>
      <c r="C85" s="273"/>
      <c r="D85" s="297"/>
      <c r="E85" s="295"/>
      <c r="F85" s="298"/>
    </row>
    <row r="86" spans="1:6" ht="26.4">
      <c r="A86" s="271"/>
      <c r="B86" s="299" t="s">
        <v>552</v>
      </c>
      <c r="C86" s="273"/>
      <c r="D86" s="297"/>
      <c r="E86" s="295"/>
      <c r="F86" s="298"/>
    </row>
    <row r="87" spans="1:6">
      <c r="A87" s="271"/>
      <c r="B87" s="299"/>
      <c r="C87" s="273">
        <v>3</v>
      </c>
      <c r="D87" s="297" t="s">
        <v>8</v>
      </c>
      <c r="E87" s="279"/>
      <c r="F87" s="280">
        <f>C87*E87</f>
        <v>0</v>
      </c>
    </row>
    <row r="88" spans="1:6">
      <c r="A88" s="281"/>
      <c r="B88" s="345"/>
      <c r="C88" s="283"/>
      <c r="D88" s="346"/>
      <c r="E88" s="285"/>
      <c r="F88" s="286"/>
    </row>
    <row r="89" spans="1:6">
      <c r="A89" s="266"/>
      <c r="B89" s="341"/>
      <c r="C89" s="268"/>
      <c r="D89" s="342"/>
      <c r="E89" s="310"/>
      <c r="F89" s="289"/>
    </row>
    <row r="90" spans="1:6">
      <c r="A90" s="290">
        <f>COUNT($A$7:A89)+1</f>
        <v>17</v>
      </c>
      <c r="B90" s="296" t="s">
        <v>553</v>
      </c>
      <c r="C90" s="273"/>
      <c r="D90" s="297"/>
      <c r="E90" s="295"/>
      <c r="F90" s="280"/>
    </row>
    <row r="91" spans="1:6">
      <c r="A91" s="271"/>
      <c r="B91" s="299" t="s">
        <v>554</v>
      </c>
      <c r="C91" s="273"/>
      <c r="D91" s="297"/>
      <c r="E91" s="295"/>
      <c r="F91" s="298"/>
    </row>
    <row r="92" spans="1:6">
      <c r="A92" s="271"/>
      <c r="B92" s="299"/>
      <c r="C92" s="273">
        <v>3</v>
      </c>
      <c r="D92" s="297" t="s">
        <v>8</v>
      </c>
      <c r="E92" s="279"/>
      <c r="F92" s="280">
        <f>C92*E92</f>
        <v>0</v>
      </c>
    </row>
    <row r="93" spans="1:6">
      <c r="A93" s="281"/>
      <c r="B93" s="345"/>
      <c r="C93" s="283"/>
      <c r="D93" s="346"/>
      <c r="E93" s="285"/>
      <c r="F93" s="286"/>
    </row>
    <row r="94" spans="1:6">
      <c r="A94" s="266"/>
      <c r="B94" s="341"/>
      <c r="C94" s="268"/>
      <c r="D94" s="342"/>
      <c r="E94" s="310"/>
      <c r="F94" s="289"/>
    </row>
    <row r="95" spans="1:6">
      <c r="A95" s="290">
        <f>COUNT($A$7:A94)+1</f>
        <v>18</v>
      </c>
      <c r="B95" s="296" t="s">
        <v>555</v>
      </c>
      <c r="C95" s="273"/>
      <c r="D95" s="297"/>
      <c r="E95" s="295"/>
      <c r="F95" s="280"/>
    </row>
    <row r="96" spans="1:6" ht="26.4">
      <c r="A96" s="271"/>
      <c r="B96" s="299" t="s">
        <v>556</v>
      </c>
      <c r="C96" s="273"/>
      <c r="D96" s="297"/>
      <c r="E96" s="295"/>
      <c r="F96" s="280"/>
    </row>
    <row r="97" spans="1:6" ht="16.2">
      <c r="A97" s="271"/>
      <c r="B97" s="299" t="s">
        <v>557</v>
      </c>
      <c r="C97" s="273">
        <v>45</v>
      </c>
      <c r="D97" s="297" t="s">
        <v>463</v>
      </c>
      <c r="E97" s="279"/>
      <c r="F97" s="280">
        <f t="shared" ref="F97:F102" si="1">C97*E97</f>
        <v>0</v>
      </c>
    </row>
    <row r="98" spans="1:6" ht="39.6">
      <c r="A98" s="271"/>
      <c r="B98" s="352" t="s">
        <v>558</v>
      </c>
      <c r="C98" s="273"/>
      <c r="D98" s="297"/>
      <c r="E98" s="295"/>
      <c r="F98" s="280"/>
    </row>
    <row r="99" spans="1:6" ht="16.2">
      <c r="A99" s="271"/>
      <c r="B99" s="296" t="s">
        <v>559</v>
      </c>
      <c r="C99" s="273">
        <v>45</v>
      </c>
      <c r="D99" s="297" t="s">
        <v>463</v>
      </c>
      <c r="E99" s="279"/>
      <c r="F99" s="280">
        <f t="shared" si="1"/>
        <v>0</v>
      </c>
    </row>
    <row r="100" spans="1:6">
      <c r="A100" s="271"/>
      <c r="B100" s="299" t="s">
        <v>560</v>
      </c>
      <c r="C100" s="273">
        <v>20</v>
      </c>
      <c r="D100" s="297" t="s">
        <v>10</v>
      </c>
      <c r="E100" s="279"/>
      <c r="F100" s="280">
        <f t="shared" si="1"/>
        <v>0</v>
      </c>
    </row>
    <row r="101" spans="1:6">
      <c r="A101" s="271"/>
      <c r="B101" s="299" t="s">
        <v>561</v>
      </c>
      <c r="C101" s="273">
        <v>300</v>
      </c>
      <c r="D101" s="297" t="s">
        <v>522</v>
      </c>
      <c r="E101" s="279"/>
      <c r="F101" s="280">
        <f t="shared" si="1"/>
        <v>0</v>
      </c>
    </row>
    <row r="102" spans="1:6">
      <c r="A102" s="271"/>
      <c r="B102" s="299" t="s">
        <v>562</v>
      </c>
      <c r="C102" s="273">
        <v>1</v>
      </c>
      <c r="D102" s="297" t="s">
        <v>8</v>
      </c>
      <c r="E102" s="279"/>
      <c r="F102" s="280">
        <f t="shared" si="1"/>
        <v>0</v>
      </c>
    </row>
    <row r="103" spans="1:6">
      <c r="A103" s="281"/>
      <c r="B103" s="345"/>
      <c r="C103" s="283"/>
      <c r="D103" s="346"/>
      <c r="E103" s="285"/>
      <c r="F103" s="286"/>
    </row>
    <row r="104" spans="1:6">
      <c r="A104" s="266"/>
      <c r="B104" s="341"/>
      <c r="C104" s="268"/>
      <c r="D104" s="342"/>
      <c r="E104" s="310"/>
      <c r="F104" s="289"/>
    </row>
    <row r="105" spans="1:6">
      <c r="A105" s="290">
        <f>COUNT($A$7:A104)+1</f>
        <v>19</v>
      </c>
      <c r="B105" s="296" t="s">
        <v>563</v>
      </c>
      <c r="C105" s="273"/>
      <c r="D105" s="297"/>
      <c r="E105" s="295"/>
      <c r="F105" s="298"/>
    </row>
    <row r="106" spans="1:6">
      <c r="A106" s="271"/>
      <c r="B106" s="299" t="s">
        <v>564</v>
      </c>
      <c r="C106" s="273"/>
      <c r="D106" s="297"/>
      <c r="E106" s="295"/>
      <c r="F106" s="298"/>
    </row>
    <row r="107" spans="1:6" ht="16.2">
      <c r="A107" s="271"/>
      <c r="B107" s="299"/>
      <c r="C107" s="273">
        <v>155</v>
      </c>
      <c r="D107" s="297" t="s">
        <v>463</v>
      </c>
      <c r="E107" s="279"/>
      <c r="F107" s="280">
        <f>C107*E107</f>
        <v>0</v>
      </c>
    </row>
    <row r="108" spans="1:6">
      <c r="A108" s="281"/>
      <c r="B108" s="345"/>
      <c r="C108" s="283"/>
      <c r="D108" s="346"/>
      <c r="E108" s="285"/>
      <c r="F108" s="286"/>
    </row>
    <row r="109" spans="1:6">
      <c r="A109" s="266"/>
      <c r="B109" s="337"/>
      <c r="C109" s="338"/>
      <c r="D109" s="267"/>
      <c r="E109" s="353"/>
      <c r="F109" s="338"/>
    </row>
    <row r="110" spans="1:6">
      <c r="A110" s="290">
        <f>COUNT($A$7:A109)+1</f>
        <v>20</v>
      </c>
      <c r="B110" s="296" t="s">
        <v>565</v>
      </c>
      <c r="C110" s="298"/>
      <c r="D110" s="297"/>
      <c r="E110" s="354"/>
      <c r="F110" s="298"/>
    </row>
    <row r="111" spans="1:6" ht="66">
      <c r="A111" s="271"/>
      <c r="B111" s="299" t="s">
        <v>566</v>
      </c>
      <c r="C111" s="298"/>
      <c r="D111" s="297"/>
      <c r="E111" s="295"/>
      <c r="F111" s="298"/>
    </row>
    <row r="112" spans="1:6">
      <c r="A112" s="290"/>
      <c r="B112" s="355"/>
      <c r="C112" s="356"/>
      <c r="D112" s="357">
        <v>0.01</v>
      </c>
      <c r="E112" s="358"/>
      <c r="F112" s="280">
        <f>SUM(F7:F111)*D112</f>
        <v>0</v>
      </c>
    </row>
    <row r="113" spans="1:6">
      <c r="A113" s="344"/>
      <c r="B113" s="359"/>
      <c r="C113" s="360"/>
      <c r="D113" s="361"/>
      <c r="E113" s="362"/>
      <c r="F113" s="286"/>
    </row>
    <row r="114" spans="1:6">
      <c r="A114" s="266"/>
      <c r="B114" s="341"/>
      <c r="C114" s="309"/>
      <c r="D114" s="342"/>
      <c r="E114" s="363"/>
      <c r="F114" s="289"/>
    </row>
    <row r="115" spans="1:6">
      <c r="A115" s="290">
        <f>COUNT($A$7:A114)+1</f>
        <v>21</v>
      </c>
      <c r="B115" s="296" t="s">
        <v>567</v>
      </c>
      <c r="C115" s="298"/>
      <c r="D115" s="297"/>
      <c r="E115" s="354"/>
      <c r="F115" s="280"/>
    </row>
    <row r="116" spans="1:6" ht="39.6">
      <c r="A116" s="271"/>
      <c r="B116" s="299" t="s">
        <v>568</v>
      </c>
      <c r="C116" s="298"/>
      <c r="D116" s="297"/>
      <c r="E116" s="358"/>
      <c r="F116" s="280"/>
    </row>
    <row r="117" spans="1:6">
      <c r="A117" s="271"/>
      <c r="B117" s="299"/>
      <c r="C117" s="356"/>
      <c r="D117" s="357">
        <v>0.05</v>
      </c>
      <c r="E117" s="358"/>
      <c r="F117" s="280">
        <f>SUM(F7:F110)*D117</f>
        <v>0</v>
      </c>
    </row>
    <row r="118" spans="1:6">
      <c r="A118" s="281"/>
      <c r="B118" s="345"/>
      <c r="C118" s="308"/>
      <c r="D118" s="346"/>
      <c r="E118" s="362"/>
      <c r="F118" s="308"/>
    </row>
    <row r="119" spans="1:6">
      <c r="A119" s="271"/>
      <c r="B119" s="299"/>
      <c r="C119" s="298"/>
      <c r="D119" s="297"/>
      <c r="E119" s="358"/>
      <c r="F119" s="298"/>
    </row>
    <row r="120" spans="1:6">
      <c r="A120" s="290">
        <f>COUNT($A$7:A118)+1</f>
        <v>22</v>
      </c>
      <c r="B120" s="296" t="s">
        <v>569</v>
      </c>
      <c r="C120" s="298"/>
      <c r="D120" s="297"/>
      <c r="E120" s="358"/>
      <c r="F120" s="298"/>
    </row>
    <row r="121" spans="1:6" ht="26.4">
      <c r="A121" s="271"/>
      <c r="B121" s="299" t="s">
        <v>501</v>
      </c>
      <c r="C121" s="356"/>
      <c r="D121" s="357">
        <v>0.1</v>
      </c>
      <c r="E121" s="358"/>
      <c r="F121" s="280">
        <f>SUM(F7:F110)*D121</f>
        <v>0</v>
      </c>
    </row>
    <row r="122" spans="1:6">
      <c r="A122" s="281"/>
      <c r="B122" s="348"/>
      <c r="C122" s="298"/>
      <c r="D122" s="297"/>
      <c r="E122" s="364"/>
      <c r="F122" s="298"/>
    </row>
    <row r="123" spans="1:6">
      <c r="A123" s="365"/>
      <c r="B123" s="366" t="s">
        <v>570</v>
      </c>
      <c r="C123" s="367"/>
      <c r="D123" s="316"/>
      <c r="E123" s="368" t="s">
        <v>349</v>
      </c>
      <c r="F123" s="368">
        <f>SUM(F9:F122)</f>
        <v>0</v>
      </c>
    </row>
    <row r="124" spans="1:6">
      <c r="A124" s="256"/>
      <c r="B124" s="257"/>
      <c r="C124" s="258"/>
      <c r="D124" s="259"/>
      <c r="E124" s="260"/>
      <c r="F124" s="260"/>
    </row>
    <row r="125" spans="1:6">
      <c r="A125" s="380" t="s">
        <v>268</v>
      </c>
      <c r="B125" s="386" t="s">
        <v>502</v>
      </c>
      <c r="C125" s="382"/>
      <c r="D125" s="383"/>
      <c r="E125" s="384"/>
      <c r="F125" s="385"/>
    </row>
    <row r="126" spans="1:6">
      <c r="A126" s="330"/>
      <c r="B126" s="261"/>
      <c r="C126" s="331"/>
      <c r="D126" s="332"/>
      <c r="E126" s="333"/>
      <c r="F126" s="334"/>
    </row>
    <row r="127" spans="1:6" ht="79.2">
      <c r="A127" s="262" t="s">
        <v>454</v>
      </c>
      <c r="B127" s="335" t="s">
        <v>455</v>
      </c>
      <c r="C127" s="264" t="s">
        <v>456</v>
      </c>
      <c r="D127" s="264" t="s">
        <v>457</v>
      </c>
      <c r="E127" s="265" t="s">
        <v>458</v>
      </c>
      <c r="F127" s="265" t="s">
        <v>459</v>
      </c>
    </row>
    <row r="128" spans="1:6">
      <c r="A128" s="336">
        <v>1</v>
      </c>
      <c r="B128" s="337"/>
      <c r="C128" s="338"/>
      <c r="D128" s="267"/>
      <c r="E128" s="339"/>
      <c r="F128" s="338"/>
    </row>
    <row r="129" spans="1:6">
      <c r="A129" s="290">
        <f>COUNT(A128+1)</f>
        <v>1</v>
      </c>
      <c r="B129" s="296" t="s">
        <v>513</v>
      </c>
      <c r="C129" s="298"/>
      <c r="D129" s="297"/>
      <c r="E129" s="280"/>
      <c r="F129" s="280"/>
    </row>
    <row r="130" spans="1:6" ht="39.6">
      <c r="A130" s="290"/>
      <c r="B130" s="299" t="s">
        <v>514</v>
      </c>
      <c r="C130" s="298"/>
      <c r="D130" s="297"/>
      <c r="E130" s="280"/>
      <c r="F130" s="280"/>
    </row>
    <row r="131" spans="1:6" ht="16.2">
      <c r="A131" s="290"/>
      <c r="B131" s="299"/>
      <c r="C131" s="273">
        <v>12</v>
      </c>
      <c r="D131" s="297" t="s">
        <v>463</v>
      </c>
      <c r="E131" s="279"/>
      <c r="F131" s="280">
        <f>C131*E131</f>
        <v>0</v>
      </c>
    </row>
    <row r="132" spans="1:6">
      <c r="A132" s="290"/>
      <c r="B132" s="299"/>
      <c r="C132" s="273"/>
      <c r="D132" s="297"/>
      <c r="E132" s="295"/>
      <c r="F132" s="280"/>
    </row>
    <row r="133" spans="1:6">
      <c r="A133" s="266"/>
      <c r="B133" s="337"/>
      <c r="C133" s="268"/>
      <c r="D133" s="342"/>
      <c r="E133" s="310"/>
      <c r="F133" s="289"/>
    </row>
    <row r="134" spans="1:6">
      <c r="A134" s="290">
        <v>2</v>
      </c>
      <c r="B134" s="343" t="s">
        <v>530</v>
      </c>
      <c r="C134" s="273"/>
      <c r="D134" s="297"/>
      <c r="E134" s="295"/>
      <c r="F134" s="280"/>
    </row>
    <row r="135" spans="1:6" ht="26.4">
      <c r="A135" s="271"/>
      <c r="B135" s="347" t="s">
        <v>531</v>
      </c>
      <c r="C135" s="273"/>
      <c r="D135" s="297"/>
      <c r="E135" s="295"/>
      <c r="F135" s="280"/>
    </row>
    <row r="136" spans="1:6">
      <c r="A136" s="271"/>
      <c r="B136" s="348"/>
      <c r="C136" s="273">
        <v>1</v>
      </c>
      <c r="D136" s="297" t="s">
        <v>8</v>
      </c>
      <c r="E136" s="279"/>
      <c r="F136" s="280">
        <f>C136*E136</f>
        <v>0</v>
      </c>
    </row>
    <row r="137" spans="1:6">
      <c r="A137" s="281"/>
      <c r="B137" s="349"/>
      <c r="C137" s="283"/>
      <c r="D137" s="346"/>
      <c r="E137" s="285"/>
      <c r="F137" s="286"/>
    </row>
    <row r="138" spans="1:6">
      <c r="A138" s="266"/>
      <c r="B138" s="337"/>
      <c r="C138" s="268"/>
      <c r="D138" s="342"/>
      <c r="E138" s="310"/>
      <c r="F138" s="289"/>
    </row>
    <row r="139" spans="1:6">
      <c r="A139" s="290">
        <v>3</v>
      </c>
      <c r="B139" s="296" t="s">
        <v>532</v>
      </c>
      <c r="C139" s="273"/>
      <c r="D139" s="297"/>
      <c r="E139" s="295"/>
      <c r="F139" s="280"/>
    </row>
    <row r="140" spans="1:6">
      <c r="A140" s="271"/>
      <c r="B140" s="299" t="s">
        <v>533</v>
      </c>
      <c r="C140" s="273"/>
      <c r="D140" s="297"/>
      <c r="E140" s="295"/>
      <c r="F140" s="298"/>
    </row>
    <row r="141" spans="1:6" ht="16.2">
      <c r="A141" s="271"/>
      <c r="B141" s="299"/>
      <c r="C141" s="273">
        <v>10</v>
      </c>
      <c r="D141" s="297" t="s">
        <v>517</v>
      </c>
      <c r="E141" s="279"/>
      <c r="F141" s="280">
        <f>C141*E141</f>
        <v>0</v>
      </c>
    </row>
    <row r="142" spans="1:6">
      <c r="A142" s="281"/>
      <c r="B142" s="345"/>
      <c r="C142" s="283"/>
      <c r="D142" s="346"/>
      <c r="E142" s="285"/>
      <c r="F142" s="286"/>
    </row>
    <row r="143" spans="1:6">
      <c r="A143" s="266"/>
      <c r="B143" s="341"/>
      <c r="C143" s="268"/>
      <c r="D143" s="342"/>
      <c r="E143" s="310"/>
      <c r="F143" s="289"/>
    </row>
    <row r="144" spans="1:6">
      <c r="A144" s="290">
        <v>4</v>
      </c>
      <c r="B144" s="296" t="s">
        <v>534</v>
      </c>
      <c r="C144" s="273"/>
      <c r="D144" s="297"/>
      <c r="E144" s="295"/>
      <c r="F144" s="298"/>
    </row>
    <row r="145" spans="1:6" ht="39.6">
      <c r="A145" s="271"/>
      <c r="B145" s="299" t="s">
        <v>535</v>
      </c>
      <c r="C145" s="273"/>
      <c r="D145" s="297"/>
      <c r="E145" s="295"/>
      <c r="F145" s="298"/>
    </row>
    <row r="146" spans="1:6" ht="16.2">
      <c r="A146" s="271"/>
      <c r="B146" s="299" t="s">
        <v>536</v>
      </c>
      <c r="C146" s="273">
        <v>15</v>
      </c>
      <c r="D146" s="297" t="s">
        <v>537</v>
      </c>
      <c r="E146" s="279"/>
      <c r="F146" s="280">
        <f>C146*E147</f>
        <v>0</v>
      </c>
    </row>
    <row r="147" spans="1:6" ht="16.2">
      <c r="A147" s="271"/>
      <c r="B147" s="299" t="s">
        <v>538</v>
      </c>
      <c r="C147" s="273">
        <v>2</v>
      </c>
      <c r="D147" s="297" t="s">
        <v>537</v>
      </c>
      <c r="E147" s="279"/>
      <c r="F147" s="280">
        <f>C147*E147</f>
        <v>0</v>
      </c>
    </row>
    <row r="148" spans="1:6">
      <c r="A148" s="281"/>
      <c r="B148" s="345"/>
      <c r="C148" s="283"/>
      <c r="D148" s="346"/>
      <c r="E148" s="285"/>
      <c r="F148" s="286"/>
    </row>
    <row r="149" spans="1:6">
      <c r="A149" s="266"/>
      <c r="B149" s="341"/>
      <c r="C149" s="268"/>
      <c r="D149" s="342"/>
      <c r="E149" s="310"/>
      <c r="F149" s="289"/>
    </row>
    <row r="150" spans="1:6">
      <c r="A150" s="290">
        <v>5</v>
      </c>
      <c r="B150" s="296" t="s">
        <v>539</v>
      </c>
      <c r="C150" s="273"/>
      <c r="D150" s="297"/>
      <c r="E150" s="295"/>
      <c r="F150" s="280"/>
    </row>
    <row r="151" spans="1:6" ht="52.8">
      <c r="A151" s="271"/>
      <c r="B151" s="299" t="s">
        <v>540</v>
      </c>
      <c r="C151" s="273"/>
      <c r="D151" s="297"/>
      <c r="E151" s="295"/>
      <c r="F151" s="280"/>
    </row>
    <row r="152" spans="1:6" ht="16.2">
      <c r="A152" s="271"/>
      <c r="B152" s="299"/>
      <c r="C152" s="273">
        <v>3</v>
      </c>
      <c r="D152" s="297" t="s">
        <v>537</v>
      </c>
      <c r="E152" s="279"/>
      <c r="F152" s="280">
        <f>C152*E152</f>
        <v>0</v>
      </c>
    </row>
    <row r="153" spans="1:6">
      <c r="A153" s="281"/>
      <c r="B153" s="345"/>
      <c r="C153" s="283"/>
      <c r="D153" s="346"/>
      <c r="E153" s="285"/>
      <c r="F153" s="286"/>
    </row>
    <row r="154" spans="1:6">
      <c r="A154" s="266"/>
      <c r="B154" s="341"/>
      <c r="C154" s="268"/>
      <c r="D154" s="342"/>
      <c r="E154" s="310"/>
      <c r="F154" s="289"/>
    </row>
    <row r="155" spans="1:6">
      <c r="A155" s="290">
        <v>6</v>
      </c>
      <c r="B155" s="296" t="s">
        <v>541</v>
      </c>
      <c r="C155" s="273"/>
      <c r="D155" s="297"/>
      <c r="E155" s="295"/>
      <c r="F155" s="280"/>
    </row>
    <row r="156" spans="1:6" ht="39.6">
      <c r="A156" s="271"/>
      <c r="B156" s="299" t="s">
        <v>542</v>
      </c>
      <c r="C156" s="273"/>
      <c r="D156" s="297"/>
      <c r="E156" s="295"/>
      <c r="F156" s="280"/>
    </row>
    <row r="157" spans="1:6" ht="16.2">
      <c r="A157" s="271"/>
      <c r="B157" s="299"/>
      <c r="C157" s="273">
        <v>3</v>
      </c>
      <c r="D157" s="297" t="s">
        <v>537</v>
      </c>
      <c r="E157" s="279"/>
      <c r="F157" s="280">
        <f>C157*E157</f>
        <v>0</v>
      </c>
    </row>
    <row r="158" spans="1:6">
      <c r="A158" s="281"/>
      <c r="B158" s="345"/>
      <c r="C158" s="283"/>
      <c r="D158" s="346"/>
      <c r="E158" s="285"/>
      <c r="F158" s="286"/>
    </row>
    <row r="159" spans="1:6">
      <c r="A159" s="266"/>
      <c r="B159" s="341"/>
      <c r="C159" s="268"/>
      <c r="D159" s="342"/>
      <c r="E159" s="310"/>
      <c r="F159" s="289"/>
    </row>
    <row r="160" spans="1:6">
      <c r="A160" s="290">
        <v>7</v>
      </c>
      <c r="B160" s="296" t="s">
        <v>543</v>
      </c>
      <c r="C160" s="273"/>
      <c r="D160" s="297"/>
      <c r="E160" s="295"/>
      <c r="F160" s="280"/>
    </row>
    <row r="161" spans="1:6" ht="52.8">
      <c r="A161" s="271"/>
      <c r="B161" s="299" t="s">
        <v>544</v>
      </c>
      <c r="C161" s="273"/>
      <c r="D161" s="297"/>
      <c r="E161" s="295"/>
      <c r="F161" s="280"/>
    </row>
    <row r="162" spans="1:6" ht="16.2">
      <c r="A162" s="271"/>
      <c r="B162" s="299"/>
      <c r="C162" s="273">
        <v>7</v>
      </c>
      <c r="D162" s="297" t="s">
        <v>537</v>
      </c>
      <c r="E162" s="279"/>
      <c r="F162" s="280">
        <f>C162*E162</f>
        <v>0</v>
      </c>
    </row>
    <row r="163" spans="1:6">
      <c r="A163" s="281"/>
      <c r="B163" s="345"/>
      <c r="C163" s="283"/>
      <c r="D163" s="346"/>
      <c r="E163" s="285"/>
      <c r="F163" s="286"/>
    </row>
    <row r="164" spans="1:6">
      <c r="A164" s="266"/>
      <c r="B164" s="341"/>
      <c r="C164" s="268"/>
      <c r="D164" s="342"/>
      <c r="E164" s="310"/>
      <c r="F164" s="289"/>
    </row>
    <row r="165" spans="1:6">
      <c r="A165" s="290">
        <v>8</v>
      </c>
      <c r="B165" s="296" t="s">
        <v>545</v>
      </c>
      <c r="C165" s="273"/>
      <c r="D165" s="297"/>
      <c r="E165" s="295"/>
      <c r="F165" s="298"/>
    </row>
    <row r="166" spans="1:6" ht="39.6">
      <c r="A166" s="271"/>
      <c r="B166" s="299" t="s">
        <v>546</v>
      </c>
      <c r="C166" s="273"/>
      <c r="D166" s="297"/>
      <c r="E166" s="295"/>
      <c r="F166" s="298"/>
    </row>
    <row r="167" spans="1:6" ht="16.2">
      <c r="A167" s="271"/>
      <c r="B167" s="299"/>
      <c r="C167" s="273">
        <v>5</v>
      </c>
      <c r="D167" s="297" t="s">
        <v>537</v>
      </c>
      <c r="E167" s="279"/>
      <c r="F167" s="280">
        <f>C167*E167</f>
        <v>0</v>
      </c>
    </row>
    <row r="168" spans="1:6">
      <c r="A168" s="281"/>
      <c r="B168" s="345"/>
      <c r="C168" s="283"/>
      <c r="D168" s="346"/>
      <c r="E168" s="285"/>
      <c r="F168" s="286"/>
    </row>
    <row r="169" spans="1:6">
      <c r="A169" s="266"/>
      <c r="B169" s="337"/>
      <c r="C169" s="268"/>
      <c r="D169" s="350"/>
      <c r="E169" s="351"/>
      <c r="F169" s="267"/>
    </row>
    <row r="170" spans="1:6">
      <c r="A170" s="290">
        <v>9</v>
      </c>
      <c r="B170" s="296" t="s">
        <v>547</v>
      </c>
      <c r="C170" s="273"/>
      <c r="D170" s="297"/>
      <c r="E170" s="295"/>
      <c r="F170" s="280"/>
    </row>
    <row r="171" spans="1:6" ht="26.4">
      <c r="A171" s="271"/>
      <c r="B171" s="299" t="s">
        <v>548</v>
      </c>
      <c r="C171" s="273"/>
      <c r="D171" s="297"/>
      <c r="E171" s="295"/>
      <c r="F171" s="298"/>
    </row>
    <row r="172" spans="1:6" ht="16.2">
      <c r="A172" s="271"/>
      <c r="B172" s="299"/>
      <c r="C172" s="273">
        <v>18</v>
      </c>
      <c r="D172" s="297" t="s">
        <v>537</v>
      </c>
      <c r="E172" s="279"/>
      <c r="F172" s="280">
        <f>C172*E172</f>
        <v>0</v>
      </c>
    </row>
    <row r="173" spans="1:6">
      <c r="A173" s="281"/>
      <c r="B173" s="345"/>
      <c r="C173" s="283"/>
      <c r="D173" s="346"/>
      <c r="E173" s="285"/>
      <c r="F173" s="286"/>
    </row>
    <row r="174" spans="1:6">
      <c r="A174" s="266"/>
      <c r="B174" s="341"/>
      <c r="C174" s="268"/>
      <c r="D174" s="342"/>
      <c r="E174" s="310"/>
      <c r="F174" s="289"/>
    </row>
    <row r="175" spans="1:6">
      <c r="A175" s="290">
        <v>10</v>
      </c>
      <c r="B175" s="296" t="s">
        <v>549</v>
      </c>
      <c r="C175" s="273"/>
      <c r="D175" s="297"/>
      <c r="E175" s="295"/>
      <c r="F175" s="280"/>
    </row>
    <row r="176" spans="1:6" ht="26.4">
      <c r="A176" s="271"/>
      <c r="B176" s="299" t="s">
        <v>550</v>
      </c>
      <c r="C176" s="273"/>
      <c r="D176" s="297"/>
      <c r="E176" s="295"/>
      <c r="F176" s="298"/>
    </row>
    <row r="177" spans="1:6" ht="16.2">
      <c r="A177" s="271"/>
      <c r="B177" s="299"/>
      <c r="C177" s="273">
        <v>12</v>
      </c>
      <c r="D177" s="297" t="s">
        <v>463</v>
      </c>
      <c r="E177" s="279"/>
      <c r="F177" s="280">
        <f>C177*E177</f>
        <v>0</v>
      </c>
    </row>
    <row r="178" spans="1:6">
      <c r="A178" s="281"/>
      <c r="B178" s="345"/>
      <c r="C178" s="283"/>
      <c r="D178" s="346"/>
      <c r="E178" s="285"/>
      <c r="F178" s="286"/>
    </row>
    <row r="179" spans="1:6">
      <c r="A179" s="266"/>
      <c r="B179" s="341"/>
      <c r="C179" s="268"/>
      <c r="D179" s="342"/>
      <c r="E179" s="310"/>
      <c r="F179" s="289"/>
    </row>
    <row r="180" spans="1:6">
      <c r="A180" s="290">
        <v>11</v>
      </c>
      <c r="B180" s="296" t="s">
        <v>551</v>
      </c>
      <c r="C180" s="273"/>
      <c r="D180" s="297"/>
      <c r="E180" s="295"/>
      <c r="F180" s="298"/>
    </row>
    <row r="181" spans="1:6" ht="26.4">
      <c r="A181" s="271"/>
      <c r="B181" s="299" t="s">
        <v>552</v>
      </c>
      <c r="C181" s="273"/>
      <c r="D181" s="297"/>
      <c r="E181" s="295"/>
      <c r="F181" s="298"/>
    </row>
    <row r="182" spans="1:6">
      <c r="A182" s="271"/>
      <c r="B182" s="299"/>
      <c r="C182" s="273">
        <v>1</v>
      </c>
      <c r="D182" s="297" t="s">
        <v>8</v>
      </c>
      <c r="E182" s="279"/>
      <c r="F182" s="280">
        <f>C182*E182</f>
        <v>0</v>
      </c>
    </row>
    <row r="183" spans="1:6">
      <c r="A183" s="281"/>
      <c r="B183" s="345"/>
      <c r="C183" s="283"/>
      <c r="D183" s="346"/>
      <c r="E183" s="285"/>
      <c r="F183" s="286"/>
    </row>
    <row r="184" spans="1:6">
      <c r="A184" s="266"/>
      <c r="B184" s="341"/>
      <c r="C184" s="268"/>
      <c r="D184" s="342"/>
      <c r="E184" s="310"/>
      <c r="F184" s="289"/>
    </row>
    <row r="185" spans="1:6">
      <c r="A185" s="290">
        <v>12</v>
      </c>
      <c r="B185" s="296" t="s">
        <v>553</v>
      </c>
      <c r="C185" s="273"/>
      <c r="D185" s="297"/>
      <c r="E185" s="295"/>
      <c r="F185" s="280"/>
    </row>
    <row r="186" spans="1:6">
      <c r="A186" s="271"/>
      <c r="B186" s="299" t="s">
        <v>554</v>
      </c>
      <c r="C186" s="273"/>
      <c r="D186" s="297"/>
      <c r="E186" s="295"/>
      <c r="F186" s="298"/>
    </row>
    <row r="187" spans="1:6">
      <c r="A187" s="271"/>
      <c r="B187" s="299"/>
      <c r="C187" s="273">
        <v>1</v>
      </c>
      <c r="D187" s="297" t="s">
        <v>8</v>
      </c>
      <c r="E187" s="279"/>
      <c r="F187" s="280">
        <f>C187*E187</f>
        <v>0</v>
      </c>
    </row>
    <row r="188" spans="1:6">
      <c r="A188" s="281"/>
      <c r="B188" s="345"/>
      <c r="C188" s="283"/>
      <c r="D188" s="346"/>
      <c r="E188" s="285"/>
      <c r="F188" s="286"/>
    </row>
    <row r="189" spans="1:6">
      <c r="A189" s="266"/>
      <c r="B189" s="341"/>
      <c r="C189" s="268"/>
      <c r="D189" s="342"/>
      <c r="E189" s="310"/>
      <c r="F189" s="289"/>
    </row>
    <row r="190" spans="1:6">
      <c r="A190" s="290">
        <v>13</v>
      </c>
      <c r="B190" s="296" t="s">
        <v>563</v>
      </c>
      <c r="C190" s="273"/>
      <c r="D190" s="297"/>
      <c r="E190" s="295"/>
      <c r="F190" s="298"/>
    </row>
    <row r="191" spans="1:6">
      <c r="A191" s="271"/>
      <c r="B191" s="299" t="s">
        <v>564</v>
      </c>
      <c r="C191" s="273"/>
      <c r="D191" s="297"/>
      <c r="E191" s="295"/>
      <c r="F191" s="298"/>
    </row>
    <row r="192" spans="1:6" ht="16.2">
      <c r="A192" s="271"/>
      <c r="B192" s="299"/>
      <c r="C192" s="273">
        <v>12</v>
      </c>
      <c r="D192" s="297" t="s">
        <v>463</v>
      </c>
      <c r="E192" s="279"/>
      <c r="F192" s="280">
        <f>C192*E192</f>
        <v>0</v>
      </c>
    </row>
    <row r="193" spans="1:6">
      <c r="A193" s="281"/>
      <c r="B193" s="345"/>
      <c r="C193" s="283"/>
      <c r="D193" s="346"/>
      <c r="E193" s="285"/>
      <c r="F193" s="286"/>
    </row>
    <row r="194" spans="1:6">
      <c r="A194" s="266"/>
      <c r="B194" s="337"/>
      <c r="C194" s="338"/>
      <c r="D194" s="267"/>
      <c r="E194" s="353"/>
      <c r="F194" s="338"/>
    </row>
    <row r="195" spans="1:6">
      <c r="A195" s="290">
        <v>14</v>
      </c>
      <c r="B195" s="296" t="s">
        <v>565</v>
      </c>
      <c r="C195" s="298"/>
      <c r="D195" s="297"/>
      <c r="E195" s="354"/>
      <c r="F195" s="298"/>
    </row>
    <row r="196" spans="1:6" ht="66">
      <c r="A196" s="271"/>
      <c r="B196" s="299" t="s">
        <v>566</v>
      </c>
      <c r="C196" s="298"/>
      <c r="D196" s="297"/>
      <c r="E196" s="295"/>
      <c r="F196" s="298"/>
    </row>
    <row r="197" spans="1:6">
      <c r="A197" s="290"/>
      <c r="B197" s="355"/>
      <c r="C197" s="356"/>
      <c r="D197" s="357">
        <v>0.02</v>
      </c>
      <c r="E197" s="358"/>
      <c r="F197" s="280">
        <f>SUM(F129:F196)*D197</f>
        <v>0</v>
      </c>
    </row>
    <row r="198" spans="1:6">
      <c r="A198" s="344"/>
      <c r="B198" s="359"/>
      <c r="C198" s="360"/>
      <c r="D198" s="361"/>
      <c r="E198" s="362"/>
      <c r="F198" s="286"/>
    </row>
    <row r="199" spans="1:6">
      <c r="A199" s="266"/>
      <c r="B199" s="341"/>
      <c r="C199" s="309"/>
      <c r="D199" s="342"/>
      <c r="E199" s="363"/>
      <c r="F199" s="289"/>
    </row>
    <row r="200" spans="1:6">
      <c r="A200" s="290">
        <v>15</v>
      </c>
      <c r="B200" s="296" t="s">
        <v>567</v>
      </c>
      <c r="C200" s="298"/>
      <c r="D200" s="297"/>
      <c r="E200" s="354"/>
      <c r="F200" s="280"/>
    </row>
    <row r="201" spans="1:6" ht="39.6">
      <c r="A201" s="271"/>
      <c r="B201" s="299" t="s">
        <v>568</v>
      </c>
      <c r="C201" s="298"/>
      <c r="D201" s="297"/>
      <c r="E201" s="358"/>
      <c r="F201" s="280"/>
    </row>
    <row r="202" spans="1:6">
      <c r="A202" s="271"/>
      <c r="B202" s="299"/>
      <c r="C202" s="356"/>
      <c r="D202" s="357">
        <v>0.05</v>
      </c>
      <c r="E202" s="358"/>
      <c r="F202" s="280">
        <f>SUM(F129:F195)*D202</f>
        <v>0</v>
      </c>
    </row>
    <row r="203" spans="1:6">
      <c r="A203" s="281"/>
      <c r="B203" s="345"/>
      <c r="C203" s="308"/>
      <c r="D203" s="346"/>
      <c r="E203" s="362"/>
      <c r="F203" s="308"/>
    </row>
    <row r="204" spans="1:6">
      <c r="A204" s="271"/>
      <c r="B204" s="299"/>
      <c r="C204" s="298"/>
      <c r="D204" s="297"/>
      <c r="E204" s="358"/>
      <c r="F204" s="298"/>
    </row>
    <row r="205" spans="1:6">
      <c r="A205" s="290">
        <v>16</v>
      </c>
      <c r="B205" s="296" t="s">
        <v>569</v>
      </c>
      <c r="C205" s="298"/>
      <c r="D205" s="297"/>
      <c r="E205" s="358"/>
      <c r="F205" s="298"/>
    </row>
    <row r="206" spans="1:6" ht="26.4">
      <c r="A206" s="271"/>
      <c r="B206" s="299" t="s">
        <v>501</v>
      </c>
      <c r="C206" s="356"/>
      <c r="D206" s="357">
        <v>0.1</v>
      </c>
      <c r="E206" s="358"/>
      <c r="F206" s="280">
        <f>SUM(F129:F195)*D206</f>
        <v>0</v>
      </c>
    </row>
    <row r="207" spans="1:6">
      <c r="A207" s="281"/>
      <c r="B207" s="348"/>
      <c r="C207" s="298"/>
      <c r="D207" s="297"/>
      <c r="E207" s="364"/>
      <c r="F207" s="298"/>
    </row>
    <row r="208" spans="1:6">
      <c r="A208" s="365"/>
      <c r="B208" s="366" t="s">
        <v>570</v>
      </c>
      <c r="C208" s="367"/>
      <c r="D208" s="316"/>
      <c r="E208" s="368" t="s">
        <v>349</v>
      </c>
      <c r="F208" s="368">
        <f>SUM(F131:F207)</f>
        <v>0</v>
      </c>
    </row>
    <row r="209" spans="1:6">
      <c r="A209" s="256"/>
      <c r="B209" s="257"/>
      <c r="C209" s="258"/>
      <c r="D209" s="259"/>
      <c r="E209" s="260"/>
      <c r="F209" s="260"/>
    </row>
    <row r="210" spans="1:6">
      <c r="A210" s="391" t="s">
        <v>215</v>
      </c>
      <c r="B210" s="392" t="s">
        <v>452</v>
      </c>
      <c r="C210" s="393"/>
      <c r="D210" s="394"/>
      <c r="E210" s="395"/>
      <c r="F210" s="395"/>
    </row>
    <row r="211" spans="1:6">
      <c r="A211" s="387" t="s">
        <v>217</v>
      </c>
      <c r="B211" s="386" t="s">
        <v>453</v>
      </c>
      <c r="C211" s="388"/>
      <c r="D211" s="389"/>
      <c r="E211" s="390"/>
      <c r="F211" s="390"/>
    </row>
    <row r="212" spans="1:6">
      <c r="A212" s="256"/>
      <c r="B212" s="257"/>
      <c r="C212" s="258"/>
      <c r="D212" s="259"/>
      <c r="E212" s="260"/>
      <c r="F212" s="260"/>
    </row>
    <row r="213" spans="1:6" ht="79.2">
      <c r="A213" s="262" t="s">
        <v>454</v>
      </c>
      <c r="B213" s="263" t="s">
        <v>455</v>
      </c>
      <c r="C213" s="264" t="s">
        <v>456</v>
      </c>
      <c r="D213" s="264" t="s">
        <v>457</v>
      </c>
      <c r="E213" s="265" t="s">
        <v>458</v>
      </c>
      <c r="F213" s="265" t="s">
        <v>459</v>
      </c>
    </row>
    <row r="214" spans="1:6">
      <c r="A214" s="266"/>
      <c r="B214" s="267"/>
      <c r="C214" s="268"/>
      <c r="D214" s="269"/>
      <c r="E214" s="270"/>
      <c r="F214" s="270"/>
    </row>
    <row r="215" spans="1:6">
      <c r="A215" s="271">
        <f>COUNT($A$214:A214)+1</f>
        <v>1</v>
      </c>
      <c r="B215" s="272" t="s">
        <v>460</v>
      </c>
      <c r="C215" s="273"/>
      <c r="D215" s="274"/>
      <c r="E215" s="275"/>
      <c r="F215" s="275"/>
    </row>
    <row r="216" spans="1:6" ht="26.4">
      <c r="A216" s="271"/>
      <c r="B216" s="276" t="s">
        <v>461</v>
      </c>
      <c r="C216" s="273"/>
      <c r="D216" s="274"/>
      <c r="E216" s="275"/>
      <c r="F216" s="275"/>
    </row>
    <row r="217" spans="1:6" ht="16.2">
      <c r="A217" s="271"/>
      <c r="B217" s="277" t="s">
        <v>462</v>
      </c>
      <c r="C217" s="273">
        <v>120</v>
      </c>
      <c r="D217" s="278" t="s">
        <v>463</v>
      </c>
      <c r="E217" s="279"/>
      <c r="F217" s="280">
        <f>C217*E217</f>
        <v>0</v>
      </c>
    </row>
    <row r="218" spans="1:6">
      <c r="A218" s="281"/>
      <c r="B218" s="282"/>
      <c r="C218" s="283"/>
      <c r="D218" s="284"/>
      <c r="E218" s="285"/>
      <c r="F218" s="286"/>
    </row>
    <row r="219" spans="1:6">
      <c r="A219" s="266"/>
      <c r="B219" s="287"/>
      <c r="C219" s="268"/>
      <c r="D219" s="288"/>
      <c r="E219" s="289"/>
      <c r="F219" s="289"/>
    </row>
    <row r="220" spans="1:6" ht="15.6">
      <c r="A220" s="290">
        <f>COUNT($A$214:A219)+1</f>
        <v>2</v>
      </c>
      <c r="B220" s="272" t="s">
        <v>464</v>
      </c>
      <c r="C220" s="273"/>
      <c r="D220" s="274"/>
      <c r="E220" s="275"/>
      <c r="F220" s="275"/>
    </row>
    <row r="221" spans="1:6" ht="15.6">
      <c r="A221" s="271"/>
      <c r="B221" s="291" t="s">
        <v>465</v>
      </c>
      <c r="C221" s="273"/>
      <c r="D221" s="274"/>
      <c r="E221" s="275"/>
      <c r="F221" s="275"/>
    </row>
    <row r="222" spans="1:6">
      <c r="A222" s="271"/>
      <c r="B222" s="277" t="s">
        <v>466</v>
      </c>
      <c r="C222" s="273">
        <v>1</v>
      </c>
      <c r="D222" s="274" t="s">
        <v>8</v>
      </c>
      <c r="E222" s="279"/>
      <c r="F222" s="280">
        <f t="shared" ref="F222" si="2">C222*E222</f>
        <v>0</v>
      </c>
    </row>
    <row r="223" spans="1:6">
      <c r="A223" s="281"/>
      <c r="B223" s="282"/>
      <c r="C223" s="283"/>
      <c r="D223" s="292"/>
      <c r="E223" s="285"/>
      <c r="F223" s="286"/>
    </row>
    <row r="224" spans="1:6">
      <c r="A224" s="266"/>
      <c r="B224" s="267"/>
      <c r="C224" s="268"/>
      <c r="D224" s="269"/>
      <c r="E224" s="270"/>
      <c r="F224" s="270"/>
    </row>
    <row r="225" spans="1:6" ht="15.6">
      <c r="A225" s="290">
        <f>COUNT($A$214:A224)+1</f>
        <v>3</v>
      </c>
      <c r="B225" s="272" t="s">
        <v>467</v>
      </c>
      <c r="C225" s="273"/>
      <c r="D225" s="274"/>
      <c r="E225" s="275"/>
      <c r="F225" s="275"/>
    </row>
    <row r="226" spans="1:6" ht="15.6">
      <c r="A226" s="271"/>
      <c r="B226" s="291" t="s">
        <v>468</v>
      </c>
      <c r="C226" s="273"/>
      <c r="D226" s="274"/>
      <c r="E226" s="275"/>
      <c r="F226" s="275"/>
    </row>
    <row r="227" spans="1:6">
      <c r="A227" s="271"/>
      <c r="B227" s="277" t="s">
        <v>466</v>
      </c>
      <c r="C227" s="273">
        <v>2</v>
      </c>
      <c r="D227" s="274" t="s">
        <v>8</v>
      </c>
      <c r="E227" s="279"/>
      <c r="F227" s="280">
        <f t="shared" ref="F227" si="3">C227*E227</f>
        <v>0</v>
      </c>
    </row>
    <row r="228" spans="1:6">
      <c r="A228" s="281"/>
      <c r="B228" s="282"/>
      <c r="C228" s="283"/>
      <c r="D228" s="292"/>
      <c r="E228" s="285"/>
      <c r="F228" s="286"/>
    </row>
    <row r="229" spans="1:6">
      <c r="A229" s="266"/>
      <c r="B229" s="267"/>
      <c r="C229" s="268"/>
      <c r="D229" s="269"/>
      <c r="E229" s="270"/>
      <c r="F229" s="270"/>
    </row>
    <row r="230" spans="1:6">
      <c r="A230" s="290">
        <f>COUNT($A$214:A229)+1</f>
        <v>4</v>
      </c>
      <c r="B230" s="272" t="s">
        <v>469</v>
      </c>
      <c r="C230" s="273"/>
      <c r="D230" s="274"/>
      <c r="E230" s="275"/>
      <c r="F230" s="275"/>
    </row>
    <row r="231" spans="1:6">
      <c r="A231" s="271"/>
      <c r="B231" s="291" t="s">
        <v>470</v>
      </c>
      <c r="C231" s="273"/>
      <c r="D231" s="274"/>
      <c r="E231" s="275"/>
      <c r="F231" s="275"/>
    </row>
    <row r="232" spans="1:6">
      <c r="A232" s="271"/>
      <c r="B232" s="277" t="s">
        <v>471</v>
      </c>
      <c r="C232" s="273">
        <v>1</v>
      </c>
      <c r="D232" s="274" t="s">
        <v>8</v>
      </c>
      <c r="E232" s="279"/>
      <c r="F232" s="280">
        <f t="shared" ref="F232" si="4">C232*E232</f>
        <v>0</v>
      </c>
    </row>
    <row r="233" spans="1:6">
      <c r="A233" s="281"/>
      <c r="B233" s="282"/>
      <c r="C233" s="283"/>
      <c r="D233" s="292"/>
      <c r="E233" s="285"/>
      <c r="F233" s="286"/>
    </row>
    <row r="234" spans="1:6">
      <c r="A234" s="266"/>
      <c r="B234" s="267"/>
      <c r="C234" s="268"/>
      <c r="D234" s="269"/>
      <c r="E234" s="270"/>
      <c r="F234" s="270"/>
    </row>
    <row r="235" spans="1:6">
      <c r="A235" s="290">
        <f>COUNT($A$214:A232)+1</f>
        <v>5</v>
      </c>
      <c r="B235" s="272" t="s">
        <v>472</v>
      </c>
      <c r="C235" s="273"/>
      <c r="D235" s="274"/>
      <c r="E235" s="275"/>
      <c r="F235" s="275"/>
    </row>
    <row r="236" spans="1:6">
      <c r="A236" s="271"/>
      <c r="B236" s="291" t="s">
        <v>473</v>
      </c>
      <c r="C236" s="273"/>
      <c r="D236" s="274"/>
      <c r="E236" s="275"/>
      <c r="F236" s="275"/>
    </row>
    <row r="237" spans="1:6">
      <c r="A237" s="271"/>
      <c r="B237" s="277" t="s">
        <v>474</v>
      </c>
      <c r="C237" s="273">
        <v>1</v>
      </c>
      <c r="D237" s="274" t="s">
        <v>8</v>
      </c>
      <c r="E237" s="279"/>
      <c r="F237" s="280">
        <f>C237*E237</f>
        <v>0</v>
      </c>
    </row>
    <row r="238" spans="1:6">
      <c r="A238" s="281"/>
      <c r="B238" s="282"/>
      <c r="C238" s="283"/>
      <c r="D238" s="292"/>
      <c r="E238" s="285"/>
      <c r="F238" s="286"/>
    </row>
    <row r="239" spans="1:6">
      <c r="A239" s="266"/>
      <c r="B239" s="267"/>
      <c r="C239" s="268"/>
      <c r="D239" s="269"/>
      <c r="E239" s="270"/>
      <c r="F239" s="270"/>
    </row>
    <row r="240" spans="1:6">
      <c r="A240" s="290">
        <f>COUNT($A$214:A239)+1</f>
        <v>6</v>
      </c>
      <c r="B240" s="272" t="s">
        <v>475</v>
      </c>
      <c r="C240" s="273"/>
      <c r="D240" s="274"/>
      <c r="E240" s="275"/>
      <c r="F240" s="275"/>
    </row>
    <row r="241" spans="1:6" ht="26.4">
      <c r="A241" s="271"/>
      <c r="B241" s="291" t="s">
        <v>476</v>
      </c>
      <c r="C241" s="273"/>
      <c r="D241" s="274"/>
      <c r="E241" s="275"/>
      <c r="F241" s="275"/>
    </row>
    <row r="242" spans="1:6">
      <c r="A242" s="271"/>
      <c r="B242" s="277" t="s">
        <v>474</v>
      </c>
      <c r="C242" s="273">
        <v>18</v>
      </c>
      <c r="D242" s="274" t="s">
        <v>8</v>
      </c>
      <c r="E242" s="279"/>
      <c r="F242" s="280">
        <f t="shared" ref="F242:F243" si="5">C242*E242</f>
        <v>0</v>
      </c>
    </row>
    <row r="243" spans="1:6">
      <c r="A243" s="271"/>
      <c r="B243" s="277" t="s">
        <v>477</v>
      </c>
      <c r="C243" s="273">
        <v>2</v>
      </c>
      <c r="D243" s="274" t="s">
        <v>8</v>
      </c>
      <c r="E243" s="279"/>
      <c r="F243" s="280">
        <f t="shared" si="5"/>
        <v>0</v>
      </c>
    </row>
    <row r="244" spans="1:6">
      <c r="A244" s="281"/>
      <c r="B244" s="282"/>
      <c r="C244" s="283"/>
      <c r="D244" s="292"/>
      <c r="E244" s="285"/>
      <c r="F244" s="286"/>
    </row>
    <row r="245" spans="1:6">
      <c r="A245" s="266"/>
      <c r="B245" s="287"/>
      <c r="C245" s="268"/>
      <c r="D245" s="269"/>
      <c r="E245" s="289"/>
      <c r="F245" s="289"/>
    </row>
    <row r="246" spans="1:6">
      <c r="A246" s="290">
        <f>COUNT($A$214:A245)+1</f>
        <v>7</v>
      </c>
      <c r="B246" s="272" t="s">
        <v>478</v>
      </c>
      <c r="C246" s="273"/>
      <c r="D246" s="274"/>
      <c r="E246" s="275"/>
      <c r="F246" s="275"/>
    </row>
    <row r="247" spans="1:6" ht="39.6">
      <c r="A247" s="271"/>
      <c r="B247" s="291" t="s">
        <v>479</v>
      </c>
      <c r="C247" s="273"/>
      <c r="D247" s="274"/>
      <c r="E247" s="275"/>
      <c r="F247" s="275"/>
    </row>
    <row r="248" spans="1:6">
      <c r="A248" s="271"/>
      <c r="B248" s="277" t="s">
        <v>466</v>
      </c>
      <c r="C248" s="273">
        <v>1</v>
      </c>
      <c r="D248" s="274" t="s">
        <v>8</v>
      </c>
      <c r="E248" s="279"/>
      <c r="F248" s="280">
        <f>C248*E248</f>
        <v>0</v>
      </c>
    </row>
    <row r="249" spans="1:6">
      <c r="A249" s="281"/>
      <c r="B249" s="282"/>
      <c r="C249" s="283"/>
      <c r="D249" s="292"/>
      <c r="E249" s="285"/>
      <c r="F249" s="286"/>
    </row>
    <row r="250" spans="1:6">
      <c r="A250" s="266"/>
      <c r="B250" s="287"/>
      <c r="C250" s="268"/>
      <c r="D250" s="269"/>
      <c r="E250" s="289"/>
      <c r="F250" s="289"/>
    </row>
    <row r="251" spans="1:6">
      <c r="A251" s="290">
        <f>COUNT($A$214:A250)+1</f>
        <v>8</v>
      </c>
      <c r="B251" s="272" t="s">
        <v>480</v>
      </c>
      <c r="C251" s="273"/>
      <c r="D251" s="274"/>
      <c r="E251" s="275"/>
      <c r="F251" s="275"/>
    </row>
    <row r="252" spans="1:6" ht="26.4">
      <c r="A252" s="271"/>
      <c r="B252" s="291" t="s">
        <v>481</v>
      </c>
      <c r="C252" s="273"/>
      <c r="D252" s="274"/>
      <c r="E252" s="275"/>
      <c r="F252" s="275"/>
    </row>
    <row r="253" spans="1:6">
      <c r="A253" s="271"/>
      <c r="B253" s="293" t="s">
        <v>482</v>
      </c>
      <c r="C253" s="273">
        <v>3</v>
      </c>
      <c r="D253" s="274" t="s">
        <v>8</v>
      </c>
      <c r="E253" s="279"/>
      <c r="F253" s="280">
        <f>C253*E253</f>
        <v>0</v>
      </c>
    </row>
    <row r="254" spans="1:6">
      <c r="A254" s="281"/>
      <c r="B254" s="294"/>
      <c r="C254" s="283"/>
      <c r="D254" s="292"/>
      <c r="E254" s="285"/>
      <c r="F254" s="286"/>
    </row>
    <row r="255" spans="1:6">
      <c r="A255" s="266"/>
      <c r="B255" s="267"/>
      <c r="C255" s="268"/>
      <c r="D255" s="269"/>
      <c r="E255" s="270"/>
      <c r="F255" s="270"/>
    </row>
    <row r="256" spans="1:6">
      <c r="A256" s="290">
        <f>COUNT($A$214:A253)+1</f>
        <v>9</v>
      </c>
      <c r="B256" s="272" t="s">
        <v>483</v>
      </c>
      <c r="C256" s="273"/>
      <c r="D256" s="274"/>
      <c r="E256" s="275"/>
      <c r="F256" s="275"/>
    </row>
    <row r="257" spans="1:6" ht="105.6">
      <c r="A257" s="271"/>
      <c r="B257" s="291" t="s">
        <v>484</v>
      </c>
      <c r="C257" s="273"/>
      <c r="D257" s="274"/>
      <c r="E257" s="275"/>
      <c r="F257" s="275"/>
    </row>
    <row r="258" spans="1:6">
      <c r="A258" s="271"/>
      <c r="B258" s="293"/>
      <c r="C258" s="273">
        <v>1</v>
      </c>
      <c r="D258" s="274" t="s">
        <v>8</v>
      </c>
      <c r="E258" s="279"/>
      <c r="F258" s="280">
        <f>C258*E258</f>
        <v>0</v>
      </c>
    </row>
    <row r="259" spans="1:6">
      <c r="A259" s="281"/>
      <c r="B259" s="294"/>
      <c r="C259" s="283"/>
      <c r="D259" s="292"/>
      <c r="E259" s="285"/>
      <c r="F259" s="286"/>
    </row>
    <row r="260" spans="1:6">
      <c r="A260" s="266"/>
      <c r="B260" s="267"/>
      <c r="C260" s="268"/>
      <c r="D260" s="269"/>
      <c r="E260" s="289"/>
      <c r="F260" s="289"/>
    </row>
    <row r="261" spans="1:6">
      <c r="A261" s="290">
        <f>COUNT($A$214:A258)+1</f>
        <v>10</v>
      </c>
      <c r="B261" s="272" t="s">
        <v>485</v>
      </c>
      <c r="C261" s="273"/>
      <c r="D261" s="274"/>
      <c r="E261" s="274"/>
      <c r="F261" s="275"/>
    </row>
    <row r="262" spans="1:6" ht="92.4">
      <c r="A262" s="271"/>
      <c r="B262" s="291" t="s">
        <v>486</v>
      </c>
      <c r="C262" s="273"/>
      <c r="D262" s="274"/>
      <c r="E262" s="275"/>
      <c r="F262" s="275"/>
    </row>
    <row r="263" spans="1:6">
      <c r="A263" s="271"/>
      <c r="B263" s="293"/>
      <c r="C263" s="273">
        <v>1</v>
      </c>
      <c r="D263" s="274" t="s">
        <v>8</v>
      </c>
      <c r="E263" s="279"/>
      <c r="F263" s="280">
        <f>C263*E263</f>
        <v>0</v>
      </c>
    </row>
    <row r="264" spans="1:6">
      <c r="A264" s="281"/>
      <c r="B264" s="294"/>
      <c r="C264" s="283"/>
      <c r="D264" s="292"/>
      <c r="E264" s="285"/>
      <c r="F264" s="286"/>
    </row>
    <row r="265" spans="1:6">
      <c r="A265" s="271"/>
      <c r="B265" s="277"/>
      <c r="C265" s="273"/>
      <c r="D265" s="274"/>
      <c r="E265" s="295"/>
      <c r="F265" s="280"/>
    </row>
    <row r="266" spans="1:6">
      <c r="A266" s="290">
        <f>COUNT($A$214:A264)+1</f>
        <v>11</v>
      </c>
      <c r="B266" s="296" t="s">
        <v>487</v>
      </c>
      <c r="C266" s="273"/>
      <c r="D266" s="297"/>
      <c r="E266" s="280"/>
      <c r="F266" s="298"/>
    </row>
    <row r="267" spans="1:6" ht="26.4">
      <c r="A267" s="271"/>
      <c r="B267" s="299" t="s">
        <v>488</v>
      </c>
      <c r="C267" s="273"/>
      <c r="D267" s="297"/>
      <c r="E267" s="280"/>
      <c r="F267" s="298"/>
    </row>
    <row r="268" spans="1:6">
      <c r="A268" s="271"/>
      <c r="B268" s="299" t="s">
        <v>489</v>
      </c>
      <c r="C268" s="273">
        <v>2</v>
      </c>
      <c r="D268" s="297" t="s">
        <v>8</v>
      </c>
      <c r="E268" s="279"/>
      <c r="F268" s="280">
        <f>C268*E268</f>
        <v>0</v>
      </c>
    </row>
    <row r="269" spans="1:6">
      <c r="A269" s="271"/>
      <c r="B269" s="277"/>
      <c r="C269" s="273"/>
      <c r="D269" s="274"/>
      <c r="E269" s="295"/>
      <c r="F269" s="280"/>
    </row>
    <row r="270" spans="1:6">
      <c r="A270" s="266"/>
      <c r="B270" s="300"/>
      <c r="C270" s="301"/>
      <c r="D270" s="302"/>
      <c r="E270" s="289"/>
      <c r="F270" s="303"/>
    </row>
    <row r="271" spans="1:6">
      <c r="A271" s="290">
        <f>COUNT($A$214:A270)+1</f>
        <v>12</v>
      </c>
      <c r="B271" s="304" t="s">
        <v>490</v>
      </c>
      <c r="C271" s="305"/>
      <c r="D271" s="306"/>
      <c r="E271" s="280"/>
      <c r="F271" s="307"/>
    </row>
    <row r="272" spans="1:6" ht="26.4">
      <c r="A272" s="271"/>
      <c r="B272" s="291" t="s">
        <v>491</v>
      </c>
      <c r="C272" s="298"/>
      <c r="D272" s="274"/>
      <c r="E272" s="275"/>
      <c r="F272" s="280"/>
    </row>
    <row r="273" spans="1:6">
      <c r="A273" s="271"/>
      <c r="B273" s="293"/>
      <c r="C273" s="298">
        <v>3</v>
      </c>
      <c r="D273" s="274" t="s">
        <v>8</v>
      </c>
      <c r="E273" s="279"/>
      <c r="F273" s="280">
        <f>C273*E273</f>
        <v>0</v>
      </c>
    </row>
    <row r="274" spans="1:6">
      <c r="A274" s="281"/>
      <c r="B274" s="294"/>
      <c r="C274" s="308"/>
      <c r="D274" s="292"/>
      <c r="E274" s="285"/>
      <c r="F274" s="286"/>
    </row>
    <row r="275" spans="1:6">
      <c r="A275" s="266"/>
      <c r="B275" s="267"/>
      <c r="C275" s="309"/>
      <c r="D275" s="269"/>
      <c r="E275" s="310"/>
      <c r="F275" s="289"/>
    </row>
    <row r="276" spans="1:6">
      <c r="A276" s="290">
        <f>COUNT($A$214:A273)+1</f>
        <v>13</v>
      </c>
      <c r="B276" s="272" t="s">
        <v>492</v>
      </c>
      <c r="C276" s="298"/>
      <c r="D276" s="274"/>
      <c r="E276" s="275"/>
      <c r="F276" s="280"/>
    </row>
    <row r="277" spans="1:6" ht="26.4">
      <c r="A277" s="271"/>
      <c r="B277" s="291" t="s">
        <v>493</v>
      </c>
      <c r="C277" s="298"/>
      <c r="D277" s="274"/>
      <c r="E277" s="275"/>
      <c r="F277" s="280"/>
    </row>
    <row r="278" spans="1:6" ht="16.2">
      <c r="A278" s="271"/>
      <c r="B278" s="293"/>
      <c r="C278" s="298">
        <v>155</v>
      </c>
      <c r="D278" s="278" t="s">
        <v>463</v>
      </c>
      <c r="E278" s="279"/>
      <c r="F278" s="280">
        <f>C278*E278</f>
        <v>0</v>
      </c>
    </row>
    <row r="279" spans="1:6">
      <c r="A279" s="281"/>
      <c r="B279" s="294"/>
      <c r="C279" s="308"/>
      <c r="D279" s="292"/>
      <c r="E279" s="311"/>
      <c r="F279" s="286"/>
    </row>
    <row r="280" spans="1:6">
      <c r="A280" s="266"/>
      <c r="B280" s="267"/>
      <c r="C280" s="309"/>
      <c r="D280" s="269"/>
      <c r="E280" s="270"/>
      <c r="F280" s="289"/>
    </row>
    <row r="281" spans="1:6">
      <c r="A281" s="290">
        <f>COUNT($A$214:A279)+1</f>
        <v>14</v>
      </c>
      <c r="B281" s="272" t="s">
        <v>494</v>
      </c>
      <c r="C281" s="298"/>
      <c r="D281" s="274"/>
      <c r="E281" s="275"/>
      <c r="F281" s="280"/>
    </row>
    <row r="282" spans="1:6">
      <c r="A282" s="271"/>
      <c r="B282" s="291" t="s">
        <v>495</v>
      </c>
      <c r="C282" s="298"/>
      <c r="D282" s="274"/>
      <c r="E282" s="275"/>
      <c r="F282" s="280"/>
    </row>
    <row r="283" spans="1:6">
      <c r="A283" s="271"/>
      <c r="B283" s="293"/>
      <c r="C283" s="298"/>
      <c r="D283" s="312">
        <v>0.02</v>
      </c>
      <c r="E283" s="275"/>
      <c r="F283" s="280">
        <f>D283*(SUM(F214:F278))</f>
        <v>0</v>
      </c>
    </row>
    <row r="284" spans="1:6">
      <c r="A284" s="281"/>
      <c r="B284" s="294"/>
      <c r="C284" s="308"/>
      <c r="D284" s="313"/>
      <c r="E284" s="311"/>
      <c r="F284" s="286"/>
    </row>
    <row r="285" spans="1:6">
      <c r="A285" s="266"/>
      <c r="B285" s="267"/>
      <c r="C285" s="309"/>
      <c r="D285" s="269"/>
      <c r="E285" s="270"/>
      <c r="F285" s="289"/>
    </row>
    <row r="286" spans="1:6">
      <c r="A286" s="290">
        <f>COUNT($A$214:A285)+1</f>
        <v>15</v>
      </c>
      <c r="B286" s="272" t="s">
        <v>496</v>
      </c>
      <c r="C286" s="298"/>
      <c r="D286" s="274"/>
      <c r="E286" s="275"/>
      <c r="F286" s="280"/>
    </row>
    <row r="287" spans="1:6">
      <c r="A287" s="271"/>
      <c r="B287" s="291" t="s">
        <v>497</v>
      </c>
      <c r="C287" s="298"/>
      <c r="D287" s="274"/>
      <c r="E287" s="275"/>
      <c r="F287" s="275"/>
    </row>
    <row r="288" spans="1:6">
      <c r="A288" s="271"/>
      <c r="B288" s="293"/>
      <c r="C288" s="298"/>
      <c r="D288" s="312">
        <v>0.02</v>
      </c>
      <c r="E288" s="280"/>
      <c r="F288" s="280">
        <f>D288*(SUM(F214:F278))</f>
        <v>0</v>
      </c>
    </row>
    <row r="289" spans="1:6">
      <c r="A289" s="281"/>
      <c r="B289" s="294"/>
      <c r="C289" s="308"/>
      <c r="D289" s="292"/>
      <c r="E289" s="311"/>
      <c r="F289" s="286"/>
    </row>
    <row r="290" spans="1:6">
      <c r="A290" s="266"/>
      <c r="B290" s="267"/>
      <c r="C290" s="309"/>
      <c r="D290" s="269"/>
      <c r="E290" s="270"/>
      <c r="F290" s="289"/>
    </row>
    <row r="291" spans="1:6">
      <c r="A291" s="290">
        <f>COUNT($A$214:A289)+1</f>
        <v>16</v>
      </c>
      <c r="B291" s="272" t="s">
        <v>498</v>
      </c>
      <c r="C291" s="298"/>
      <c r="D291" s="274"/>
      <c r="E291" s="275"/>
      <c r="F291" s="280"/>
    </row>
    <row r="292" spans="1:6" ht="39.6">
      <c r="A292" s="271"/>
      <c r="B292" s="291" t="s">
        <v>499</v>
      </c>
      <c r="C292" s="298"/>
      <c r="D292" s="274"/>
      <c r="E292" s="275"/>
      <c r="F292" s="275"/>
    </row>
    <row r="293" spans="1:6">
      <c r="A293" s="271"/>
      <c r="B293" s="293"/>
      <c r="C293" s="298"/>
      <c r="D293" s="312">
        <v>0.02</v>
      </c>
      <c r="E293" s="280"/>
      <c r="F293" s="280">
        <f>D293*(SUM(F214:F278))</f>
        <v>0</v>
      </c>
    </row>
    <row r="294" spans="1:6">
      <c r="A294" s="281"/>
      <c r="B294" s="294"/>
      <c r="C294" s="308"/>
      <c r="D294" s="292"/>
      <c r="E294" s="286"/>
      <c r="F294" s="286"/>
    </row>
    <row r="295" spans="1:6">
      <c r="A295" s="266"/>
      <c r="B295" s="267"/>
      <c r="C295" s="309"/>
      <c r="D295" s="269"/>
      <c r="E295" s="289"/>
      <c r="F295" s="289"/>
    </row>
    <row r="296" spans="1:6">
      <c r="A296" s="290">
        <f>COUNT($A$214:A294)+1</f>
        <v>17</v>
      </c>
      <c r="B296" s="272" t="s">
        <v>500</v>
      </c>
      <c r="C296" s="298"/>
      <c r="D296" s="274"/>
      <c r="E296" s="280"/>
      <c r="F296" s="280"/>
    </row>
    <row r="297" spans="1:6" ht="26.4">
      <c r="A297" s="271"/>
      <c r="B297" s="299" t="s">
        <v>501</v>
      </c>
      <c r="C297" s="298"/>
      <c r="D297" s="274"/>
      <c r="E297" s="275"/>
      <c r="F297" s="280"/>
    </row>
    <row r="298" spans="1:6">
      <c r="A298" s="314"/>
      <c r="B298" s="293"/>
      <c r="C298" s="298"/>
      <c r="D298" s="312">
        <v>0.1</v>
      </c>
      <c r="E298" s="275"/>
      <c r="F298" s="280">
        <f>D298*(SUM(F214:F278))</f>
        <v>0</v>
      </c>
    </row>
    <row r="299" spans="1:6">
      <c r="A299" s="315"/>
      <c r="B299" s="294"/>
      <c r="C299" s="308"/>
      <c r="D299" s="292"/>
      <c r="E299" s="286"/>
      <c r="F299" s="286"/>
    </row>
    <row r="300" spans="1:6">
      <c r="A300" s="316"/>
      <c r="B300" s="317" t="s">
        <v>439</v>
      </c>
      <c r="C300" s="318"/>
      <c r="D300" s="319"/>
      <c r="E300" s="320" t="s">
        <v>349</v>
      </c>
      <c r="F300" s="321">
        <f>SUM(F214:F299)</f>
        <v>0</v>
      </c>
    </row>
    <row r="302" spans="1:6">
      <c r="A302" s="387" t="s">
        <v>218</v>
      </c>
      <c r="B302" s="386" t="s">
        <v>502</v>
      </c>
      <c r="C302" s="388"/>
      <c r="D302" s="389"/>
      <c r="E302" s="390"/>
      <c r="F302" s="390"/>
    </row>
    <row r="303" spans="1:6">
      <c r="A303" s="256"/>
      <c r="B303" s="257"/>
      <c r="C303" s="258"/>
      <c r="D303" s="259"/>
      <c r="E303" s="260"/>
      <c r="F303" s="260"/>
    </row>
    <row r="304" spans="1:6" ht="79.2">
      <c r="A304" s="262" t="s">
        <v>454</v>
      </c>
      <c r="B304" s="263" t="s">
        <v>455</v>
      </c>
      <c r="C304" s="264" t="s">
        <v>456</v>
      </c>
      <c r="D304" s="264" t="s">
        <v>457</v>
      </c>
      <c r="E304" s="265" t="s">
        <v>458</v>
      </c>
      <c r="F304" s="265" t="s">
        <v>459</v>
      </c>
    </row>
    <row r="305" spans="1:6" ht="15.6">
      <c r="A305" s="322">
        <v>1</v>
      </c>
      <c r="B305" s="323"/>
      <c r="C305" s="324"/>
      <c r="D305" s="325"/>
      <c r="E305" s="326"/>
      <c r="F305" s="326"/>
    </row>
    <row r="306" spans="1:6" ht="15.6">
      <c r="A306" s="271">
        <f>COUNT(A305+1)</f>
        <v>1</v>
      </c>
      <c r="B306" s="272" t="s">
        <v>503</v>
      </c>
      <c r="C306" s="327"/>
      <c r="D306" s="328"/>
      <c r="E306" s="329"/>
      <c r="F306" s="329"/>
    </row>
    <row r="307" spans="1:6" ht="26.4">
      <c r="A307" s="271"/>
      <c r="B307" s="276" t="s">
        <v>504</v>
      </c>
      <c r="C307" s="298"/>
      <c r="D307" s="274"/>
      <c r="E307" s="275"/>
      <c r="F307" s="275"/>
    </row>
    <row r="308" spans="1:6" ht="16.2">
      <c r="A308" s="271"/>
      <c r="B308" s="277" t="s">
        <v>505</v>
      </c>
      <c r="C308" s="273">
        <v>12</v>
      </c>
      <c r="D308" s="278" t="s">
        <v>463</v>
      </c>
      <c r="E308" s="279"/>
      <c r="F308" s="280">
        <f>C308*E308</f>
        <v>0</v>
      </c>
    </row>
    <row r="309" spans="1:6">
      <c r="A309" s="281"/>
      <c r="B309" s="282"/>
      <c r="C309" s="283"/>
      <c r="D309" s="284"/>
      <c r="E309" s="285"/>
      <c r="F309" s="286"/>
    </row>
    <row r="310" spans="1:6">
      <c r="A310" s="266"/>
      <c r="B310" s="267"/>
      <c r="C310" s="268"/>
      <c r="D310" s="269"/>
      <c r="E310" s="270"/>
      <c r="F310" s="270"/>
    </row>
    <row r="311" spans="1:6">
      <c r="A311" s="290">
        <v>2</v>
      </c>
      <c r="B311" s="272" t="s">
        <v>472</v>
      </c>
      <c r="C311" s="273"/>
      <c r="D311" s="274"/>
      <c r="E311" s="275"/>
      <c r="F311" s="275"/>
    </row>
    <row r="312" spans="1:6">
      <c r="A312" s="271"/>
      <c r="B312" s="291" t="s">
        <v>473</v>
      </c>
      <c r="C312" s="273"/>
      <c r="D312" s="274"/>
      <c r="E312" s="275"/>
      <c r="F312" s="275"/>
    </row>
    <row r="313" spans="1:6">
      <c r="A313" s="271"/>
      <c r="B313" s="277" t="s">
        <v>506</v>
      </c>
      <c r="C313" s="273">
        <v>1</v>
      </c>
      <c r="D313" s="274" t="s">
        <v>8</v>
      </c>
      <c r="E313" s="279"/>
      <c r="F313" s="280">
        <f>C313*E313</f>
        <v>0</v>
      </c>
    </row>
    <row r="314" spans="1:6">
      <c r="A314" s="281"/>
      <c r="B314" s="282"/>
      <c r="C314" s="283"/>
      <c r="D314" s="292"/>
      <c r="E314" s="285"/>
      <c r="F314" s="286"/>
    </row>
    <row r="315" spans="1:6">
      <c r="A315" s="266"/>
      <c r="B315" s="267"/>
      <c r="C315" s="268"/>
      <c r="D315" s="269"/>
      <c r="E315" s="270"/>
      <c r="F315" s="270"/>
    </row>
    <row r="316" spans="1:6">
      <c r="A316" s="290">
        <v>3</v>
      </c>
      <c r="B316" s="272" t="s">
        <v>475</v>
      </c>
      <c r="C316" s="273"/>
      <c r="D316" s="274"/>
      <c r="E316" s="275"/>
      <c r="F316" s="275"/>
    </row>
    <row r="317" spans="1:6" ht="26.4">
      <c r="A317" s="271"/>
      <c r="B317" s="291" t="s">
        <v>476</v>
      </c>
      <c r="C317" s="273"/>
      <c r="D317" s="274"/>
      <c r="E317" s="275"/>
      <c r="F317" s="275"/>
    </row>
    <row r="318" spans="1:6">
      <c r="A318" s="271"/>
      <c r="B318" s="277" t="s">
        <v>506</v>
      </c>
      <c r="C318" s="273">
        <v>2</v>
      </c>
      <c r="D318" s="274" t="s">
        <v>8</v>
      </c>
      <c r="E318" s="279"/>
      <c r="F318" s="280">
        <f t="shared" ref="F318" si="6">C318*E318</f>
        <v>0</v>
      </c>
    </row>
    <row r="319" spans="1:6">
      <c r="A319" s="281"/>
      <c r="B319" s="282"/>
      <c r="C319" s="283"/>
      <c r="D319" s="292"/>
      <c r="E319" s="285"/>
      <c r="F319" s="286"/>
    </row>
    <row r="320" spans="1:6">
      <c r="A320" s="266"/>
      <c r="B320" s="267"/>
      <c r="C320" s="268"/>
      <c r="D320" s="269"/>
      <c r="E320" s="289"/>
      <c r="F320" s="270"/>
    </row>
    <row r="321" spans="1:6">
      <c r="A321" s="290">
        <v>4</v>
      </c>
      <c r="B321" s="272" t="s">
        <v>507</v>
      </c>
      <c r="C321" s="273"/>
      <c r="D321" s="274"/>
      <c r="E321" s="280"/>
      <c r="F321" s="275"/>
    </row>
    <row r="322" spans="1:6" ht="26.4">
      <c r="A322" s="271"/>
      <c r="B322" s="291" t="s">
        <v>508</v>
      </c>
      <c r="C322" s="273"/>
      <c r="D322" s="274"/>
      <c r="E322" s="275"/>
      <c r="F322" s="275"/>
    </row>
    <row r="323" spans="1:6">
      <c r="A323" s="271"/>
      <c r="B323" s="277" t="s">
        <v>509</v>
      </c>
      <c r="C323" s="273">
        <v>1</v>
      </c>
      <c r="D323" s="274" t="s">
        <v>8</v>
      </c>
      <c r="E323" s="279"/>
      <c r="F323" s="280">
        <f t="shared" ref="F323" si="7">C323*E323</f>
        <v>0</v>
      </c>
    </row>
    <row r="324" spans="1:6">
      <c r="A324" s="281"/>
      <c r="B324" s="282"/>
      <c r="C324" s="283"/>
      <c r="D324" s="292"/>
      <c r="E324" s="286"/>
      <c r="F324" s="286"/>
    </row>
    <row r="325" spans="1:6">
      <c r="A325" s="266"/>
      <c r="B325" s="287"/>
      <c r="C325" s="268"/>
      <c r="D325" s="269"/>
      <c r="E325" s="289"/>
      <c r="F325" s="289"/>
    </row>
    <row r="326" spans="1:6">
      <c r="A326" s="290">
        <v>5</v>
      </c>
      <c r="B326" s="272" t="s">
        <v>478</v>
      </c>
      <c r="C326" s="273"/>
      <c r="D326" s="274"/>
      <c r="E326" s="275"/>
      <c r="F326" s="275"/>
    </row>
    <row r="327" spans="1:6" ht="39.6">
      <c r="A327" s="271"/>
      <c r="B327" s="291" t="s">
        <v>479</v>
      </c>
      <c r="C327" s="273"/>
      <c r="D327" s="274"/>
      <c r="E327" s="275"/>
      <c r="F327" s="275"/>
    </row>
    <row r="328" spans="1:6">
      <c r="A328" s="271"/>
      <c r="B328" s="277" t="s">
        <v>510</v>
      </c>
      <c r="C328" s="273">
        <v>1</v>
      </c>
      <c r="D328" s="274" t="s">
        <v>8</v>
      </c>
      <c r="E328" s="279"/>
      <c r="F328" s="280">
        <f>C328*E328</f>
        <v>0</v>
      </c>
    </row>
    <row r="329" spans="1:6">
      <c r="A329" s="281"/>
      <c r="B329" s="282"/>
      <c r="C329" s="283"/>
      <c r="D329" s="292"/>
      <c r="E329" s="285"/>
      <c r="F329" s="286"/>
    </row>
    <row r="330" spans="1:6">
      <c r="A330" s="266"/>
      <c r="B330" s="287"/>
      <c r="C330" s="268"/>
      <c r="D330" s="269"/>
      <c r="E330" s="289"/>
      <c r="F330" s="289"/>
    </row>
    <row r="331" spans="1:6">
      <c r="A331" s="290">
        <v>6</v>
      </c>
      <c r="B331" s="272" t="s">
        <v>480</v>
      </c>
      <c r="C331" s="273"/>
      <c r="D331" s="274"/>
      <c r="E331" s="275"/>
      <c r="F331" s="275"/>
    </row>
    <row r="332" spans="1:6" ht="26.4">
      <c r="A332" s="271"/>
      <c r="B332" s="291" t="s">
        <v>481</v>
      </c>
      <c r="C332" s="273"/>
      <c r="D332" s="274"/>
      <c r="E332" s="275"/>
      <c r="F332" s="275"/>
    </row>
    <row r="333" spans="1:6">
      <c r="A333" s="271"/>
      <c r="B333" s="293" t="s">
        <v>482</v>
      </c>
      <c r="C333" s="273">
        <v>1</v>
      </c>
      <c r="D333" s="274" t="s">
        <v>8</v>
      </c>
      <c r="E333" s="279"/>
      <c r="F333" s="280">
        <f>C333*E333</f>
        <v>0</v>
      </c>
    </row>
    <row r="334" spans="1:6">
      <c r="A334" s="281"/>
      <c r="B334" s="294"/>
      <c r="C334" s="283"/>
      <c r="D334" s="292"/>
      <c r="E334" s="285"/>
      <c r="F334" s="286"/>
    </row>
    <row r="335" spans="1:6">
      <c r="A335" s="271"/>
      <c r="B335" s="277"/>
      <c r="C335" s="273"/>
      <c r="D335" s="274"/>
      <c r="E335" s="295"/>
      <c r="F335" s="280"/>
    </row>
    <row r="336" spans="1:6">
      <c r="A336" s="290">
        <v>7</v>
      </c>
      <c r="B336" s="296" t="s">
        <v>487</v>
      </c>
      <c r="C336" s="273"/>
      <c r="D336" s="297"/>
      <c r="E336" s="280"/>
      <c r="F336" s="298"/>
    </row>
    <row r="337" spans="1:6" ht="26.4">
      <c r="A337" s="271"/>
      <c r="B337" s="299" t="s">
        <v>488</v>
      </c>
      <c r="C337" s="273"/>
      <c r="D337" s="297"/>
      <c r="E337" s="280"/>
      <c r="F337" s="298"/>
    </row>
    <row r="338" spans="1:6">
      <c r="A338" s="271"/>
      <c r="B338" s="299" t="s">
        <v>511</v>
      </c>
      <c r="C338" s="273">
        <v>1</v>
      </c>
      <c r="D338" s="297" t="s">
        <v>8</v>
      </c>
      <c r="E338" s="279"/>
      <c r="F338" s="280">
        <f>C338*E338</f>
        <v>0</v>
      </c>
    </row>
    <row r="339" spans="1:6">
      <c r="A339" s="271"/>
      <c r="B339" s="277"/>
      <c r="C339" s="273"/>
      <c r="D339" s="274"/>
      <c r="E339" s="295"/>
      <c r="F339" s="280"/>
    </row>
    <row r="340" spans="1:6">
      <c r="A340" s="266"/>
      <c r="B340" s="300"/>
      <c r="C340" s="301"/>
      <c r="D340" s="302"/>
      <c r="E340" s="289"/>
      <c r="F340" s="303"/>
    </row>
    <row r="341" spans="1:6">
      <c r="A341" s="290">
        <v>8</v>
      </c>
      <c r="B341" s="304" t="s">
        <v>490</v>
      </c>
      <c r="C341" s="305"/>
      <c r="D341" s="306"/>
      <c r="E341" s="280"/>
      <c r="F341" s="307"/>
    </row>
    <row r="342" spans="1:6" ht="26.4">
      <c r="A342" s="271"/>
      <c r="B342" s="291" t="s">
        <v>491</v>
      </c>
      <c r="C342" s="298"/>
      <c r="D342" s="274"/>
      <c r="E342" s="275"/>
      <c r="F342" s="280"/>
    </row>
    <row r="343" spans="1:6">
      <c r="A343" s="271"/>
      <c r="B343" s="293"/>
      <c r="C343" s="273">
        <v>1</v>
      </c>
      <c r="D343" s="274" t="s">
        <v>8</v>
      </c>
      <c r="E343" s="279"/>
      <c r="F343" s="280">
        <f>C343*E343</f>
        <v>0</v>
      </c>
    </row>
    <row r="344" spans="1:6">
      <c r="A344" s="281"/>
      <c r="B344" s="294"/>
      <c r="C344" s="308"/>
      <c r="D344" s="292"/>
      <c r="E344" s="285"/>
      <c r="F344" s="286"/>
    </row>
    <row r="345" spans="1:6">
      <c r="A345" s="266"/>
      <c r="B345" s="267"/>
      <c r="C345" s="309"/>
      <c r="D345" s="269"/>
      <c r="E345" s="310"/>
      <c r="F345" s="289"/>
    </row>
    <row r="346" spans="1:6">
      <c r="A346" s="290">
        <v>9</v>
      </c>
      <c r="B346" s="272" t="s">
        <v>492</v>
      </c>
      <c r="C346" s="298"/>
      <c r="D346" s="274"/>
      <c r="E346" s="275"/>
      <c r="F346" s="280"/>
    </row>
    <row r="347" spans="1:6" ht="26.4">
      <c r="A347" s="271"/>
      <c r="B347" s="291" t="s">
        <v>493</v>
      </c>
      <c r="C347" s="298"/>
      <c r="D347" s="274"/>
      <c r="E347" s="275"/>
      <c r="F347" s="280"/>
    </row>
    <row r="348" spans="1:6" ht="16.2">
      <c r="A348" s="271"/>
      <c r="B348" s="293"/>
      <c r="C348" s="298">
        <v>12</v>
      </c>
      <c r="D348" s="278" t="s">
        <v>463</v>
      </c>
      <c r="E348" s="279"/>
      <c r="F348" s="280">
        <f>C348*E348</f>
        <v>0</v>
      </c>
    </row>
    <row r="349" spans="1:6">
      <c r="A349" s="281"/>
      <c r="B349" s="294"/>
      <c r="C349" s="308"/>
      <c r="D349" s="292"/>
      <c r="E349" s="311"/>
      <c r="F349" s="286"/>
    </row>
    <row r="350" spans="1:6">
      <c r="A350" s="266"/>
      <c r="B350" s="267"/>
      <c r="C350" s="309"/>
      <c r="D350" s="269"/>
      <c r="E350" s="270"/>
      <c r="F350" s="289"/>
    </row>
    <row r="351" spans="1:6">
      <c r="A351" s="290">
        <v>10</v>
      </c>
      <c r="B351" s="272" t="s">
        <v>494</v>
      </c>
      <c r="C351" s="298"/>
      <c r="D351" s="274"/>
      <c r="E351" s="275"/>
      <c r="F351" s="280"/>
    </row>
    <row r="352" spans="1:6">
      <c r="A352" s="271"/>
      <c r="B352" s="291" t="s">
        <v>495</v>
      </c>
      <c r="C352" s="298"/>
      <c r="D352" s="274"/>
      <c r="E352" s="275"/>
      <c r="F352" s="280"/>
    </row>
    <row r="353" spans="1:6">
      <c r="A353" s="271"/>
      <c r="B353" s="293"/>
      <c r="C353" s="298"/>
      <c r="D353" s="312">
        <v>0.02</v>
      </c>
      <c r="E353" s="275"/>
      <c r="F353" s="280">
        <f>D353*(SUM(F308:F348))</f>
        <v>0</v>
      </c>
    </row>
    <row r="354" spans="1:6">
      <c r="A354" s="281"/>
      <c r="B354" s="294"/>
      <c r="C354" s="308"/>
      <c r="D354" s="313"/>
      <c r="E354" s="311"/>
      <c r="F354" s="286"/>
    </row>
    <row r="355" spans="1:6">
      <c r="A355" s="266"/>
      <c r="B355" s="267"/>
      <c r="C355" s="309"/>
      <c r="D355" s="269"/>
      <c r="E355" s="289"/>
      <c r="F355" s="289"/>
    </row>
    <row r="356" spans="1:6">
      <c r="A356" s="290">
        <v>11</v>
      </c>
      <c r="B356" s="272" t="s">
        <v>500</v>
      </c>
      <c r="C356" s="298"/>
      <c r="D356" s="274"/>
      <c r="E356" s="280"/>
      <c r="F356" s="280"/>
    </row>
    <row r="357" spans="1:6" ht="26.4">
      <c r="A357" s="271"/>
      <c r="B357" s="299" t="s">
        <v>501</v>
      </c>
      <c r="C357" s="298"/>
      <c r="D357" s="274"/>
      <c r="E357" s="275"/>
      <c r="F357" s="280"/>
    </row>
    <row r="358" spans="1:6">
      <c r="A358" s="314"/>
      <c r="B358" s="293"/>
      <c r="C358" s="298"/>
      <c r="D358" s="312">
        <v>0.1</v>
      </c>
      <c r="E358" s="275"/>
      <c r="F358" s="280">
        <f>D358*(SUM(F308:F348))</f>
        <v>0</v>
      </c>
    </row>
    <row r="359" spans="1:6">
      <c r="A359" s="315"/>
      <c r="B359" s="294"/>
      <c r="C359" s="308"/>
      <c r="D359" s="292"/>
      <c r="E359" s="286"/>
      <c r="F359" s="286"/>
    </row>
    <row r="360" spans="1:6">
      <c r="A360" s="316"/>
      <c r="B360" s="317" t="s">
        <v>439</v>
      </c>
      <c r="C360" s="318"/>
      <c r="D360" s="319"/>
      <c r="E360" s="320" t="s">
        <v>349</v>
      </c>
      <c r="F360" s="321">
        <f>SUM(F308:F359)</f>
        <v>0</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0"/>
  <sheetViews>
    <sheetView topLeftCell="A217" zoomScaleNormal="100" workbookViewId="0">
      <selection activeCell="L12" sqref="L12"/>
    </sheetView>
  </sheetViews>
  <sheetFormatPr defaultRowHeight="14.4"/>
  <cols>
    <col min="1" max="1" width="10.44140625" style="525" customWidth="1"/>
    <col min="2" max="2" width="75.5546875" customWidth="1"/>
    <col min="3" max="3" width="6.44140625" customWidth="1"/>
    <col min="4" max="4" width="11.33203125" customWidth="1"/>
    <col min="5" max="5" width="11" style="526" customWidth="1"/>
    <col min="6" max="6" width="16.5546875" customWidth="1"/>
  </cols>
  <sheetData>
    <row r="1" spans="1:6">
      <c r="A1" s="496" t="s">
        <v>157</v>
      </c>
      <c r="B1" s="497"/>
      <c r="C1" s="497"/>
      <c r="D1" s="497"/>
      <c r="E1" s="497"/>
      <c r="F1" s="498"/>
    </row>
    <row r="2" spans="1:6" ht="15" thickBot="1">
      <c r="A2" s="499"/>
      <c r="B2" s="500"/>
      <c r="C2" s="500"/>
      <c r="D2" s="500"/>
      <c r="E2" s="500"/>
      <c r="F2" s="501"/>
    </row>
    <row r="3" spans="1:6" ht="15.6" thickBot="1">
      <c r="A3" s="502"/>
      <c r="B3" s="503"/>
      <c r="C3" s="40"/>
      <c r="D3" s="41"/>
      <c r="E3" s="42"/>
      <c r="F3" s="43"/>
    </row>
    <row r="4" spans="1:6" ht="19.8" thickBot="1">
      <c r="A4" s="507" t="s">
        <v>588</v>
      </c>
      <c r="B4" s="508"/>
      <c r="C4" s="508"/>
      <c r="D4" s="508"/>
      <c r="E4" s="508"/>
      <c r="F4" s="509"/>
    </row>
    <row r="5" spans="1:6" ht="30">
      <c r="A5" s="45" t="s">
        <v>596</v>
      </c>
      <c r="B5" s="46"/>
      <c r="C5" s="47"/>
      <c r="D5" s="47"/>
      <c r="E5" s="511"/>
      <c r="F5" s="48"/>
    </row>
    <row r="6" spans="1:6" ht="30">
      <c r="A6" s="512" t="s">
        <v>0</v>
      </c>
      <c r="B6" s="51" t="s">
        <v>1</v>
      </c>
      <c r="C6" s="52" t="s">
        <v>3</v>
      </c>
      <c r="D6" s="53" t="s">
        <v>7</v>
      </c>
      <c r="E6" s="513" t="s">
        <v>4</v>
      </c>
      <c r="F6" s="54" t="s">
        <v>5</v>
      </c>
    </row>
    <row r="7" spans="1:6" ht="15.6" thickBot="1">
      <c r="A7" s="56"/>
      <c r="B7" s="57"/>
      <c r="C7" s="58"/>
      <c r="D7" s="59"/>
      <c r="E7" s="60"/>
      <c r="F7" s="61"/>
    </row>
    <row r="8" spans="1:6" ht="19.8" thickBot="1">
      <c r="A8" s="86" t="s">
        <v>589</v>
      </c>
      <c r="B8" s="87" t="s">
        <v>597</v>
      </c>
      <c r="C8" s="62"/>
      <c r="D8" s="63"/>
      <c r="E8" s="64"/>
      <c r="F8" s="65"/>
    </row>
    <row r="9" spans="1:6" ht="15">
      <c r="A9" s="514"/>
      <c r="B9" s="515"/>
      <c r="C9" s="59"/>
      <c r="D9" s="516"/>
      <c r="E9" s="60"/>
      <c r="F9" s="517"/>
    </row>
    <row r="10" spans="1:6" s="520" customFormat="1" ht="45">
      <c r="A10" s="518"/>
      <c r="B10" s="519" t="s">
        <v>598</v>
      </c>
      <c r="C10" s="59"/>
      <c r="D10" s="516"/>
      <c r="E10" s="60"/>
      <c r="F10" s="517"/>
    </row>
    <row r="11" spans="1:6" s="520" customFormat="1" ht="15">
      <c r="A11" s="518" t="s">
        <v>599</v>
      </c>
      <c r="B11" s="519" t="s">
        <v>600</v>
      </c>
      <c r="C11" s="59" t="s">
        <v>8</v>
      </c>
      <c r="D11" s="516">
        <v>1</v>
      </c>
      <c r="E11" s="60"/>
      <c r="F11" s="517">
        <f>D11*E11</f>
        <v>0</v>
      </c>
    </row>
    <row r="12" spans="1:6" s="520" customFormat="1" ht="15">
      <c r="A12" s="518" t="s">
        <v>601</v>
      </c>
      <c r="B12" s="519" t="s">
        <v>602</v>
      </c>
      <c r="C12" s="59"/>
      <c r="D12" s="516">
        <v>1</v>
      </c>
      <c r="E12" s="60"/>
      <c r="F12" s="517">
        <f>D12*E12</f>
        <v>0</v>
      </c>
    </row>
    <row r="13" spans="1:6" s="520" customFormat="1" ht="15">
      <c r="A13" s="518"/>
      <c r="B13" s="519"/>
      <c r="C13" s="59"/>
      <c r="D13" s="516"/>
      <c r="E13" s="60"/>
      <c r="F13" s="517"/>
    </row>
    <row r="14" spans="1:6" s="520" customFormat="1" ht="45">
      <c r="A14" s="518" t="s">
        <v>603</v>
      </c>
      <c r="B14" s="519" t="s">
        <v>604</v>
      </c>
      <c r="C14" s="59" t="s">
        <v>11</v>
      </c>
      <c r="D14" s="516">
        <v>222</v>
      </c>
      <c r="E14" s="60"/>
      <c r="F14" s="517">
        <f>D14*E14</f>
        <v>0</v>
      </c>
    </row>
    <row r="15" spans="1:6" s="520" customFormat="1" ht="15">
      <c r="A15" s="518"/>
      <c r="B15" s="519"/>
      <c r="C15" s="59"/>
      <c r="D15" s="516"/>
      <c r="E15" s="60"/>
      <c r="F15" s="517"/>
    </row>
    <row r="16" spans="1:6" s="520" customFormat="1" ht="45">
      <c r="A16" s="518" t="s">
        <v>605</v>
      </c>
      <c r="B16" s="519" t="s">
        <v>606</v>
      </c>
      <c r="C16" s="59" t="s">
        <v>8</v>
      </c>
      <c r="D16" s="516">
        <v>9</v>
      </c>
      <c r="E16" s="60"/>
      <c r="F16" s="517">
        <f>E16*D16</f>
        <v>0</v>
      </c>
    </row>
    <row r="17" spans="1:6" s="520" customFormat="1" ht="15">
      <c r="A17" s="518"/>
      <c r="B17" s="519"/>
      <c r="C17" s="59"/>
      <c r="D17" s="516"/>
      <c r="E17" s="60"/>
      <c r="F17" s="517"/>
    </row>
    <row r="18" spans="1:6" s="520" customFormat="1" ht="30">
      <c r="A18" s="518" t="s">
        <v>607</v>
      </c>
      <c r="B18" s="519" t="s">
        <v>608</v>
      </c>
      <c r="C18" s="59" t="s">
        <v>8</v>
      </c>
      <c r="D18" s="516">
        <v>22</v>
      </c>
      <c r="E18" s="60"/>
      <c r="F18" s="517">
        <f>D18*E18</f>
        <v>0</v>
      </c>
    </row>
    <row r="19" spans="1:6" s="520" customFormat="1" ht="15">
      <c r="A19" s="518"/>
      <c r="B19" s="519"/>
      <c r="C19" s="59"/>
      <c r="D19" s="516"/>
      <c r="E19" s="60"/>
      <c r="F19" s="517"/>
    </row>
    <row r="20" spans="1:6" s="520" customFormat="1" ht="45">
      <c r="A20" s="518" t="s">
        <v>609</v>
      </c>
      <c r="B20" s="519" t="s">
        <v>610</v>
      </c>
      <c r="C20" s="59"/>
      <c r="D20" s="516"/>
      <c r="E20" s="60"/>
      <c r="F20" s="517">
        <f>SUM(F10:F19)*0.1</f>
        <v>0</v>
      </c>
    </row>
    <row r="21" spans="1:6" s="520" customFormat="1" ht="15.6" thickBot="1">
      <c r="A21" s="108"/>
      <c r="B21" s="76"/>
      <c r="C21" s="95"/>
      <c r="D21" s="78"/>
      <c r="E21" s="521"/>
      <c r="F21" s="69"/>
    </row>
    <row r="22" spans="1:6" s="520" customFormat="1" ht="19.8" thickBot="1">
      <c r="A22" s="86" t="s">
        <v>589</v>
      </c>
      <c r="B22" s="522" t="s">
        <v>611</v>
      </c>
      <c r="C22" s="62"/>
      <c r="D22" s="63"/>
      <c r="E22" s="64" t="s">
        <v>612</v>
      </c>
      <c r="F22" s="523">
        <f>SUM(F10:F20)</f>
        <v>0</v>
      </c>
    </row>
    <row r="23" spans="1:6" ht="15.6" thickBot="1">
      <c r="A23" s="83"/>
      <c r="B23" s="524"/>
      <c r="C23" s="80"/>
      <c r="D23" s="81"/>
      <c r="E23" s="82"/>
      <c r="F23" s="85"/>
    </row>
    <row r="24" spans="1:6" ht="19.8" thickBot="1">
      <c r="A24" s="86" t="s">
        <v>591</v>
      </c>
      <c r="B24" s="522" t="s">
        <v>512</v>
      </c>
      <c r="C24" s="62"/>
      <c r="D24" s="63"/>
      <c r="E24" s="64"/>
      <c r="F24" s="65"/>
    </row>
    <row r="25" spans="1:6" ht="15">
      <c r="A25" s="514"/>
      <c r="B25" s="515"/>
      <c r="C25" s="59"/>
      <c r="D25" s="516"/>
      <c r="E25" s="60"/>
      <c r="F25" s="517"/>
    </row>
    <row r="26" spans="1:6" ht="45">
      <c r="A26" s="518"/>
      <c r="B26" s="519" t="s">
        <v>613</v>
      </c>
      <c r="C26" s="59"/>
      <c r="D26" s="516"/>
      <c r="E26" s="60"/>
      <c r="F26" s="517"/>
    </row>
    <row r="27" spans="1:6" ht="150">
      <c r="A27" s="518"/>
      <c r="B27" s="519" t="s">
        <v>614</v>
      </c>
      <c r="C27" s="59"/>
      <c r="D27" s="516"/>
      <c r="E27" s="60"/>
      <c r="F27" s="517"/>
    </row>
    <row r="28" spans="1:6" ht="30">
      <c r="A28" s="518"/>
      <c r="B28" s="519" t="s">
        <v>615</v>
      </c>
      <c r="C28" s="59"/>
      <c r="D28" s="516"/>
      <c r="E28" s="60"/>
      <c r="F28" s="517"/>
    </row>
    <row r="29" spans="1:6" ht="15">
      <c r="A29" s="518"/>
      <c r="B29" s="519" t="s">
        <v>616</v>
      </c>
      <c r="C29" s="59"/>
      <c r="D29" s="516"/>
      <c r="E29" s="60"/>
      <c r="F29" s="517"/>
    </row>
    <row r="30" spans="1:6" ht="30">
      <c r="A30" s="518"/>
      <c r="B30" s="519" t="s">
        <v>617</v>
      </c>
      <c r="C30" s="59"/>
      <c r="D30" s="516"/>
      <c r="E30" s="60"/>
      <c r="F30" s="517"/>
    </row>
    <row r="31" spans="1:6" ht="15">
      <c r="A31" s="518"/>
      <c r="B31" s="519" t="s">
        <v>618</v>
      </c>
      <c r="C31" s="59"/>
      <c r="D31" s="516"/>
      <c r="E31" s="60"/>
      <c r="F31" s="517"/>
    </row>
    <row r="32" spans="1:6" ht="15">
      <c r="A32" s="518"/>
      <c r="B32" s="519" t="s">
        <v>619</v>
      </c>
      <c r="C32" s="59"/>
      <c r="D32" s="516"/>
      <c r="E32" s="60"/>
      <c r="F32" s="517"/>
    </row>
    <row r="33" spans="1:6" ht="15">
      <c r="A33" s="518"/>
      <c r="B33" s="519"/>
      <c r="C33" s="59"/>
      <c r="D33" s="516"/>
      <c r="E33" s="60"/>
      <c r="F33" s="517"/>
    </row>
    <row r="34" spans="1:6" ht="30">
      <c r="A34" s="518" t="s">
        <v>620</v>
      </c>
      <c r="B34" s="519" t="s">
        <v>621</v>
      </c>
      <c r="C34" s="59" t="s">
        <v>10</v>
      </c>
      <c r="D34" s="516">
        <v>11</v>
      </c>
      <c r="E34" s="60"/>
      <c r="F34" s="517">
        <f>D34*E34</f>
        <v>0</v>
      </c>
    </row>
    <row r="35" spans="1:6" ht="15">
      <c r="A35" s="518"/>
      <c r="B35" s="519"/>
      <c r="C35" s="59"/>
      <c r="D35" s="516"/>
      <c r="E35" s="60"/>
      <c r="F35" s="517"/>
    </row>
    <row r="36" spans="1:6" ht="45">
      <c r="A36" s="518" t="s">
        <v>622</v>
      </c>
      <c r="B36" s="519" t="s">
        <v>623</v>
      </c>
      <c r="C36" s="59" t="s">
        <v>9</v>
      </c>
      <c r="D36" s="516">
        <v>7</v>
      </c>
      <c r="E36" s="60"/>
      <c r="F36" s="517">
        <f>D36*E36</f>
        <v>0</v>
      </c>
    </row>
    <row r="37" spans="1:6" ht="15">
      <c r="A37" s="518"/>
      <c r="B37" s="519"/>
      <c r="C37" s="59"/>
      <c r="D37" s="516"/>
      <c r="E37" s="60"/>
      <c r="F37" s="517"/>
    </row>
    <row r="38" spans="1:6" ht="30">
      <c r="A38" s="518" t="s">
        <v>624</v>
      </c>
      <c r="B38" s="519" t="s">
        <v>625</v>
      </c>
      <c r="C38" s="59" t="s">
        <v>10</v>
      </c>
      <c r="D38" s="516">
        <v>48</v>
      </c>
      <c r="E38" s="60"/>
      <c r="F38" s="517">
        <f>D38*E38</f>
        <v>0</v>
      </c>
    </row>
    <row r="39" spans="1:6" ht="15">
      <c r="A39" s="518"/>
      <c r="B39" s="519"/>
      <c r="C39" s="59"/>
      <c r="D39" s="516"/>
      <c r="E39" s="60"/>
      <c r="F39" s="517"/>
    </row>
    <row r="40" spans="1:6" ht="30">
      <c r="A40" s="518" t="s">
        <v>626</v>
      </c>
      <c r="B40" s="519" t="s">
        <v>627</v>
      </c>
      <c r="C40" s="59" t="s">
        <v>10</v>
      </c>
      <c r="D40" s="516">
        <v>348</v>
      </c>
      <c r="E40" s="60"/>
      <c r="F40" s="517">
        <f>D40*E40</f>
        <v>0</v>
      </c>
    </row>
    <row r="41" spans="1:6" ht="15">
      <c r="A41" s="518"/>
      <c r="B41" s="519"/>
      <c r="C41" s="59"/>
      <c r="D41" s="516"/>
      <c r="E41" s="60"/>
      <c r="F41" s="517"/>
    </row>
    <row r="42" spans="1:6" ht="30">
      <c r="A42" s="518" t="s">
        <v>628</v>
      </c>
      <c r="B42" s="519" t="s">
        <v>629</v>
      </c>
      <c r="C42" s="59" t="s">
        <v>10</v>
      </c>
      <c r="D42" s="516">
        <v>93</v>
      </c>
      <c r="E42" s="60"/>
      <c r="F42" s="517">
        <f>D42*E42</f>
        <v>0</v>
      </c>
    </row>
    <row r="43" spans="1:6" ht="15">
      <c r="A43" s="518"/>
      <c r="B43" s="519"/>
      <c r="C43" s="59"/>
      <c r="D43" s="516"/>
      <c r="E43" s="60"/>
      <c r="F43" s="517"/>
    </row>
    <row r="44" spans="1:6" ht="30">
      <c r="A44" s="518" t="s">
        <v>630</v>
      </c>
      <c r="B44" s="519" t="s">
        <v>631</v>
      </c>
      <c r="C44" s="59" t="s">
        <v>10</v>
      </c>
      <c r="D44" s="516">
        <v>24</v>
      </c>
      <c r="E44" s="60"/>
      <c r="F44" s="517">
        <f>D44*E44</f>
        <v>0</v>
      </c>
    </row>
    <row r="45" spans="1:6" ht="15">
      <c r="A45" s="518"/>
      <c r="B45" s="519"/>
      <c r="C45" s="59"/>
      <c r="D45" s="516"/>
      <c r="E45" s="60"/>
      <c r="F45" s="517"/>
    </row>
    <row r="46" spans="1:6" ht="45">
      <c r="A46" s="518" t="s">
        <v>632</v>
      </c>
      <c r="B46" s="519" t="s">
        <v>633</v>
      </c>
      <c r="C46" s="59" t="s">
        <v>10</v>
      </c>
      <c r="D46" s="516">
        <v>48</v>
      </c>
      <c r="E46" s="60"/>
      <c r="F46" s="517">
        <f>D46*E46</f>
        <v>0</v>
      </c>
    </row>
    <row r="47" spans="1:6" ht="15">
      <c r="A47" s="518"/>
      <c r="B47" s="519"/>
      <c r="C47" s="59"/>
      <c r="D47" s="516"/>
      <c r="E47" s="60"/>
      <c r="F47" s="517"/>
    </row>
    <row r="48" spans="1:6" ht="45">
      <c r="A48" s="518" t="s">
        <v>634</v>
      </c>
      <c r="B48" s="519" t="s">
        <v>635</v>
      </c>
      <c r="C48" s="59" t="s">
        <v>10</v>
      </c>
      <c r="D48" s="516">
        <v>232</v>
      </c>
      <c r="E48" s="60"/>
      <c r="F48" s="517">
        <f>D48*E48</f>
        <v>0</v>
      </c>
    </row>
    <row r="49" spans="1:6" ht="15">
      <c r="A49" s="518"/>
      <c r="B49" s="519"/>
      <c r="C49" s="59"/>
      <c r="D49" s="516"/>
      <c r="E49" s="60"/>
      <c r="F49" s="517"/>
    </row>
    <row r="50" spans="1:6" ht="45">
      <c r="A50" s="518" t="s">
        <v>636</v>
      </c>
      <c r="B50" s="519" t="s">
        <v>637</v>
      </c>
      <c r="C50" s="59" t="s">
        <v>10</v>
      </c>
      <c r="D50" s="516">
        <v>232</v>
      </c>
      <c r="E50" s="60"/>
      <c r="F50" s="517">
        <f>D50*E50</f>
        <v>0</v>
      </c>
    </row>
    <row r="51" spans="1:6" ht="15">
      <c r="A51" s="518"/>
      <c r="B51" s="519"/>
      <c r="C51" s="59"/>
      <c r="D51" s="516"/>
      <c r="E51" s="60"/>
      <c r="F51" s="517"/>
    </row>
    <row r="52" spans="1:6" ht="15">
      <c r="A52" s="518" t="s">
        <v>638</v>
      </c>
      <c r="B52" s="519" t="s">
        <v>639</v>
      </c>
      <c r="C52" s="59" t="s">
        <v>9</v>
      </c>
      <c r="D52" s="516">
        <v>222</v>
      </c>
      <c r="E52" s="60"/>
      <c r="F52" s="517">
        <f>D52*E52</f>
        <v>0</v>
      </c>
    </row>
    <row r="53" spans="1:6" ht="15">
      <c r="A53" s="518"/>
      <c r="B53" s="519"/>
      <c r="C53" s="59"/>
      <c r="D53" s="516"/>
      <c r="E53" s="60"/>
      <c r="F53" s="517"/>
    </row>
    <row r="54" spans="1:6" ht="60">
      <c r="A54" s="518" t="s">
        <v>640</v>
      </c>
      <c r="B54" s="519" t="s">
        <v>641</v>
      </c>
      <c r="C54" s="59" t="s">
        <v>10</v>
      </c>
      <c r="D54" s="516">
        <v>23</v>
      </c>
      <c r="E54" s="60"/>
      <c r="F54" s="517">
        <f>D54*E54</f>
        <v>0</v>
      </c>
    </row>
    <row r="55" spans="1:6" ht="15">
      <c r="A55" s="518"/>
      <c r="B55" s="519"/>
      <c r="C55" s="59"/>
      <c r="D55" s="516"/>
      <c r="E55" s="60"/>
      <c r="F55" s="517"/>
    </row>
    <row r="56" spans="1:6" ht="75">
      <c r="A56" s="518" t="s">
        <v>642</v>
      </c>
      <c r="B56" s="519" t="s">
        <v>643</v>
      </c>
      <c r="C56" s="59" t="s">
        <v>10</v>
      </c>
      <c r="D56" s="516">
        <v>82</v>
      </c>
      <c r="E56" s="60"/>
      <c r="F56" s="517">
        <f>D56*E56</f>
        <v>0</v>
      </c>
    </row>
    <row r="57" spans="1:6" ht="15">
      <c r="A57" s="518"/>
      <c r="B57" s="519"/>
      <c r="C57" s="59"/>
      <c r="D57" s="516"/>
      <c r="E57" s="60"/>
      <c r="F57" s="517"/>
    </row>
    <row r="58" spans="1:6" ht="30">
      <c r="A58" s="518" t="s">
        <v>644</v>
      </c>
      <c r="B58" s="519" t="s">
        <v>645</v>
      </c>
      <c r="C58" s="59" t="s">
        <v>10</v>
      </c>
      <c r="D58" s="516">
        <v>232</v>
      </c>
      <c r="E58" s="60"/>
      <c r="F58" s="517">
        <f>D58*E58</f>
        <v>0</v>
      </c>
    </row>
    <row r="59" spans="1:6" ht="15">
      <c r="A59" s="518"/>
      <c r="B59" s="519"/>
      <c r="C59" s="59"/>
      <c r="D59" s="516"/>
      <c r="E59" s="60"/>
      <c r="F59" s="517"/>
    </row>
    <row r="60" spans="1:6" ht="30">
      <c r="A60" s="518" t="s">
        <v>646</v>
      </c>
      <c r="B60" s="519" t="s">
        <v>647</v>
      </c>
      <c r="C60" s="59" t="s">
        <v>10</v>
      </c>
      <c r="D60" s="516">
        <v>108</v>
      </c>
      <c r="E60" s="60"/>
      <c r="F60" s="517">
        <f>D60*E60</f>
        <v>0</v>
      </c>
    </row>
    <row r="61" spans="1:6" ht="15">
      <c r="A61" s="518"/>
      <c r="B61" s="519"/>
      <c r="C61" s="59"/>
      <c r="D61" s="516"/>
      <c r="E61" s="60"/>
      <c r="F61" s="517"/>
    </row>
    <row r="62" spans="1:6" ht="30">
      <c r="A62" s="518" t="s">
        <v>648</v>
      </c>
      <c r="B62" s="519" t="s">
        <v>649</v>
      </c>
      <c r="C62" s="59" t="s">
        <v>10</v>
      </c>
      <c r="D62" s="516">
        <v>48</v>
      </c>
      <c r="E62" s="60"/>
      <c r="F62" s="517">
        <f>D62*E62</f>
        <v>0</v>
      </c>
    </row>
    <row r="63" spans="1:6" ht="15">
      <c r="A63" s="518"/>
      <c r="B63" s="519"/>
      <c r="C63" s="59"/>
      <c r="D63" s="516"/>
      <c r="E63" s="60"/>
      <c r="F63" s="517"/>
    </row>
    <row r="64" spans="1:6" ht="30">
      <c r="A64" s="518" t="s">
        <v>650</v>
      </c>
      <c r="B64" s="519" t="s">
        <v>651</v>
      </c>
      <c r="C64" s="59" t="s">
        <v>9</v>
      </c>
      <c r="D64" s="516">
        <v>5</v>
      </c>
      <c r="E64" s="60"/>
      <c r="F64" s="517">
        <f>D64*E64</f>
        <v>0</v>
      </c>
    </row>
    <row r="65" spans="1:6" ht="15">
      <c r="A65" s="518"/>
      <c r="B65" s="519"/>
      <c r="C65" s="59"/>
      <c r="D65" s="516"/>
      <c r="E65" s="60"/>
      <c r="F65" s="517"/>
    </row>
    <row r="66" spans="1:6" ht="30">
      <c r="A66" s="518" t="s">
        <v>652</v>
      </c>
      <c r="B66" s="519" t="s">
        <v>653</v>
      </c>
      <c r="C66" s="59" t="s">
        <v>9</v>
      </c>
      <c r="D66" s="516">
        <v>2</v>
      </c>
      <c r="E66" s="60"/>
      <c r="F66" s="517">
        <f>D66*E66</f>
        <v>0</v>
      </c>
    </row>
    <row r="67" spans="1:6" ht="15">
      <c r="A67" s="518"/>
      <c r="B67" s="519"/>
      <c r="C67" s="59"/>
      <c r="D67" s="516"/>
      <c r="E67" s="60"/>
      <c r="F67" s="517"/>
    </row>
    <row r="68" spans="1:6" ht="30">
      <c r="A68" s="518" t="s">
        <v>654</v>
      </c>
      <c r="B68" s="519" t="s">
        <v>655</v>
      </c>
      <c r="C68" s="59" t="s">
        <v>9</v>
      </c>
      <c r="D68" s="516">
        <v>2</v>
      </c>
      <c r="E68" s="60"/>
      <c r="F68" s="517">
        <f>D68*E68</f>
        <v>0</v>
      </c>
    </row>
    <row r="69" spans="1:6" ht="15">
      <c r="A69" s="518"/>
      <c r="B69" s="519"/>
      <c r="C69" s="59"/>
      <c r="D69" s="516"/>
      <c r="E69" s="60"/>
      <c r="F69" s="517"/>
    </row>
    <row r="70" spans="1:6" ht="30">
      <c r="A70" s="518" t="s">
        <v>656</v>
      </c>
      <c r="B70" s="519" t="s">
        <v>657</v>
      </c>
      <c r="C70" s="59" t="s">
        <v>9</v>
      </c>
      <c r="D70" s="516">
        <v>2</v>
      </c>
      <c r="E70" s="60"/>
      <c r="F70" s="517">
        <f>D70*E70</f>
        <v>0</v>
      </c>
    </row>
    <row r="71" spans="1:6" ht="15">
      <c r="A71" s="518"/>
      <c r="B71" s="519"/>
      <c r="C71" s="59"/>
      <c r="D71" s="516"/>
      <c r="E71" s="60"/>
      <c r="F71" s="517"/>
    </row>
    <row r="72" spans="1:6" ht="15">
      <c r="A72" s="518" t="s">
        <v>658</v>
      </c>
      <c r="B72" s="519" t="s">
        <v>659</v>
      </c>
      <c r="C72" s="59" t="s">
        <v>89</v>
      </c>
      <c r="D72" s="516">
        <v>0.1</v>
      </c>
      <c r="E72" s="60"/>
      <c r="F72" s="517">
        <f>D72*E72</f>
        <v>0</v>
      </c>
    </row>
    <row r="73" spans="1:6" ht="15">
      <c r="A73" s="518"/>
      <c r="B73" s="519"/>
      <c r="C73" s="59"/>
      <c r="D73" s="516"/>
      <c r="E73" s="60"/>
      <c r="F73" s="517"/>
    </row>
    <row r="74" spans="1:6" ht="15">
      <c r="A74" s="518" t="s">
        <v>660</v>
      </c>
      <c r="B74" s="519" t="s">
        <v>661</v>
      </c>
      <c r="C74" s="59" t="s">
        <v>9</v>
      </c>
      <c r="D74" s="516">
        <v>10</v>
      </c>
      <c r="E74" s="60"/>
      <c r="F74" s="517">
        <f>D74*E74</f>
        <v>0</v>
      </c>
    </row>
    <row r="75" spans="1:6" ht="15">
      <c r="A75" s="518"/>
      <c r="B75" s="519"/>
      <c r="C75" s="59"/>
      <c r="D75" s="516"/>
      <c r="E75" s="60"/>
      <c r="F75" s="517"/>
    </row>
    <row r="76" spans="1:6" ht="45">
      <c r="A76" s="518" t="s">
        <v>662</v>
      </c>
      <c r="B76" s="519" t="s">
        <v>663</v>
      </c>
      <c r="C76" s="59" t="s">
        <v>10</v>
      </c>
      <c r="D76" s="516">
        <v>11</v>
      </c>
      <c r="E76" s="60"/>
      <c r="F76" s="517">
        <f>D76*E76</f>
        <v>0</v>
      </c>
    </row>
    <row r="77" spans="1:6" ht="15">
      <c r="A77" s="518"/>
      <c r="B77" s="519"/>
      <c r="C77" s="59"/>
      <c r="D77" s="516"/>
      <c r="E77" s="60"/>
      <c r="F77" s="517"/>
    </row>
    <row r="78" spans="1:6" ht="30">
      <c r="A78" s="518" t="s">
        <v>664</v>
      </c>
      <c r="B78" s="519" t="s">
        <v>665</v>
      </c>
      <c r="C78" s="59" t="s">
        <v>9</v>
      </c>
      <c r="D78" s="516">
        <v>54</v>
      </c>
      <c r="E78" s="60"/>
      <c r="F78" s="517">
        <f>D78*E78</f>
        <v>0</v>
      </c>
    </row>
    <row r="79" spans="1:6" ht="15">
      <c r="A79" s="518"/>
      <c r="B79" s="519"/>
      <c r="C79" s="59"/>
      <c r="D79" s="516"/>
      <c r="E79" s="60"/>
      <c r="F79" s="517"/>
    </row>
    <row r="80" spans="1:6" ht="30">
      <c r="A80" s="518" t="s">
        <v>666</v>
      </c>
      <c r="B80" s="519" t="s">
        <v>667</v>
      </c>
      <c r="C80" s="59" t="s">
        <v>8</v>
      </c>
      <c r="D80" s="516">
        <v>8</v>
      </c>
      <c r="E80" s="60"/>
      <c r="F80" s="517">
        <f>D80*E80</f>
        <v>0</v>
      </c>
    </row>
    <row r="81" spans="1:6" ht="15">
      <c r="A81" s="518"/>
      <c r="B81" s="519"/>
      <c r="C81" s="59"/>
      <c r="D81" s="516"/>
      <c r="E81" s="60"/>
      <c r="F81" s="517"/>
    </row>
    <row r="82" spans="1:6" ht="45">
      <c r="A82" s="518" t="s">
        <v>668</v>
      </c>
      <c r="B82" s="519" t="s">
        <v>669</v>
      </c>
      <c r="C82" s="59" t="s">
        <v>8</v>
      </c>
      <c r="D82" s="516">
        <v>9</v>
      </c>
      <c r="E82" s="60"/>
      <c r="F82" s="517">
        <f>D82*E82</f>
        <v>0</v>
      </c>
    </row>
    <row r="83" spans="1:6" ht="15">
      <c r="A83" s="518"/>
      <c r="B83" s="519"/>
      <c r="C83" s="59"/>
      <c r="D83" s="516"/>
      <c r="E83" s="60"/>
      <c r="F83" s="517"/>
    </row>
    <row r="84" spans="1:6" ht="45">
      <c r="A84" s="518" t="s">
        <v>670</v>
      </c>
      <c r="B84" s="519" t="s">
        <v>671</v>
      </c>
      <c r="C84" s="59" t="s">
        <v>8</v>
      </c>
      <c r="D84" s="516">
        <v>5</v>
      </c>
      <c r="E84" s="60"/>
      <c r="F84" s="517">
        <f>D84*E84</f>
        <v>0</v>
      </c>
    </row>
    <row r="85" spans="1:6" ht="15">
      <c r="A85" s="518"/>
      <c r="B85" s="519"/>
      <c r="C85" s="59"/>
      <c r="D85" s="516"/>
      <c r="E85" s="60"/>
      <c r="F85" s="517"/>
    </row>
    <row r="86" spans="1:6" ht="45">
      <c r="A86" s="518" t="s">
        <v>672</v>
      </c>
      <c r="B86" s="519" t="s">
        <v>673</v>
      </c>
      <c r="C86" s="59" t="s">
        <v>8</v>
      </c>
      <c r="D86" s="516">
        <v>4</v>
      </c>
      <c r="E86" s="60"/>
      <c r="F86" s="517">
        <f>D86*E86</f>
        <v>0</v>
      </c>
    </row>
    <row r="87" spans="1:6" ht="15">
      <c r="A87" s="518"/>
      <c r="B87" s="519"/>
      <c r="C87" s="59"/>
      <c r="D87" s="516"/>
      <c r="E87" s="60"/>
      <c r="F87" s="517"/>
    </row>
    <row r="88" spans="1:6" ht="30">
      <c r="A88" s="518" t="s">
        <v>674</v>
      </c>
      <c r="B88" s="519" t="s">
        <v>675</v>
      </c>
      <c r="C88" s="59" t="s">
        <v>11</v>
      </c>
      <c r="D88" s="516">
        <v>222</v>
      </c>
      <c r="E88" s="60"/>
      <c r="F88" s="517">
        <f>D88*E88</f>
        <v>0</v>
      </c>
    </row>
    <row r="89" spans="1:6" ht="15">
      <c r="A89" s="518"/>
      <c r="B89" s="519"/>
      <c r="C89" s="59"/>
      <c r="D89" s="516"/>
      <c r="E89" s="60"/>
      <c r="F89" s="517"/>
    </row>
    <row r="90" spans="1:6" ht="30">
      <c r="A90" s="518" t="s">
        <v>676</v>
      </c>
      <c r="B90" s="519" t="s">
        <v>677</v>
      </c>
      <c r="C90" s="59" t="s">
        <v>21</v>
      </c>
      <c r="D90" s="516">
        <v>30</v>
      </c>
      <c r="E90" s="60"/>
      <c r="F90" s="517">
        <f>D90*E90</f>
        <v>0</v>
      </c>
    </row>
    <row r="91" spans="1:6" ht="15">
      <c r="A91" s="518"/>
      <c r="B91" s="519"/>
      <c r="C91" s="59"/>
      <c r="D91" s="516"/>
      <c r="E91" s="60"/>
      <c r="F91" s="517"/>
    </row>
    <row r="92" spans="1:6" ht="45">
      <c r="A92" s="518"/>
      <c r="B92" s="519" t="s">
        <v>678</v>
      </c>
      <c r="C92" s="59"/>
      <c r="D92" s="516"/>
      <c r="E92" s="60"/>
      <c r="F92" s="517"/>
    </row>
    <row r="93" spans="1:6" ht="45">
      <c r="A93" s="518" t="s">
        <v>679</v>
      </c>
      <c r="B93" s="519" t="s">
        <v>680</v>
      </c>
      <c r="C93" s="59" t="s">
        <v>8</v>
      </c>
      <c r="D93" s="516">
        <v>4</v>
      </c>
      <c r="E93" s="60"/>
      <c r="F93" s="517">
        <f>D93*E93</f>
        <v>0</v>
      </c>
    </row>
    <row r="94" spans="1:6" ht="30">
      <c r="A94" s="518" t="s">
        <v>681</v>
      </c>
      <c r="B94" s="519" t="s">
        <v>682</v>
      </c>
      <c r="C94" s="59" t="s">
        <v>8</v>
      </c>
      <c r="D94" s="516">
        <v>1</v>
      </c>
      <c r="E94" s="60"/>
      <c r="F94" s="517">
        <f>D94*E94</f>
        <v>0</v>
      </c>
    </row>
    <row r="95" spans="1:6" ht="45">
      <c r="A95" s="518" t="s">
        <v>683</v>
      </c>
      <c r="B95" s="519" t="s">
        <v>684</v>
      </c>
      <c r="C95" s="59" t="s">
        <v>8</v>
      </c>
      <c r="D95" s="516">
        <v>2</v>
      </c>
      <c r="E95" s="60"/>
      <c r="F95" s="517">
        <f>D95*E95</f>
        <v>0</v>
      </c>
    </row>
    <row r="96" spans="1:6" ht="30">
      <c r="A96" s="518" t="s">
        <v>685</v>
      </c>
      <c r="B96" s="519" t="s">
        <v>686</v>
      </c>
      <c r="C96" s="59" t="s">
        <v>8</v>
      </c>
      <c r="D96" s="516">
        <v>1</v>
      </c>
      <c r="E96" s="60"/>
      <c r="F96" s="517">
        <f>D96*E96</f>
        <v>0</v>
      </c>
    </row>
    <row r="97" spans="1:6" ht="30">
      <c r="A97" s="518" t="s">
        <v>687</v>
      </c>
      <c r="B97" s="519" t="s">
        <v>688</v>
      </c>
      <c r="C97" s="59" t="s">
        <v>8</v>
      </c>
      <c r="D97" s="516">
        <v>1</v>
      </c>
      <c r="E97" s="60"/>
      <c r="F97" s="517">
        <f>D97*E97</f>
        <v>0</v>
      </c>
    </row>
    <row r="98" spans="1:6" ht="15">
      <c r="A98" s="518"/>
      <c r="B98" s="519"/>
      <c r="C98" s="59"/>
      <c r="D98" s="516"/>
      <c r="E98" s="60"/>
      <c r="F98" s="517"/>
    </row>
    <row r="99" spans="1:6" ht="45">
      <c r="A99" s="518" t="s">
        <v>689</v>
      </c>
      <c r="B99" s="519" t="s">
        <v>690</v>
      </c>
      <c r="C99" s="59"/>
      <c r="D99" s="516"/>
      <c r="E99" s="60"/>
      <c r="F99" s="517">
        <f>SUM(F24:F90)*0.1</f>
        <v>0</v>
      </c>
    </row>
    <row r="100" spans="1:6" ht="15.6" thickBot="1">
      <c r="A100" s="108"/>
      <c r="B100" s="76"/>
      <c r="C100" s="95"/>
      <c r="D100" s="78"/>
      <c r="E100" s="521"/>
      <c r="F100" s="69"/>
    </row>
    <row r="101" spans="1:6" ht="19.8" thickBot="1">
      <c r="A101" s="86" t="s">
        <v>591</v>
      </c>
      <c r="B101" s="522" t="s">
        <v>512</v>
      </c>
      <c r="C101" s="62"/>
      <c r="D101" s="63"/>
      <c r="E101" s="64" t="s">
        <v>612</v>
      </c>
      <c r="F101" s="523">
        <f>SUM(F24:F100)</f>
        <v>0</v>
      </c>
    </row>
    <row r="102" spans="1:6" ht="15.6" thickBot="1">
      <c r="A102" s="83"/>
      <c r="B102" s="524"/>
      <c r="C102" s="80"/>
      <c r="D102" s="81"/>
      <c r="E102" s="82"/>
      <c r="F102" s="85"/>
    </row>
    <row r="103" spans="1:6" ht="19.8" thickBot="1">
      <c r="A103" s="86" t="s">
        <v>592</v>
      </c>
      <c r="B103" s="522" t="s">
        <v>691</v>
      </c>
      <c r="C103" s="62"/>
      <c r="D103" s="63"/>
      <c r="E103" s="64"/>
      <c r="F103" s="65"/>
    </row>
    <row r="104" spans="1:6" ht="15">
      <c r="A104" s="514"/>
      <c r="B104" s="515"/>
      <c r="C104" s="59"/>
      <c r="D104" s="516"/>
      <c r="E104" s="60"/>
      <c r="F104" s="517"/>
    </row>
    <row r="105" spans="1:6" ht="30">
      <c r="A105" s="518"/>
      <c r="B105" s="519" t="s">
        <v>692</v>
      </c>
      <c r="C105" s="59"/>
      <c r="D105" s="516"/>
      <c r="E105" s="60"/>
      <c r="F105" s="517"/>
    </row>
    <row r="106" spans="1:6" ht="15">
      <c r="A106" s="518" t="s">
        <v>693</v>
      </c>
      <c r="B106" s="519" t="s">
        <v>600</v>
      </c>
      <c r="C106" s="59" t="s">
        <v>8</v>
      </c>
      <c r="D106" s="516">
        <v>1</v>
      </c>
      <c r="E106" s="60"/>
      <c r="F106" s="517">
        <f>D106*E106</f>
        <v>0</v>
      </c>
    </row>
    <row r="107" spans="1:6" ht="15">
      <c r="A107" s="518" t="s">
        <v>694</v>
      </c>
      <c r="B107" s="519" t="s">
        <v>602</v>
      </c>
      <c r="C107" s="59" t="s">
        <v>8</v>
      </c>
      <c r="D107" s="516">
        <v>1</v>
      </c>
      <c r="E107" s="60"/>
      <c r="F107" s="517">
        <f>D107*E107</f>
        <v>0</v>
      </c>
    </row>
    <row r="108" spans="1:6" ht="15">
      <c r="A108" s="518"/>
      <c r="B108" s="519"/>
      <c r="C108" s="59"/>
      <c r="D108" s="516"/>
      <c r="E108" s="60"/>
      <c r="F108" s="517"/>
    </row>
    <row r="109" spans="1:6" ht="30">
      <c r="A109" s="518" t="s">
        <v>695</v>
      </c>
      <c r="B109" s="519" t="s">
        <v>696</v>
      </c>
      <c r="C109" s="59" t="s">
        <v>8</v>
      </c>
      <c r="D109" s="516">
        <v>2</v>
      </c>
      <c r="E109" s="60"/>
      <c r="F109" s="517">
        <f>D109*E109</f>
        <v>0</v>
      </c>
    </row>
    <row r="110" spans="1:6" ht="15">
      <c r="A110" s="518"/>
      <c r="B110" s="519"/>
      <c r="C110" s="59"/>
      <c r="D110" s="516"/>
      <c r="E110" s="60"/>
      <c r="F110" s="517"/>
    </row>
    <row r="111" spans="1:6" ht="30">
      <c r="A111" s="518" t="s">
        <v>697</v>
      </c>
      <c r="B111" s="519" t="s">
        <v>698</v>
      </c>
      <c r="C111" s="59" t="s">
        <v>8</v>
      </c>
      <c r="D111" s="516">
        <v>1</v>
      </c>
      <c r="E111" s="60"/>
      <c r="F111" s="517">
        <f>D111*E111</f>
        <v>0</v>
      </c>
    </row>
    <row r="112" spans="1:6" ht="15">
      <c r="A112" s="518"/>
      <c r="B112" s="519"/>
      <c r="C112" s="59"/>
      <c r="D112" s="516"/>
      <c r="E112" s="60"/>
      <c r="F112" s="517"/>
    </row>
    <row r="113" spans="1:6" ht="45">
      <c r="A113" s="518" t="s">
        <v>699</v>
      </c>
      <c r="B113" s="519" t="s">
        <v>700</v>
      </c>
      <c r="C113" s="59" t="s">
        <v>8</v>
      </c>
      <c r="D113" s="516">
        <v>7</v>
      </c>
      <c r="E113" s="60"/>
      <c r="F113" s="517">
        <f>D113*E113</f>
        <v>0</v>
      </c>
    </row>
    <row r="114" spans="1:6" ht="15">
      <c r="A114" s="518"/>
      <c r="B114" s="519"/>
      <c r="C114" s="59"/>
      <c r="D114" s="516"/>
      <c r="E114" s="60"/>
      <c r="F114" s="517"/>
    </row>
    <row r="115" spans="1:6" ht="30">
      <c r="A115" s="518" t="s">
        <v>701</v>
      </c>
      <c r="B115" s="519" t="s">
        <v>702</v>
      </c>
      <c r="C115" s="59" t="s">
        <v>11</v>
      </c>
      <c r="D115" s="516">
        <v>222</v>
      </c>
      <c r="E115" s="60"/>
      <c r="F115" s="517">
        <f>D115*E115</f>
        <v>0</v>
      </c>
    </row>
    <row r="116" spans="1:6" ht="15">
      <c r="A116" s="518"/>
      <c r="B116" s="519"/>
      <c r="C116" s="59"/>
      <c r="D116" s="516"/>
      <c r="E116" s="60"/>
      <c r="F116" s="517"/>
    </row>
    <row r="117" spans="1:6" ht="30">
      <c r="A117" s="518" t="s">
        <v>703</v>
      </c>
      <c r="B117" s="519" t="s">
        <v>704</v>
      </c>
      <c r="C117" s="59" t="s">
        <v>8</v>
      </c>
      <c r="D117" s="516">
        <v>32</v>
      </c>
      <c r="E117" s="60"/>
      <c r="F117" s="517">
        <f>D117*E117</f>
        <v>0</v>
      </c>
    </row>
    <row r="118" spans="1:6" ht="15">
      <c r="A118" s="518"/>
      <c r="B118" s="519"/>
      <c r="C118" s="59"/>
      <c r="D118" s="516"/>
      <c r="E118" s="60"/>
      <c r="F118" s="517"/>
    </row>
    <row r="119" spans="1:6" ht="30">
      <c r="A119" s="518" t="s">
        <v>705</v>
      </c>
      <c r="B119" s="519" t="s">
        <v>706</v>
      </c>
      <c r="C119" s="59" t="s">
        <v>8</v>
      </c>
      <c r="D119" s="516">
        <v>13</v>
      </c>
      <c r="E119" s="60"/>
      <c r="F119" s="517">
        <f>D119*E119</f>
        <v>0</v>
      </c>
    </row>
    <row r="120" spans="1:6" ht="15">
      <c r="A120" s="518"/>
      <c r="B120" s="519"/>
      <c r="C120" s="59"/>
      <c r="D120" s="516"/>
      <c r="E120" s="60"/>
      <c r="F120" s="517"/>
    </row>
    <row r="121" spans="1:6" ht="30">
      <c r="A121" s="518" t="s">
        <v>707</v>
      </c>
      <c r="B121" s="519" t="s">
        <v>708</v>
      </c>
      <c r="C121" s="59" t="s">
        <v>8</v>
      </c>
      <c r="D121" s="516">
        <v>1</v>
      </c>
      <c r="E121" s="60"/>
      <c r="F121" s="517">
        <f>D121*E121</f>
        <v>0</v>
      </c>
    </row>
    <row r="122" spans="1:6" ht="15">
      <c r="A122" s="518"/>
      <c r="B122" s="519"/>
      <c r="C122" s="59"/>
      <c r="D122" s="516"/>
      <c r="E122" s="60"/>
      <c r="F122" s="517"/>
    </row>
    <row r="123" spans="1:6" ht="30">
      <c r="A123" s="518" t="s">
        <v>709</v>
      </c>
      <c r="B123" s="519" t="s">
        <v>710</v>
      </c>
      <c r="C123" s="59" t="s">
        <v>11</v>
      </c>
      <c r="D123" s="516">
        <v>222</v>
      </c>
      <c r="E123" s="60"/>
      <c r="F123" s="517">
        <f>D123*E123</f>
        <v>0</v>
      </c>
    </row>
    <row r="124" spans="1:6" ht="15">
      <c r="A124" s="518"/>
      <c r="B124" s="519"/>
      <c r="C124" s="59"/>
      <c r="D124" s="516"/>
      <c r="E124" s="60"/>
      <c r="F124" s="517"/>
    </row>
    <row r="125" spans="1:6" ht="15">
      <c r="A125" s="518" t="s">
        <v>711</v>
      </c>
      <c r="B125" s="519" t="s">
        <v>712</v>
      </c>
      <c r="C125" s="59" t="s">
        <v>8</v>
      </c>
      <c r="D125" s="516">
        <v>8</v>
      </c>
      <c r="E125" s="60"/>
      <c r="F125" s="517">
        <f>D125*E125</f>
        <v>0</v>
      </c>
    </row>
    <row r="126" spans="1:6" ht="15">
      <c r="A126" s="518"/>
      <c r="B126" s="519"/>
      <c r="C126" s="59"/>
      <c r="D126" s="516"/>
      <c r="E126" s="60"/>
      <c r="F126" s="517"/>
    </row>
    <row r="127" spans="1:6" ht="15">
      <c r="A127" s="518" t="s">
        <v>713</v>
      </c>
      <c r="B127" s="519" t="s">
        <v>714</v>
      </c>
      <c r="C127" s="59" t="s">
        <v>8</v>
      </c>
      <c r="D127" s="516">
        <v>13</v>
      </c>
      <c r="E127" s="60"/>
      <c r="F127" s="517">
        <f>D127*E127</f>
        <v>0</v>
      </c>
    </row>
    <row r="128" spans="1:6" ht="15">
      <c r="A128" s="518"/>
      <c r="B128" s="519"/>
      <c r="C128" s="59"/>
      <c r="D128" s="516"/>
      <c r="E128" s="60"/>
      <c r="F128" s="517"/>
    </row>
    <row r="129" spans="1:6" ht="15">
      <c r="A129" s="518" t="s">
        <v>715</v>
      </c>
      <c r="B129" s="519" t="s">
        <v>716</v>
      </c>
      <c r="C129" s="59" t="s">
        <v>8</v>
      </c>
      <c r="D129" s="516">
        <v>5</v>
      </c>
      <c r="E129" s="60"/>
      <c r="F129" s="517">
        <f>D129*E129</f>
        <v>0</v>
      </c>
    </row>
    <row r="130" spans="1:6" ht="15">
      <c r="A130" s="518"/>
      <c r="B130" s="519"/>
      <c r="C130" s="59"/>
      <c r="D130" s="516"/>
      <c r="E130" s="60"/>
      <c r="F130" s="517"/>
    </row>
    <row r="131" spans="1:6" ht="15">
      <c r="A131" s="518" t="s">
        <v>717</v>
      </c>
      <c r="B131" s="519" t="s">
        <v>718</v>
      </c>
      <c r="C131" s="59" t="s">
        <v>8</v>
      </c>
      <c r="D131" s="516">
        <v>9</v>
      </c>
      <c r="E131" s="60"/>
      <c r="F131" s="517">
        <f>D131*E131</f>
        <v>0</v>
      </c>
    </row>
    <row r="132" spans="1:6" ht="15">
      <c r="A132" s="518"/>
      <c r="B132" s="519"/>
      <c r="C132" s="59"/>
      <c r="D132" s="516"/>
      <c r="E132" s="60"/>
      <c r="F132" s="517"/>
    </row>
    <row r="133" spans="1:6" ht="15">
      <c r="A133" s="518" t="s">
        <v>719</v>
      </c>
      <c r="B133" s="519" t="s">
        <v>720</v>
      </c>
      <c r="C133" s="59" t="s">
        <v>8</v>
      </c>
      <c r="D133" s="516">
        <v>2</v>
      </c>
      <c r="E133" s="60"/>
      <c r="F133" s="517">
        <f>D133*E133</f>
        <v>0</v>
      </c>
    </row>
    <row r="134" spans="1:6" ht="15">
      <c r="A134" s="518"/>
      <c r="B134" s="519"/>
      <c r="C134" s="59"/>
      <c r="D134" s="516"/>
      <c r="E134" s="60"/>
      <c r="F134" s="517"/>
    </row>
    <row r="135" spans="1:6" ht="30">
      <c r="A135" s="518" t="s">
        <v>721</v>
      </c>
      <c r="B135" s="519" t="s">
        <v>722</v>
      </c>
      <c r="C135" s="59" t="s">
        <v>8</v>
      </c>
      <c r="D135" s="516">
        <v>5</v>
      </c>
      <c r="E135" s="60"/>
      <c r="F135" s="517">
        <f>D135*E135</f>
        <v>0</v>
      </c>
    </row>
    <row r="136" spans="1:6" ht="15">
      <c r="A136" s="518"/>
      <c r="B136" s="519"/>
      <c r="C136" s="59"/>
      <c r="D136" s="516"/>
      <c r="E136" s="60"/>
      <c r="F136" s="517"/>
    </row>
    <row r="137" spans="1:6" ht="30">
      <c r="A137" s="518" t="s">
        <v>723</v>
      </c>
      <c r="B137" s="519" t="s">
        <v>724</v>
      </c>
      <c r="C137" s="59" t="s">
        <v>8</v>
      </c>
      <c r="D137" s="516">
        <v>1</v>
      </c>
      <c r="E137" s="60"/>
      <c r="F137" s="517">
        <f>D137*E137</f>
        <v>0</v>
      </c>
    </row>
    <row r="138" spans="1:6" ht="15">
      <c r="A138" s="518"/>
      <c r="B138" s="519"/>
      <c r="C138" s="59"/>
      <c r="D138" s="516"/>
      <c r="E138" s="60"/>
      <c r="F138" s="517"/>
    </row>
    <row r="139" spans="1:6" ht="30">
      <c r="A139" s="518" t="s">
        <v>725</v>
      </c>
      <c r="B139" s="519" t="s">
        <v>726</v>
      </c>
      <c r="C139" s="59" t="s">
        <v>8</v>
      </c>
      <c r="D139" s="516">
        <v>1</v>
      </c>
      <c r="E139" s="60"/>
      <c r="F139" s="517">
        <f>D139*E139</f>
        <v>0</v>
      </c>
    </row>
    <row r="140" spans="1:6" ht="15">
      <c r="A140" s="518"/>
      <c r="B140" s="519"/>
      <c r="C140" s="59"/>
      <c r="D140" s="516"/>
      <c r="E140" s="60"/>
      <c r="F140" s="517"/>
    </row>
    <row r="141" spans="1:6" ht="30">
      <c r="A141" s="518" t="s">
        <v>727</v>
      </c>
      <c r="B141" s="519" t="s">
        <v>728</v>
      </c>
      <c r="C141" s="59" t="s">
        <v>8</v>
      </c>
      <c r="D141" s="516">
        <v>2</v>
      </c>
      <c r="E141" s="60"/>
      <c r="F141" s="517">
        <f>D141*E141</f>
        <v>0</v>
      </c>
    </row>
    <row r="142" spans="1:6" ht="15">
      <c r="A142" s="518"/>
      <c r="B142" s="519"/>
      <c r="C142" s="59"/>
      <c r="D142" s="516"/>
      <c r="E142" s="60"/>
      <c r="F142" s="517"/>
    </row>
    <row r="143" spans="1:6" ht="30">
      <c r="A143" s="518" t="s">
        <v>729</v>
      </c>
      <c r="B143" s="519" t="s">
        <v>730</v>
      </c>
      <c r="C143" s="59" t="s">
        <v>8</v>
      </c>
      <c r="D143" s="516">
        <v>9</v>
      </c>
      <c r="E143" s="60"/>
      <c r="F143" s="517">
        <f>D143*E143</f>
        <v>0</v>
      </c>
    </row>
    <row r="144" spans="1:6" ht="15">
      <c r="A144" s="518"/>
      <c r="B144" s="519"/>
      <c r="C144" s="59"/>
      <c r="D144" s="516"/>
      <c r="E144" s="60"/>
      <c r="F144" s="517"/>
    </row>
    <row r="145" spans="1:6" ht="15">
      <c r="A145" s="518" t="s">
        <v>731</v>
      </c>
      <c r="B145" s="519" t="s">
        <v>732</v>
      </c>
      <c r="C145" s="59" t="s">
        <v>8</v>
      </c>
      <c r="D145" s="516">
        <v>1</v>
      </c>
      <c r="E145" s="60"/>
      <c r="F145" s="517">
        <f>D145*E145</f>
        <v>0</v>
      </c>
    </row>
    <row r="146" spans="1:6" ht="15">
      <c r="A146" s="518"/>
      <c r="B146" s="519"/>
      <c r="C146" s="59"/>
      <c r="D146" s="516"/>
      <c r="E146" s="60"/>
      <c r="F146" s="517"/>
    </row>
    <row r="147" spans="1:6" ht="45">
      <c r="A147" s="518" t="s">
        <v>733</v>
      </c>
      <c r="B147" s="519" t="s">
        <v>734</v>
      </c>
      <c r="C147" s="59" t="s">
        <v>8</v>
      </c>
      <c r="D147" s="516">
        <v>1</v>
      </c>
      <c r="E147" s="60"/>
      <c r="F147" s="517">
        <f>D147*E147</f>
        <v>0</v>
      </c>
    </row>
    <row r="148" spans="1:6" ht="15">
      <c r="A148" s="518"/>
      <c r="B148" s="519"/>
      <c r="C148" s="59"/>
      <c r="D148" s="516"/>
      <c r="E148" s="60"/>
      <c r="F148" s="517"/>
    </row>
    <row r="149" spans="1:6" ht="15">
      <c r="A149" s="518" t="s">
        <v>735</v>
      </c>
      <c r="B149" s="519" t="s">
        <v>736</v>
      </c>
      <c r="C149" s="59" t="s">
        <v>8</v>
      </c>
      <c r="D149" s="516">
        <v>2</v>
      </c>
      <c r="E149" s="60"/>
      <c r="F149" s="517">
        <f>D149*E149</f>
        <v>0</v>
      </c>
    </row>
    <row r="150" spans="1:6" ht="15">
      <c r="A150" s="518"/>
      <c r="B150" s="519"/>
      <c r="C150" s="59"/>
      <c r="D150" s="516"/>
      <c r="E150" s="60"/>
      <c r="F150" s="517"/>
    </row>
    <row r="151" spans="1:6" ht="30">
      <c r="A151" s="518" t="s">
        <v>737</v>
      </c>
      <c r="B151" s="519" t="s">
        <v>738</v>
      </c>
      <c r="C151" s="59" t="s">
        <v>11</v>
      </c>
      <c r="D151" s="516">
        <v>222</v>
      </c>
      <c r="E151" s="60"/>
      <c r="F151" s="517">
        <f>D151*E151</f>
        <v>0</v>
      </c>
    </row>
    <row r="152" spans="1:6" ht="15">
      <c r="A152" s="518"/>
      <c r="B152" s="519"/>
      <c r="C152" s="59"/>
      <c r="D152" s="516"/>
      <c r="E152" s="60"/>
      <c r="F152" s="517"/>
    </row>
    <row r="153" spans="1:6" ht="45">
      <c r="A153" s="518" t="s">
        <v>739</v>
      </c>
      <c r="B153" s="519" t="s">
        <v>740</v>
      </c>
      <c r="C153" s="59"/>
      <c r="D153" s="516"/>
      <c r="E153" s="60"/>
      <c r="F153" s="517">
        <f>SUM(F104:F152)*0.1</f>
        <v>0</v>
      </c>
    </row>
    <row r="154" spans="1:6" ht="15.6" thickBot="1">
      <c r="A154" s="108"/>
      <c r="B154" s="76"/>
      <c r="C154" s="95"/>
      <c r="D154" s="78"/>
      <c r="E154" s="521"/>
      <c r="F154" s="69"/>
    </row>
    <row r="155" spans="1:6" ht="19.8" thickBot="1">
      <c r="A155" s="86" t="s">
        <v>592</v>
      </c>
      <c r="B155" s="522" t="s">
        <v>691</v>
      </c>
      <c r="C155" s="62"/>
      <c r="D155" s="63"/>
      <c r="E155" s="64" t="s">
        <v>612</v>
      </c>
      <c r="F155" s="523">
        <f>SUM(F103:F154)</f>
        <v>0</v>
      </c>
    </row>
    <row r="156" spans="1:6" ht="15.6" thickBot="1">
      <c r="A156" s="83"/>
      <c r="B156" s="524"/>
      <c r="C156" s="80"/>
      <c r="D156" s="81"/>
      <c r="E156" s="82"/>
      <c r="F156" s="85"/>
    </row>
    <row r="157" spans="1:6" ht="19.8" thickBot="1">
      <c r="A157" s="86" t="s">
        <v>594</v>
      </c>
      <c r="B157" s="522" t="s">
        <v>741</v>
      </c>
      <c r="C157" s="62"/>
      <c r="D157" s="63"/>
      <c r="E157" s="64"/>
      <c r="F157" s="65"/>
    </row>
    <row r="158" spans="1:6" ht="15">
      <c r="A158" s="514"/>
      <c r="B158" s="515"/>
      <c r="C158" s="59"/>
      <c r="D158" s="516"/>
      <c r="E158" s="60"/>
      <c r="F158" s="517"/>
    </row>
    <row r="159" spans="1:6" ht="15">
      <c r="A159" s="518"/>
      <c r="B159" s="515" t="s">
        <v>742</v>
      </c>
      <c r="C159" s="59"/>
      <c r="D159" s="516"/>
      <c r="E159" s="60"/>
      <c r="F159" s="517"/>
    </row>
    <row r="160" spans="1:6" ht="15">
      <c r="A160" s="518"/>
      <c r="B160" s="519"/>
      <c r="C160" s="59"/>
      <c r="D160" s="516"/>
      <c r="E160" s="60"/>
      <c r="F160" s="517"/>
    </row>
    <row r="161" spans="1:6" ht="15">
      <c r="A161" s="518" t="s">
        <v>743</v>
      </c>
      <c r="B161" s="519" t="s">
        <v>744</v>
      </c>
      <c r="C161" s="59" t="s">
        <v>11</v>
      </c>
      <c r="D161" s="516">
        <v>120</v>
      </c>
      <c r="E161" s="60"/>
      <c r="F161" s="517">
        <f>D161*E161</f>
        <v>0</v>
      </c>
    </row>
    <row r="162" spans="1:6" ht="15">
      <c r="A162" s="518"/>
      <c r="B162" s="519"/>
      <c r="C162" s="59"/>
      <c r="D162" s="516"/>
      <c r="E162" s="60"/>
      <c r="F162" s="517"/>
    </row>
    <row r="163" spans="1:6" ht="15">
      <c r="A163" s="518" t="s">
        <v>745</v>
      </c>
      <c r="B163" s="519" t="s">
        <v>746</v>
      </c>
      <c r="C163" s="59" t="s">
        <v>11</v>
      </c>
      <c r="D163" s="516">
        <v>120</v>
      </c>
      <c r="E163" s="60"/>
      <c r="F163" s="517">
        <f>D163*E163</f>
        <v>0</v>
      </c>
    </row>
    <row r="164" spans="1:6" ht="15">
      <c r="A164" s="518"/>
      <c r="B164" s="519"/>
      <c r="C164" s="59"/>
      <c r="D164" s="516"/>
      <c r="E164" s="60"/>
      <c r="F164" s="517"/>
    </row>
    <row r="165" spans="1:6" ht="15">
      <c r="A165" s="518"/>
      <c r="B165" s="515" t="s">
        <v>747</v>
      </c>
      <c r="C165" s="59"/>
      <c r="D165" s="516"/>
      <c r="E165" s="60"/>
      <c r="F165" s="517"/>
    </row>
    <row r="166" spans="1:6" ht="15">
      <c r="A166" s="518"/>
      <c r="B166" s="519"/>
      <c r="C166" s="59"/>
      <c r="D166" s="516"/>
      <c r="E166" s="60"/>
      <c r="F166" s="517"/>
    </row>
    <row r="167" spans="1:6" ht="15">
      <c r="A167" s="518" t="s">
        <v>748</v>
      </c>
      <c r="B167" s="519" t="s">
        <v>749</v>
      </c>
      <c r="C167" s="59" t="s">
        <v>8</v>
      </c>
      <c r="D167" s="516">
        <v>6</v>
      </c>
      <c r="E167" s="60"/>
      <c r="F167" s="517">
        <f>D167*E167</f>
        <v>0</v>
      </c>
    </row>
    <row r="168" spans="1:6" ht="15">
      <c r="A168" s="518"/>
      <c r="B168" s="519"/>
      <c r="C168" s="59"/>
      <c r="D168" s="516"/>
      <c r="E168" s="60"/>
      <c r="F168" s="517"/>
    </row>
    <row r="169" spans="1:6" ht="15">
      <c r="A169" s="518" t="s">
        <v>750</v>
      </c>
      <c r="B169" s="519" t="s">
        <v>751</v>
      </c>
      <c r="C169" s="59" t="s">
        <v>8</v>
      </c>
      <c r="D169" s="516">
        <v>1</v>
      </c>
      <c r="E169" s="60"/>
      <c r="F169" s="517">
        <f>D169*E169</f>
        <v>0</v>
      </c>
    </row>
    <row r="170" spans="1:6" ht="15">
      <c r="A170" s="518"/>
      <c r="B170" s="519"/>
      <c r="C170" s="59"/>
      <c r="D170" s="516"/>
      <c r="E170" s="60"/>
      <c r="F170" s="517"/>
    </row>
    <row r="171" spans="1:6" ht="15">
      <c r="A171" s="518" t="s">
        <v>752</v>
      </c>
      <c r="B171" s="519" t="s">
        <v>753</v>
      </c>
      <c r="C171" s="59" t="s">
        <v>8</v>
      </c>
      <c r="D171" s="516">
        <v>1</v>
      </c>
      <c r="E171" s="60"/>
      <c r="F171" s="517">
        <f>D171*E171</f>
        <v>0</v>
      </c>
    </row>
    <row r="172" spans="1:6" ht="15">
      <c r="A172" s="518"/>
      <c r="B172" s="519"/>
      <c r="C172" s="59"/>
      <c r="D172" s="516"/>
      <c r="E172" s="60"/>
      <c r="F172" s="517"/>
    </row>
    <row r="173" spans="1:6" ht="15">
      <c r="A173" s="518"/>
      <c r="B173" s="515" t="s">
        <v>754</v>
      </c>
      <c r="C173" s="59"/>
      <c r="D173" s="516"/>
      <c r="E173" s="60"/>
      <c r="F173" s="517"/>
    </row>
    <row r="174" spans="1:6" ht="15">
      <c r="A174" s="518"/>
      <c r="B174" s="519"/>
      <c r="C174" s="59"/>
      <c r="D174" s="516"/>
      <c r="E174" s="60"/>
      <c r="F174" s="517"/>
    </row>
    <row r="175" spans="1:6" ht="15">
      <c r="A175" s="518" t="s">
        <v>755</v>
      </c>
      <c r="B175" s="519" t="s">
        <v>756</v>
      </c>
      <c r="C175" s="59" t="s">
        <v>8</v>
      </c>
      <c r="D175" s="516">
        <v>2</v>
      </c>
      <c r="E175" s="60"/>
      <c r="F175" s="517">
        <f>D175*E175</f>
        <v>0</v>
      </c>
    </row>
    <row r="176" spans="1:6" ht="15">
      <c r="A176" s="518"/>
      <c r="B176" s="519"/>
      <c r="C176" s="59"/>
      <c r="D176" s="516"/>
      <c r="E176" s="60"/>
      <c r="F176" s="517"/>
    </row>
    <row r="177" spans="1:6" ht="15">
      <c r="A177" s="518" t="s">
        <v>757</v>
      </c>
      <c r="B177" s="519" t="s">
        <v>758</v>
      </c>
      <c r="C177" s="59" t="s">
        <v>8</v>
      </c>
      <c r="D177" s="516">
        <v>2</v>
      </c>
      <c r="E177" s="60"/>
      <c r="F177" s="517">
        <f>D177*E177</f>
        <v>0</v>
      </c>
    </row>
    <row r="178" spans="1:6" ht="15">
      <c r="A178" s="518"/>
      <c r="B178" s="519"/>
      <c r="C178" s="59"/>
      <c r="D178" s="516"/>
      <c r="E178" s="60"/>
      <c r="F178" s="517"/>
    </row>
    <row r="179" spans="1:6" ht="15">
      <c r="A179" s="518" t="s">
        <v>759</v>
      </c>
      <c r="B179" s="519" t="s">
        <v>760</v>
      </c>
      <c r="C179" s="59" t="s">
        <v>8</v>
      </c>
      <c r="D179" s="516">
        <v>1</v>
      </c>
      <c r="E179" s="60"/>
      <c r="F179" s="517">
        <f>D179*E179</f>
        <v>0</v>
      </c>
    </row>
    <row r="180" spans="1:6" ht="15">
      <c r="A180" s="518"/>
      <c r="B180" s="519"/>
      <c r="C180" s="59"/>
      <c r="D180" s="516"/>
      <c r="E180" s="60"/>
      <c r="F180" s="517"/>
    </row>
    <row r="181" spans="1:6" ht="15">
      <c r="A181" s="518" t="s">
        <v>761</v>
      </c>
      <c r="B181" s="519" t="s">
        <v>762</v>
      </c>
      <c r="C181" s="59" t="s">
        <v>8</v>
      </c>
      <c r="D181" s="516">
        <v>4</v>
      </c>
      <c r="E181" s="60"/>
      <c r="F181" s="517">
        <f>D181*E181</f>
        <v>0</v>
      </c>
    </row>
    <row r="182" spans="1:6" ht="15">
      <c r="A182" s="518"/>
      <c r="B182" s="519"/>
      <c r="C182" s="59"/>
      <c r="D182" s="516"/>
      <c r="E182" s="60"/>
      <c r="F182" s="517"/>
    </row>
    <row r="183" spans="1:6" ht="15">
      <c r="A183" s="518" t="s">
        <v>763</v>
      </c>
      <c r="B183" s="519" t="s">
        <v>764</v>
      </c>
      <c r="C183" s="59" t="s">
        <v>8</v>
      </c>
      <c r="D183" s="516">
        <v>2</v>
      </c>
      <c r="E183" s="60"/>
      <c r="F183" s="517">
        <f>D183*E183</f>
        <v>0</v>
      </c>
    </row>
    <row r="184" spans="1:6" ht="15">
      <c r="A184" s="518"/>
      <c r="B184" s="519"/>
      <c r="C184" s="59"/>
      <c r="D184" s="516"/>
      <c r="E184" s="60"/>
      <c r="F184" s="517"/>
    </row>
    <row r="185" spans="1:6" ht="15">
      <c r="A185" s="518" t="s">
        <v>765</v>
      </c>
      <c r="B185" s="519" t="s">
        <v>766</v>
      </c>
      <c r="C185" s="59" t="s">
        <v>8</v>
      </c>
      <c r="D185" s="516">
        <v>1</v>
      </c>
      <c r="E185" s="60"/>
      <c r="F185" s="517">
        <f>D185*E185</f>
        <v>0</v>
      </c>
    </row>
    <row r="186" spans="1:6" ht="15">
      <c r="A186" s="518"/>
      <c r="B186" s="519"/>
      <c r="C186" s="59"/>
      <c r="D186" s="516"/>
      <c r="E186" s="60"/>
      <c r="F186" s="517"/>
    </row>
    <row r="187" spans="1:6" ht="15">
      <c r="A187" s="518" t="s">
        <v>767</v>
      </c>
      <c r="B187" s="519" t="s">
        <v>768</v>
      </c>
      <c r="C187" s="59" t="s">
        <v>8</v>
      </c>
      <c r="D187" s="516">
        <v>3</v>
      </c>
      <c r="E187" s="60"/>
      <c r="F187" s="517">
        <f>D187*E187</f>
        <v>0</v>
      </c>
    </row>
    <row r="188" spans="1:6" ht="15">
      <c r="A188" s="518"/>
      <c r="B188" s="519"/>
      <c r="C188" s="59"/>
      <c r="D188" s="516"/>
      <c r="E188" s="60"/>
      <c r="F188" s="517"/>
    </row>
    <row r="189" spans="1:6" ht="15">
      <c r="A189" s="518" t="s">
        <v>769</v>
      </c>
      <c r="B189" s="519" t="s">
        <v>770</v>
      </c>
      <c r="C189" s="59" t="s">
        <v>8</v>
      </c>
      <c r="D189" s="516">
        <v>3</v>
      </c>
      <c r="E189" s="60"/>
      <c r="F189" s="517">
        <f>D189*E189</f>
        <v>0</v>
      </c>
    </row>
    <row r="190" spans="1:6" ht="15">
      <c r="A190" s="518"/>
      <c r="B190" s="519"/>
      <c r="C190" s="59"/>
      <c r="D190" s="516"/>
      <c r="E190" s="60"/>
      <c r="F190" s="517"/>
    </row>
    <row r="191" spans="1:6" ht="15">
      <c r="A191" s="518"/>
      <c r="B191" s="515" t="s">
        <v>771</v>
      </c>
      <c r="C191" s="59"/>
      <c r="D191" s="516"/>
      <c r="E191" s="60"/>
      <c r="F191" s="517"/>
    </row>
    <row r="192" spans="1:6" ht="15">
      <c r="A192" s="518"/>
      <c r="B192" s="519"/>
      <c r="C192" s="59"/>
      <c r="D192" s="516"/>
      <c r="E192" s="60"/>
      <c r="F192" s="517"/>
    </row>
    <row r="193" spans="1:6" ht="15">
      <c r="A193" s="518" t="s">
        <v>772</v>
      </c>
      <c r="B193" s="519" t="s">
        <v>773</v>
      </c>
      <c r="C193" s="59" t="s">
        <v>8</v>
      </c>
      <c r="D193" s="516">
        <v>5</v>
      </c>
      <c r="E193" s="60"/>
      <c r="F193" s="517">
        <f>D193*E193</f>
        <v>0</v>
      </c>
    </row>
    <row r="194" spans="1:6" ht="15">
      <c r="A194" s="518"/>
      <c r="B194" s="519"/>
      <c r="C194" s="59"/>
      <c r="D194" s="516"/>
      <c r="E194" s="60"/>
      <c r="F194" s="517"/>
    </row>
    <row r="195" spans="1:6" ht="15">
      <c r="A195" s="518" t="s">
        <v>774</v>
      </c>
      <c r="B195" s="519" t="s">
        <v>775</v>
      </c>
      <c r="C195" s="59" t="s">
        <v>8</v>
      </c>
      <c r="D195" s="516">
        <v>2</v>
      </c>
      <c r="E195" s="60"/>
      <c r="F195" s="517">
        <f>D195*E195</f>
        <v>0</v>
      </c>
    </row>
    <row r="196" spans="1:6" ht="15">
      <c r="A196" s="518"/>
      <c r="B196" s="519"/>
      <c r="C196" s="59"/>
      <c r="D196" s="516"/>
      <c r="E196" s="60"/>
      <c r="F196" s="517"/>
    </row>
    <row r="197" spans="1:6" ht="15">
      <c r="A197" s="518" t="s">
        <v>776</v>
      </c>
      <c r="B197" s="519" t="s">
        <v>777</v>
      </c>
      <c r="C197" s="59" t="s">
        <v>8</v>
      </c>
      <c r="D197" s="516">
        <v>2</v>
      </c>
      <c r="E197" s="60"/>
      <c r="F197" s="517">
        <f>D197*E197</f>
        <v>0</v>
      </c>
    </row>
    <row r="198" spans="1:6" ht="15">
      <c r="A198" s="518"/>
      <c r="B198" s="519"/>
      <c r="C198" s="59"/>
      <c r="D198" s="516"/>
      <c r="E198" s="60"/>
      <c r="F198" s="517"/>
    </row>
    <row r="199" spans="1:6" ht="15">
      <c r="A199" s="518"/>
      <c r="B199" s="515" t="s">
        <v>778</v>
      </c>
      <c r="C199" s="59"/>
      <c r="D199" s="516"/>
      <c r="E199" s="60"/>
      <c r="F199" s="517"/>
    </row>
    <row r="200" spans="1:6" ht="15">
      <c r="A200" s="518"/>
      <c r="B200" s="519"/>
      <c r="C200" s="59"/>
      <c r="D200" s="516"/>
      <c r="E200" s="60"/>
      <c r="F200" s="517"/>
    </row>
    <row r="201" spans="1:6" ht="15">
      <c r="A201" s="518" t="s">
        <v>779</v>
      </c>
      <c r="B201" s="519" t="s">
        <v>780</v>
      </c>
      <c r="C201" s="59" t="s">
        <v>8</v>
      </c>
      <c r="D201" s="516">
        <v>1</v>
      </c>
      <c r="E201" s="60"/>
      <c r="F201" s="517">
        <f>D201*E201</f>
        <v>0</v>
      </c>
    </row>
    <row r="202" spans="1:6" ht="15">
      <c r="A202" s="518"/>
      <c r="B202" s="519"/>
      <c r="C202" s="59"/>
      <c r="D202" s="516"/>
      <c r="E202" s="60"/>
      <c r="F202" s="517"/>
    </row>
    <row r="203" spans="1:6" ht="15">
      <c r="A203" s="518" t="s">
        <v>781</v>
      </c>
      <c r="B203" s="519" t="s">
        <v>782</v>
      </c>
      <c r="C203" s="59" t="s">
        <v>8</v>
      </c>
      <c r="D203" s="516">
        <v>1</v>
      </c>
      <c r="E203" s="60"/>
      <c r="F203" s="517">
        <f>D203*E203</f>
        <v>0</v>
      </c>
    </row>
    <row r="204" spans="1:6" ht="15">
      <c r="A204" s="518"/>
      <c r="B204" s="519"/>
      <c r="C204" s="59"/>
      <c r="D204" s="516"/>
      <c r="E204" s="60"/>
      <c r="F204" s="517"/>
    </row>
    <row r="205" spans="1:6" ht="15">
      <c r="A205" s="518"/>
      <c r="B205" s="515" t="s">
        <v>783</v>
      </c>
      <c r="C205" s="59"/>
      <c r="D205" s="516"/>
      <c r="E205" s="60"/>
      <c r="F205" s="517"/>
    </row>
    <row r="206" spans="1:6" ht="15">
      <c r="A206" s="518"/>
      <c r="B206" s="519"/>
      <c r="C206" s="59"/>
      <c r="D206" s="516"/>
      <c r="E206" s="60"/>
      <c r="F206" s="517"/>
    </row>
    <row r="207" spans="1:6" ht="30">
      <c r="A207" s="518" t="s">
        <v>784</v>
      </c>
      <c r="B207" s="519" t="s">
        <v>785</v>
      </c>
      <c r="C207" s="59" t="s">
        <v>8</v>
      </c>
      <c r="D207" s="516">
        <v>2</v>
      </c>
      <c r="E207" s="60"/>
      <c r="F207" s="517">
        <f>D207*E207</f>
        <v>0</v>
      </c>
    </row>
    <row r="208" spans="1:6" ht="15">
      <c r="A208" s="518"/>
      <c r="B208" s="519"/>
      <c r="C208" s="59"/>
      <c r="D208" s="516"/>
      <c r="E208" s="60"/>
      <c r="F208" s="517"/>
    </row>
    <row r="209" spans="1:6" ht="30">
      <c r="A209" s="518" t="s">
        <v>786</v>
      </c>
      <c r="B209" s="519" t="s">
        <v>787</v>
      </c>
      <c r="C209" s="59" t="s">
        <v>8</v>
      </c>
      <c r="D209" s="516">
        <v>3</v>
      </c>
      <c r="E209" s="60"/>
      <c r="F209" s="517">
        <f>D209*E209</f>
        <v>0</v>
      </c>
    </row>
    <row r="210" spans="1:6" ht="15">
      <c r="A210" s="518"/>
      <c r="B210" s="519"/>
      <c r="C210" s="59"/>
      <c r="D210" s="516"/>
      <c r="E210" s="60"/>
      <c r="F210" s="517"/>
    </row>
    <row r="211" spans="1:6" ht="30">
      <c r="A211" s="518" t="s">
        <v>788</v>
      </c>
      <c r="B211" s="519" t="s">
        <v>789</v>
      </c>
      <c r="C211" s="59" t="s">
        <v>8</v>
      </c>
      <c r="D211" s="516">
        <v>1</v>
      </c>
      <c r="E211" s="60"/>
      <c r="F211" s="517">
        <f>D211*E211</f>
        <v>0</v>
      </c>
    </row>
    <row r="212" spans="1:6" ht="15">
      <c r="A212" s="518"/>
      <c r="B212" s="519"/>
      <c r="C212" s="59"/>
      <c r="D212" s="516"/>
      <c r="E212" s="60"/>
      <c r="F212" s="517"/>
    </row>
    <row r="213" spans="1:6" ht="30">
      <c r="A213" s="518" t="s">
        <v>790</v>
      </c>
      <c r="B213" s="519" t="s">
        <v>791</v>
      </c>
      <c r="C213" s="59" t="s">
        <v>8</v>
      </c>
      <c r="D213" s="516">
        <v>1</v>
      </c>
      <c r="E213" s="60"/>
      <c r="F213" s="517">
        <f>D213*E213</f>
        <v>0</v>
      </c>
    </row>
    <row r="214" spans="1:6" ht="15">
      <c r="A214" s="518"/>
      <c r="B214" s="519"/>
      <c r="C214" s="59"/>
      <c r="D214" s="516"/>
      <c r="E214" s="60"/>
      <c r="F214" s="517"/>
    </row>
    <row r="215" spans="1:6" ht="30">
      <c r="A215" s="518" t="s">
        <v>792</v>
      </c>
      <c r="B215" s="519" t="s">
        <v>793</v>
      </c>
      <c r="C215" s="59" t="s">
        <v>8</v>
      </c>
      <c r="D215" s="516">
        <v>2</v>
      </c>
      <c r="E215" s="60"/>
      <c r="F215" s="517">
        <f>D215*E215</f>
        <v>0</v>
      </c>
    </row>
    <row r="216" spans="1:6" ht="15">
      <c r="A216" s="518"/>
      <c r="B216" s="519"/>
      <c r="C216" s="59"/>
      <c r="D216" s="516"/>
      <c r="E216" s="60"/>
      <c r="F216" s="517"/>
    </row>
    <row r="217" spans="1:6" ht="15">
      <c r="A217" s="518"/>
      <c r="B217" s="515" t="s">
        <v>794</v>
      </c>
      <c r="C217" s="59"/>
      <c r="D217" s="516"/>
      <c r="E217" s="60"/>
      <c r="F217" s="517"/>
    </row>
    <row r="218" spans="1:6" ht="15">
      <c r="A218" s="518" t="s">
        <v>795</v>
      </c>
      <c r="B218" s="519" t="s">
        <v>796</v>
      </c>
      <c r="C218" s="59" t="s">
        <v>8</v>
      </c>
      <c r="D218" s="516">
        <v>21</v>
      </c>
      <c r="E218" s="60"/>
      <c r="F218" s="517">
        <f t="shared" ref="F218:F219" si="0">E218*D218</f>
        <v>0</v>
      </c>
    </row>
    <row r="219" spans="1:6" ht="15">
      <c r="A219" s="518" t="s">
        <v>797</v>
      </c>
      <c r="B219" s="519" t="s">
        <v>798</v>
      </c>
      <c r="C219" s="59" t="s">
        <v>8</v>
      </c>
      <c r="D219" s="516">
        <v>5</v>
      </c>
      <c r="E219" s="60"/>
      <c r="F219" s="517">
        <f t="shared" si="0"/>
        <v>0</v>
      </c>
    </row>
    <row r="220" spans="1:6" ht="15">
      <c r="A220" s="518"/>
      <c r="B220" s="519"/>
      <c r="C220" s="59"/>
      <c r="D220" s="516"/>
      <c r="E220" s="60"/>
      <c r="F220" s="517"/>
    </row>
    <row r="221" spans="1:6" ht="15">
      <c r="A221" s="518"/>
      <c r="B221" s="515" t="s">
        <v>799</v>
      </c>
      <c r="C221" s="59"/>
      <c r="D221" s="516"/>
      <c r="E221" s="60"/>
      <c r="F221" s="517"/>
    </row>
    <row r="222" spans="1:6" ht="15">
      <c r="A222" s="518" t="s">
        <v>800</v>
      </c>
      <c r="B222" s="519" t="s">
        <v>801</v>
      </c>
      <c r="C222" s="59" t="s">
        <v>8</v>
      </c>
      <c r="D222" s="516">
        <v>168</v>
      </c>
      <c r="E222" s="60"/>
      <c r="F222" s="517">
        <f>D222*E222</f>
        <v>0</v>
      </c>
    </row>
    <row r="223" spans="1:6" ht="15">
      <c r="A223" s="518" t="s">
        <v>802</v>
      </c>
      <c r="B223" s="519" t="s">
        <v>803</v>
      </c>
      <c r="C223" s="59" t="s">
        <v>8</v>
      </c>
      <c r="D223" s="516">
        <v>40</v>
      </c>
      <c r="E223" s="60"/>
      <c r="F223" s="517">
        <f>D223*E223</f>
        <v>0</v>
      </c>
    </row>
    <row r="224" spans="1:6" ht="15">
      <c r="A224" s="518"/>
      <c r="B224" s="519"/>
      <c r="C224" s="59"/>
      <c r="D224" s="516"/>
      <c r="E224" s="60"/>
      <c r="F224" s="517"/>
    </row>
    <row r="225" spans="1:6" ht="15">
      <c r="A225" s="518" t="s">
        <v>804</v>
      </c>
      <c r="B225" s="519" t="s">
        <v>805</v>
      </c>
      <c r="C225" s="59" t="s">
        <v>8</v>
      </c>
      <c r="D225" s="516">
        <v>1</v>
      </c>
      <c r="E225" s="60"/>
      <c r="F225" s="517">
        <f>D225*E225</f>
        <v>0</v>
      </c>
    </row>
    <row r="226" spans="1:6" ht="15">
      <c r="A226" s="518"/>
      <c r="B226" s="519"/>
      <c r="C226" s="59"/>
      <c r="D226" s="516"/>
      <c r="E226" s="60"/>
      <c r="F226" s="517"/>
    </row>
    <row r="227" spans="1:6" ht="15">
      <c r="A227" s="518" t="s">
        <v>806</v>
      </c>
      <c r="B227" s="519" t="s">
        <v>807</v>
      </c>
      <c r="C227" s="59" t="s">
        <v>8</v>
      </c>
      <c r="D227" s="516">
        <v>1</v>
      </c>
      <c r="E227" s="60"/>
      <c r="F227" s="517">
        <f>D227*E227</f>
        <v>0</v>
      </c>
    </row>
    <row r="228" spans="1:6" ht="15.6" thickBot="1">
      <c r="A228" s="108"/>
      <c r="B228" s="76"/>
      <c r="C228" s="95"/>
      <c r="D228" s="78"/>
      <c r="E228" s="521"/>
      <c r="F228" s="69"/>
    </row>
    <row r="229" spans="1:6" ht="19.8" thickBot="1">
      <c r="A229" s="86" t="s">
        <v>594</v>
      </c>
      <c r="B229" s="522" t="s">
        <v>808</v>
      </c>
      <c r="C229" s="62"/>
      <c r="D229" s="63"/>
      <c r="E229" s="64" t="s">
        <v>612</v>
      </c>
      <c r="F229" s="523">
        <f>SUM(F157:F228)</f>
        <v>0</v>
      </c>
    </row>
    <row r="230" spans="1:6" ht="15">
      <c r="A230" s="83"/>
      <c r="B230" s="524"/>
      <c r="C230" s="80"/>
      <c r="D230" s="81"/>
      <c r="E230" s="82"/>
      <c r="F230" s="85"/>
    </row>
  </sheetData>
  <mergeCells count="3">
    <mergeCell ref="A1:F2"/>
    <mergeCell ref="A3:B3"/>
    <mergeCell ref="A4:F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8</vt:i4>
      </vt:variant>
      <vt:variant>
        <vt:lpstr>Imenovani obsegi</vt:lpstr>
      </vt:variant>
      <vt:variant>
        <vt:i4>6</vt:i4>
      </vt:variant>
    </vt:vector>
  </HeadingPairs>
  <TitlesOfParts>
    <vt:vector size="14" baseType="lpstr">
      <vt:lpstr>Rekapitulacija</vt:lpstr>
      <vt:lpstr>1-Cesta</vt:lpstr>
      <vt:lpstr>2-MK</vt:lpstr>
      <vt:lpstr>3-FK</vt:lpstr>
      <vt:lpstr>4-CR</vt:lpstr>
      <vt:lpstr>5-TK</vt:lpstr>
      <vt:lpstr>6-PLIN</vt:lpstr>
      <vt:lpstr>7-VODOVOD</vt:lpstr>
      <vt:lpstr>'1-Cesta'!Področje_tiskanja</vt:lpstr>
      <vt:lpstr>'2-MK'!Področje_tiskanja</vt:lpstr>
      <vt:lpstr>'3-FK'!Področje_tiskanja</vt:lpstr>
      <vt:lpstr>'4-CR'!Področje_tiskanja</vt:lpstr>
      <vt:lpstr>Rekapitulacija!Področje_tiskanja</vt:lpstr>
      <vt:lpstr>'1-Cesta'!Tiskanje_naslovov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domen.dolsak@luz.si</dc:creator>
  <cp:lastModifiedBy>Darko Drole</cp:lastModifiedBy>
  <cp:lastPrinted>2020-03-22T09:41:30Z</cp:lastPrinted>
  <dcterms:created xsi:type="dcterms:W3CDTF">2013-04-10T05:29:44Z</dcterms:created>
  <dcterms:modified xsi:type="dcterms:W3CDTF">2022-03-23T15:00:02Z</dcterms:modified>
</cp:coreProperties>
</file>