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defaultThemeVersion="124226"/>
  <mc:AlternateContent xmlns:mc="http://schemas.openxmlformats.org/markup-compatibility/2006">
    <mc:Choice Requires="x15">
      <x15ac:absPath xmlns:x15ac="http://schemas.microsoft.com/office/spreadsheetml/2010/11/ac" url="P:\32_ARH\190020-Ilirija\4_DOC\42_OUT\240229_oprema\za razpis\"/>
    </mc:Choice>
  </mc:AlternateContent>
  <xr:revisionPtr revIDLastSave="0" documentId="13_ncr:1_{D55BC585-DF71-49A6-B33D-35B0631EFED4}" xr6:coauthVersionLast="47" xr6:coauthVersionMax="47" xr10:uidLastSave="{00000000-0000-0000-0000-000000000000}"/>
  <bookViews>
    <workbookView xWindow="-120" yWindow="-120" windowWidth="38640" windowHeight="21240" tabRatio="745" activeTab="1" xr2:uid="{00000000-000D-0000-FFFF-FFFF00000000}"/>
  </bookViews>
  <sheets>
    <sheet name="naslovnica" sheetId="8" r:id="rId1"/>
    <sheet name="Skupna rekap. OPREMA" sheetId="32" r:id="rId2"/>
    <sheet name="X.2.1.-Gostinska opr." sheetId="33" r:id="rId3"/>
    <sheet name="X.2.3.-Vgradna opr." sheetId="37" r:id="rId4"/>
    <sheet name="X.2.4.-Premična opr." sheetId="38" r:id="rId5"/>
    <sheet name="X.2.5.-Športna opr." sheetId="39" r:id="rId6"/>
    <sheet name="X.2.6.-Posebna teh.opr." sheetId="40" r:id="rId7"/>
    <sheet name="X.2.7.-Grafična opr." sheetId="41" r:id="rId8"/>
  </sheets>
  <externalReferences>
    <externalReference r:id="rId9"/>
    <externalReference r:id="rId10"/>
  </externalReferences>
  <definedNames>
    <definedName name="agregat" localSheetId="0">#REF!</definedName>
    <definedName name="agregat" localSheetId="1">#REF!</definedName>
    <definedName name="agregat">#REF!</definedName>
    <definedName name="EKK">#REF!</definedName>
    <definedName name="Excel_BuiltIn_Print_Titles_4" localSheetId="0">'[1]NEPREDVIDENA GR.DELA'!#REF!</definedName>
    <definedName name="Excel_BuiltIn_Print_Titles_4" localSheetId="1">'[1]NEPREDVIDENA GR.DELA'!#REF!</definedName>
    <definedName name="Excel_BuiltIn_Print_Titles_4" localSheetId="2">'[2]NEPREDVIDENA GR.DELA'!#REF!</definedName>
    <definedName name="Excel_BuiltIn_Print_Titles_4" localSheetId="3">'[2]NEPREDVIDENA GR.DELA'!#REF!</definedName>
    <definedName name="Excel_BuiltIn_Print_Titles_4" localSheetId="4">'[2]NEPREDVIDENA GR.DELA'!#REF!</definedName>
    <definedName name="Excel_BuiltIn_Print_Titles_4" localSheetId="5">'[2]NEPREDVIDENA GR.DELA'!#REF!</definedName>
    <definedName name="Excel_BuiltIn_Print_Titles_4" localSheetId="6">'[2]NEPREDVIDENA GR.DELA'!#REF!</definedName>
    <definedName name="Excel_BuiltIn_Print_Titles_4" localSheetId="7">'[2]NEPREDVIDENA GR.DELA'!#REF!</definedName>
    <definedName name="Excel_BuiltIn_Print_Titles_4">'[2]NEPREDVIDENA GR.DELA'!#REF!</definedName>
    <definedName name="izvesek" localSheetId="0">#REF!</definedName>
    <definedName name="izvesek" localSheetId="1">#REF!</definedName>
    <definedName name="izvesek">#REF!</definedName>
    <definedName name="l" localSheetId="0">#REF!</definedName>
    <definedName name="l" localSheetId="1">#REF!</definedName>
    <definedName name="l">#REF!</definedName>
    <definedName name="oddusek" localSheetId="0">#REF!</definedName>
    <definedName name="oddusek" localSheetId="1">#REF!</definedName>
    <definedName name="oddusek">#REF!</definedName>
    <definedName name="oprema" localSheetId="0">#REF!</definedName>
    <definedName name="oprema">#REF!</definedName>
    <definedName name="_xlnm.Print_Area" localSheetId="0">naslovnica!$A$1:$E$45</definedName>
    <definedName name="_xlnm.Print_Area" localSheetId="1">'Skupna rekap. OPREMA'!$A$1:$C$44</definedName>
    <definedName name="_xlnm.Print_Area" localSheetId="2">'X.2.1.-Gostinska opr.'!$A$1:$F$144</definedName>
    <definedName name="_xlnm.Print_Area" localSheetId="3">'X.2.3.-Vgradna opr.'!$A$1:$F$184</definedName>
    <definedName name="_xlnm.Print_Area" localSheetId="4">'X.2.4.-Premična opr.'!$A$1:$F$207</definedName>
    <definedName name="_xlnm.Print_Area" localSheetId="5">'X.2.5.-Športna opr.'!$A$1:$F$136</definedName>
    <definedName name="_xlnm.Print_Area" localSheetId="6">'X.2.6.-Posebna teh.opr.'!$A$1:$F$49</definedName>
    <definedName name="_xlnm.Print_Area" localSheetId="7">'X.2.7.-Grafična opr.'!$A$1:$F$66</definedName>
    <definedName name="Print_Area_MI" localSheetId="0">#REF!</definedName>
    <definedName name="Print_Area_MI" localSheetId="1">#REF!</definedName>
    <definedName name="Print_Area_MI">#REF!</definedName>
    <definedName name="Print_Titles_MI" localSheetId="0">#REF!</definedName>
    <definedName name="Print_Titles_MI" localSheetId="1">#REF!</definedName>
    <definedName name="Print_Titles_MI">#REF!</definedName>
    <definedName name="svetilka" localSheetId="0">#REF!</definedName>
    <definedName name="svetilka" localSheetId="1">#REF!</definedName>
    <definedName name="svetilka">#REF!</definedName>
    <definedName name="_xlnm.Print_Titles" localSheetId="2">'X.2.1.-Gostinska opr.'!$1:$1</definedName>
    <definedName name="_xlnm.Print_Titles" localSheetId="3">'X.2.3.-Vgradna opr.'!$1:$1</definedName>
    <definedName name="_xlnm.Print_Titles" localSheetId="4">'X.2.4.-Premična opr.'!$1:$1</definedName>
    <definedName name="_xlnm.Print_Titles" localSheetId="5">'X.2.5.-Športna opr.'!$1:$1</definedName>
    <definedName name="_xlnm.Print_Titles" localSheetId="6">'X.2.6.-Posebna teh.opr.'!$1:$1</definedName>
    <definedName name="_xlnm.Print_Titles" localSheetId="7">'X.2.7.-Grafična opr.'!$1:$1</definedName>
    <definedName name="totem" localSheetId="0">#REF!</definedName>
    <definedName name="totem" localSheetId="1">#REF!</definedName>
    <definedName name="totem">#REF!</definedName>
    <definedName name="totm" localSheetId="0">#REF!</definedName>
    <definedName name="totm" localSheetId="1">#REF!</definedName>
    <definedName name="totm">#REF!</definedName>
    <definedName name="zastavka" localSheetId="0">#REF!</definedName>
    <definedName name="zastavka" localSheetId="1">#REF!</definedName>
    <definedName name="zastavk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0" i="37" l="1"/>
  <c r="F162" i="37" s="1"/>
  <c r="F32" i="37"/>
  <c r="F114" i="37"/>
  <c r="F143" i="37"/>
  <c r="F33" i="37" l="1"/>
  <c r="F31" i="37" s="1"/>
  <c r="F142" i="37"/>
  <c r="F113" i="37"/>
  <c r="F112" i="37"/>
  <c r="F67" i="37"/>
  <c r="F110" i="37"/>
  <c r="F139" i="37"/>
  <c r="F138" i="37"/>
  <c r="F64" i="37"/>
  <c r="F63" i="37"/>
  <c r="F62" i="37"/>
  <c r="F61" i="37"/>
  <c r="F60" i="37"/>
  <c r="F115" i="39"/>
  <c r="F113" i="39"/>
  <c r="F65" i="37"/>
  <c r="F58" i="37"/>
  <c r="F140" i="38"/>
  <c r="D81" i="37"/>
  <c r="D79" i="37"/>
  <c r="D134" i="38"/>
  <c r="D132" i="38"/>
  <c r="D130" i="38"/>
  <c r="D117" i="38"/>
  <c r="F90" i="38"/>
  <c r="F159" i="37" l="1"/>
  <c r="F157" i="37"/>
  <c r="F43" i="41"/>
  <c r="F44" i="41"/>
  <c r="F48" i="41"/>
  <c r="F47" i="41"/>
  <c r="F46" i="41"/>
  <c r="F49" i="41"/>
  <c r="F42" i="41"/>
  <c r="F41" i="41"/>
  <c r="F40" i="41"/>
  <c r="F39" i="41"/>
  <c r="F38" i="41"/>
  <c r="F37" i="41"/>
  <c r="F36" i="41"/>
  <c r="F35" i="41"/>
  <c r="F34" i="41"/>
  <c r="F65" i="41"/>
  <c r="F60" i="41" s="1"/>
  <c r="F51" i="41"/>
  <c r="F33" i="41"/>
  <c r="F48" i="40"/>
  <c r="F46" i="40" s="1"/>
  <c r="F45" i="40" s="1"/>
  <c r="F42" i="40"/>
  <c r="F40" i="40"/>
  <c r="F38" i="40"/>
  <c r="F36" i="40"/>
  <c r="F34" i="40"/>
  <c r="F32" i="40"/>
  <c r="F30" i="40"/>
  <c r="F135" i="39"/>
  <c r="F102" i="39"/>
  <c r="F133" i="39"/>
  <c r="F131" i="39"/>
  <c r="F129" i="39"/>
  <c r="F127" i="39"/>
  <c r="F12" i="40" l="1"/>
  <c r="F11" i="40" s="1"/>
  <c r="C28" i="32" s="1"/>
  <c r="F28" i="40"/>
  <c r="F28" i="41"/>
  <c r="F8" i="41" s="1"/>
  <c r="F7" i="41" s="1"/>
  <c r="C32" i="32" s="1"/>
  <c r="C30" i="32" s="1"/>
  <c r="F22" i="40" l="1"/>
  <c r="F8" i="40"/>
  <c r="F7" i="40" s="1"/>
  <c r="F22" i="41"/>
  <c r="F14" i="41"/>
  <c r="F15" i="41" s="1"/>
  <c r="F125" i="39"/>
  <c r="F123" i="39"/>
  <c r="F100" i="39"/>
  <c r="F121" i="39"/>
  <c r="F119" i="39"/>
  <c r="F117" i="39"/>
  <c r="F72" i="39"/>
  <c r="F70" i="39"/>
  <c r="F68" i="39"/>
  <c r="F66" i="39"/>
  <c r="F64" i="39"/>
  <c r="F62" i="39"/>
  <c r="F60" i="39"/>
  <c r="F58" i="39"/>
  <c r="F56" i="39"/>
  <c r="F54" i="39"/>
  <c r="F52" i="39"/>
  <c r="F50" i="39"/>
  <c r="F48" i="39"/>
  <c r="F38" i="39"/>
  <c r="F98" i="39"/>
  <c r="F96" i="39"/>
  <c r="F94" i="39"/>
  <c r="F46" i="39"/>
  <c r="F44" i="39"/>
  <c r="F42" i="39"/>
  <c r="F40" i="39"/>
  <c r="F36" i="39"/>
  <c r="F34" i="39"/>
  <c r="F111" i="39" l="1"/>
  <c r="C27" i="32"/>
  <c r="C26" i="32" s="1"/>
  <c r="F14" i="40"/>
  <c r="F16" i="41"/>
  <c r="F29" i="39"/>
  <c r="F73" i="39"/>
  <c r="F9" i="39" s="1"/>
  <c r="F15" i="40" l="1"/>
  <c r="F16" i="40" s="1"/>
  <c r="F13" i="39"/>
  <c r="F12" i="39" s="1"/>
  <c r="C24" i="32" s="1"/>
  <c r="F105" i="39"/>
  <c r="F8" i="39"/>
  <c r="F7" i="39" s="1"/>
  <c r="F23" i="39"/>
  <c r="F76" i="38"/>
  <c r="F74" i="38"/>
  <c r="F138" i="38"/>
  <c r="F136" i="38"/>
  <c r="F193" i="38"/>
  <c r="F191" i="38"/>
  <c r="F165" i="38"/>
  <c r="F163" i="38"/>
  <c r="F134" i="38"/>
  <c r="F132" i="38"/>
  <c r="F72" i="38"/>
  <c r="F70" i="38"/>
  <c r="F68" i="38"/>
  <c r="F130" i="38"/>
  <c r="F189" i="38"/>
  <c r="F161" i="38"/>
  <c r="F159" i="38"/>
  <c r="F128" i="38"/>
  <c r="F187" i="38"/>
  <c r="F126" i="38"/>
  <c r="F66" i="38"/>
  <c r="F124" i="38"/>
  <c r="F121" i="38"/>
  <c r="F119" i="38"/>
  <c r="F117" i="38"/>
  <c r="F115" i="38"/>
  <c r="F63" i="38"/>
  <c r="F59" i="38" s="1"/>
  <c r="F9" i="38" s="1"/>
  <c r="F113" i="38"/>
  <c r="F111" i="38"/>
  <c r="F184" i="38"/>
  <c r="F180" i="38" s="1"/>
  <c r="F26" i="38" s="1"/>
  <c r="F109" i="38"/>
  <c r="F104" i="38"/>
  <c r="F102" i="38"/>
  <c r="F100" i="38"/>
  <c r="F98" i="38"/>
  <c r="F96" i="38"/>
  <c r="F58" i="38"/>
  <c r="F56" i="38"/>
  <c r="F94" i="38"/>
  <c r="F156" i="38"/>
  <c r="F92" i="38"/>
  <c r="F54" i="38"/>
  <c r="F179" i="38"/>
  <c r="F174" i="38" s="1"/>
  <c r="F25" i="38" s="1"/>
  <c r="F154" i="38"/>
  <c r="F206" i="38"/>
  <c r="F204" i="38"/>
  <c r="F52" i="38"/>
  <c r="F140" i="37"/>
  <c r="F136" i="37" s="1"/>
  <c r="F23" i="37" s="1"/>
  <c r="F108" i="37"/>
  <c r="F105" i="37"/>
  <c r="F101" i="37" s="1"/>
  <c r="F15" i="37" s="1"/>
  <c r="F135" i="37"/>
  <c r="F133" i="37" s="1"/>
  <c r="F22" i="37" s="1"/>
  <c r="C23" i="32" l="1"/>
  <c r="C22" i="32" s="1"/>
  <c r="F15" i="39"/>
  <c r="F64" i="38"/>
  <c r="F10" i="38" s="1"/>
  <c r="F157" i="38"/>
  <c r="F21" i="38" s="1"/>
  <c r="F149" i="38"/>
  <c r="F20" i="38" s="1"/>
  <c r="F122" i="38"/>
  <c r="F16" i="38" s="1"/>
  <c r="F185" i="38"/>
  <c r="F85" i="38"/>
  <c r="F14" i="38" s="1"/>
  <c r="F105" i="38"/>
  <c r="F15" i="38" s="1"/>
  <c r="F47" i="38"/>
  <c r="F196" i="38"/>
  <c r="F106" i="37"/>
  <c r="F16" i="37" s="1"/>
  <c r="F132" i="37"/>
  <c r="F130" i="37"/>
  <c r="F96" i="37"/>
  <c r="F94" i="37"/>
  <c r="F92" i="37"/>
  <c r="F90" i="37"/>
  <c r="F128" i="37"/>
  <c r="F88" i="37"/>
  <c r="F85" i="37"/>
  <c r="F83" i="37"/>
  <c r="F182" i="37"/>
  <c r="F81" i="37"/>
  <c r="F180" i="37"/>
  <c r="F154" i="37"/>
  <c r="F152" i="37" s="1"/>
  <c r="F27" i="37" s="1"/>
  <c r="F125" i="37"/>
  <c r="F123" i="37" s="1"/>
  <c r="F20" i="37" s="1"/>
  <c r="F79" i="37"/>
  <c r="F56" i="37"/>
  <c r="F53" i="37"/>
  <c r="F51" i="37" s="1"/>
  <c r="F143" i="33"/>
  <c r="F141" i="33"/>
  <c r="F138" i="33"/>
  <c r="F136" i="33"/>
  <c r="F134" i="33"/>
  <c r="F132" i="33"/>
  <c r="F130" i="33"/>
  <c r="F128" i="33"/>
  <c r="F126" i="33"/>
  <c r="F123" i="33"/>
  <c r="F121" i="33"/>
  <c r="F119" i="33"/>
  <c r="F117" i="33"/>
  <c r="F112" i="33"/>
  <c r="F110" i="33"/>
  <c r="F108" i="33"/>
  <c r="F106" i="33"/>
  <c r="F104" i="33"/>
  <c r="F102" i="33"/>
  <c r="F100" i="33"/>
  <c r="F98" i="33"/>
  <c r="F96" i="33"/>
  <c r="F94" i="33"/>
  <c r="F92" i="33"/>
  <c r="F90" i="33"/>
  <c r="F86" i="33"/>
  <c r="F84" i="33"/>
  <c r="F81" i="33"/>
  <c r="F79" i="33"/>
  <c r="F77" i="33"/>
  <c r="F75" i="33"/>
  <c r="F72" i="33"/>
  <c r="F70" i="33"/>
  <c r="F68" i="33"/>
  <c r="F66" i="33"/>
  <c r="F55" i="33"/>
  <c r="F53" i="33"/>
  <c r="F51" i="33"/>
  <c r="F48" i="33"/>
  <c r="F46" i="33"/>
  <c r="F44" i="33"/>
  <c r="F42" i="33"/>
  <c r="F40" i="33"/>
  <c r="F38" i="33"/>
  <c r="F36" i="33"/>
  <c r="F168" i="38" l="1"/>
  <c r="F27" i="38"/>
  <c r="F24" i="38" s="1"/>
  <c r="C20" i="32" s="1"/>
  <c r="F19" i="38"/>
  <c r="C19" i="32" s="1"/>
  <c r="F16" i="39"/>
  <c r="F17" i="39" s="1"/>
  <c r="F13" i="38"/>
  <c r="C18" i="32" s="1"/>
  <c r="F143" i="38"/>
  <c r="F79" i="38"/>
  <c r="F41" i="38"/>
  <c r="F8" i="38"/>
  <c r="F7" i="38" s="1"/>
  <c r="F86" i="37"/>
  <c r="F14" i="37" s="1"/>
  <c r="F178" i="37"/>
  <c r="F172" i="37" s="1"/>
  <c r="F126" i="37"/>
  <c r="F155" i="37"/>
  <c r="F8" i="37"/>
  <c r="F54" i="37"/>
  <c r="F43" i="37" s="1"/>
  <c r="F77" i="37"/>
  <c r="F115" i="33"/>
  <c r="F16" i="33" s="1"/>
  <c r="F73" i="33"/>
  <c r="F14" i="33" s="1"/>
  <c r="F139" i="33"/>
  <c r="F18" i="33" s="1"/>
  <c r="F49" i="33"/>
  <c r="F9" i="33" s="1"/>
  <c r="F64" i="33"/>
  <c r="F13" i="33" s="1"/>
  <c r="F34" i="33"/>
  <c r="F124" i="33"/>
  <c r="F17" i="33" s="1"/>
  <c r="F82" i="33"/>
  <c r="F15" i="33" s="1"/>
  <c r="F8" i="33" l="1"/>
  <c r="F28" i="33"/>
  <c r="F9" i="37"/>
  <c r="F7" i="37" s="1"/>
  <c r="C17" i="32"/>
  <c r="C16" i="32" s="1"/>
  <c r="F33" i="38"/>
  <c r="F34" i="38" s="1"/>
  <c r="F35" i="38" s="1"/>
  <c r="F28" i="37"/>
  <c r="F26" i="37" s="1"/>
  <c r="C13" i="32" s="1"/>
  <c r="F146" i="37"/>
  <c r="F70" i="37"/>
  <c r="F13" i="37"/>
  <c r="F12" i="37" s="1"/>
  <c r="C11" i="32" s="1"/>
  <c r="F117" i="37"/>
  <c r="F21" i="37"/>
  <c r="F19" i="37" s="1"/>
  <c r="C12" i="32" s="1"/>
  <c r="F7" i="33"/>
  <c r="F59" i="33"/>
  <c r="F12" i="33" s="1"/>
  <c r="C7" i="32" s="1"/>
  <c r="C14" i="32" l="1"/>
  <c r="F20" i="33"/>
  <c r="C6" i="32"/>
  <c r="C10" i="32"/>
  <c r="F35" i="37" l="1"/>
  <c r="F36" i="37" s="1"/>
  <c r="F37" i="37" s="1"/>
  <c r="C9" i="32"/>
  <c r="F21" i="33"/>
  <c r="F22" i="33" s="1"/>
  <c r="C5" i="32" l="1"/>
  <c r="C38" i="32" l="1"/>
  <c r="C37" i="32" s="1"/>
  <c r="C40" i="32" s="1"/>
  <c r="D31" i="8" s="1"/>
  <c r="D32" i="8" l="1"/>
  <c r="D33" i="8" s="1"/>
  <c r="C41" i="32"/>
  <c r="C42" i="32" s="1"/>
</calcChain>
</file>

<file path=xl/sharedStrings.xml><?xml version="1.0" encoding="utf-8"?>
<sst xmlns="http://schemas.openxmlformats.org/spreadsheetml/2006/main" count="1863" uniqueCount="1075">
  <si>
    <t>ŠT.</t>
  </si>
  <si>
    <t>OPIS POSTAVKE / VRSTE DEL</t>
  </si>
  <si>
    <t>EM</t>
  </si>
  <si>
    <t>KOLIČINA</t>
  </si>
  <si>
    <t/>
  </si>
  <si>
    <t>SPLOŠNA DOLOČILA</t>
  </si>
  <si>
    <t>m2</t>
  </si>
  <si>
    <t>kos</t>
  </si>
  <si>
    <t>m1</t>
  </si>
  <si>
    <t>REKAPITULACIJA</t>
  </si>
  <si>
    <t>CENA [€/EM]</t>
  </si>
  <si>
    <t>VREDNOST  [€]</t>
  </si>
  <si>
    <t>2.</t>
  </si>
  <si>
    <t>OBJEKT  A (obstoječ vhodni objekt)</t>
  </si>
  <si>
    <t>3.</t>
  </si>
  <si>
    <t>OBJEKT  B (glavni objekt s plavalnimi bazeni)</t>
  </si>
  <si>
    <t>4.</t>
  </si>
  <si>
    <t>OBJEKT  C (objekt s športnimi dvoranami)</t>
  </si>
  <si>
    <t>5.</t>
  </si>
  <si>
    <t>investitor - naročnik:</t>
  </si>
  <si>
    <t>projekt:</t>
  </si>
  <si>
    <t>lokacija:</t>
  </si>
  <si>
    <t>projektant:</t>
  </si>
  <si>
    <t>ELEA iC projektiranje in svetovanje d.o.o.</t>
  </si>
  <si>
    <t>Dunajska 21, 1000 Ljubljana</t>
  </si>
  <si>
    <t>vodja projekta:</t>
  </si>
  <si>
    <t>projektni del:</t>
  </si>
  <si>
    <t>Z OCENO VREDNOSTI</t>
  </si>
  <si>
    <t>SKUPNA  REKAPITULACIJA  DEL</t>
  </si>
  <si>
    <t>∑</t>
  </si>
  <si>
    <t>VREDNOST DEL:</t>
  </si>
  <si>
    <t>€</t>
  </si>
  <si>
    <t>DDV v višini 22%:</t>
  </si>
  <si>
    <t>∑∑</t>
  </si>
  <si>
    <t>SKUPAJ  z  DDV:</t>
  </si>
  <si>
    <t>popis sestavili:</t>
  </si>
  <si>
    <t>ELEA iC d.o.o.</t>
  </si>
  <si>
    <t>Drago Kitner, dipl.inž.grad.</t>
  </si>
  <si>
    <t>ZNESEK [€]</t>
  </si>
  <si>
    <t>2.2.</t>
  </si>
  <si>
    <t>DDV v višini 22%</t>
  </si>
  <si>
    <t>št.: 190020, marec 2021; faza PZI</t>
  </si>
  <si>
    <t>Angelo Žigon, univ.dipl.inž.grad. (IZS G-0680)</t>
  </si>
  <si>
    <t>Špela Štern, univ.dipl.inž.arh. (ZAPS A-1816)</t>
  </si>
  <si>
    <t>Mestna občina Ljubljana</t>
  </si>
  <si>
    <t>Mestni trg 1, 1000 Ljubljana</t>
  </si>
  <si>
    <t>KOPALIŠČE ILIRIJA</t>
  </si>
  <si>
    <t>vrsta gradnje:</t>
  </si>
  <si>
    <t>novogradnja, rekonstrukcija</t>
  </si>
  <si>
    <t>Ljubljana</t>
  </si>
  <si>
    <t>Angelo Žigon, univ.dipl.inž.grad.</t>
  </si>
  <si>
    <r>
      <t xml:space="preserve">Ljubljana: </t>
    </r>
    <r>
      <rPr>
        <sz val="10"/>
        <color rgb="FFFF0000"/>
        <rFont val="Arial CE"/>
        <charset val="238"/>
      </rPr>
      <t>31.03.2021</t>
    </r>
  </si>
  <si>
    <t>avtor projekta-pooblaščeni arhitekt:</t>
  </si>
  <si>
    <t xml:space="preserve">Peter Lorenz Arch. DI (ZAPS A‐2001) </t>
  </si>
  <si>
    <t>Dunajska c. 21, Ljubljana</t>
  </si>
  <si>
    <t>projekt: KOPALIŠČE ILIRIJA</t>
  </si>
  <si>
    <t>OPREMA</t>
  </si>
  <si>
    <t>GOSTINSKA OPREMA (objekt A: bar-vhod)</t>
  </si>
  <si>
    <t>2.2.1.</t>
  </si>
  <si>
    <t>2.2.1.00.</t>
  </si>
  <si>
    <t>2.2.1.00.01.</t>
  </si>
  <si>
    <t>Splošno o kuhinjski in gostinski opremi:</t>
  </si>
  <si>
    <t>2.2.1.00.01.01</t>
  </si>
  <si>
    <r>
      <t>specifikacija kuhinjske in gostinske opreme je izdelana po načrtu: Načrt tehnologije – kuhinja   št. 61/20, ki ga je izdelalo podjetje IXA d.o.o</t>
    </r>
    <r>
      <rPr>
        <sz val="9"/>
        <color rgb="FFFF0000"/>
        <rFont val="Arial"/>
        <family val="2"/>
        <charset val="238"/>
      </rPr>
      <t>. v januarju 2021</t>
    </r>
  </si>
  <si>
    <t>2.2.1.00.01.02</t>
  </si>
  <si>
    <t>v ceni postavk je potrebno zajeti izdelavo in dobavo ter montažo s priklopom</t>
  </si>
  <si>
    <t>2.2.1.01.</t>
  </si>
  <si>
    <t>2.2.1.01.01.</t>
  </si>
  <si>
    <t>ŠANK</t>
  </si>
  <si>
    <t>2.2.1.01.01.01</t>
  </si>
  <si>
    <t>kompletno NEVTRALNI PULT po opisu</t>
  </si>
  <si>
    <t>kompletno LEDOMAT po opisu</t>
  </si>
  <si>
    <t>2.2.1.01.05.</t>
  </si>
  <si>
    <t>2.2.1.01.05.01</t>
  </si>
  <si>
    <t>kompletno NEVTRALNI PULT - ZAPRT po opisu</t>
  </si>
  <si>
    <t>2.2.1.01.08.</t>
  </si>
  <si>
    <t>2.2.1.01.08.01</t>
  </si>
  <si>
    <t>kompletno HLAJENI PULT S KORITOM po opisu</t>
  </si>
  <si>
    <t>HLAJENI PULT S KORITOM, dim.2400x700x900/1000 mm,
 - 2x box, 2x 2 hlajena predala, hladilni agregat vgrajen
 - temperaturno območje: +2°C/+8°
 - levo korito nad agregatom (340x400x250 mm) z nam. enoročno mešalno baterijo
 - zavih zadaj 20/100 mm
v ceni zajeti tudi priklope:
 - priključna moč: 0,7kW 1N~230V
 - priklop vode: THV DN15
 - odtok: DN50</t>
  </si>
  <si>
    <t>2.2.1.01.10.</t>
  </si>
  <si>
    <t>2.2.1.01.10.01</t>
  </si>
  <si>
    <t>kompletno STEKLENA HLAJENA RAZSTAVNA VITRINA po opisu</t>
  </si>
  <si>
    <t>STEKLENA HLAJENA RAZSTAVNA VITRINA, dim. 1200x660x1150 mm
 - preklopna vrata/odpiranje navzdol 140°
 - 2 stekleni polici (dim.410x1070 mm)
 - temperaturno območje: +2°C/+10°C, ventilatorsko hlajenje
 - kompresor vgrajen
 - brez nog, na RF podstavku h=400mm in brez fasade
v ceni zajeti tudi priklop:
 - priključna moč: 1,0kW 1N-230V</t>
  </si>
  <si>
    <t>NEVTRALNI PULT, dim.2900x700x900/1000 mm, v sestavi:
 - desno set predalov
 - prostor za kavni aparat, spodaj predal za odpadno kavo in kiper za odpadke
 - prostor za ledomat
 - korito (340x400x250 mm) z nam. enoročno mešalno baterijo
 - ostalo zaprto s krilnimi vrati
 - zavih zadaj 20/100 mm
v ceni zajeti tudi priklope: 
 - priklop vode: THV DN15
 - odtok: DN50</t>
  </si>
  <si>
    <t>NEVTRALNI PULT - ZAPRT, dim.2900x700x900/1000 mm, v sestavi:
 - desno in levo set predalov
 - ostalo zaprto s krilnimi vrati
 - zavih zadaj 20/100 mm</t>
  </si>
  <si>
    <t>2.2.1.01.11.</t>
  </si>
  <si>
    <t>2.2.1.01.11.01</t>
  </si>
  <si>
    <t>kompletno HLAJENI PULT po opisu</t>
  </si>
  <si>
    <t>HLAJENI PULT, dim.2900x600x900/1100 mm
- levo 4x box, hladilni agregat vgrajen
- butiljera
- temperaturno območje: +2°C/+8°
- priprava za šankomat 
- desno set nevtralnih predalov
- zavih zadaj 200 mm
- slepa fasada
v ceni zajeti tudi priklope:
 - priključna moč: 0,7kW 1N~230V</t>
  </si>
  <si>
    <t>2.2.1.01.13.</t>
  </si>
  <si>
    <t>2.2.1.01.13.01</t>
  </si>
  <si>
    <t>NEVTRALNI PULT,dim.2900x700x900/1100 mm, v sestavi
- levo 2x prekucnik za odpadke
- korito (400x400x250 mm) z nam. enoročno mešalno baterijo ter odcejalnikom desno
- pod koritom zaprto s krilnimi vrati
- prostor za 2x podpultni pomivalni stroj
- desno vodila za košare 500x500 mm
v ceni zajeti tudi priklope: 
 - priklop vode: THV DN15
 - odtok: DN50</t>
  </si>
  <si>
    <t>2.2.1.01.14.</t>
  </si>
  <si>
    <t>2.2.1.01.14.01</t>
  </si>
  <si>
    <t>kompletno NAPRAVA ZA OBRATNO OSMOZO po opisu</t>
  </si>
  <si>
    <t>NAPRAVA ZA OBRATNO OSMOZO, dim.205x505x420 mm
v ceni zajeti tudi priklope:
 - priključna moč:0,3 kW 1N-230V
 - priklop vode: HV DN20
 - odtok: DN10</t>
  </si>
  <si>
    <t>2.2.1.02.</t>
  </si>
  <si>
    <t>2.2.1.02.01.</t>
  </si>
  <si>
    <t>2.2.1.02.01.01</t>
  </si>
  <si>
    <t>SKLADIŠČE PIJAČE</t>
  </si>
  <si>
    <t>kompletno ODPRT KOVINSKI REGAL po opisu</t>
  </si>
  <si>
    <t>2.2.1.02.02.</t>
  </si>
  <si>
    <t>2.2.1.02.02.01</t>
  </si>
  <si>
    <t>kompletno HLADILNA OMARA po opisu</t>
  </si>
  <si>
    <t>kompletno ZAMRZOVALNA OMARA po opisu</t>
  </si>
  <si>
    <t>ODPRT KOVINSKI REGAL, dim. 1200x600x2000 mm, 5 prestavljih polic, nosilnost posamezne police 150 kg/m dolžine</t>
  </si>
  <si>
    <t>kompletno HLAJENA VITRINA ZA SLADOLED po opisu</t>
  </si>
  <si>
    <t>3.2.</t>
  </si>
  <si>
    <t>3.2.1.</t>
  </si>
  <si>
    <t>3.2.1.00.</t>
  </si>
  <si>
    <t>3.2.1.00.01.</t>
  </si>
  <si>
    <t>3.2.1.00.01.01</t>
  </si>
  <si>
    <t>3.2.1.00.01.02</t>
  </si>
  <si>
    <t>v ceni postavk je potrebno zajeti: izdelavo in dobavo ter montažo s priklopom</t>
  </si>
  <si>
    <t>3.2.1.01.</t>
  </si>
  <si>
    <t>3.2.1.01.01.</t>
  </si>
  <si>
    <t>3.2.1.01.01.01</t>
  </si>
  <si>
    <t>GOSTINSKA OPREMA (objekt B)</t>
  </si>
  <si>
    <t>kompletno IZLIVNO KORITO Z UMIVALNIKOM IN MEŠALNO BATERIJO po opisu</t>
  </si>
  <si>
    <t>IZLIVNO KORITO Z UMIVALNIKOM IN MEŠALNO BATERIJO, dim. 500x600x850 mm
- dim. umivalnika: 340x240x150 mm; - dim. korita: 370x240x150 mm; - iz nerjaveče pločevine
v ceni zajeti tudi priklope: 
 - priklop vode: THV DN15
 - odtok: DN50</t>
  </si>
  <si>
    <t>3.2.1.01.02.</t>
  </si>
  <si>
    <t>3.2.1.01.02.01</t>
  </si>
  <si>
    <t>kompletno ODPRT REGAL po opisu</t>
  </si>
  <si>
    <t>3.2.1.01.03.</t>
  </si>
  <si>
    <t>3.2.1.01.03.01</t>
  </si>
  <si>
    <t>3.2.1.01.04.</t>
  </si>
  <si>
    <t>3.2.1.01.04.01</t>
  </si>
  <si>
    <t>ODPRT REGAL, dim.1000x600x2000 mm,
- 5 prestavljivih polic iz nerjavečega jekla, raster za nastavljanje polic po višini</t>
  </si>
  <si>
    <t>ODPRT REGAL, dim.1200x600x2000 mm,
- 5 prestavljivih polic iz nerjavečega jekla, raster za nastavljanje polic po višini</t>
  </si>
  <si>
    <t>3.2.1.02.</t>
  </si>
  <si>
    <t>3.2.1.02.01.</t>
  </si>
  <si>
    <t>3.2.1.02.01.01</t>
  </si>
  <si>
    <t>kompletno MONTAŽNA HLADILNA KOMORA po opisu</t>
  </si>
  <si>
    <t>3.2.1.02.02.</t>
  </si>
  <si>
    <t>3.2.1.02.02.01</t>
  </si>
  <si>
    <t>kompletno ODPRT REGAL - ALUPLAST po opisu</t>
  </si>
  <si>
    <t>3.2.1.02.03.</t>
  </si>
  <si>
    <t>3.2.1.02.03.01</t>
  </si>
  <si>
    <t>ODPRT REGAL - ALUPLAST, dim. 1000x500x1600 mm
- 4 prestavljive police, raster za nastavljanje polic po višini</t>
  </si>
  <si>
    <t>kompletno TALNA PODLOŽKA po opisu</t>
  </si>
  <si>
    <t>TALNA PODLOŽKA, dim.1200x700x210 mm, iz nerjaveče pločevine</t>
  </si>
  <si>
    <t>3.2.1.02.04.</t>
  </si>
  <si>
    <t>3.2.1.02.04.01</t>
  </si>
  <si>
    <t>kompletno PLATO VOZIČEK po opisu</t>
  </si>
  <si>
    <t>PLATO VOZIČEK, dim. 1100x700x94 mm
- nosilnost: do 300kg
- velikost platoja: 1000x600 m
- v celoti izdelan iz nerjavečega jekla in opremljen s kakovostnimi uležajenimi kolesi
- 2 kolesi z zavoro
- guma na kolesih živilske kvalitete
- voziček opremljen z gumi odbojniki živilske kvalitete</t>
  </si>
  <si>
    <t>3.2.1.03.</t>
  </si>
  <si>
    <t>3.2.1.03.01.</t>
  </si>
  <si>
    <t>KLET / SKLADIŠČA - SKLADIŠČE/KOMORA</t>
  </si>
  <si>
    <t>KLET / SKLADIŠČA - SUHO SKLADIŠČE</t>
  </si>
  <si>
    <t>BAR / OB BAZENU - ŠANK</t>
  </si>
  <si>
    <t>3.2.1.03.01.01</t>
  </si>
  <si>
    <t>HLAJENI PULT S KORITOM, dim.1900x700x900/1100 mm
- 2x box, 2 hlajena predala, hladilni agregat vgrajen levo
- temperaturno območje: +2°C/+8°
- levo korito nad agregatom (340x400x250 mm) z nam. enoročno mešalno baterijo
- vtičnice na pultu
- zavih zadaj 200 mm
- slepa fasada
v ceni zajeti tudi priklope:
 - priključna moč: 0,7kW 1N~230V + 2,0kW 1N-230V
 - priklop vode: THV DN15
 - odtok: DN50</t>
  </si>
  <si>
    <t>NEVTRALNI PULT, dim.1900x700x900/1100 mm
- levo prostor za kompresor
- ostalo zaprto z drsnimi vrati, brez spodnje police/prostor za sodčke za pivo
- zavih zadaj in desno 200 mm
- slepa fasada
v ceni zajeti tudi priklope: 
 - priključna moč: 0,4kW 1N-230V</t>
  </si>
  <si>
    <t>3.2.1.03.02.</t>
  </si>
  <si>
    <t>3.2.1.03.02.01</t>
  </si>
  <si>
    <t>3.2.1.03.03.</t>
  </si>
  <si>
    <t>3.2.1.03.03.01</t>
  </si>
  <si>
    <t>kompletno KONZOLA ZA PIVO Z BAZENOM IN IZPIRACEM po opisu - dobavi in montira dobavitelj kave (se ne ponuja)</t>
  </si>
  <si>
    <t>KONZOLA ZA PIVO Z BAZENOM IN IZPIRACEM
v ceni zajeti tudi priklope:
 - priklop vode: HV DN15
 - odtok: DN32</t>
  </si>
  <si>
    <t>3.2.1.03.04.</t>
  </si>
  <si>
    <t>3.2.1.03.04.01</t>
  </si>
  <si>
    <t>NEVTRALNI PULT, dim.1600x700x900/1100 mm
- levo set predalov
- ostalo odprto, vmesna polica
- vtičnice na pultu
- zavih zadaj 200 mm
- slepa fasada
v ceni zajeti tudi priklope: 
 - priključna moč: 2,0kW 1N-230V
 - priklop vode: THV DN15
 - odtok: DN50</t>
  </si>
  <si>
    <t>3.2.1.03.05.</t>
  </si>
  <si>
    <t>3.2.1.03.05.01</t>
  </si>
  <si>
    <t>3.2.1.03.06.</t>
  </si>
  <si>
    <t>3.2.1.03.06.01</t>
  </si>
  <si>
    <t>NEVTRALNI PULT, dim.3100x700x900/1100 mm
- levo odprta omarica
- korito (400x400x250 mm) z nam. enoročno mešalno baterijo ter odcejalnikom desno
- pod koritom zaprto s krilnimi vrati
- prostor za podpultni pomivalni stroj
- desno zaprta omarica, krilna vrata
- vtičnice na pultu
- zavih zadaj 200 mm
- slepa fasada 
v ceni zajeti tudi priklope: 
 - priključna moč: 2,0kW 1N-230V
 - priklop vode: THV DN15
 - odtok: DN50</t>
  </si>
  <si>
    <t>3.2.1.03.07.</t>
  </si>
  <si>
    <t>3.2.1.03.07.01</t>
  </si>
  <si>
    <t>kompletno AVTOMATSKI MEHČALEC VODE po opisu</t>
  </si>
  <si>
    <t>3.2.1.03.08.</t>
  </si>
  <si>
    <t>3.2.1.03.08.01</t>
  </si>
  <si>
    <t>kompletno STROJ ZA POMIVANJE po opisu</t>
  </si>
  <si>
    <t>3.2.1.03.09.</t>
  </si>
  <si>
    <t>3.2.1.03.09.01</t>
  </si>
  <si>
    <t>kompletno NAMIZNA HLADILNA VITRINA po opisu</t>
  </si>
  <si>
    <t>3.2.1.03.10.</t>
  </si>
  <si>
    <t>3.2.1.03.10.01</t>
  </si>
  <si>
    <t>kompletno HLAJEN PULT Z HLAJENO NADGRADNJO - SALADETA po opisu</t>
  </si>
  <si>
    <t>HLAJEN PULT Z HLAJENO NADGRADNJO - SALADETA, dim. 950x700x920 mm
- 2x hlajen box z vodili GN 1/1
- vgrajen hlajen bazen 5x GN 1/6-150
- brez steklene nadgradnje
- kompresor vgrajen spodaj
v ceni zajeti tudi priklope: 
 - priključna moč: 0,3 kW 1N-230V</t>
  </si>
  <si>
    <t>3.2.1.03.11.</t>
  </si>
  <si>
    <t>3.2.1.03.11.01</t>
  </si>
  <si>
    <t>kompletno HLAJEN PODSTAVEK po opisu</t>
  </si>
  <si>
    <t>HLAJEN PODSTAVEK, dim. 1900x700x640 mm,
- 1x box z vodili za GN 1/1, 2x 2 hlajena predala
- kompresor vgrajen
v ceni zajeti tudi priklope: 
 - priključna moč: 0,3 kW 1N-230V</t>
  </si>
  <si>
    <t>3.2.1.03.12.</t>
  </si>
  <si>
    <t>3.2.1.03.12.01</t>
  </si>
  <si>
    <t>kompletno BLOK PULT – TOP IZVEDBA po opisu</t>
  </si>
  <si>
    <t>BLOK PULT – TOP IZVEDBA, dim. 200x700x240 mm</t>
  </si>
  <si>
    <t>3.2.1.03.13.</t>
  </si>
  <si>
    <t>3.2.1.03.13.01</t>
  </si>
  <si>
    <t>kompletno ELEKTRIČNI ŽAR – TOP IZVEDBA po opisu</t>
  </si>
  <si>
    <t>ELEKTRIČNI ŽAR – TOP IZVEDBA, dim. 700x700x240 mm, trdi krom
v ceni zajeti tudi priklop:
 - priključna moč: 9,0kW 3N~400V</t>
  </si>
  <si>
    <t>3.2.1.03.14.</t>
  </si>
  <si>
    <t>3.2.1.03.14.01</t>
  </si>
  <si>
    <t>kompletno ELEKTRIČNA FRITEZA – TOP IZVEDBA po opisu</t>
  </si>
  <si>
    <t>ELEKTRIČNA FRITEZA – TOP IZVEDBA, dim.700x700x240 mm
- digitalna regulacija temperature
- kapaciteta bazena: 9+9 l/dimenzija košare: 225x283x115 mm
v ceni zajeti tudi priklop:
 - priključna moč: 14,6 kW 3N-400N</t>
  </si>
  <si>
    <t>3.2.1.03.15.</t>
  </si>
  <si>
    <t>3.2.1.03.15.01</t>
  </si>
  <si>
    <t>BLOK PULT – TOP IZVEDBA, dim. 300x700x240 mm</t>
  </si>
  <si>
    <t>3.2.1.03.16.</t>
  </si>
  <si>
    <t>3.2.1.03.16.01</t>
  </si>
  <si>
    <t>STROPNI PAROLOV, dim.1900x1100x500 mm, s filtri, lovilci maščobe in razsvetljavo</t>
  </si>
  <si>
    <t>kompletno STROPNI PAROLOV po opisu - ZAJETO V POPISU STROJNIH INSTALACIJ</t>
  </si>
  <si>
    <t>3.2.1.04.</t>
  </si>
  <si>
    <t>3.2.1.04.01.</t>
  </si>
  <si>
    <t>BAR / OB BAZENU - PRIROČNO SKLADIŠČE</t>
  </si>
  <si>
    <t>3.2.1.04.01.01</t>
  </si>
  <si>
    <t>3.2.1.04.02.</t>
  </si>
  <si>
    <t>3.2.1.04.02.01</t>
  </si>
  <si>
    <t>kompletno HLADILNA OMARA ZA PIJAČO Z DRSNIMI VRATI po opisu</t>
  </si>
  <si>
    <t>3.2.1.04.03.</t>
  </si>
  <si>
    <t>3.2.1.04.03.01</t>
  </si>
  <si>
    <t>3.2.1.04.04.</t>
  </si>
  <si>
    <t>3.2.1.04.04.01</t>
  </si>
  <si>
    <t>ODPRT KOVINSKI REGAL, dim. 1000x700x2000 mm
- 5 prestavljih polic, nosilnost posamezne police 150 kg/m dolžine</t>
  </si>
  <si>
    <t>3.2.1.05.</t>
  </si>
  <si>
    <t>3.2.1.05.01.</t>
  </si>
  <si>
    <t>BAR VIP / 2. NADSTROPJE - ŠANK</t>
  </si>
  <si>
    <t>3.2.1.05.01.01</t>
  </si>
  <si>
    <t>NEVTRALNI PULT, dim.1800x700x900/1100 mm
- desno 2x prekucnik za odpadke
- korito (400x400x250 mm) z nam. enoročno mešalno baterijo ter odcejalnikom levo
- pod koritom zaprto s krilnimi vrati
- prostor za podpultni pomivalni stroj
- zavih zadaj 200 mm
- slepa fasada
v ceni zajeti tudi priklope:
 - priklop vode: THV DN15
 - odtok: DN50</t>
  </si>
  <si>
    <t>3.2.1.05.02.</t>
  </si>
  <si>
    <t>3.2.1.05.02.01</t>
  </si>
  <si>
    <t>kompletno AVTOMATSKI MEHČALEC VODE – DELNO RAZSOLJEVANJE po opisu</t>
  </si>
  <si>
    <t>3.2.1.05.03.</t>
  </si>
  <si>
    <t>3.2.1.05.03.01</t>
  </si>
  <si>
    <t>3.2.1.05.04.</t>
  </si>
  <si>
    <t>3.2.1.05.04.01</t>
  </si>
  <si>
    <t>NEVTRALNI PULT, dim.2300x700x900/1100 mm
- desno set predalov, ostalo zaprto s krilnimi vrati
- zavih zadaj 200 mm, vtičnice
- slepa fasada
v ceni zajeti tudi priklope:
 - priključna moč: 2,0kW 1N~230V</t>
  </si>
  <si>
    <t>NEVTRALNI PULT, dim.2750x700x900/1100 mm
- vmesna polica
- zavih zadaj in bočno 200 mm, vtičnice
- slepa fasada
v ceni zajeti tudi priklope:
 - priključna moč: 2,0kW 1N~230V</t>
  </si>
  <si>
    <t>3.2.1.05.05.</t>
  </si>
  <si>
    <t>3.2.1.05.05.01</t>
  </si>
  <si>
    <t>3.2.1.05.06.</t>
  </si>
  <si>
    <t>3.2.1.05.06.01</t>
  </si>
  <si>
    <t>HLAJENI PULT S KORITOM, dim.2900x700x900/1100 mm
- 4x box, hladilni agregat vgrajen levo, temperaturno območje: +2°C/+8°
- levo korito nad agregatom (340x400x250 mm) z nam. enoročno mešalno baterijo
- desno prostor za ledomat
- zavih zadaj 200 mm
- slepa fasada
v ceni zajeti tudi priklope:
 - priključna moč: 0,7kW 1N~230V + 2,0kW 1N-230V
 - priklop vode: THV DN15
 - odtok: DN50</t>
  </si>
  <si>
    <t>3.2.1.05.07.</t>
  </si>
  <si>
    <t>3.2.1.05.07.01</t>
  </si>
  <si>
    <t>3.2.1.06.</t>
  </si>
  <si>
    <t>3.2.1.06.01.</t>
  </si>
  <si>
    <t>3.2.1.06.01.01</t>
  </si>
  <si>
    <t>BAR VIP / 2. NADSTROPJE - PROSTOR ZA CATERING</t>
  </si>
  <si>
    <t>PULT ZAPRT S TREH STRANI, dim. 2000x700x900/1000 mm
- vmesna polica
-zavih zadaj 20/100 mm</t>
  </si>
  <si>
    <t>kompletno PULT ZAPRT S TREH STRANI po opisu</t>
  </si>
  <si>
    <t>3.2.1.06.02.</t>
  </si>
  <si>
    <t>3.2.1.06.02.01</t>
  </si>
  <si>
    <t>PULT ZAPRT S TREH STRANI, dim. 1500x700x900/1000 mm
- vmesna polica
-zavih zadaj 20/100 mm</t>
  </si>
  <si>
    <t>6.</t>
  </si>
  <si>
    <t>6.2.</t>
  </si>
  <si>
    <t>6.2.3.</t>
  </si>
  <si>
    <t>6.2.3.01.</t>
  </si>
  <si>
    <t>6.2.4.</t>
  </si>
  <si>
    <t>6.2.4.01.</t>
  </si>
  <si>
    <t>KPL</t>
  </si>
  <si>
    <t>4.2.</t>
  </si>
  <si>
    <t>5.2.</t>
  </si>
  <si>
    <t>6.2.3.00.</t>
  </si>
  <si>
    <t>OPREMA - OBJEKT  A (obstoječ vhodni objekt)</t>
  </si>
  <si>
    <t>OPREMA - OBJEKT  B (glavni objekt s plavalnimi bazeni)</t>
  </si>
  <si>
    <t>6.2.3.00.01.</t>
  </si>
  <si>
    <t>6.2.3.00.01.01</t>
  </si>
  <si>
    <t>6.2.3.00.01.02</t>
  </si>
  <si>
    <t>6.2.3.00.01.03</t>
  </si>
  <si>
    <t>6.2.4.00.</t>
  </si>
  <si>
    <t>6.2.4.00.01.</t>
  </si>
  <si>
    <t>6.2.4.00.01.01</t>
  </si>
  <si>
    <t>6.2.4.00.01.02</t>
  </si>
  <si>
    <t>X.</t>
  </si>
  <si>
    <t>OBJEKT</t>
  </si>
  <si>
    <t>X.2.</t>
  </si>
  <si>
    <t>GOSTINSKA OPREMA (vsi objekti) SKUPAJ
(osnova za DDV)</t>
  </si>
  <si>
    <t>X.2.1.</t>
  </si>
  <si>
    <t>GOSTINSKA OPREMA (vsi objekti) SKUPAJ
(vključno z DDV)</t>
  </si>
  <si>
    <t>2.2.3.</t>
  </si>
  <si>
    <t>VGRADNA OPREMA (objekt A)</t>
  </si>
  <si>
    <t>2.2.3.00.</t>
  </si>
  <si>
    <t>2.2.3.00.01.</t>
  </si>
  <si>
    <t>Splošno o vgradni opremi:</t>
  </si>
  <si>
    <t>specifikacija vgradne opreme je izdelana po Tehničnem poročilu za opremo v PZI načrtu opreme: Načrt s področja arhitekture – oprema   št. 190020-O, ki ga je izdelalo podjetje ELEA iC d.o.o. v marcu 2021.
Dispozicije posamezne opreme je razvidna v načrtu. Podrobnejši opisi opreme so razvidni v dokumentu ˝Tehnično poročilo za opremo˝, katerega je obvezno brati in upoštevati pri podajanju cen v posameznih postavkah opreme, saj postavka zajema le kratek povzetek in pozicijsko oznako posamezne opreme iz predmetnega dokumenta!</t>
  </si>
  <si>
    <t>v ceni postavk je potrebno zajeti izdelavo in dobavo ter montažo</t>
  </si>
  <si>
    <t>2.2.3.00.01.01</t>
  </si>
  <si>
    <t>2.2.3.00.01.02</t>
  </si>
  <si>
    <t>2.2.3.01.</t>
  </si>
  <si>
    <t>2.2.3.00.01.03</t>
  </si>
  <si>
    <t>2.2.1.00.01.03</t>
  </si>
  <si>
    <t>GOSTINSKA OPREMA (bar v obstoječem objektu - poz.ozn. v načrtu: B1)</t>
  </si>
  <si>
    <t>KLET / SKLADIŠČA - SUHO SKLADIŠČE (poz.ozn. v načrtu: S1)</t>
  </si>
  <si>
    <t>KLET / SKLADIŠČA - SKLADIŠČE/KOMORA (poz.ozn. v načrtu: S1)</t>
  </si>
  <si>
    <t>BAR / OB BAZENU - ŠANK  (poz.ozn. v načrtu: B2)</t>
  </si>
  <si>
    <t>BAR / OB BAZENU - PRIROČNO SKLADIŠČE (poz.ozn. v načrtu: B2)</t>
  </si>
  <si>
    <t>BAR VIP / 2. NADSTROPJE - ŠANK (poz.ozn. v načrtu: B3)</t>
  </si>
  <si>
    <t>BAR VIP / 2. NADSTROPJE - PROSTOR ZA CATERING (poz.ozn. v načrtu: B3)</t>
  </si>
  <si>
    <t>Oprema v ˝Načrtu opreme in njegovem tehničnem poročilu˝ je deljena na opremo po izboru in opremo po načrtu. Oprema po izboru ponuja zahteve, opise in želje, ki jih potencialno izbran izdelek dosega. Oprema po načrtu zahteva izdelek po meri, saj gre za oblikovno pomembne točke v objektu, ki so oblikovno višjega pomena. Oprema po načrtu sledi koherentni arhitekturni noti v objektu in arhitektovi želji.</t>
  </si>
  <si>
    <t>OBNOVA POHIŠTVA</t>
  </si>
  <si>
    <t>poz. G2 - OBNOVA ORIGINALNIH GARDEROBNIH KABIN (2 kabini, ena zraven druge)
Prenos ali replika avtentičnih preoblačilnic iz bazenskega kompleksa Ilirija. Z avtentičnimi kljukami in zapiralnim sistemom, z ovalnimi tabličnimi oznakami številke kabine, z avtentičnimi lesenimi obešali. Po navodilih ZVKDS. Za natančno steno glej PZI arhitektura obstoječe stavbno pohištvo.</t>
  </si>
  <si>
    <t>2.2.3.01.01.</t>
  </si>
  <si>
    <t>2.2.3.01.01.01</t>
  </si>
  <si>
    <t>2.2.3.02.</t>
  </si>
  <si>
    <t>2.2.3.02.01.</t>
  </si>
  <si>
    <t>PULTI IN ČAJNE KUHINJE</t>
  </si>
  <si>
    <t>2.2.3.02.02.</t>
  </si>
  <si>
    <t>2.2.3.02.01.01</t>
  </si>
  <si>
    <t>2.2.3.02.02.01</t>
  </si>
  <si>
    <t xml:space="preserve">poz.P4 - PULT RECEPCIJA A
Pult se nahaja v pritličju v objektu A in je sestavljen iz večih delov:
- Delovni pult dimenzije: širina 808cm, globina 60cm, višina 75cm
- Izdajni pult dimenzije: širina 819cm, globina 40cm, višina 110cm
- Vitrina dimenzije: širina 208cm, globina 40cm, višina 160cm
</t>
  </si>
  <si>
    <t>poz.P7 - PULT BAR PRITLIČJE OBSTOJEČI OBJEKT
Pult se nahaja v pritličju v objektu A in je sestavljen iz večih delov:
- Delovni pult 1 dimenzije: širina 1047cm, globina 70cm, višina 90cm 
- Izdajni pult dimenzije: širina 1059cm, globina 50cm, višina 110cm 
- Vitrina dimenzije: širina 340cm, globina 50cm, višina 160cm
- Delovni pult 2 dimenzije: širina 818cm, globina 70cm, višina 90cm 
Pult se navaezuje na kuhinjsko tehnologijo bara 1 (glej prilogo za načrt in popise). Mere uskladiti na licu mesta. 
Bar ima dva pripravljalna pulta s kuhinjskimi elementi, police in ogledalo.</t>
  </si>
  <si>
    <t>VGRADNA OPREMA (objekt B)</t>
  </si>
  <si>
    <t>3.2.3.</t>
  </si>
  <si>
    <t>3.2.3.00.</t>
  </si>
  <si>
    <t>3.2.3.00.01.</t>
  </si>
  <si>
    <t>3.2.3.00.01.01</t>
  </si>
  <si>
    <t>3.2.3.00.01.02</t>
  </si>
  <si>
    <t>3.2.3.00.01.03</t>
  </si>
  <si>
    <t>3.2.3.01.</t>
  </si>
  <si>
    <t>3.2.3.01.01.</t>
  </si>
  <si>
    <t>3.2.3.01.01.01</t>
  </si>
  <si>
    <t>SANITARNO POHIŠTVO IZ HPL PLOŠČ</t>
  </si>
  <si>
    <t>4.2.3.</t>
  </si>
  <si>
    <t>4.2.3.00.</t>
  </si>
  <si>
    <t>4.2.3.00.01.</t>
  </si>
  <si>
    <t>4.2.3.00.01.01</t>
  </si>
  <si>
    <t>4.2.3.00.01.02</t>
  </si>
  <si>
    <t>4.2.3.00.01.03</t>
  </si>
  <si>
    <t>4.2.3.01.</t>
  </si>
  <si>
    <t>4.2.3.01.01.</t>
  </si>
  <si>
    <t>4.2.3.01.01.01</t>
  </si>
  <si>
    <t>5.2.3.</t>
  </si>
  <si>
    <t>5.2.3.00.</t>
  </si>
  <si>
    <t>5.2.3.00.01.</t>
  </si>
  <si>
    <t>5.2.3.00.01.01</t>
  </si>
  <si>
    <t>5.2.3.00.01.02</t>
  </si>
  <si>
    <t>5.2.3.00.01.03</t>
  </si>
  <si>
    <t>5.2.3.01.</t>
  </si>
  <si>
    <t>5.2.3.01.01.</t>
  </si>
  <si>
    <t>5.2.3.01.01.01</t>
  </si>
  <si>
    <t>VGRADNA OPREMA (objekt D)</t>
  </si>
  <si>
    <t>VGRADNA OPREMA (objekt C)</t>
  </si>
  <si>
    <t>VGRADNA OPREMA (garderobni objekt v ZU)</t>
  </si>
  <si>
    <t>6.2.3.01.01.</t>
  </si>
  <si>
    <t>6.2.3.01.01.01</t>
  </si>
  <si>
    <t>ZUNANJA UREDITEV (garderobni objekt ˝E˝ v sklopu ZU)</t>
  </si>
  <si>
    <t>kompletna obnova obst.garderobnih kabin po opisu in teh.por.
* op.: glej načrt - oprema po izboru;</t>
  </si>
  <si>
    <t>kompletno poz.P4 - PULT RECEPCIJA A po opisu in teh.por.
* glej shemo 2.02 Recepcija, OA.02 - oprema po načrtu;</t>
  </si>
  <si>
    <t>kompletno poz.P4 - PULT BAR PRITLIČJE OBSTOJEČI OBJEKT po opisu in teh.por.
* glej shemo 2.01 Bar, OA.01 - oprema po načrtu;</t>
  </si>
  <si>
    <t>kompletno poz.G1 - GARDEROBNA OMARICA S SEDALOM po opisu in teh.por.
* glej primer na fotografiji v teh.por.opr. - oprema po izboru;</t>
  </si>
  <si>
    <t>3.2.3.01.02.</t>
  </si>
  <si>
    <t>3.2.3.01.02.01</t>
  </si>
  <si>
    <t xml:space="preserve">poz.PR1 - PREOBLAČILNA KABINA STANDARD S SEDIŠČEM
Dolžina in širina preoblačilne kabine odvisna od mesta vgradnje, glej PZI arhitekturo, stena 15cm nad tlemi do višine keramike (217,5cm oz. 214cm), glej PZI arhitekturo.
S klopjo na višini 45cm. Vrata v preoblačilnico lesena, širina 70cm. Od tal do stropa lesene predelne stene. Pohištveni elementi po meri, Max HPL plošče.Tečaji vrat poravnani s steno in vrati.
Zaklepanje preko aluminijaste ročice, z indikatorjem zasedenosti iz aluminija. Klop iz 13mm debelih HPL plošč s trdnim jedrom. Na višini 45cm. Nastavljive podporne noge, podstavki pokriti z rozeto. Izdelano v celoti iz nerjavečega jekla. Plastične noge ali plastične prevleke niso dovoljene. V kabino obvezno vključeni obešalniki za obešanje oblačil na različnih višinah- nekateri na 85cm, nekateri na 110cm in nekateri na 180cm.
</t>
  </si>
  <si>
    <t xml:space="preserve">kompletno poz.PR1 - PREOBLAČILNA KABINA STANDARD S SEDIŠČEM po opisu in teh.por.
* glej shemo 2.17 Preoblačilnice OB.11 - oprema po načrtu;
* kot npr. Schafer, EF-3 WK, barva 14001 ali podobno po zahtevi arhitekta </t>
  </si>
  <si>
    <t>6.2.3.01.02.</t>
  </si>
  <si>
    <t>6.2.3.01.02.01</t>
  </si>
  <si>
    <t xml:space="preserve">kompletno poz..PR2 - PREOBLAČILNA KABINA INVALIDI S SEDIŠČEM po opisu in teh.por.
* glej shemo 2.17 Preoblačilnice OB.11 - oprema po načrtu;
* kot npr. Schafer, EF-3 WK, barva 14001 ali podobno po zahtevi arhitekta </t>
  </si>
  <si>
    <t>3.2.3.01.03.</t>
  </si>
  <si>
    <t>kompletno poz..SED1 - SEDIŠČNA KLOP POD OBEŠALNIKI ZA OBLAČILA po opisu in teh.por.
* glej shemo tudi shemo keramike - oprema po načrtu;
* kot npr. Schafer, dodatki za garderobne omarice GVKF-13 barva 14001 ali podobno</t>
  </si>
  <si>
    <t>3.2.3.01.03.01</t>
  </si>
  <si>
    <t>3.2.3.02.</t>
  </si>
  <si>
    <t>Ker gre za objekt, ki ima vlažno in klorirano bazensko okolje in je redno deležno čiščenja s kemičnimi sredstvi, mora biti oprema prilagojena takim pogojem. Kopališka, savnarska, masažna oprema in druga oprema v teh prostorih, na katere vpliva voda in vlaga, mora biti obvezno odporna na vlago, vodo in klor.</t>
  </si>
  <si>
    <t>3.2.3.00.01.04</t>
  </si>
  <si>
    <t>3.2.3.02.03.</t>
  </si>
  <si>
    <t>3.2.3.02.03.01</t>
  </si>
  <si>
    <t>specifikacija vgradne opreme je izdelana po Tehničnem poročilu za opremo v PZI načrtu opreme: Načrt s področja arhitekture – oprema   št. 190020-O, ki ga je izdelalo podjetje ELEA iC d.o.o. v marcu 2021.
Grafični prikazi in dispozicije posamezne opreme so razvidni v navedenem načrtu opreme. Podrobnejši opisi in sheme opreme so razvidni v dokumentu ˝Tehnično poročilo za opremo˝, katerega je obvezno brati in upoštevati pri podajanju cen v posameznih postavkah opreme, saj postavka zajema le kratek povzetek opisa in pozicijsko oznako posamezne opreme iz predmetnega dokumenta!</t>
  </si>
  <si>
    <t>poz.P3 – PULT SUŠENJE LAS
Dimenzije širina 570cm, globina 26,5cm, višina 90cm
op.: Pult se nahaja v pritličju  v objektu B in je dolg 5,7m. pult je postavljen med dva betonska stebla in v njem so zagotovljene luknje za sušilce za lase. V pritličju sta dva taka pulta – eden v moški in drugi v ženski garderobi torej skupna dolžina obeh pultov znaša 11,4m.</t>
  </si>
  <si>
    <t>kompletno poz.P3 – PULT SUŠENJE LAS po opisu in teh.por.
* glej shemo 2.04 Prostor za sušenje, OB.01 - oprema po načrtu;</t>
  </si>
  <si>
    <t>4.2.3.02.</t>
  </si>
  <si>
    <t>4.2.3.02.01.</t>
  </si>
  <si>
    <t>4.2.3.02.01.01</t>
  </si>
  <si>
    <r>
      <t xml:space="preserve">kompletno poz.P8 – PULT ZUNANJI BAR OB BAZENU po opisu in teh.por.
* glej shemo </t>
    </r>
    <r>
      <rPr>
        <sz val="9"/>
        <color rgb="FFFF0000"/>
        <rFont val="Arial"/>
        <family val="2"/>
        <charset val="238"/>
      </rPr>
      <t>2.04 Prostor za sušenje, OB.01</t>
    </r>
    <r>
      <rPr>
        <sz val="9"/>
        <rFont val="Arial"/>
        <family val="2"/>
        <charset val="238"/>
      </rPr>
      <t xml:space="preserve"> - oprema po načrtu;</t>
    </r>
  </si>
  <si>
    <t>3.2.3.02.05.</t>
  </si>
  <si>
    <t>3.2.3.02.05.01</t>
  </si>
  <si>
    <t>3.2.3.02.06.</t>
  </si>
  <si>
    <t>3.2.3.02.06.01</t>
  </si>
  <si>
    <t>kompletno poz.P9 – PULT BAR VIP po opisu in teh.por.
* glej shemo 2.12 VIP bar, OB.09 - oprema po načrtu;</t>
  </si>
  <si>
    <t>3.2.3.02.07.</t>
  </si>
  <si>
    <t>3.2.3.02.07.01</t>
  </si>
  <si>
    <t>3.2.3.02.08.</t>
  </si>
  <si>
    <t>3.2.3.02.08.01</t>
  </si>
  <si>
    <t>poz.P9 – PULT BAR VIP
Pult se nahaja v 2. nadstropju v objektu B in je sestavljen iz večih delov:
- Delovni pult 1 dimenzije: širina 860cm, globina 70cm, višina 90cm 
- Izdajni pult dimenzije: širina 873cm, globina 50cm, višina 110cm 
- Delovni pult 2 dimenzije: širina 860cm, globina 70cm, višina 90cm 
Primerno za catering, manj zahtevno pripravo hrane in strežbo pijače. Oprema po meri. Točilni pult s pripadajočo opremo. Zraven bara je zagotovljen prostor za skladišče dimenzije pod pultom. 
op.: Pult se navaezuje na kuhinjsko tehnologijo vip bara (glej prilogo za načrt in popise). Mere uskladiti na licu mesta.</t>
  </si>
  <si>
    <t>3.2.3.02.09.</t>
  </si>
  <si>
    <t>3.2.3.02.09.01</t>
  </si>
  <si>
    <t>poz.P11 – PULT ČAJNA KUHINJA MASAŽE
Dimenzije širina 150cm, globina 65cm, višina 90cm 
Pult v sklopu s čajno kuhinjo - poz. Č2
Pult se nahaja v 1.nadstropju v objektu B.</t>
  </si>
  <si>
    <t>kompletno poz.P11 – PULT ČAJNA KUHINJA MASAŽE po opisu in teh.por.
* glej shemo 2.08 Recepcija masaža OB.05- oprema po načrtu;</t>
  </si>
  <si>
    <t>kompletno poz.Č2 - ČAJNA KUHINJA MASAŽE po opisu in teh.por.
* glej shemo 2.08 Recepcija masaža OB.05 - oprema po načrtu;</t>
  </si>
  <si>
    <t>3.2.3.02.10.</t>
  </si>
  <si>
    <t>3.2.3.02.10.01</t>
  </si>
  <si>
    <t>poz.Č3 - ČAJNA KUHINJA NADZORNA SOBA 
Dimenzije čajne kuhinje 1,2m, (celotna dolžina pulta je 1,2m)
Čajna kuhinja ob nadzorni sobi v garaži je opremljena z RF koritom z odcejevalnikom, 30x60cm kuhalno ploščo, filtersko kuhinjsko napo. Vključen prostor za čistila, smeti in skladišče. Smiselno umeščena v pohištveni blok</t>
  </si>
  <si>
    <t>poz.Č2 - ČAJNA KUHINJA MASAŽE
Dimenzije čajne kuhinje 1,2m, (celotna dolžina pulta je 1,5m)
Čajna kuhinja v recepciji pri masaži je opremljena s podpultnim ledomatom, RF koritom z odcejevalnikom, 30x50cm kuhalno ploščo, filtersko kuhinjsko napo, podpultnim pomivalnim strojem. Vključen prostor za čistila, smeti in skladišče. Smiselno umeščena v pohištveni blok recepcije. Dolžina pulta s čajno kuhinjo je skladna s širino okna na drugi strani pohištvenega seta.</t>
  </si>
  <si>
    <t>5.2.3.02.</t>
  </si>
  <si>
    <t>5.2.3.02.01.</t>
  </si>
  <si>
    <t>5.2.3.02.01.01</t>
  </si>
  <si>
    <t>5.2.3.02.02.</t>
  </si>
  <si>
    <t>5.2.3.02.02.01</t>
  </si>
  <si>
    <t>4.2.3.02.02.</t>
  </si>
  <si>
    <t>4.2.3.02.02.01</t>
  </si>
  <si>
    <t>4.2.3.02.03.</t>
  </si>
  <si>
    <t>4.2.3.02.03.01</t>
  </si>
  <si>
    <t>poz.P12 – PULT ČAJNA KUHINJA NADZORNA SOBA
Dimenzije širina 120cm, globina 65cm, višina 90cm 
Pult v sklopu s čajno kuhinjo - poz. Č3
Pult se nahaja v objektu D.</t>
  </si>
  <si>
    <t>4.2.3.03.</t>
  </si>
  <si>
    <t>OMARE</t>
  </si>
  <si>
    <t>3.2.3.03.</t>
  </si>
  <si>
    <t>3.2.3.03.01.</t>
  </si>
  <si>
    <t>3.2.3.03.01.01</t>
  </si>
  <si>
    <t>4.2.3.03.01.</t>
  </si>
  <si>
    <t>4.2.3.03.01.01</t>
  </si>
  <si>
    <t>poz.O2 – OMARA RECEPCIJA MASAŽE 
Dimenzije širina 407cm, globina 65cm, višina 290cm
op.: Omara se nahaja ob recepciji v 1. nadstropju v objektu. Omaro sestavljajo odprte police in zaprto krilo – za njim se nahaja čajna kuhinja.</t>
  </si>
  <si>
    <t>3.2.3.03.02.</t>
  </si>
  <si>
    <t>3.2.3.03.02.01</t>
  </si>
  <si>
    <t>poz.O3 – OMARA PISARNE 
Dimenzije širina 533cm, globina 65cm, višina 214cm
op.: Omara se nahaja ob recepciji v pritlličju  v objektu B. Omara je nameščena med betonske stebre in steno.</t>
  </si>
  <si>
    <t>3.2.3.04.</t>
  </si>
  <si>
    <t>DRUGA OPREMA</t>
  </si>
  <si>
    <t>3.2.3.04.01.</t>
  </si>
  <si>
    <t>3.2.3.04.01.01</t>
  </si>
  <si>
    <t>3.2.3.04.02.</t>
  </si>
  <si>
    <t>3.2.3.04.02.01</t>
  </si>
  <si>
    <t>poz.OB1 - OBEŠALNIKI ZA OBLAČILA 
Standardni obešalniki na višini 150-170cm, za gibalno ovirane na 85cm, 110cm in 180cm
op.: obešalniki v tuš predprostoru B objekta in v prostoru za zaposlene</t>
  </si>
  <si>
    <t>kompletno poz.OB1 - OBEŠALNIKI ZA OBLAČILA po opisu in teh.por.
* kot npr. HSI 503410 ali enakovredno - oprema po izboru;</t>
  </si>
  <si>
    <t>4.2.3.04.</t>
  </si>
  <si>
    <t>4.2.3.04.01.</t>
  </si>
  <si>
    <t>4.2.3.04.01.01</t>
  </si>
  <si>
    <t>poz.OB1 - OBEŠALNIKI ZA OBLAČILA 
Standardni obešalniki na višini 150-170cm, za gibalno ovirane na 85cm, 110cm in 180cm
op.: obešalniki v tuš prostorih objekta C</t>
  </si>
  <si>
    <t>kompletno poz.PM - PREVIJALNA MIZA po opisu in teh.por.
* kot npr. Leander Wally ali tehnično enakovredno - oprema po načrtu;</t>
  </si>
  <si>
    <t>OBJEKT  D (podzemna garaža)</t>
  </si>
  <si>
    <t>OPREMA - OBJEKT  C (objekt s športnimi dvoranami)</t>
  </si>
  <si>
    <t>OPREMA - OBJEKT D (podzemna garaža)</t>
  </si>
  <si>
    <t>OPREMA - ZU (garderobni objekt ˝E˝)</t>
  </si>
  <si>
    <t>X.2.3.</t>
  </si>
  <si>
    <t>VGRADNA OPREMA (vsi objekti) SKUPAJ
(osnova za DDV)</t>
  </si>
  <si>
    <t>VGRADNA OPREMA (vsi objekti) SKUPAJ
(vključno z DDV)</t>
  </si>
  <si>
    <t>2.2.4.</t>
  </si>
  <si>
    <t>PREMIČNA OPREMA (objekt A)</t>
  </si>
  <si>
    <t>2.2.4.00.</t>
  </si>
  <si>
    <t>2.2.4.00.01.</t>
  </si>
  <si>
    <t>2.2.4.00.01.01</t>
  </si>
  <si>
    <t>2.2.4.00.01.02</t>
  </si>
  <si>
    <t>2.2.4.00.01.03</t>
  </si>
  <si>
    <t>2.2.4.01.</t>
  </si>
  <si>
    <t>STOLI</t>
  </si>
  <si>
    <t>2.2.4.01.01.</t>
  </si>
  <si>
    <t>Splošno o premični opremi:</t>
  </si>
  <si>
    <t>2.2.4.01.00.</t>
  </si>
  <si>
    <t>Splošni opis</t>
  </si>
  <si>
    <t>Stoli prilagojeni vrsti uporabe. Biti morajo vzdržljivi in primerno obstojni glede na okolje lokacije in uporabo. Potrebno upoštevati prisotnost klora in vode, če je to potrebno. Izbrani elementi so tipski, primerni za enostavno čiščenje.</t>
  </si>
  <si>
    <t xml:space="preserve"> Delovni stol je ergonomsko oblikovan in je obvezen za vsa delovna mesta  na način, da omogoča dinamično sedenje in odlično uravnoteženost telesa z maksimalno razbremenitvijo hrbtenice ter omogoča uravnavo višine sedeža. (zahteva: Pisarniški stoli z ergonomskim certifikatom.
 Stol mora dopuščati statično obremenitev minimalno do teže 140 kg (lahko je več). Delovni stol mora omogočati nemoteno aktivno-dinamično sedenje.
 Kolesca morajo biti „samozaviralna“, kar pomeni, da se prosto vrtijo šele ob obremenitvi stola (ponudnik mora priložiti certifikat EU) - ko stol ni obremenjen, torej uporabnik ne sedi na stolu, morajo biti kolesca rahlo zavrta.
 Ponudnik izda pisno garancijo za vsak dobavljen stol. Garancijski rok za dobavljeni stol mora biti minimalno 5 let. Servis in rezervni deli morajo biti zagotovljeni vsaj še tri leta po izteku garancijske dobe. Izdana garancija se nanaša na vse sestavne dele stola, vključno z mehaniko, oblazinjenjem in blagom za tapeciranje.
</t>
  </si>
  <si>
    <t>2.2.4.01.01.01</t>
  </si>
  <si>
    <t>poz.S1 - PISARNIŠKI STOL VRTILJAK Z OPIRALI ZA ROKE
* Kot npr.  Arper Catifa 46, artikel 0319 ali tehnično enakovredno - oprema po izboru;</t>
  </si>
  <si>
    <t>poz.S1 - PISARNIŠKI STOL VRTILJAK Z OPIRALI ZA ROKE
Višina sedeža 40-53,5cm, skupna višina 75-88,5cm. 
Pisarniški stol, na pet točkovnem kovinskem okvirju iz kromiranega jekla na samozavornih kolesih. Kolesa v isti barvi kot okvir. S plinskim dvigalom za nastavitev višine.
Sedežna lupina je izdelana iz polipropilena in je prekrita s snemljivim pokrovom iz sintetičnega usnja po izbiri arhitekta (kot na sliki spodaj). Šiv prevleke je barvno usklajen z barvo usnja. Stol dobavljen z že pritrjeno prevleko. Stol z nasloni za roke</t>
  </si>
  <si>
    <t>3.2.4.01.</t>
  </si>
  <si>
    <t>3.2.4.01.00.</t>
  </si>
  <si>
    <t>3.2.4.00.</t>
  </si>
  <si>
    <t>PREMIČNA OPREMA (objekt B)</t>
  </si>
  <si>
    <t>3.2.4.</t>
  </si>
  <si>
    <t>3.2.4.00.01.</t>
  </si>
  <si>
    <t>3.2.4.00.01.01</t>
  </si>
  <si>
    <t>3.2.4.00.01.02</t>
  </si>
  <si>
    <t>3.2.4.00.01.03</t>
  </si>
  <si>
    <t>3.2.4.01.00.01</t>
  </si>
  <si>
    <t>3.2.4.01.00.02</t>
  </si>
  <si>
    <t>2.2.4.01.00.01</t>
  </si>
  <si>
    <t>2.2.4.01.00.02</t>
  </si>
  <si>
    <t>3.2.4.01.01.</t>
  </si>
  <si>
    <t>3.2.4.01.01.01</t>
  </si>
  <si>
    <t>4.2.4.</t>
  </si>
  <si>
    <t>PREMIČNA OPREMA (objekt C)</t>
  </si>
  <si>
    <t>4.2.4.00.</t>
  </si>
  <si>
    <t>4.2.4.00.01.</t>
  </si>
  <si>
    <t>4.2.4.00.01.01</t>
  </si>
  <si>
    <t>4.2.4.00.01.02</t>
  </si>
  <si>
    <t>4.2.4.00.01.03</t>
  </si>
  <si>
    <t>4.2.4.01.</t>
  </si>
  <si>
    <t>4.2.4.01.00.</t>
  </si>
  <si>
    <t>4.2.4.01.00.01</t>
  </si>
  <si>
    <t>4.2.4.01.00.02</t>
  </si>
  <si>
    <t>4.2.4.01.01.</t>
  </si>
  <si>
    <t>4.2.4.01.01.01</t>
  </si>
  <si>
    <t>5.2.4.</t>
  </si>
  <si>
    <t>PREMIČNA OPREMA (objekt D)</t>
  </si>
  <si>
    <t>5.2.4.00.</t>
  </si>
  <si>
    <t>5.2.4.00.01.</t>
  </si>
  <si>
    <t>5.2.4.00.01.01</t>
  </si>
  <si>
    <t>5.2.4.00.01.02</t>
  </si>
  <si>
    <t>5.2.4.00.01.03</t>
  </si>
  <si>
    <t>5.2.4.01.</t>
  </si>
  <si>
    <t>5.2.4.01.00.</t>
  </si>
  <si>
    <t>5.2.4.01.00.01</t>
  </si>
  <si>
    <t>5.2.4.01.00.02</t>
  </si>
  <si>
    <t>5.2.4.01.01.</t>
  </si>
  <si>
    <t>5.2.4.01.01.01</t>
  </si>
  <si>
    <t>2.2.4.01.02.</t>
  </si>
  <si>
    <t>2.2.4.01.02.01</t>
  </si>
  <si>
    <t>poz.S2 - TABURE
Oblazinjen tabure, različnih velikosti:
Manjši tabure premera 95cm, višina 32cm, v kombinaciji z večjim taburejem premera 137cm in višine 44,5cm in najmanjšim taburejem premea 67cm in višine 43cm.
Prevleka iz blaga iz umetnega usnja po izbiri arhitekta.</t>
  </si>
  <si>
    <t>poz.S1 - PISARNIŠKI STOL VRTILJAK Z OPIRALI ZA ROKE
* kot npr.  Arper Catifa 46, artikel 0319 ali tehnično enakovredno - oprema po izboru;</t>
  </si>
  <si>
    <t>poz.S2 - TABURE
* kot npr.  Arper, Pix 67, 3000; Arper, Pix 95, 3012; Arper, Pix 137, 3002 ali tehnično enakovredno - oprema po izboru;</t>
  </si>
  <si>
    <t>3.2.4.01.02.</t>
  </si>
  <si>
    <t>3.2.4.01.02.01</t>
  </si>
  <si>
    <t>4.2.4.01.02.</t>
  </si>
  <si>
    <t>4.2.4.01.02.01</t>
  </si>
  <si>
    <t>3.2.4.01.03.</t>
  </si>
  <si>
    <t>3.2.4.01.03.01</t>
  </si>
  <si>
    <t>poz.S2 - TABURE različnih velikosti
* kot npr.  Arper, Pix 67, 3000; Arper, Pix 95, 3012; Arper, Pix 137, 3002 ali tehnično enakovredno - oprema po izboru;</t>
  </si>
  <si>
    <t>2.2.4.01.03.</t>
  </si>
  <si>
    <t>2.2.4.01.03.01</t>
  </si>
  <si>
    <t>poz.S3 - VISOKI BARSKI STOL
* kot npr. Arper, Catifa 46, 0483 ali podobno - oprema po izboru;</t>
  </si>
  <si>
    <t>2.2.4.01.04.</t>
  </si>
  <si>
    <t>2.2.4.01.04.01</t>
  </si>
  <si>
    <t>poz.S4 - VISOKI BARSKI STOL
* kot npr. Pedrali VOLT 678 bar stool - oprema po izboru;</t>
  </si>
  <si>
    <t>poz.S4 - VISOKI BARSKI STOL
Višina sedeža 75cm, skupna višina 96cm.
Za bar v A objektu. Barski stol s strukturo iz cevastega jekla, lakiran. Barva po izboru arhitekta (kot na sliki v teh.por.).</t>
  </si>
  <si>
    <t>poz.S5 - STANDARDNI BARSKI STOL
Višina sedeža 46,5cm, skupna višina 84cm.
Stol z visokim naslonom, cevasta jeklena konstrukcija, primeren za zunanjo uporabo. Z naslonjali za roke. Iz materiala, ki omogoča enostavno čiščenje. Barva po zahtevi arhitekta.
(kot na sliki v teh.por.).</t>
  </si>
  <si>
    <t>poz.S5 - STANDARDNI BARSKI STOL
* kot npr. Pedrali VOLT 675 chair  - oprema po izboru;</t>
  </si>
  <si>
    <t>3.2.4.01.04.</t>
  </si>
  <si>
    <t>3.2.4.01.04.01</t>
  </si>
  <si>
    <t>poz.S7 - LEŽALNI POČIVALNIK
Ležalnik s kovinsko kostrukcijo iz cevi premera 18mm in PVC pokrivalom za ležanje. Naslonjalo možno nastaviti v štiri različne položaje in tri različne višine- za pitje, branje in ravna lega. Zaradi aluminijastih koles mogoče enostavno premikanje in upravljanje. Možnost nalaganja enega na drugega. Materiali primerni za zunanjo uporabo, odporni prosti vodi, madežem, plesni in deformacijam. Premaz proti UV. Barva po izboru arhitekta</t>
  </si>
  <si>
    <t xml:space="preserve">poz.S3 - VISOKI BARSKI STOL
Višina sedeža 76cm.
Za VIP bar, barski stol s podstavkom iz kromiranega ali lakiranega jekla, lupina iz polipropilena, s prevleko iz mehkega usnja, sintetičnega usnja, tkanine po izboru arhitekta (kot na sliki v teh.por.). </t>
  </si>
  <si>
    <t>3.2.4.01.05.</t>
  </si>
  <si>
    <t>3.2.4.01.05.01</t>
  </si>
  <si>
    <t>poz.S7 - LEŽALNI POČIVALNIK
* kot npr. Fermod ''Harry'' ali tehnično enakovredno - oprema po izboru;</t>
  </si>
  <si>
    <t>poz.S8 - LOUNGE STOL
* kot npr. Arper, Catifa 60, artikel 2116 ali tehnično enakovredno - oprema po izboru;</t>
  </si>
  <si>
    <t>3.2.4.01.06.</t>
  </si>
  <si>
    <t>3.2.4.01.06.01</t>
  </si>
  <si>
    <t xml:space="preserve">poz.S9 - LOUNGE STOL
Višina sedeža 37cm, skupna višina 65,5cm.
Z osrednjim okvirjem iz poliranega ali lakiranega aluminija, vrtljiv. Školjka z nizkim naslonom iz poliuretana, prekrita s prevleko. Okvir in barva po izboru arhitekta (kot na sliki v teh.por.). </t>
  </si>
  <si>
    <t xml:space="preserve">poz.S8 - LOUNGE STOL
Višina sedeža 45cm, skupna višina 80cm.
Sedežni element z zvezdastim podstavkom iz štirih nog. Iz poliranega ali lakiranega aluminija, vrtljiv. Lupina je nizka, naslon je iz poliuretana, pokrit s prevleko. Barva in prevleka po izboru arhitekta (kot na sliki v teh.por.). </t>
  </si>
  <si>
    <t>poz.S9 - LOUNGE STOL
* kot npr. Arper, Catifa 60, artikel 2139 (vrtljivi mehanizem, sredinski okvir) ali tehnično enakovredno - oprema po izboru;</t>
  </si>
  <si>
    <t>3.2.4.01.07.</t>
  </si>
  <si>
    <t>3.2.4.01.07.01</t>
  </si>
  <si>
    <t>poz.S10 - STOL
* kot npr. Arper, Catifa 46, artikel 0312 ali tehnično enakovredno - oprema po izboru;</t>
  </si>
  <si>
    <t xml:space="preserve">poz.S10 - STOL
Višina sedeža 46cm, skupna višina 81cm.
Stol na podstavku iz kromiranega ali barvanega jekla. Sedežna lupina je izdelana iz belega polipropilena in je prekrita s snemljivim nepralnim pokrovom. Stol je dobavljen z že pritrjeno prevleko. Barva okvirja in prevleke po izbiri arhitekta (kot na sliki v teh.por.). </t>
  </si>
  <si>
    <t>3.2.4.01.08.</t>
  </si>
  <si>
    <t>3.2.4.01.08.01</t>
  </si>
  <si>
    <t xml:space="preserve">poz.T2 - DVIGNJEN SEDEŽ NA TRIBUNAH
Širina 47cm, globina 45cm, višina 45cm.
V tretji vrsti sedišč možnost montaže sedeža po potrebi. Sedeži na razdalji 60cm. Sedežne noge iz nerjavečega jekla, mat, iz okroglih paličnih profilov. Sedalo iz HPL debeline 8mm- za barvo HPL sedal glej barvno shemo po zahtevi arhitekta (RAL 5002, RAL 5003, RAL 5013). Maksimalno dvoje sedežev lahko skupaj iste barve (kot na sliki v teh.por.). </t>
  </si>
  <si>
    <t>poz.T2 - DVIGNJEN SEDEŽ NA TRIBUNAH
* glej shemo 2.11 Tribune OB.08- oprema po načrtu;
* glej tudi detajl 3011 D11 SEDEŽ NA TRIBUNAH PZI arhitektura;</t>
  </si>
  <si>
    <t>3.2.4.02.</t>
  </si>
  <si>
    <t>MIZE</t>
  </si>
  <si>
    <t>3.2.4.02.01.</t>
  </si>
  <si>
    <t>3.2.4.02.00.</t>
  </si>
  <si>
    <t>3.2.4.02.00.01</t>
  </si>
  <si>
    <t xml:space="preserve">Miza za delo mora biti stabilna, iz materiala brez leska, ki ni hladen na dotik.  Biti morajo vzdržljivi in primerno obstojni glede na okolje lokacije in uporabo. Potrebno upoštevati prisotnost klora in vode, če je to potrebno. Izbrani elementi so tipski. Čiščenje je enostavno. Višina mize prilagojena za ergonomsko držo glede na dejavnost, ki se za njo izvaja. </t>
  </si>
  <si>
    <t>poz.M1 - PISARNIŠKA MIZA
* kot npr. Fantoni, Framework 2.0, artikel F67DK130 ali tehnično enakovredno - oprema po izboru;</t>
  </si>
  <si>
    <t xml:space="preserve">poz.M1 - PISARNIŠKA MIZA
Visoka od 75cm, 160x80cm.
Enojna miza, premaz iz melaminske smole v barvi po izboru arhitekta.  Primerne za delo z računalnikom. Delovne mize naj imajo po možnosti roseto za kable in drugo električno napeljavo, ki je potrebna za priključevanje informacijsko računalniške in druge opreme in luči. Noge kovinske, prašno barvane po zahtevi arhitekta (kot na sliki v teh.por.). </t>
  </si>
  <si>
    <t>5.2.4.02.</t>
  </si>
  <si>
    <t>5.2.4.02.00.</t>
  </si>
  <si>
    <t>5.2.4.02.00.01</t>
  </si>
  <si>
    <t>5.2.4.02.01.</t>
  </si>
  <si>
    <t>3.2.4.02.02.</t>
  </si>
  <si>
    <t>3.2.4.02.02.01</t>
  </si>
  <si>
    <t xml:space="preserve">poz.M2 - DVOJNA PISARNIŠKA MIZA
Visoka od 75cm, 160x80cm.
Enojna miza, premaz iz melaminske smole v barvi po izboru arhitekta.  Primerne za delo z računalnikom. Delovne mize naj imajo po možnosti roseto za kable in drugo električno napeljavo, ki je potrebna za priključevanje informacijsko računalniške in druge opreme in luči. Noge kovinske, prašno barvane po zahtevi arhitekta (kot na sliki v teh.por.). </t>
  </si>
  <si>
    <t>poz.M2 - DVOJNA PISARNIŠKA MIZA
* kot npr. Fantoni, Framework 2.0, artikel F67DK232 ali tehnično enakovredno - oprema po izboru;</t>
  </si>
  <si>
    <t>3.2.4.02.03.</t>
  </si>
  <si>
    <t>3.2.4.02.03.01</t>
  </si>
  <si>
    <t xml:space="preserve">poz.M3 – KONFERENČNA MIZA
Visoka od 75cm, 140x80cm
Enojna miza, premaz iz melaminske smole v barvi po izboru arhitekta.  Primerne za delo z računalnikom. Delovne mize naj imajo po možnosti roseto za kable in drugo električno napeljavo, ki je potrebna za priključevanje informacijsko računalniške in druge opreme in luči. Noge kovinske, prašno barvane po zahtevi arhitekta (kot na sliki v teh.por.). </t>
  </si>
  <si>
    <t>poz.M3 – KONFERENČNA MIZA
*kot npr. Fantoni, Framework 2.0, artikel F67DK130 ali tehnično enakovredno - oprema po izboru;</t>
  </si>
  <si>
    <t>2.2.4.02.</t>
  </si>
  <si>
    <t>2.2.4.02.00.</t>
  </si>
  <si>
    <t>2.2.4.02.00.01</t>
  </si>
  <si>
    <t>2.2.4.02.01.</t>
  </si>
  <si>
    <t>poz.M4 - BARSKA MIZA
Visoka od 72cm, širina 70cm, dolžina 70cm.
Štirinožni okvir v celoti iz jekla. Kovina prašnobarvana po izboru arhitekta. Nosilne noge okroglega profila premera 20mm, kontinuirno, kljub zavoju, od tal do vrha.   
Miza enostavna za čiščenje, odporna na udarce in primerna za zunanjo uporabo.</t>
  </si>
  <si>
    <t>poz.M4 - BARSKA MIZA
* kot npr. Pedrali, Nolita 5454 ali podobno - oprema po izboru;</t>
  </si>
  <si>
    <t>2.2.4.02.01.01</t>
  </si>
  <si>
    <t>3.2.4.02.05.</t>
  </si>
  <si>
    <t>3.2.4.02.05.01</t>
  </si>
  <si>
    <t>poz.M7 - MIZA ZA PRVO POMOČ
Dolžina 200cm, širina 70cm, višina 50cm.
Tipski elementi. Samostoječa terapevtska miza za prvo pomoč. Močno ogrodje, visoka nosilnost. Oblazinjena miza s penasto snovjo debelo približno 40mm. Prevleka iz umetnega usnja, ojačanega s tkanino, preprosta za vzdrževanje in čiščenje, je vodonepropustna. Naslon večstopenjsko nastavljiv, nastavljiva višina. Hidravlični dvig. Miza v barvah bazenske keramike- svetlo siva.</t>
  </si>
  <si>
    <t>poz.M7 - MIZA ZA PRVO POMOČ
* kot npr. KOVAL - LINE SPECIAL L2 ali tehnično enakovredno - oprema po izboru (po izbiri uporabnika);</t>
  </si>
  <si>
    <t>3.2.4.02.06.</t>
  </si>
  <si>
    <t>3.2.4.02.06.01</t>
  </si>
  <si>
    <t>poz.M8 - STRANSKA MIZICA
* kot npr. Arper, Pix, artikel 3050 ali podobno - oprema po izboru;</t>
  </si>
  <si>
    <t xml:space="preserve">poz.M8 - STRANSKA MIZICA
Premer pokrova 50cm, premer noge 37cm.
Nizka mizo z okroglo podlago iz lakirane kovine in okrogla mizna plošča iz MDF )debelina 1,2cm). Višina nastavljiva s plinsko vzmetjo od 48 do 72cm. Barva po izbiri arhitekta (kot na sliki v teh.por.). </t>
  </si>
  <si>
    <t>3.2.4.02.07.</t>
  </si>
  <si>
    <t>3.2.4.02.07.01</t>
  </si>
  <si>
    <t>3.2.4.02.08.</t>
  </si>
  <si>
    <t>3.2.4.02.08.01</t>
  </si>
  <si>
    <t>poz.M11 - DELOVNA MIZA 
* kot npr. Eurokraft Basic- osnovna miza ali tehnično enakovredno - oprema po izboru;</t>
  </si>
  <si>
    <t>3.2.4.03.</t>
  </si>
  <si>
    <t>3.2.4.03.01.</t>
  </si>
  <si>
    <t xml:space="preserve">poz.R1 - SKLADIŠČNI REGAL GLOBOKI
Dolžina 120cm, globina 40cm, višina 200cm.
Trdni in stabilni skladiščni regali. Pocinkane kovinske police. Nalaganje tipskih elementov do željene dimenzije. Možno prilagajanje polic po višini. Enostavno za čiščenje. Nosilnost police vsaj 150kg (kot na sliki v teh.por.). </t>
  </si>
  <si>
    <t>poz.R1 - SKLADIŠČNI REGAL GLOBOKI
* kot npr. Alexa več stopenjski regalni sistem AX ali enakovredno - oprema po izboru;</t>
  </si>
  <si>
    <t>2.2.4.03.</t>
  </si>
  <si>
    <t>2.2.4.03.01.</t>
  </si>
  <si>
    <t>2.2.4.03.01.01</t>
  </si>
  <si>
    <t>3.2.4.03.02.</t>
  </si>
  <si>
    <t xml:space="preserve">poz.R2 - PISARNIŠKI REGAL
Dolžina 80cm, globina 45cm, višina 120cm.
Trdni in stabilni pohištveni regali za shranjevanje pisarniškega materiala in skladiščenje dokumentov. Omarica z lesenimi vrati, možnost zaklepanja. Ključ in ključavnica vključena ob dobavi. Premaz z melaminsko smolo po izboru arhiteka (kot spodaj na sliki). Enostavno za čiščenje. V skladu s pisarniškim pohištvom (kot na sliki v teh.por.). </t>
  </si>
  <si>
    <t>poz.R2 - PISARNIŠKI REGAL
* kot npr. Fantoni Framework 2.0, F67CBN02 ali enakovredno - oprema po izboru;</t>
  </si>
  <si>
    <t>5.2.4.03.</t>
  </si>
  <si>
    <t>5.2.4.03.01.</t>
  </si>
  <si>
    <t>5.2.4.03.01.01</t>
  </si>
  <si>
    <t>3.2.4.03.03.</t>
  </si>
  <si>
    <t>3.2.3.03.03.01</t>
  </si>
  <si>
    <t xml:space="preserve">poz.R2 - PISARNIŠKI REGAL
Dolžina 80cm, globina 45cm, višina 120cm.
Trdni in stabilni pohištveni regali za shranjevanje pisarniškega materiala in skladiščenje dokumentov. Omarica z lesenimi vrati, možnost zaklepanja. Ključ in ključavnica vključena ob dobavi. Premaz z melaminsko smolo po izboru arhitekta  (kot na sliki v teh.por.). Enostavno za čiščenje. V skladu s pisarniškim pohištvom. </t>
  </si>
  <si>
    <t>poz.R4 - PREDALNIK
Širina 42cm, globina 56,5cm, višina 49,5cm.
Premični predalnik s tremi predali. Iz jekla, barva po izbiri arhitekta (kot na sliki v teh.por.). Štiri kolesa omogočajo enostavno premikanje. S ključavnico, ki omogoča varno hrambo predmetov.</t>
  </si>
  <si>
    <t>poz.R4 - PREDALNIK
* kot npr. Bisley Rollcontainer Note, 3 ali enakovredno - oprema po izboru;</t>
  </si>
  <si>
    <t>4.2.4.02.</t>
  </si>
  <si>
    <t>4.2.4.02.01.</t>
  </si>
  <si>
    <t>4.2.4.02.01.01</t>
  </si>
  <si>
    <t>4.2.4.02.02.</t>
  </si>
  <si>
    <t>4.2.4.02.02.01</t>
  </si>
  <si>
    <t>poz.KOŠ1 - KOŠ ZA LOČEVANJE ODPADKOV
Skupna širina 78cm, globina 39cm, višina 74cm.
Tridelni koš za ločevanje odpadkov, papirja, embalaže in mešanih odpadkov. Sivo telo (RAL 9007), pokrovi v modri, rumeni in sivi barvi. Tri vrečke volumna 60l, enostavna menjava. Barvni pokrovčki omogočajo jasno in pregledno ločevanje. Modri barva (RAL5005) kot indikator za papir, rumena barva (RAL 1018) za embalažo in sivi (RAL 7016) za mešane odpadke. 
POMEMBNO: koši vstavljeni v HPL zaboj, nerejen po meri, v enaki barvi kot garderobne HPL stene v barvi RAL 9006  (po izboru arhitekta). Leseni ovoj opremljen z nalepkami, ki indicirajo tip odpadkov, ki sodi v koš.</t>
  </si>
  <si>
    <t>poz.KOŠ1 - KOŠ ZA LOČEVANJE ODPADKOV
* Notranji zaboji - kot npr. komplet treh 60l košev za ločeno zbiranje odpadkov s pokrovi (kot na sliki v teh.por.) ali enakovredno - oprema po izboru;</t>
  </si>
  <si>
    <t>3.2.4.03.04.</t>
  </si>
  <si>
    <t>3.2.3.03.04.01</t>
  </si>
  <si>
    <t>2.2.4.03.02.</t>
  </si>
  <si>
    <t>2.2.4.03.02.01</t>
  </si>
  <si>
    <t>2.2.4.03.03.</t>
  </si>
  <si>
    <t>2.2.4.03.03.01</t>
  </si>
  <si>
    <t>poz.KOŠ2 - KOŠ ZA ZBIRANJE MEŠANIH ODPADKOV SANITARIJE
Višina 46cm, širina 37cm, globina 16,5cm.
Oglat koš za smeti iz nerjavečega jekla, obešen na steno. Volumen 25l. Brez pokrova, z obodnim okvirjem, ki objame in fiksira vrečko za odpadke. Na hrbtni strani luknje za obešanje na steno, na razmaku 240mm. Vijaki niso vključeni. Koš primeren za toaletne prostore ob umivalnikih.</t>
  </si>
  <si>
    <t>poz.KOŠ2 - KOŠ ZA ZBIRANJE MEŠANIH ODPADKOV SANITARIJE
* kot npr. Bemeta stenski koš za odpadke, 25l, brušeno nerjaveče jeklo (kot na sliki v teh.por.) ali enakovredno - oprema po izboru;</t>
  </si>
  <si>
    <t>2.2.4.03.04.</t>
  </si>
  <si>
    <t>2.2.4.03.04.01</t>
  </si>
  <si>
    <t>poz.KOŠ3 - KOŠ ZA ZBIRANJE MEŠANIH ODPADKOV 
Višina 35cm, spodnji premer koša 240mm, zgornji premer koša 297mm,prostornina 20l
Stabilen koš za smeti iz kvalitetne in obstojne kovinske mreže, prašno barvan v črno barvo, teža do 1kg. Koš z ojačanim vrhnjim in spodnjim robom. Talna stran polna, z robom cca 2cm, da onemogoča stik odpadkov s tlemi ali razlitje tekočin. Enostavno za praznenje.</t>
  </si>
  <si>
    <t>poz.KOŠ3 - KOŠ ZA ZBIRANJE MEŠANIH ODPADKOV 
* kot npr. Optima mrežasti koš, črn (kot na sliki v teh.por.) ali enakovredno - oprema po izboru;</t>
  </si>
  <si>
    <t>3.2.4.03.05.</t>
  </si>
  <si>
    <t>3.2.3.03.05.01</t>
  </si>
  <si>
    <t>3.2.4.03.06.</t>
  </si>
  <si>
    <t>3.2.3.03.06.01</t>
  </si>
  <si>
    <t>4.2.4.02.03.</t>
  </si>
  <si>
    <t>4.2.4.02.03.01</t>
  </si>
  <si>
    <t>4.2.4.02.04.</t>
  </si>
  <si>
    <t>4.2.4.02.04.01</t>
  </si>
  <si>
    <t>5.2.4.03.02.</t>
  </si>
  <si>
    <t>5.2.4.03.02.01</t>
  </si>
  <si>
    <t>5.2.4.03.03.</t>
  </si>
  <si>
    <t>5.2.4.03.03.01</t>
  </si>
  <si>
    <t>5.2.4.03.04.</t>
  </si>
  <si>
    <t>5.2.4.03.04.01</t>
  </si>
  <si>
    <t>3.2.4.03.07.</t>
  </si>
  <si>
    <t>3.2.3.03.07.01</t>
  </si>
  <si>
    <t>3.2.4.03.08.</t>
  </si>
  <si>
    <t>3.2.3.03.08.01</t>
  </si>
  <si>
    <t>poz.SO1  - SAMOSTOJEČI OBEŠALNIK ZA OBLAČILA
Samostoječi obešalnik za oblačila, primeren za obešanje plaščev in hranjenje dežnikov. Cevna konstrukcija, prašno barvana v barvi po zahtevi arhitekta. Stabilen kovinski podstavek. Kovinski kavlji za obešanje oblačil na različnih višinah. Možno hranjenje dežnikov znotraj obroča na spodnjem delu stojala, z lovljenjem odtekle vode iz dežnikov. Če obešalnik nima držala za dežnike, se dokupi naknadno in uporabi v kompletu s samostoječim obešalnikom. Obešalnik z držalom za dežnike mora oblikovno slediti pohištvu po izboru arhitekta in barvni shemi objekta.</t>
  </si>
  <si>
    <t>poz.SO1  - SAMOSTOJEČI OBEŠALNIK ZA OBLAČILA 
* kot npr. Pedrali Flag 5144B (kot na sliki v teh.por.) ali enakovredno - oprema po izboru (po izbiri uporabnika);</t>
  </si>
  <si>
    <t xml:space="preserve">poz.SD1 - SAMOSTOJEČI KOŠ ZA DEŽNIKE
Dimenzije širina 30cm, globina 25cm, višina 55cm
Samostoječi koš za dežnike, primeren za hranjenje mokrih dežnikov. Jeklena oz. pločevinasta konstrukcija, prašno barvana v enaki maniri kot SO1 samostoječi obešalnik za oblačila. Koš stabilen, z ojačano konstrukcijo na spodnjem delu. Stranica, ki je v stiku s tlemi je ojačana, z visokim robom vsaj nekaj centimetrov ali več, da onemogoča razlitje odtekle vode iz dežnikov in hranjenje le-te. Koš za dežnike primeren za hranjenje več kot 10 dežnikov. Odporen na vodo in vlago. Možnost enostavnega čiščenja.  </t>
  </si>
  <si>
    <t>poz.SD1 - SAMOSTOJEČI KOŠ ZA DEŽNIKE 
* kot na sliki v teh.por. ali enakovredno - oprema po izboru (po izbiri uporabnika);</t>
  </si>
  <si>
    <t>2.2.4.03.05.</t>
  </si>
  <si>
    <t>2.2.4.03.05.01</t>
  </si>
  <si>
    <t>2.2.4.03.06.</t>
  </si>
  <si>
    <t>2.2.4.03.06.01</t>
  </si>
  <si>
    <t>PREMIČNA OPREMA (garderobni objekt v ZU)</t>
  </si>
  <si>
    <t>6.2.4.00.01.03</t>
  </si>
  <si>
    <t>6.2.4.01.01.</t>
  </si>
  <si>
    <t>6.2.4.01.01.01</t>
  </si>
  <si>
    <t>6.2.4.01.02.</t>
  </si>
  <si>
    <t>6.2.4.01.02.01</t>
  </si>
  <si>
    <t>X.2.4.</t>
  </si>
  <si>
    <t>PREMIČNA OPREMA (vsi objekti) SKUPAJ
(osnova za DDV)</t>
  </si>
  <si>
    <t>PREMIČNA OPREMA (vsi objekti) SKUPAJ
(vključno z DDV)</t>
  </si>
  <si>
    <t>3.2.5.</t>
  </si>
  <si>
    <t>ŠPORTNA OPREMA (objekt B)</t>
  </si>
  <si>
    <t>ŠPORTNA OPREMA (objekt C)</t>
  </si>
  <si>
    <t>4.2.5.</t>
  </si>
  <si>
    <t>3.2.5.00.</t>
  </si>
  <si>
    <t>3.2.5.00.01.</t>
  </si>
  <si>
    <t>3.2.5.00.01.01</t>
  </si>
  <si>
    <t>Splošno o športni opremi:</t>
  </si>
  <si>
    <t>3.2.5.00.01.02</t>
  </si>
  <si>
    <t>3.2.5.00.01.03</t>
  </si>
  <si>
    <t>3.2.5.01.</t>
  </si>
  <si>
    <t>PLAVALNA TEHNIKA - OPREMA</t>
  </si>
  <si>
    <t>3.2.5.01.00.</t>
  </si>
  <si>
    <t>Za opremo bazenov in varnost je potrebno upoštevati:
SIST EN 13451-1:2011+A1:2017 - Oprema za plavalne bazene 
SIST EN 15288-1:2019 – Javni plavalni bazeni
SIST EN 16927:2017: Majhni bazeni – posebne zahteve, vključno z varnostjo in preiskusnimi metodami za majhne bazene
SIST EN ISO 20380:2018: Javna kopališča – Računalniški sistemi za odkrivanje primerov utopitve v bazenih kopališč – Varnostne zahteve in preskusne metode</t>
  </si>
  <si>
    <t>3.2.5.01.00.01</t>
  </si>
  <si>
    <t>3.2.5.01.00.02</t>
  </si>
  <si>
    <t>3.2.5.01.01.</t>
  </si>
  <si>
    <t>kompletna poz.LZ  - LED ZASLON po opisu in teh.por.
* oprema po izboru;</t>
  </si>
  <si>
    <t>3.2.5.01.01.01</t>
  </si>
  <si>
    <t>3.2.5.01.02.</t>
  </si>
  <si>
    <t>poz.TL50 - TEKMOVALNE PROGE 50 M
* kot npr.  Malmsten, tip GOLD PRO ali tehnično enakovredno - oprema po izboru;</t>
  </si>
  <si>
    <r>
      <t xml:space="preserve">poz.LZ  - LED ZASLON
Led zaslon za prikazovanje rezultatov plavanja, vaterpola ter za komunikacijo z uporabniki. 8000 x 4500 x 75 mm, pitch: 4.81mm, 3 in 1 SMD black LED 1820 s potrebnim video kontrolami, software  in hardware  systemom ter konzolami za upravljanjem in možno uporabo kot športni semafor ali pa kot led zaslon, sirena, ter semaforji za napad pri vaterpolu. Software za povezovanje led zaslona za prikazovanje rezultatov tekem (plavanje, vaterpolo). Upravljalne enote za rokovanje z zaslonom in semaforjem. Vključena sirena. V kompletu vse potrebno za instalacijo na zid (palični nosilec, možnost montaže na jeklene nosilce bazenskega objekta). ter priklop na el. instalacijo, ki jo pripravi investitor. Zagon sistema ter trening (usposabljanje).
</t>
    </r>
    <r>
      <rPr>
        <u/>
        <sz val="10"/>
        <color rgb="FF0070C0"/>
        <rFont val="Arial"/>
        <family val="2"/>
        <charset val="238"/>
      </rPr>
      <t>Podrobne informacije in tehnične zahteve so podane v teh.por.!</t>
    </r>
    <r>
      <rPr>
        <sz val="10"/>
        <color rgb="FF0070C0"/>
        <rFont val="Arial"/>
        <family val="2"/>
        <charset val="238"/>
      </rPr>
      <t xml:space="preserve">
</t>
    </r>
  </si>
  <si>
    <t>3.2.5.01.02.01</t>
  </si>
  <si>
    <t>3.2.5.01.03.</t>
  </si>
  <si>
    <t>3.2.5.01.03.01</t>
  </si>
  <si>
    <t>poz.TL25 - TEKMOVALNE PROGE 25 M
* kot npr.  Malmsten, tip GOLD PRO ali tehnično enakovredno - oprema po izboru;</t>
  </si>
  <si>
    <t xml:space="preserve">poz.TL50 - TEKMOVALNE PROGE 50 M
Tekmovalna proga za označevanje prog 50 m bazena. Linije po FINA standardih!
Mere: Ø 150 mm. 50 m. Barva: barvna kombinacija: klasična z rdeče - modro-bela segmenti. Z zaščitnimi napenjali na koncih vsake linije.
Op.: Dolžina tekmovalnih linij se prilagodi glede na specifike premične pregrade (glej shemo bazenske školjke). Skladno z zahtevami uporabnika. Zidna sidra predvidena v sklopu jeklene bazenske školjke (npr. Myrthapools ali enakovredno) – v popisu GOI
Tekmovalni progi je pridružen zaščitni pokrov vzmeti proge- uporabljen za prekrivanje napetostne vzmeti na krajih tekmovalne linije, kar uporabniku omogoča bolj varno in udobno izkušnjo. Zmanjšanje valov ob plavanju. Bele barve pri igri vaterpola, rdeče pri plavanju. Zunanji premer znaša 150mm, iz PVC pene, ovite v vinil. Odporno na klor in primerno za uporabo v mokrem okolju.
</t>
  </si>
  <si>
    <t xml:space="preserve">poz.TL25 - TEKMOVALNE PROGE 25 M
Tekmovalna proga za označevanje prog 25 m bazena. Linije po FINA standardih!
Mere: Ø 150 mm. 25 m. Barva: barvna kombinacija: klasična z rdeče - modro-bela segmenti. Z zaščitnimi napenjali na koncih vsake linije.
Op.: Dolžina tekmovalnih linij se prilagodi glede na specifike premične pregrade (glej shemo bazenske školjke). Skladno z zahtevami uporabnika. Zidna sidra predvidena v sklopu jeklene bazenske školjke (npr. Myrthapools ali enakovredno) – v popisu GOI
Tekmovalni progi je pridružen zaščitni pokrov vzmeti proge- uporabljen za prekrivanje napetostne vzmeti na krajih tekmovalne linije, kar uporabniku omogoča bolj varno in udobno izkušnjo. Zmanjšanje valov ob plavanju. Bele barve pri igri vaterpola, rdeče pri plavanju. Zunanji premer znaša 150mm, iz PVC pene, ovite v vinil. Odporno na klor in primerno za uporabo v mokrem okolju.
</t>
  </si>
  <si>
    <t>3.2.5.01.04.</t>
  </si>
  <si>
    <t>3.2.5.01.04.01</t>
  </si>
  <si>
    <t>poz.DRS  - DRSNIK
Za izvleko prog preko prelivnega kanala v jaške za shranjevanje prog. Začasno se ga namesti na rob bazena in se preko njega varno iz vode povleče plavalno linijo.
Dimenzije 62x38x44cm, teža 3,3kg. Iz poliestra z gumijastim robom.</t>
  </si>
  <si>
    <t>poz.DRS  - DRSNIK
* kot npr. Malmsten Lane Line Slider ali tehnično enakovredno - oprema po izboru;</t>
  </si>
  <si>
    <t>3.2.5.01.06.</t>
  </si>
  <si>
    <t>3.2.5.01.06.01</t>
  </si>
  <si>
    <t>poz.NP1 - NAVIJALEC ZA SHRANJEVANJE PROG MANJŠI
Navijalci za shranjevanje prog izdelani iz nerjavečega jekla, odporno proti vodi in kloru. Kolesca omogočajo transport navijalcev. Kolesca je možno zakleniti. Velikosti navijalcev  mora zadostovati za dolžino 25 m proge ali 50m proge.</t>
  </si>
  <si>
    <t>poz.NP1 - NAVIJALEC ZA SHRANJEVANJE PROG MANJŠI
* manjši navijalec, dimenzij 1920x1250x1410mm, je primeren za 150m Malmsten Classic linij ali tehnično enakovredno ali 75m Malmsten Gold Lines ali tehnično enakovredno - oprema po izboru;</t>
  </si>
  <si>
    <t>3.2.5.01.07.</t>
  </si>
  <si>
    <t>3.2.5.01.07.01</t>
  </si>
  <si>
    <t>poz.NP2 - NAVIJALEC ZA SHRANJEVANJE PROG VEČJI
Navijalci za shranjevanje prog izdelani iz nerjavečega jekla, odporno proti vodi in kloru. Kolesca omogočajo transport navijalcev. Kolesca je možno zakleniti. Velikosti navijalcev  mora zadostovati za dolžino 25 m proge.</t>
  </si>
  <si>
    <t>poz.NP2 - NAVIJALEC ZA SHRANJEVANJE PROG VEČJI
* večji navijalec, dimenzije 2450x1250x1410mm, je primeren za 200m Malmsten Classic ali tehnično enakovredno ali 100m Malmsten Gold Lines ali tehnično enakovredno - oprema po izboru;</t>
  </si>
  <si>
    <t>poz.OL1  - OZNAKA LINIJ
Dvostranska označba števila linije, pritrjena na linijo samo, za lažjo identifikacijo tekmovalnih linij. Iz mehke pene, da ne poškoduje plavalca. Utež na spodnji strani omogoča, da je oznaka vedno vidna na površju. Enostavna za montažo in demontažo. Ob pospravljanju tekmovalnih linij, lahko oznaka ostane pritrjena na linijo. Primerno za uporabo v kloriranem in mokrem okolju.</t>
  </si>
  <si>
    <t>poz.OL1  - OZNAKA LINIJ
* kot npr. Malmsten Lane line number complete, art. Št. 1011012 ali tehnično enakovredno - oprema po izboru;</t>
  </si>
  <si>
    <t>3.2.5.01.08.</t>
  </si>
  <si>
    <t>3.2.5.01.08.01</t>
  </si>
  <si>
    <t>poz.S8 - STOL ZA REŠEVALCA IZ VODE
Višina 218cm, širina 53cm, globina 171cm. V skladu z mednarodnimi in FINA pravili!
Sedišče na višini od 200 do 250cm, teža 40kg. Stol stabilen, možnost prenašanja. Višje sedišče, reševalcu mora omogočati preglednost nad celotnim bazenom in bazensko ploščadjo. Izdelan iz nerjavečega jekla.</t>
  </si>
  <si>
    <t>poz.S8 - STOL ZA REŠEVALCA IZ VODE
* kot npr. Malmsten Life Guard Chair 2410003 ali tehnično enakovredno - oprema po izboru;</t>
  </si>
  <si>
    <t>3.2.5.01.09.</t>
  </si>
  <si>
    <t>3.2.5.01.09.01</t>
  </si>
  <si>
    <t>3.2.5.01.10.</t>
  </si>
  <si>
    <t>3.2.5.01.10.01</t>
  </si>
  <si>
    <t>poz.BU - BAZENSKA VADBENA URA S ŠTIRIMI KAZALCI
Ura za intervalni trening, odporna na mokro in klorirano okolje. Urni kazalci v štirih barvah za 15 sekund. Konstrukcija iz aluminijastega okvirja in zaščitnega pokrova iz pleksi stekla. Namesti se na polno steno z vodotesno zadnjo stranjo. Velikosti cca. 600-900mm.
Op.: Skladno z zahtevami uporabnika. Ustrezni priključki upoštevani v PZI arhitekturI- potreben 230V, stenski priključek, napetost 12V.</t>
  </si>
  <si>
    <t>3.2.5.01.11.</t>
  </si>
  <si>
    <t>3.2.5.01.11.01</t>
  </si>
  <si>
    <t>poz.BU - BAZENSKA VADBENA URA S ŠTIRIMI KAZALCI
* kot npr. Malmsten  Westerstrand incl. Transformer/wall anchor, an. 1912009 ali tehnično enakovredno - oprema po izboru;</t>
  </si>
  <si>
    <t>poz.VGM  - VATERPOLO: GOL MOŠKI
* kot npr. Malmsten Water Polo Goal, Official Fina and Len, an. 1511001 ali tehnično enakovredno - oprema po izboru;</t>
  </si>
  <si>
    <t>poz.VGŽ  - VATERPOLO: GOL ŽENSKI
* kot npr. Malmsten Water Polo Goal, Official Fina and Len, an. 1511001 ali tehnično enakovredno - oprema po izboru;</t>
  </si>
  <si>
    <t>poz.VGŽ  - VATERPOLO: GOL ŽENSKI
Prostoplavajoči model z zanesljivo konstrukcijo okvirja. Gol je zložljiv, možnost nastavljivosti nivoja vode. Aluminijsati profili, pobarvani belo. Širina opore zagotavlja stabilen in dobro ploven gol. Gol 3000mm za moške, gol 2500mm za ženski vaterpolo, višina 900mm, globina 1586mm. Primerno za uporabo v kloriranem in mokrem okolju. Vključena montažna in pritrdilna oprema. V skladu s FINA in LEN pravili.
Op.: Skladno z zahtevami uporabnika. Sidra so vključena v GOI popisu jeklene bazenske školjke.</t>
  </si>
  <si>
    <t>poz.VGM  - VATERPOLO: GOL MOŠKI
Prostoplavajoči model z zanesljivo konstrukcijo okvirja. Gol je zložljiv, možnost nastavljivosti nivoja vode. Aluminijsati profili, pobarvani belo. Širina opore zagotavlja stabilen in dobro ploven gol. Gol 3000mm za moške, gol 2500mm za ženski vaterpolo, višina 900mm, globina 1586mm. Primerno za uporabo v kloriranem in mokrem okolju. Vključena montažna in pritrdilna oprema. V skladu s FINA in LEN pravili.
Op.: Skladno z zahtevami uporabnika. Sidra so vključena v GOI popisu jeklene bazenske školjke.</t>
  </si>
  <si>
    <t>3.2.5.01.12.</t>
  </si>
  <si>
    <t>3.2.5.01.12.01</t>
  </si>
  <si>
    <t>3.2.5.01.13.</t>
  </si>
  <si>
    <t>3.2.5.01.13.01</t>
  </si>
  <si>
    <t>poz.VLM - VATERPOLO: LINIJE, KI OZNAČUJEJO MOŠKO ALI ŽENSKO IGRIŠČE
Igrišče se označuje z namenskimi linijami.  Oznake, morajo biti jasno vidne na obeh straneh igrišča: bele oznake- linija gola in sredina igrišča, rdeče oznake- 2 metra od linije gola, rumene oznake- 5 metrov od linije gola. Dolžina moške igre je 30m. Oznake igrišča opremljene z zaščitnimi natezali za gol. Vključeni potrebni varnostni elementi. Predvideno sidranje linij v PZI arhitekturi (Myrtha pools). V skladu s FINA pravili. Primerno za uporabo v kloriranem in mokrem okolju.
Op.: Skladno z zahtevami uporabnika. Sidra so vključena v GOI popisu jeklene bazenske školjke.</t>
  </si>
  <si>
    <t>poz.VLM - VATERPOLO: LINIJE, KI OZNAČUJEJO MOŠKO ALI ŽENSKO IGRIŠČE
- Linije gola kot npr. Malmsten Goal Line artikel 1510002 ali tehnično enakovredno.
- Linije igrišča kot npr. Malmsten Field Line artike 1510001 ali tehnično enakovredno.
- Oznaka polja za izključitev kot npr. Malmsten Re-entry Demarcation Line, artikel 1510003 ali tehnično enakovredno.</t>
  </si>
  <si>
    <t>3.2.5.01.14.</t>
  </si>
  <si>
    <t>3.2.5.01.14.01</t>
  </si>
  <si>
    <t>poz.VŽ - VATERPOLO: MEHANIZEM ZA SPROSTITEV ŽOGE
* kot npr. Malmsten Water Polo Goal, Official Fina and Len, an. 1511001 ali tehnično enakovredno - oprema po izboru;</t>
  </si>
  <si>
    <t>poz.VŽ - VATERPOLO: MEHANIZEM ZA SPROSTITEV ŽOGE
Primeren za ženski in moški vaterpolo. Iz EVA pene, plastike in nerjavečega jekla. Meri 35 x 35 x 35cm. V skladu s FINA pravili. Eno podvodno sidro na sredini bazena, drugo 1m od sredine daljše stranice bazena. Sidra so postavljena v isti liniji-na sredini bazena, pravokotno na daljšo stranico. V skladu s FINA pravili.
Op.: Sidra predvidena v sklopu jeklene bazenske školjke (npr. Myrthapools ali enakovredno). Sidra so vključena v GOI popisu jeklene bazenske školjke</t>
  </si>
  <si>
    <t>3.2.5.01.15.</t>
  </si>
  <si>
    <t>3.2.5.01.15.01</t>
  </si>
  <si>
    <t>poz.STO - STOŽCI
* kot npr. Malmsten Cones for Lines, artikel 1514041 ali tehnično enakovredno - oprema po izboru (po zahtevi uporabnika);</t>
  </si>
  <si>
    <t>3.2.5.01.16.</t>
  </si>
  <si>
    <t>3.2.5.01.16.01</t>
  </si>
  <si>
    <t xml:space="preserve">poz.PS  - PODEST ZA SODNIKE VATERPOLO
Dolžina podesta 30m, širina 1m, višina 70cm. 18 metrski pas zelene barve v sredini s sredinsko oznako, 2x4m rumena z rdečo linijo in 2x2m rdeč pas. Praviloma se ob tekmi vaterpola na višjih nivojih uporabljata dva podesta za sodnike. Preproga proti drsenju, barvno kodirana v skladu z igralnim poljem moškega in ženskega vaterpola. FINA pravila zahtevajo, da je podest dvignjen 70cm nad vodno gladino- možna uporaba sodniške preproge, ampak dvignjene na primernem podestu na 70cm. Preproga velja kot nadomestek, ko na bazenski ploščadi ni prostora za podest.
Barvno kodiran podest je preprosto zložljiv in enostavna pretvorba iz označevanja moškega v žensko igrišče in obratno. V skladu s FINA pravili.
V kompletu s transportnim zabojem za shranjevanje podesta,  Širina 225cm, višina 135cm, globina 110cm. Za en podest en transportni zaboj, za potrebe tekmovanj potrebna dva podesta, torej dva zaboja. Ohišje je narejeno iz 10mm brezovega vezanega lesa in zaščiteno z aluminijastimi robovi in veliki zaobljenimi vogali iz nerjaveče kovine. Robustna zapirala in vsaj dva gumirana ročaja za lažji transport.
</t>
  </si>
  <si>
    <t>poz.PS  - PODEST ZA SODNIKE VATERPOLO
* barvno kodiran podest: kot npr. Malmsten Referees Structure Catwalk, artikel 1515003 ali tehnično enakovredno - oprema po izboru (po zahtevi uporabnika);
* transportni zaboj: kot npr. Malmsten Transport and Storage box, artikel 1514010 ali tehnično enakovredno - oprema po izboru (po zahtevi uporabnika);</t>
  </si>
  <si>
    <t>3.2.5.01.17.</t>
  </si>
  <si>
    <t>3.2.5.01.17.01</t>
  </si>
  <si>
    <t>poz.STO - STOŽCI
Višina stožca 31cm, širina 16cm, globina 7cm, iz EVA pene. Uporabljajo se za označbe vaterpolo igrišča, pomoč pri treningu. Stožci različnih barv se pritdijo na linije ob igri vaterpola. Skladno z navodili FINA je treba uporabiti 14 stožcev (dva bela, osem rdečih in štirje rumeni stožci).</t>
  </si>
  <si>
    <t>poz.VM - VATERPOLO: MOBILNA LOVILNA MREŽA
Varovalne mreže nameščene za goli zagotavljajo lovljenje žog in varovanje bazena in uporabnikov. 2,8m visoki stebri na prevoznem podstavku, vključno z jeklenico in mrežo s kaveljčki. Primerno za širino 25m bazena. Primerno za uporabo v kloriranem in mokrem okolju. V skladu s FINA pravili.</t>
  </si>
  <si>
    <t>3.2.5.01.18.</t>
  </si>
  <si>
    <t>3.2.5.01.18.01</t>
  </si>
  <si>
    <t xml:space="preserve">poz.VPR - VOZIČEK ZA SHRANJEVANJE ŠPORTNE OPREME
Namensko zgrajena odlagalna enota, odporna na mokro in klorirano okolje. Enota je mobilna in stabilna, z uporabo zavornih koles, ki omogočajo enostaven prevoz kjerkoli v območju bazena. Dvokrilna vrata na širši stranici, možnost odpiranja in zapiranja vozička. 
Mere cca. 130x70x140cm. </t>
  </si>
  <si>
    <t>poz.VPR - VOZIČEK ZA SHRANJEVANJE ŠPORTNE OPREME
* kot npr. Storage Trolley Malmsten M with Top Shelf, an. 2412391 ali tehnično enakovredno - oprema po izboru (po zahtevi uporabnika);</t>
  </si>
  <si>
    <t>3.2.5.01.19.</t>
  </si>
  <si>
    <t>3.2.5.01.19.01</t>
  </si>
  <si>
    <t>poz.OPR - OMARA ZA SHRANJEVANJE PLAVALNIH REKVIZITOV
Širina 150cm, globina 50cm in višina 184cm. Skladiščne police na kolesih, lahek in močan regal, ki se ga lahko uporablja v bazenskem vlažnem in kloriranem okolju. Police iz visoko kakovostne plastike, ki izpolnjuje higienske standarde. Barva po izboru arhitekta.</t>
  </si>
  <si>
    <t>poz.OPR - OMARA ZA SHRANJEVANJE PLAVALNIH REKVIZITOV
* kot npr. Malmsten Storage Trolley, artike 2412320 ali tehnično enakovredno - oprema po izboru (po zahtevi uporabnika);</t>
  </si>
  <si>
    <t>3.2.5.01.20.</t>
  </si>
  <si>
    <t>3.2.5.01.20.01</t>
  </si>
  <si>
    <t>poz.DIV - BAZENSKO DVIGALO ZA INVALIDE 
Bazensko dvigalo za invalide s fiksnim sedežem, prevozno. Sedež opremljen z rokonasloni in nasloni za noge. Iz nerjavečega jekla ali aluminija. Kolesa omogočajo enostaven in kontroliran transport dvigala, z zavorno ročico, ki omogoča varno spuščanje osebe v vodo. Za primerno potopitev gibalno oviranega iz bazenska ploščadi v vodo v sedežem položaju. Možnost dviga teže preko 100kg. S stop gumbom v sili za ustavitev dviga ali spusta. Primerno za uporabo v mokrem in kloriranem okolju. 
Energija/napajanje: 24V, dve bateriji 2x18Amp. Polnilec baterij vključen v set!</t>
  </si>
  <si>
    <t>poz.DIV - BAZENSKO DVIGALO ZA INVALIDE 
* kot npr. na sliki v teh.por. - oprema po izboru (po zahtevi uporabnika);</t>
  </si>
  <si>
    <t>poz.VM - VATERPOLO: MOBILNA LOVILNA MREŽA
* kot npr. na sliki v teh.por. - oprema po izboru (po zahtevi uporabnika);</t>
  </si>
  <si>
    <t>3.2.5.01.21.</t>
  </si>
  <si>
    <t>3.2.5.01.21.01</t>
  </si>
  <si>
    <t>DRUGA NOTRANJA ŠPORTNA OPREMA</t>
  </si>
  <si>
    <t>3.2.5.02.</t>
  </si>
  <si>
    <t>3.2.5.02.01.</t>
  </si>
  <si>
    <t>3.2.5.02.01.01</t>
  </si>
  <si>
    <t>3.2.4.02.01.01</t>
  </si>
  <si>
    <t>1x Funkcionalni trenažer (15m2): kot npr.  Dual Adjustable Pulley Impulse Elite it9330 ali podobno</t>
  </si>
  <si>
    <t>kletka za vadbo s prostimi utežmi(20m2)</t>
  </si>
  <si>
    <t>nagibna klop ( 10m2)</t>
  </si>
  <si>
    <t>Podest za olimpijsko dvigovanje uteži</t>
  </si>
  <si>
    <t>Stojala za proste uteži</t>
  </si>
  <si>
    <t>komplet prostih uteži do 24kg</t>
  </si>
  <si>
    <t>Prosti nosilci za olimpijske drogove:</t>
  </si>
  <si>
    <t>olimpijski drog 20kg</t>
  </si>
  <si>
    <t>olimpijski drog 15kg</t>
  </si>
  <si>
    <t>mali drog 7,5kg</t>
  </si>
  <si>
    <t>modularni sistem BH: wall bridge module (ALI 4x wall)</t>
  </si>
  <si>
    <t>Omara za shranjevanje rekvizitov 2mx2mx0,5m</t>
  </si>
  <si>
    <t>Plio box</t>
  </si>
  <si>
    <t>Kettlebell do 16kg</t>
  </si>
  <si>
    <t>Težke žoge do 6kg</t>
  </si>
  <si>
    <t>Slam ball do 12kg</t>
  </si>
  <si>
    <t>Sidro za vadbeno vrv in vadbena vrv</t>
  </si>
  <si>
    <t>Plavalni trenažer kot npr. SwimErg with ANT+ Power Meter - Vasa Swim Trainer (vasatrainer.com)</t>
  </si>
  <si>
    <t>Sobno kolo BU1000 (za namene rehabilitacije)</t>
  </si>
  <si>
    <t>poz.FN  - FITNES NAPRAVE
Komplet fitnes naprav po spodnji specifikaciji (glej tudi tehnično poročilo):</t>
  </si>
  <si>
    <t>set</t>
  </si>
  <si>
    <t>poz.FN  - FITNES NAPRAVE - kompletno po specifikaciji in teh.por.
*Glej shemo 2.18 Fitnes OB.12 - oprema po načrtu (skladno z željami uporabnika);</t>
  </si>
  <si>
    <t>3.2.5.02.02.</t>
  </si>
  <si>
    <t>3.2.5.02.02.01</t>
  </si>
  <si>
    <t>3.2.5.02.03.</t>
  </si>
  <si>
    <t>3.2.5.02.03.01</t>
  </si>
  <si>
    <t>poz.FP2 – PLATFORMA ZA OLIMPIJSKO DVIGOVANJE UTEŽI
*kot npr. Flekstile Fitness Map  ali tehnično enakovredno - oprema po izboru;</t>
  </si>
  <si>
    <t>poz.FP1 - FITNES PODLOGA ZA TRENING Z UTEŽMI</t>
  </si>
  <si>
    <t xml:space="preserve">poz.FP1 - FITNES PODLOGA ZA TRENING Z UTEŽMI
Športna podlaga za trening s prostimi utežmi. Enostavno za montažo in demontažo. Stabilno stoječe na tleh zaradi posebne gume na spodnji strani podloge. Zvočno izolativna. Ojačan rob za boljšo kvaliteto in čvrstost stikov plošč podlage. Popolnoma ravna površina, kvaliteten rez DIN ISO 3302-1/KLASA ST1.Debelina najmanj 2cm, širina in dolžina plošče 97x97cm.  Primerna podloga za prenašanje padcev in metov težkih uteži iz višine, odlaganje uteži. 
* op.: Podloga se uporablja na pozicijah, kjer je potrebna - v kardio delu ni potrebna; </t>
  </si>
  <si>
    <t>poz.FP2 – PLATFORMA ZA OLIMPIJSKO DVIGOVANJE UTEŽI
Športna podlaga primerna za olimpijsko dvigovanje uteži, velikosti 3x2m. Enostavno sestavljanje, montaža in demontaža. Iz gume in opcijsko iz lesa, debeline vsaj 4cm. Platforma služi za zaščito tlaka in blaženje zvoka pri treningu z utežmi.  Nedrsljiva podlaga, trdna na tleh. Jekleni okvir omogoča večjo kompaktnost.
* op.: Podloga se uporablja na pozicijah, kjer je potrebna, montaža nad keramične ploščice;</t>
  </si>
  <si>
    <t>3.2.5.02.04.</t>
  </si>
  <si>
    <t>3.2.5.02.04.01</t>
  </si>
  <si>
    <t>4.2.5.00.</t>
  </si>
  <si>
    <t>4.2.5.00.01.</t>
  </si>
  <si>
    <t>4.2.5.00.01.01</t>
  </si>
  <si>
    <t>4.2.5.00.01.02</t>
  </si>
  <si>
    <t>4.2.5.00.01.03</t>
  </si>
  <si>
    <t>4.2.5.01.</t>
  </si>
  <si>
    <t>4.2.5.01.01.</t>
  </si>
  <si>
    <t>4.2.5.01.01.01</t>
  </si>
  <si>
    <t>4.2.5.01.02.</t>
  </si>
  <si>
    <t>4.2.5.01.02.01</t>
  </si>
  <si>
    <t>4.2.5.01.03.</t>
  </si>
  <si>
    <t>4.2.5.01.03.01</t>
  </si>
  <si>
    <t>poz.DGOP - DRUGA GIMNASTIČNA OPREMA PREMIČNA
* kompletno po specifikaciji v teh.por. - oprema po izboru;</t>
  </si>
  <si>
    <t>4.2.5.01.04.</t>
  </si>
  <si>
    <t>4.2.5.01.04.01</t>
  </si>
  <si>
    <t>poz.B - BADMINTON</t>
  </si>
  <si>
    <t>poz.B - BADMINTON
Mobilno badminton set vključuje par prevozni stebrov in mrežo za igranje badmintona: Jekleno stojalo s podnožjem s kolesi za enostavno premikanje ter utežjo cca 25kg. Na spodnji del je pritrjena podložna guma. Fiksna višina za igranje badmintona je 155cm.
Badminton stojalo skladno z veljavnim standardom EN 1509.</t>
  </si>
  <si>
    <t>4.2.5.01.05.</t>
  </si>
  <si>
    <t>4.2.5.01.05.01</t>
  </si>
  <si>
    <t>poz.TA - TATAMI
* op.: Tatami v borilnici in v večnamenski dvorani C objekta v nadstropju - oprema po izboru;</t>
  </si>
  <si>
    <t>poz.TA - TATAMI
Blazine za trening in tekme juda in ostalih borilnih veščin z meti na najvišjem nivoju.  dimenzije 2 x 1m.  Primerno za površino igrišča dim. 10 x 10m. Gostota 240kg/m3. Enostavno sestavljanje in razstavljanje podlage.
Judo blazina sestavlja:
- kompozitno penasto jedro s posebej prilagojenimi blažilnimi lastnostmi, zmanjšanje sile po DIN 18032, del 2 in DIN 7926; npr za 40 mm standardna debelina = približno 73% zmanjšanje sile
- Zgornja stran oblazinjenega blaga - Tatami vinil s strukturo »riževe slame«. Material ne vsebuje ftalatov
- Oblazinjena spodnja stran tkanine – prot-izdrsna   s protizdrsno stukturo
- Blazine potrjene s strani mednarodne judo zveze (IJF)
* opomba: Barva blazin skladna z zahtevami arhitekta.</t>
  </si>
  <si>
    <t>poz.OG - OGLEDALA
Ogledalo nameščeno na višini od 50cm od tal proti stropu do višine 250cm. Dimenzije: višina ogledala 200cm, širina 100cm. Nalaganje elementov do željene širine. Svetla in jasna slika. Brez okvirjev. Možnost pritrditve na steno.</t>
  </si>
  <si>
    <t>poz.OG - OGLEDALA
*Glej shemo 2.18 Fitnes OB.12 - oprema po načrtu;</t>
  </si>
  <si>
    <t>4.2.5.01.06.</t>
  </si>
  <si>
    <t>4.2.5.01.06.01</t>
  </si>
  <si>
    <t>4.2.5.01.07.</t>
  </si>
  <si>
    <t>4.2.5.01.07.01</t>
  </si>
  <si>
    <t>4.2.5.01.08.</t>
  </si>
  <si>
    <t>4.2.5.01.08.01</t>
  </si>
  <si>
    <t>poz.1.ŠS1 - ŠPORTNI SEMAFOR ZA PRIKAZ NAPADA IGRE – KOŠARKA – dvorana za športne igre
Brezžično vodene semafor  časa napada pri košarki (par). Garnitura vključuje upravljalno enoto semaforja.
Prednja stran semaforja mora biti zaščitena z nelomljivim ter anti-refleksnim polkarbonatom.
Merilec prikazuje čas tekme (višina številk minimalno 9cm) in čas napada pri košarki (minimalno 16cm), zadnjih 5 sekund napada prikazuje tudi desetinke. Vključuje tudi glasno sireno ter rdečo piko, ki se prižge ob izteku časa napada z vgrajeno sireno.
Merilec se montira na konstrukcijo koša minimalno 30 cm nad zgornjo linijo košarkarske table.
Približne dimenzije semaforja: 500x470x80 mm</t>
  </si>
  <si>
    <t xml:space="preserve">poz.ŠS2 - NAMIZNI SEMAFOR – gimnastična dvorana
Namizni multifunkcionalni digitalni športni semafor programiran za različne športe kot npr. (košarka 5x5, košarka 3x3, odbojka, futsal, badminton, namizni tenis, inline hokej,… z enim prostim programom). Namizni semafor ima na zadnji strani vgrajeno preklopno upravljalno konzolo, kabel za polnjenje ter baterijo, ter kabel za upravljanje in povezavo z upravljalno konzolo za 24sek (čas napada pri košarki).  Berljivost približno 35 m. Približne dimenzije semaforja:  733 x 368 x 115mm.
Semafor ima vgrajeno sireno približna moč: 86dB merjeno na 3m
Semafor prikazuje:
Rezultat: 2 x 3  LED številke minimalne višine 9 cm.
Perioda: 1 led številka minimalne višine 9 cm
Uro napada (košarka):  12/14/24s : 2  LED številki minimalne višine 9cm na poziciji periode.
Ime ekipe: beli nalepki  “DOMAČI  /  GOSTI”
Čast tekme ali polčasa: 4 LED številke minimalne višine 9 cm  
Posest žoge ali servisa: 2 LED puščici
Osebne napake ekipe (košarka) ali zmage setov (odbojka, tenis, namizni tenis) Team oz. izključitve (rokomet):  2 LED številki minimalne višine 9 cm
Oznake time outa (košarka, odbojka, rokomet) ali število izključitev (rokomet): 2 x 3  LED številke
</t>
  </si>
  <si>
    <t>4.2.5.01.09.</t>
  </si>
  <si>
    <t>4.2.5.01.09.01</t>
  </si>
  <si>
    <t xml:space="preserve">poz.ŠS3 - NAMIZNI SEMAFOR – Borilnica
Namizni   digitalni športni semafor judo. Namizni semafor ima na zadnji strani vgrajeno preklopno upravljalno konzolo, kabel za polnjenje ter baterijo.  Berljivost približno 35 m. Približne dimenzije semaforja:  730 x 370 x 115mm.
Semafor ima vgrajeno sireno približna moč: 86dB merjeno na 3m
Številke višine minimalno 9cm.
Semafor prikazuje:
Program semaforja je v skladu s pravili Mednarodne judo zveze. In mora prikazovati  naslednje podatke:
Časovnik: ippon, waza-ari, yuko
Osaekomi timer in bok
Pravilo zlate točke
Kazni: hansoku-make, shidoUro 
</t>
  </si>
  <si>
    <t>4.2.5.01.10.</t>
  </si>
  <si>
    <t>4.2.5.01.10.01</t>
  </si>
  <si>
    <t>poz.ZB - ZAŠČITNA BLAZINA PROTI NALETU
Dimenzije varirajo, prilagojene na predmet, ki ga oklepajo.
V borilnici, spodnji gimnastični dvorani in večnamenski dvorani oklepanje 8mm debelega jeklenega profil, dolžine 20cm in HEA nosilnih stebrov. Gosta pena z vinilno oblogo. Do višine 2m. Barva kontrastna glede na okolje. 
Zaščitna pena, ki blaži potencialni nalet nalet v jekleni steber ali nosilec.</t>
  </si>
  <si>
    <t>poz.ŠS1 - ŠPORTNI SEMAFOR ZA PRIKAZ NAPADA IGRE – KOŠARKA – dvorana za športne igre
* kompletno po opisu in teh.por. - oprema po izboru (po zahtevi uporabnika);</t>
  </si>
  <si>
    <t>poz.ŠS2 - NAMIZNI SEMAFOR – gimnastična dvorana
* kompletno po opisu in teh.por. - oprema po izboru (po zahtevi uporabnika);</t>
  </si>
  <si>
    <t>poz.ŠS3 - NAMIZNI SEMAFOR – Borilnica
* kompletno po opisu in teh.por. - oprema po izboru (po zahtevi uporabnika);</t>
  </si>
  <si>
    <t>4.2.5.01.11.</t>
  </si>
  <si>
    <t>4.2.5.01.11.01</t>
  </si>
  <si>
    <t>poz.KOR - KOVINSKA OMARA ZA ŠPORTNE REKVIZITE 
Mrežasta kovinska omara širine 1m, globine 50cm in višine od 190 do 200cm. Možnost zaklepanja omare, ključavnica s ključem priložena. Police na razmaku, primernem za hranjenje športnih rekvizitov kot so žoge, pvc obroči, kiji, kolebnice, piščalke, uteži, medicinke in ostali drobni pripomočki. Primerna za šole in športne klube.</t>
  </si>
  <si>
    <t>poz.ZB - ZAŠČITNA BLAZINA PROTI NALETU
* kot npr. glej sliko v teh.por. - oprema po izboru (po zahtevi uporabnika);</t>
  </si>
  <si>
    <t>poz.KOR - KOVINSKA OMARA ZA ŠPORTNE REKVIZITE 
* kot npr. glej sliko v teh.por. - oprema po izboru;</t>
  </si>
  <si>
    <t>3.2.5.02.05.</t>
  </si>
  <si>
    <t>3.2.5.02.05.01</t>
  </si>
  <si>
    <t>4.2.5.01.12.</t>
  </si>
  <si>
    <t>4.2.5.01.12.01</t>
  </si>
  <si>
    <t>poz.KOV - KOVINSKI VOZIČEK ZA ŠPORTNE REKVIZITE
* kot npr. glej sliko v teh.por. - oprema po izboru;</t>
  </si>
  <si>
    <t>poz.KOV - KOVINSKI VOZIČEK ZA ŠPORTNE REKVIZITE
Kovinski voziček, namenjen shranjevanju žog in ostalih športnih pripomočkov. Iz trpežne kovine, možnost zaklepanja, ključavnica priložena. Kolesca vozička omogočajo lahko prevažanje, iz kvalitetne gume, vrtljiva in ne puščajo sledi po tleh. Voziček zaradi mrežne konstrukcije pregleden, kar omogoča lažje iskanje željenega pripomočka. Mrežasta okenca obvezna manjša od rekvizitov, da ti ne padajo ven iz vozička</t>
  </si>
  <si>
    <t>3.2.6.</t>
  </si>
  <si>
    <t>POSEBNA TEHNIČNA OPREMA (objekt B)</t>
  </si>
  <si>
    <t>POSEBNA TEHNIČNA OPREMA (objekt C)</t>
  </si>
  <si>
    <t>X.2.5.</t>
  </si>
  <si>
    <t>4.2.6.</t>
  </si>
  <si>
    <t>X.2.6.</t>
  </si>
  <si>
    <t>3.2.6.00.</t>
  </si>
  <si>
    <t>3.2.6.00.01.</t>
  </si>
  <si>
    <t>3.2.6.00.01.01</t>
  </si>
  <si>
    <t>3.2.6.00.01.02</t>
  </si>
  <si>
    <t>3.2.6.00.01.03</t>
  </si>
  <si>
    <t>3.2.6.01.</t>
  </si>
  <si>
    <t>POSEBNA TEHNIČNA OPREMA</t>
  </si>
  <si>
    <t>3.2.6.01.01.</t>
  </si>
  <si>
    <t>kompletna poz.LZ1 - LCD ZASLON Z NOSILCEM po opisu in teh.por.
* kot npr. Sony FW-100BZ40J ali podobno - oprema po izboru;</t>
  </si>
  <si>
    <t>3.2.6.01.01.01</t>
  </si>
  <si>
    <t>3.2.6.01.02.</t>
  </si>
  <si>
    <t>3.2.6.01.02.01</t>
  </si>
  <si>
    <t xml:space="preserve">poz.PS1 - PODVODNI ČISTILNI SESALNI STROJ ZA TRENING BAZEN
Primeren za bazen 25x20m.
Primeren za bazen s sistemom dvižnega dna, primeren za tip bazenskih tal (folija) in velikost bazena 25x20m. Čisti dno bazena. Ustreznih dimenzij glede na odprtino premičnega bazenskega dna, skozi katero se potopi čistilni stroj v bazen. Kabel zadostne dolžine, da je mogoče čiščenje celotnega bazena in njegovih sten iz predvidenega priključnega mesta.
Je lahek, okreten in zelo vzdržljiv stroj. Ob uporabi čistilnega vzorca H doseže največjo hitrost čiščenja bazena na svetu. Možno je čiščenje tudi po vzorcu X ali N. Izredno natančno očisti dno bazena in deluje celo v plitvih bazenih globine 20 cm, pri čemer je možna nastavitev 3 različnih hitrosti. Z njim je možno tudi čiščenje sten bazena. 
Čistilec bazena vsebuje mikroprocesorsko krmiljenje, sestavljen je iz: 
- Čistilec:  Skladen s CE standardi, sesalna širina 400 mm, 2 filtrirna vložka 50/100 my, 1,25 m2 filtrirne površine, 2 vrteča ščetki, 30 m plavajočega kabla, nadzor vlažnosti v pogonu, operativna napetost&lt;30VDC 
- Brezžični pilot: Zaščiten proti poškropljenju, Zamik časovnega delovanja (autotimer) 
- Aluminijski transportni voziček: Kontrolna omarica s pokrovom, 10 m napajalnega kabla, LCD prikaz funkcije, operacije in servisa, indikator časa delovanja in stanja čiščenja, samodejni čistilni program, vzorec čiščenja X, N in H.
</t>
  </si>
  <si>
    <t>poz.LZ1 - LCD ZASLON Z NOSILCEM
Širina 226cm, višina do 129,7cm, globina 9,8 cm.
4k resolucija zaslona, zmogljiv procesor. Vgrajen Android sistem. Optimizirane nastavitve za konferenčne sobe oz. določene prostore. Do 100kg. Možnost priključkov USB, HDMI, ethernet, audio, composite video. Vgrajeni kvalitetni zvočni sistem. V črni barvi, rob zaslona v enaki barvi kot ugasnjen zaslon. Možnost obešanja na steno oz. strop z ustreznim nosilcem. Primeren za vlažno, toplo in klorirano okolje. Dobavljeno v kompletu z nosilcem:
Nosilec: nad 100kg obremenitev, možnost nagiba zaslona, izvlečenje zaslona. Talni nosilec, z možnostjo nošenja 100'' zaslona. Črne barve. Primeren za vlažno, toplo in klorirano okolje.</t>
  </si>
  <si>
    <t>3.2.6.01.03.</t>
  </si>
  <si>
    <t>3.2.6.01.03.01</t>
  </si>
  <si>
    <t xml:space="preserve">poz.PS2 - PODVODNI ČISTILNI SESALNI STROJ ZA VELIK BAZEN
Primeren za dimenzije olimpijskega bazena.
Primeren za čiščenje olimpijskega bazena, za klorirano vodo, dolžina napajalnega in plavajočega kabla ustrezni zahtevam. Skladen s CE standardi, širina 610 mm, sesalna širina 700 mm, hitrost do 18 m/min, 6 filtrirnh vložkov 50/100/130 my, 8,6m² vzdržljivi valjčki in ščetke, možnost vožnje po steni 40 m plavajočega kabla, pretok črpalke 890 l/min, samodejni dvig iz vode (samo s povišanimi filtri), nadzor vlažnosti v pogonu in črpalki, nazivna moč P1 500 W, operativna napetost 28VDC varovalo pred suhim tekom, indikator polnih filtrov.
Brezžični pilot 
Zaščiten proti poškropljenju, čas delovanja in zamik pričetka delovanja: Zamik delovanja: 1min-24ur, čas delovanja : 1 min-24 ur 
Aluminijski transportni voziček 
Kontrolna omarica s pokrovom, boben za kabel, 10 m napajalnega kabla, LCD prikaz funkcije, operacije in servisa, indikator časa delovanja in stanja čiščenja, samodejni čistilni programi X,H,N za bazene pravokotne in proste oblike, 
predprogramska možnost za bazene s folijo 
</t>
  </si>
  <si>
    <t>poz.PS2 - PODVODNI ČISTILNI SESALNI STROJ ZA VELIK BAZEN
* kot npr. Mariner 3S Navi 3 z ''HIGH TECH'' optičnim senzorjem ali tehnično enakovredno - oprema po izboru (po zahtevi uporabnika);</t>
  </si>
  <si>
    <t>poz.PS1 - PODVODNI ČISTILNI SESALNI STROJ ZA TRENING BAZEN
* kot npr. Mariner Clubliner Plus s 30m plavajočega kabla ali tehnično enakovredno - oprema po izboru (po zahtevi uporabnika);</t>
  </si>
  <si>
    <t>3.2.6.01.04.</t>
  </si>
  <si>
    <t>3.2.6.01.04.01</t>
  </si>
  <si>
    <t>poz.PS3 – ROČNI BATERIJSKI ČISTILEC
Ročni baterijski čistilec za sesanje umazanije, lažje čiščenje kotov v bazenu, stopnic ali hidromasažnih bazenov, čiščenje do 30 m2. Primeren za uporabo v plitkem zunanjem čofotalniku 
Specifikacije:
Maksimalni delovni čas: cca 45 minut
Čas polnjenja: 3 ure
Komplet vključuje: čistilec, polnilec ter dva filtra (grobi in fini filter vložek).</t>
  </si>
  <si>
    <t>poz.PS3 – ROČNI BATERIJSKI ČISTILEC
* kot npr. Catfish baterijski sesalec za bazen ali tehnično enakovredno - oprema po izboru (po zahtevi uporabnika);</t>
  </si>
  <si>
    <t xml:space="preserve">poz.ČS1 - ČISTILNI STROJ ZA ČISTE POVRŠINE OBJEKT B PRITLIČJE
Dimenzije stroja 133,2 x 49 x 115,3 cm
Stroj primeren za čiščenje bazenske ploščadi, tlaka keramike. Možnost čiščenja pod rahlim naklonom. Odpornost na klor in mokro okolje. Stroj z lastnim pogonom.
Kompakten ribalno sesalni stroj na baterije, s pogonom koles in sistemom doziranja čistilne raztopine glede na hitrost gibanja ter integriranim polnilcem. Delovna širina 55cm, širina sesalne šobe 79cm. Zmogljivost sesanja za cca. 2000m2. Rezervoar čiste/umazane vode 60/60l. 
Nazivna moč 1000W, Nazivna napetost 24V. Premer ščetk 2x28cm. Certifikat TUV. Vzdržljivost baterije do 3,5 ure. V kompletu z baterijo, vodilnim kolesom in krtačami za delovanje. Garancija 24 mesecev.
</t>
  </si>
  <si>
    <t>poz.ČS1 - ČISTILNI STROJ ZA ČISTE POVRŠINE OBJEKT B PRITLIČJE
* kot npr. TASKI swingo 1255 B Power BMS ali tehnično enakovredno - oprema po izboru (po zahtevi uporabnika);</t>
  </si>
  <si>
    <t>3.2.6.01.05.</t>
  </si>
  <si>
    <t>3.2.6.01.05.01</t>
  </si>
  <si>
    <t>3.2.6.01.06.</t>
  </si>
  <si>
    <t>3.2.6.01.06.01</t>
  </si>
  <si>
    <t>poz.ČS2 - ČISTILNI STROJ ZA ČISTE POVRŠINE OBJEKT B KLET
* kot npr. TASKI swingo 755 B Power BMS ali tehnično enakovredno - oprema po izboru (po zahtevi uporabnika);</t>
  </si>
  <si>
    <t xml:space="preserve">poz.ČS2 - ČISTILNI STROJ ZA ČISTE POVRŠINE OBJEKT B KLET
Dimenzije stroja 116 x 47,5 x 116,7 cm
Stroj primeren za čiščenje bazenske ploščadi, tlaka keramike. Možnost čiščenja pod rahlim naklonom. Odpornost na klor in mokro okolje. Ker površine okrog trening bazena niso tako velike, stroj ne potrebuje lastnega pogona.
Kompakten ribalno sesalni stroj na baterije, s pogonom koles in sistemom doziranja čistilne raztopine glede na hitrost gibanja. Delovna širina 43cm, širina sesalne šobe 69cm. Zmogljivost sesanja za cca 700m2. Rezervoar čiste/umazane vode 40/40l. 
Nazivna moč 900W, Nazivna napetost 24V. Premer ščetke 43cm. Certifikat CE/CB. Vzdržljivost baterije do 2 uri. V kompletu z baterijo, vodilnim kolesom in krtačami za delovanje. Garancija 24 mesecev.
</t>
  </si>
  <si>
    <t>3.2.6.01.07.</t>
  </si>
  <si>
    <t>3.2.6.01.07.01</t>
  </si>
  <si>
    <t xml:space="preserve">poz.ČS3  - ČISTILNI STROJ ZA UMAZANE POVRŠINE OBJEKT B
Dimenzije stroja 178x89x140 cm
Zaradi velike površine čiščenja se v objektu B predividi ribalno sesalni čistilni stroj z možnostjo sedenja. Zaradi transporta preko dvigala in prehajanja vrat  večjih prostorov obvezno znotraj dimenzij 200x90cm! 
Baterijski električni stroj za čiščenje čistih površin kletne bazenske ploščadi in območja bazena, možnost sesanja in ribanja. Primeren za čiščenje keramičnih površin in površin brušenega betona. Odporen na klor. Delovna širina 85cm, širina sesalne šobe 110cm. Rezervoar čiste/umazane vode 200/210l. Hitrost čiščenja 8km/h. V kompletu z baterijo, polnilcem, vodilnim kolesom in ustrezno krtačo za ribanje površin B objekta. Z garancijo 24 mesecev. Z integriranim sistemom za polnjenje.
</t>
  </si>
  <si>
    <t>poz.ČS3  - ČISTILNI STROJ ZA UMAZANE POVRŠINE OBJEKT B
* kot npr. stroj za ribanje in sesanje TASKI swingo 4000 ali tehnično enakovredno - oprema po izboru (po zahtevi uporabnika);</t>
  </si>
  <si>
    <t>4.2.6.01.</t>
  </si>
  <si>
    <t>4.2.6.01.01.</t>
  </si>
  <si>
    <t>4.2.6.01.01.01</t>
  </si>
  <si>
    <t>poz.ČS4  - ČISTILNI STROJ ZA UMAZANE POVRŠINE OBJEKT C
* kot npr. stroj za ribanje in sesanje TASKI swingo 1650 BMS EURO ali tehnično enakovredno - oprema po izboru (po zahtevi uporabnika);</t>
  </si>
  <si>
    <t xml:space="preserve">poz.ČS4  - ČISTILNI STROJ ZA UMAZANE POVRŠINE OBJEKT C
Dimenzije stroja 154 x 69 x 118 cm
Zaradi transporta preko dvigala in prehajanja vrat večjih prostorov obvezno znotraj dimenzij 157x90cm. 
Baterijski električni ribalno sesalni stroj za čiščenje umazanih površin C objekta. Primeren za čiščenje parketa, brušenega betona in keramike. Delovna širina 65 cm. Širina sesalne šobe okrog 95cm. 85/85l rezervoar čiste/umazane vode. 
V kompletu s krtačo primerno za beton, parket, keramiko in krtačo za ribanje.  V kompletu tudi baterija. Vzdržljivost baterije do 4,5h. Hitrost čiščenja 4,5km/h. Z integriranim sistemom za polnjenje. 
</t>
  </si>
  <si>
    <t>3.2.7.</t>
  </si>
  <si>
    <t>GRAFIČNA OPREMA (objekt B)</t>
  </si>
  <si>
    <t>GRAFIČNA OPREMA OBJEKTA</t>
  </si>
  <si>
    <t>3.2.7.01.</t>
  </si>
  <si>
    <t>4.2.7.</t>
  </si>
  <si>
    <t>4.2.7.01.</t>
  </si>
  <si>
    <t>GRAFIČNA OPREMA (objekt C)</t>
  </si>
  <si>
    <t>POSEBNA TEHNIČNA OPREMA (vsi objekti) SKUPAJ
(osnova za DDV)</t>
  </si>
  <si>
    <t>POSEBNA TEHNIČNA OPREMA (vsi objekti) SKUPAJ
(vključno z DDV)</t>
  </si>
  <si>
    <t>ŠPORTNA OPREMA (vsi objekti) SKUPAJ
(osnova za DDV)</t>
  </si>
  <si>
    <t>ŠPORTNA OPREMA (vsi objekti) SKUPAJ
(vključno z DDV)</t>
  </si>
  <si>
    <t>GRAFIČNA OPREMA (vsi objekti) SKUPAJ
(osnova za DDV)</t>
  </si>
  <si>
    <t>GRAFIČNA OPREMA (vsi objekti) SKUPAJ
(vključno z DDV)</t>
  </si>
  <si>
    <t>3.2.7.00.</t>
  </si>
  <si>
    <t>3.2.7.00.01.</t>
  </si>
  <si>
    <t>3.2.7.00.01.01</t>
  </si>
  <si>
    <t>3.2.7.00.01.02</t>
  </si>
  <si>
    <t>3.2.7.00.01.03</t>
  </si>
  <si>
    <t>3.2.7.01.01.</t>
  </si>
  <si>
    <t>3.2.7.01.00.</t>
  </si>
  <si>
    <t>3.2.7.01.00.01</t>
  </si>
  <si>
    <t>3.2.7.01.00.02</t>
  </si>
  <si>
    <t>TGO - TEHNIČNA GRAFIČNA OPREMA</t>
  </si>
  <si>
    <t>Na podlagi pravilnika »4084. Pravilnik o razvrstitvi kopališč in organizacijskih ukrepih za varstvo pred utopitvami, stran 13026« je potrebno določiti vrsto kopališča, red na kopališču, kopališke znake, opremo in sredstva za reševanje iz vode, organizacijo varstva pred utopitvami, oblačila z oznakami reševalcev iz vode ter postopek pridobitve obratovalnega dovoljenja.</t>
  </si>
  <si>
    <t xml:space="preserve">Vsako kopališče mora biti opremljeno s predpisanimi znaki za nevarnosti in obveznosti, prepovedi ter opozorila oziroma obvestila, ki so jih obiskovalci kopališča dolžni upoštevati. Namestitev ustreznega znaka je obvezna povsod tam, kjer se pojavi kateri od primerov, naštetih v 15. do 17. členu zgoraj omenjenega pravilnika.
Krajša stranica vsakega znaka mora biti dolga najmanj 40 cm.
Za pozicijo kopaliških znakov glej dispozicijo opreme, klet 1 in pritličje. </t>
  </si>
  <si>
    <t>3.2.7.01.01.01</t>
  </si>
  <si>
    <t>3.2.7.01.01.02</t>
  </si>
  <si>
    <t>3.2.7.01.01.03</t>
  </si>
  <si>
    <t>3.2.7.01.01.04</t>
  </si>
  <si>
    <t>3.2.7.01.01.05</t>
  </si>
  <si>
    <t>poz.TGO - TEHNIČNA GRAFIČNA OPREMA
Znaki za nevarnosti in obveznosti po specifikaciji</t>
  </si>
  <si>
    <t>Z1 - Znak za plavalce</t>
  </si>
  <si>
    <t xml:space="preserve">Z2 - Znak za neplavalce </t>
  </si>
  <si>
    <t>Z3 - Znak za otroke</t>
  </si>
  <si>
    <t>Z4 - Obvezno razkuževanje nog</t>
  </si>
  <si>
    <t>3.2.7.01.01.06</t>
  </si>
  <si>
    <t>3.2.7.01.01.07</t>
  </si>
  <si>
    <t>3.2.7.01.01.08</t>
  </si>
  <si>
    <t>3.2.7.01.01.09</t>
  </si>
  <si>
    <t>3.2.7.01.01.10</t>
  </si>
  <si>
    <t>3.2.7.01.01.11</t>
  </si>
  <si>
    <t>3.2.7.01.01.12</t>
  </si>
  <si>
    <t>Z5 - Obvezno prhanje</t>
  </si>
  <si>
    <t xml:space="preserve">Z6 - Prepoved hoje v obuvalu </t>
  </si>
  <si>
    <t>Z7 - Prepoved vstopa živalim</t>
  </si>
  <si>
    <t>Z8 - Prepoved igre z žogo</t>
  </si>
  <si>
    <t>Z9 - Prepoved skakanja v vodo</t>
  </si>
  <si>
    <t>Z10 - Prepoved plavanja pod vodo</t>
  </si>
  <si>
    <t>Z11 - Globina vode</t>
  </si>
  <si>
    <t>Z12 - Prostor za prvo pomoč</t>
  </si>
  <si>
    <t>Z13 - Prostor za reševalca iz vode</t>
  </si>
  <si>
    <t>3.2.7.01.02.</t>
  </si>
  <si>
    <t>3.2.7.01.02.01</t>
  </si>
  <si>
    <t>3.2.7.01.02.02</t>
  </si>
  <si>
    <t>3.2.7.01.02.03</t>
  </si>
  <si>
    <t>3.2.7.01.02.04</t>
  </si>
  <si>
    <t>poz.TGO - TEHNIČNA GRAFIČNA OPREMA
Znaki za opozorila oz. obvestila po specifikaciji</t>
  </si>
  <si>
    <t>Obvezna smer</t>
  </si>
  <si>
    <t>Dovoljeni položaji pri spuščanju po toboganu</t>
  </si>
  <si>
    <t>Sprememba globine vode</t>
  </si>
  <si>
    <t>3.2.7.01.03.</t>
  </si>
  <si>
    <t>3.2.7.01.03.01</t>
  </si>
  <si>
    <t>4.2.7.00.</t>
  </si>
  <si>
    <t>4.2.7.00.01.</t>
  </si>
  <si>
    <t>4.2.7.00.01.01</t>
  </si>
  <si>
    <t>4.2.7.00.01.02</t>
  </si>
  <si>
    <t>4.2.7.00.01.03</t>
  </si>
  <si>
    <t>4.2.7.01.00.</t>
  </si>
  <si>
    <t>4.2.7.01.00.01</t>
  </si>
  <si>
    <t>4.2.7.01.00.02</t>
  </si>
  <si>
    <t>4.2.7.01.01.</t>
  </si>
  <si>
    <t>4.2.7.01.01.01</t>
  </si>
  <si>
    <t>X.2.7.</t>
  </si>
  <si>
    <t>GOSTINSKA OPREMA</t>
  </si>
  <si>
    <t>VGRADNA OPREMA</t>
  </si>
  <si>
    <t>VGRADNA OPREMA (garderobni objekt E v ZU)</t>
  </si>
  <si>
    <t>PREMIČNA OPREMA</t>
  </si>
  <si>
    <t>ŠPORTNA OPREMA</t>
  </si>
  <si>
    <t>'POSEBNA TEHNIČNA OPREMA</t>
  </si>
  <si>
    <t>GRAFIČNA OPREMA</t>
  </si>
  <si>
    <t>2.2.7.</t>
  </si>
  <si>
    <t>GRAFIČNA OPREMA (objekt A)</t>
  </si>
  <si>
    <t>5.2.7.</t>
  </si>
  <si>
    <t>GRAFIČNA OPREMA (objekt D)</t>
  </si>
  <si>
    <t>GRAFIČNA OPREMA (ZU)</t>
  </si>
  <si>
    <t>6.2.7.</t>
  </si>
  <si>
    <t>SKUPNA REKAPITULACIJA - OPREMA</t>
  </si>
  <si>
    <t>OPREMA SKUPAJ - osnova za DDV:</t>
  </si>
  <si>
    <t>OPREMA SKUPAJ  - z vključenim DDV:</t>
  </si>
  <si>
    <t>PROJEKTANTSKI  POPIS  DEL - OPREMA</t>
  </si>
  <si>
    <t>2.2.3.03</t>
  </si>
  <si>
    <t>DRUGO</t>
  </si>
  <si>
    <t>kompletno poz.P10 – PULT ČAJNA KUHINJA PISARNE po opisu in teh.por.
* glej shemo 2.05 Čajna kuhinja pisarne, OB.02 - oprema po načrtu;</t>
  </si>
  <si>
    <t>kompletno poz.Č1 - ČAJNA KUHINJA PISARNE po opisu in teh.por.
* glej shemo 2.05 Čajna kuhinja pisarne OB.02 - oprema po načrtu;</t>
  </si>
  <si>
    <t>poz.P5 - PULT RECEPCIJA C
Pult se nahaja v pritličju v objektu C in in je sestavljen iz večih delov:
- Delovni pult dimenzije: dolžina 592cm, globina 60cm, višina 75cm
- Izdajni pult dimenzije: dolžina 361cm, globina 50cm, višina 110cm</t>
  </si>
  <si>
    <t>poz.P13 – PULT ČAJNA KUHINJA RECEPCIJA C OBJEKT
Dimenzije širina 120cm, globina 65cm, višina 90cm 
Pult v sklopu s čajno kuhinjo - poz. Č4
Pult se nahaja v objektu C.</t>
  </si>
  <si>
    <t xml:space="preserve">poz.OR - OPREMA ZA REŠEVANJE IZ VODE
Oprema za reševanje iz vode skladno s pravilniki in standardi. 
Skladno s predpisi o opremi in sredstvih dajanja prve pomoči in Pravilnikom o ukrepih za varstvo pred utopitvami na kopališčih:
* 26.člen:
(3) Vsako kopališče mora imeti naslednjo opremo, ki omogoča varno in učinkovito reševanje iz vode ter komunikacijo z zdravstveno službo, centrom za obveščanje in policijo: 
- reševalne obroče ali reševalne žoge; 
- reševalne tube; 
- piščalke; 
- telefonsko ali radijsko zvezo.
* 29. člen:
(2) Ob bazenih za plavalce mora biti na sredini vsake daljše stranice en reševalni obroč oziroma reševalna žoga s 15 m vrvi na stojalu ali steni. 
(3) Ob prehodih globine vode in med delom bazena za neplavalce oziroma plavalce mora biti reševalni obroč ali reševalna žoga. 
(4) Na vsakem mestu opazovanja mora biti reševalna tuba.
</t>
  </si>
  <si>
    <t>poz.OR - OPREMA ZA REŠEVANJE IZ VODE (komplet po opisu in teh.por.)
* kot npr. na sliki v teh.por. - oprema po izboru;</t>
  </si>
  <si>
    <r>
      <t>poz.M10 - VIP MIZA 
Dolžina 800cm, širina 100cm, višina 77cm.</t>
    </r>
    <r>
      <rPr>
        <sz val="10"/>
        <color rgb="FFFF0000"/>
        <rFont val="Arial"/>
        <family val="2"/>
        <charset val="238"/>
      </rPr>
      <t xml:space="preserve"> </t>
    </r>
  </si>
  <si>
    <t>poz.M10 - VIP MIZA
* oprema po načrtu- glej 2.13 VIP jedilnica, OB.10;</t>
  </si>
  <si>
    <t>poz.ŠS1 - ŠPORTNI SEMAFOR - KOŠARKA
* glavni semafor v dvorani za igre z žogo in zaslona za časovni prikaz napada, kompletno po opisu in teh.por. - oprema po izboru (po zahtevi uporabnika);</t>
  </si>
  <si>
    <t>poz.ŠS1 - ŠPORTNI SEMAFOR - KOŠARKA
1x glavni semafor v dvorani za igre z žogo:
  Športni brezžično voden  semafor osnovnih karakteristik;
Vidljivost -berljivost do 90m ter kot gledanja do 160° vgrajena glasna sirena, 
Programirani športi po uradnih pravilih: košarka, rokomet, odbojka, futsal, tenis in prazni – personalizran program.
Prednja stran semaforja mora biti zaščitena nelomljivim ter anti-refleksnim polikarbonatom.
Garnitura vključuje vse potrebne konzole za upravljanje s semaforjem po zahtevanih pravilih ter omogoča možnost enostavnega preprogramiranja v primeru sprememb v pravilih iger, preko USB porta.
Približne mere semafora 1850(d) x 1150(v) x 80(g) v mm. 
Športni semafor prikazuje:
• Čas tekme po pravilih športnih iger za navedene športe, številka višine minimalno   20cm.
• Rezultat tekme po pravilih športnih iger za navedene športe, številka višine minimalno 20cm.
• Periodo tekme po pravilih športnih iger za navedene športe, številka višine minimalno 16 cm.
• Minuto odmora (košarka ali odbojka) oz. čas izključenega igralca (enega po ekipi pri rokometu), številke višine minimalno 16 cm.
• Posest žoge
• Oznake ekipe – nalepka DOMAČI / GOSTI
• Glasna sirena
2x športni semafor za časovni prikaz napada: 
Brezžično voden semafor s pikazovanjem časa napada pri košarki (par zaslonov). Garnitura vključuje upravljalno enoto semaforja.
Prednja stran semaforja mora biti zaščitena z nelomljivim ter anti-refleksnim polkarbonatom.
Merilec prikazuje čas tekme (višina številk minimalno 9cm) in čas napada pri košarki (minimalno 16cm), zadnjih 5 sekund napada prikazuje tudi desetinke. Vključuje tudi glasno sireno ter rdečo piko, ki se prižge ob izteku časa napada z vgrajeno sireno.
Merilec se montira na konstrukcijo koša minimalno 30 cm nad zgornjo linijo košarkarske table.
Približne dimenzije semaforja: 500x470x80 mm</t>
  </si>
  <si>
    <t>HLADILNA OMARA, dim. 710x800x2000 mm
- izolacija min.70mm
- volumen: 650 l
- kapaciteta: 4 prestavljive police GN 2/1
- temperaturno območje: -2°C/+8°C
v ceni zajeti tudi priklop:
 - priključna moč: 0,45kW 1N~230V 
- število rešetk: 3
- Hladilni sistem: monoblok
- Testni pogoji: +43°C/40% r.v.
- Enegijski razred :C</t>
  </si>
  <si>
    <t>ZAMRZOVALNA OMARA, dim. 710x800x2000 mm
- izolacija min.70mm
- volumen: 650 l
- kapaciteta: 4 prestavljive police GN 2/1
- temperaturno območje: -22°C/-18°C
v ceni zajeti tudi priklop:
 - priključna moč: 0,6kW 1N~230V
- Hladilno sredstvo: R 290
- Testni pogoji: +43°C/65% r.v.
- Priključna moč: 340 W
- Priključna napetost: 230V/50Hz
- ENERGIJSKI  RAZRED:  D</t>
  </si>
  <si>
    <t xml:space="preserve">LEDOMAT ZA DROBLJENI LED/GLAVA, dim. 700x650x995 mm, kapaciteta: 160 kg/dan
v ceni zajeti tudi priklope: 
 - priključna moč: 1,2 kW 1N-230V
 - priklop vode: HV DN20
 - odtok: DN50
- zračno hlajen
- Tipka na dotik za vklop in resetiranje
- Možnost povezave na aplikacijo za pregled delovanje ledomata
- Opozorilo v primeru HACCP napak
- Možnost posodobitve in pridobitve haccp podatkov z USB vhodom </t>
  </si>
  <si>
    <t>kompletno LEDOMAT ZA DROBLJENI LED po opisu</t>
  </si>
  <si>
    <t>MONTAŽNA HLADILNA KOMORA, dim. 3140x5540x2140 mm
- prostornina 33,53 m³, temperatura +2° /+8°C.
- izolacija poliuretan 70 mm
- notranja in zunanja obloga stenskih in stropnih elementov: belo lakirana pocinkana pločevina
- krilna hladilniška vrata, odprtina 800 x 1850 mm
HLADILNI SISTEM ZA HLADILNICO
- prostornina 33,53 m³, temperatura +2° /+8°C.
- el. priključek 400V/3/50Hz, največji obrat tok 4,5 A
- kondenzacijska enot (freon R404A/452A), sušilna patrona, pokazno steklo, regulator vrtljajev ventilatorja kondenzatorja, varnostni presostat, konzola – predvidoma montirana izven prostora s komoro, komponente: pol-hermetični kompresor
- stikalna omarica z elektronsko regulacijo, stikalo vrat
- stropni dinamični uparjalnik (električno odtaljevanje), TE ventil,
- povezovalne cevi in kabli – do 10 m, freon, 2x LED osvetlitev</t>
  </si>
  <si>
    <t>HLAJENA VITRINA ZA SLADOLED, dim. 1100x1200x950/1300 mm, kapaciteta: 12 posodic 5,2
- temperaturno območje: -12°C/-22°C
- na kolesih
- dinamično hlajenje
- avtomatsko odtajevanje
- nočna zavesa
- notranja osvetlitev- LED
- elektronski regulator
- kolesa 2 z in 2 brez zavor
- priključna napetost: 230V/ 50Hz
v ceni zajeti tudi priklop:
 - priključna moč: 1,6kW 3N-400V</t>
  </si>
  <si>
    <t>AVTOMATSKI MEHČALEC VODE, dim.245x450x440 mm,
- avtomatska volumetrijsko krmiljena regulacija
- priključna moč 4W
v ceni zajeti tudi priklop:
 - električni priključek: 1N-230V</t>
  </si>
  <si>
    <t xml:space="preserve">STROJ ZA POMIVANJE, dim.600x610x850 mm
- svetla vstavna višina: 409 mm, - velikost košar: 500x500 mm
v ceni zajeti tudi priklope: 
 - priključna moč: 6,65kW 3N~400V
 - priklop vode: HV DN20
 - odtok: DN50
- Povezava preko aplikacije za vpogled v delovanje stroja usklajeno z standardi HACCP
- Pomivalne in izpiralne roke iz nerjavečega jekla
- Vključen S/S filter </t>
  </si>
  <si>
    <t>NAMIZNA HLADILNA VITRINA, dim. 746x717x920 mm, kapaciteta 2x GN 1/1
v ceni zajeti tudi priklope: 
 - priključna moč: 0,35 kW 1N-230V</t>
  </si>
  <si>
    <t>LEDOMAT, polne kocke, dim.500x580x800 mm, kap. 54 kg ledu/dan, 
- zračno hlajenje,
- Tipka na dotik za vklop in resetiranje
- Možnost povezave na aplikacijo za pregled delovanje ledomata
- Opozorilo v primeru HACCP napak
- Možnost posodobitve in pridobitve haccp podatkov z USB vhodom 
v ceni zajeti tudi priklope:
 - priključna moč: 220-240/50/1
 - priklop vode: HV DN20
 - odtok: DN50</t>
  </si>
  <si>
    <t>HLADILNA OMARA ZA PIJAČO Z DRSNIMI VRATI, dim. dim. 1000 x 700SL/720H x 2023  
- volumen: 776/660 l, 8 žičnih polic 4x leva, 4x desna
- temperaturno območje: +0°C/+10°C, dinamično hlajenje
- notranja osvetlitev 2x LED vertikalno 
- ključavnica
-  vrata: drsna (SL), izvedba H: krilna, dim. 1000 x 700SL/720H x 2023   
v ceni zajeti tudi priklope:
 - priključna moč: 0,3kW 1N~230V</t>
  </si>
  <si>
    <t xml:space="preserve">ZAMRZOVALNA OMARA, dim. 690x840x2050 mm
- Temp. obm.: -22oC / -18oC
- Zunanja in notranja obloga iz nerjaveče pločevine AISI304
- Debelina izolacije: 80 mm
- Število rešetk:  3
- Nastavljive noge (opcija-kolesa):  DA
- Testni pogoji: +43°C/65% r.v.
- Priključna moč: 340 W
- Priključna napetost: 230V/50Hz
- ENERGIJSKI  RAZRED:  D
</t>
  </si>
  <si>
    <t>AVTOMATSKI MEHČALEC VODE – DELNO RAZSOLJEVANJE, dim.245x450x440 mm
v ceni zajeti tudi priklope:
 - električni priključek 1N-230V
- priključna moč 4W</t>
  </si>
  <si>
    <t>kompletno STROJ ZA POMIVANJE POSODE po opisu</t>
  </si>
  <si>
    <t>STROJ ZA POMIVANJE POSODE, dim.600x610x850 mm
- Povezava preko aplikacije za vpogled v delovanje stroja usklajeno z standardi HACCP
- Pomivalne in izpiralne roke iz nerjavečega jekla 
- Vključen S/S filter
v ceni zajeti tudi priklope:
 - priključna moč: 6650W
 - priklop vode: HV DN20
 - odtok: DN50</t>
  </si>
  <si>
    <t>LEDOMAT, polne kocke, dim.450x545x690 mm, kap. 38kg ledu/dan
- Zračno hlajenje
- Poraba vode: 3,2l/h
- Tipka na dotik za vklop in resetiranje
- Možnost povezave na aplikacijo za pregled delovanje ledomata
- Opozorilo v primeru HACCP napak
- Možnost posodobitve in pridobitve haccp podatkov z USB vhodom 
v ceni zajeti tudi priklope:
 - priključna moč: 0,35kW 1N-230V
 - priklop vode: HV DN20
 - odtok: DN32</t>
  </si>
  <si>
    <r>
      <t xml:space="preserve">specifikacija kuhinjske in gostinske opreme je izdelana po načrtu: 5/2 Načrt tehnologije – kuhinja  </t>
    </r>
    <r>
      <rPr>
        <sz val="9"/>
        <color rgb="FFFF0000"/>
        <rFont val="Arial"/>
        <family val="2"/>
        <charset val="238"/>
      </rPr>
      <t xml:space="preserve"> št. 61/20, ki ga je izdelalo podjetje IXA d.o.o. v januarju 2021. </t>
    </r>
    <r>
      <rPr>
        <sz val="9"/>
        <rFont val="Arial"/>
        <family val="2"/>
        <charset val="238"/>
      </rPr>
      <t>Kuhinjsko opremo iz načrta tehnologije je potrebno uskladiti z načrti opreme.</t>
    </r>
  </si>
  <si>
    <t>poz.G1 - GARDEROBNA OMARICA S SEDALOM
Omarice L oblike, se na tlorisni površini 35x50cm nahajata dve omarici, ena nad drugo, skupna višina 210cm (klop na višini 43cm, omarica 171cm).
Možnost obešalnika in skladiščenja zimske garderobe. Varovalo vrat in ključavnica vključena v opremo. Elektronsko zaklepanje, zaželjeno zaklepanje z mestno kartico Urbano. Material: HPL. Kot Schafer GVKF 13 v barvi 14001oz. RAL 9006 ali tehnično enakovredno. Finalno obdelavo potrdi arhitekt.</t>
  </si>
  <si>
    <t xml:space="preserve">poz.PR1 - PREOBLAČILNA KABINA STANDARD S SEDIŠČEM
Dolžina in širina preoblačilne kabine odvisna od mesta vgradnje, glej PZI arhitekturo, stena 15cm nad tlemi do višine keramike (217,5cm oz. 214cm), glej PZI arhitekturo.
S klopjo na višini 45cm. Vrata v preoblačilnico HPL, širina 70cm. Od tal do stropa lesene predelne stene. Pohištveni elementi po meri, Max HPL plošče.Tečaji vrat poravnani s steno in vrati.
Zaklepanje preko aluminijaste ročice, z indikatorjem zasedenosti iz aluminija. Klop iz 13mm debelih HPL plošč s trdnim jedrom. Na višini 45cm. Nastavljive podporne noge, podstavki pokriti z rozeto. Izdelano v celoti iz nerjavečega jekla. Plastične noge ali plastične prevleke niso dovoljene. V kabino obvezno vključeni obešalniki za obešanje oblačil na različnih višinah- nekateri na 85cm, nekateri na 110cm in nekateri na 180cm. Vsi jekleni deli primerni za uporabo v kloriranem okolju- korozijski razred C4.
</t>
  </si>
  <si>
    <t xml:space="preserve">poz.PR2 - PREOBLAČILNA KABINA INVALIDI S SEDIŠČEM
Dolžina 200cm, širina 160cm, stena 15cm nad tlemi do višine ploščic (217,5cm oz. 214cm), glej PZI arhitekturo
S sediščem širokim 50cm, visokim od 40-48cm. Klop naj bo na višini 75cm opremljena z oprijemalom. Poleg klopi mora biti zagotovljen svetli prostor 150x150cm. Vrata v preoblačilnico širine 80cm, s kljuko in indikatorjem zasedenosti, brez samozapirala. Od tal do stropa HPL predelne stene. Obešalniki za plašče, ki naj bodo vključeni v kabini, naj bodo umeščeni na različnih višinah: nekateri na 85cm, nekateri na 110cm in nekateri na 180cm. Preoblačilna kabina opremljena z gumbom za klic v sili (glej načrt elektro inštalacij). Vsi jekleni deli primerni za uporabo v kloriranem okolju- korozijski razred C4.
Za konstrukcijo iz HPL plošč glej PR1! </t>
  </si>
  <si>
    <t xml:space="preserve">poz.SED1 - SEDIŠČNA KLOP POD OBEŠALNIKI ZA OBLAČILA
Na višini 43cm, globina 36cm. Za natančno dolžino glej sheme keramike.
Klop brez nog, fiksirana v steno s konzolnimi nosilci pod klopjo na razmaku 1 metra. Glej sheme keramike arhitektura PZI. Oblikovno sediščna klop sledi sistemu preoblačilnih kabin s klopjo PR1 in PR2. Glej sistem PR1. Vsi jekleni deli primerni za uporabo v kloriranem okolju- korozijski razred C4.
</t>
  </si>
  <si>
    <t xml:space="preserve">pozP8 – PULT ZUNANJI BAR OB BAZENU
Dimenzije: 11,32 m
op.: Pult se navaezuje na kuhinjsko tehnologijo zunanjega bara (glej prilogo za načrt in popise). Mere uskladiti na licu mesta. Bar se nahaja v pritličju ob zunanjih bazenih. </t>
  </si>
  <si>
    <t>poz.P10 – PULT ČAJNA KUHINJA PISARNE
Dimenzije širina 360cm, globina 65cm, višina 90cm, RF
Pult v sklopu s čajno kuhinjo - poz. Č1
Pult se nahaja v pritličju v objektu B.</t>
  </si>
  <si>
    <t>poz.Č1 - ČAJNA KUHINJA PISARNE
Dimenzije čajne kuhinje 2,4m, (celotna dolžina pulta je 3,6m)
Čajna kuhinja v sejni sobi opremljena s podpultnim hladilnikom, RF koritom z odcejevalnikom, mm kuhalno ploščo, kuhinjsko napo vgrajeno v pult in pomivalnim strojem. Vključen prostor za čistila, smeti in skladišče. Smiselno umeščena v pohištveni blok. Z coklom, dvignjena od tal za 7cm. Pult na višini 90cm. Čajna kuhinja umešena na sredino pohištvenega bloka oz. pulta, ob strani anonimen pomdpultni shranjevalni prostor.</t>
  </si>
  <si>
    <t>poz.PM - PREVIJALNA MIZA 
Dimenzije zaprte podlage: višina 80cm, dolžina 60cm, širina 15cm.
Dimenzije odprte podlage: dolžina 60cm, širina 80cm.
Namestitev previjalne povšine na višini 85 cm od tal.
Stenska previjalna miza iz PUR pene, z enostavnim odpiranjem in zapiranjem. Miza enostavna za čiščenje.</t>
  </si>
  <si>
    <t>poz.Č4 - ČAJNA KUHINJA RECEPCIJA C OBJEKT
Čajna kuhinja opremljena z RF koritom z odcejevalnikom, 30x60cm kuhalno ploščo, filtersko kuhinjsko napo vgrajeno v pult, podlpultnim hladilnikom pod kuhalno ploščo. Vključen prostor za čistila, smeti in skladišče. Smiselno umeščena v pohištveni blok.
op.: Za pult in mizarsko pohištvo glej shemo oprema po načrtu recepcija C objekt.</t>
  </si>
  <si>
    <t>poz.O1 – OMARA RECEPCIJA C 
Dimenzije širina 780cm, globina 65cm, višina 325cm
op.: Omara se nahaja  pritličju v objektu C ob recepciji. V omari so prostori za garderobo, shranjevanje in čajna kuhinja. Omara sega od stene so stene, od stropa do tal. Za dotop do zgornjih delov omare je na omaro montirana lestev na tračnici.</t>
  </si>
  <si>
    <t>2.2.3.03.01</t>
  </si>
  <si>
    <t>2.2.3.03.02</t>
  </si>
  <si>
    <t>Ena od osnovnih namembnosti objekta Kopališča Ilirija je profesionalno plavanje, ki se v poletnih mesecih odpre za rekreativno dejavnost. Plavalni olimpijski bazen bo z vso potrebno tehnologijo pripravljen za organizacijo in izvedbo tekem na nivoju mladinskim prvenstev v 25 metrskih disciplinah (skladno s FINA in LEN standardi). Vsa oprema mora biti primerna za uporabo v vlažnem in kloriranem okolju! Vsi jekleni deli, vključno s pritrdili primerni za uporabov  kloriranem okolju v območju bazena, C4 razred korozivnosti.</t>
  </si>
  <si>
    <t>3.2.4.03.09.</t>
  </si>
  <si>
    <t>3.2.3.03.09.01</t>
  </si>
  <si>
    <t xml:space="preserve">STOLI ZA EVAKUACIJO gibalno oviranih
Evakuacijski stoli za pomoč ob evakuaciji gibalno oviranih iz višjih etaž objekta preko stopnic, stoli primerni za upravljanje ene osebe, pripravljeni za uporabo v nekaj sekundah, omogočajo spuščanje po stopnicah, dodatna zavora ni potrebna, 6 let garancije, v skladu s CE, TuV in ISO 9001 cestifikatom
</t>
  </si>
  <si>
    <t>evakuacijski stoli vključno s stenskimi pritrdili, evakuacijski stoli v celoti barvani v RAL 9006 ali črno barvo, po izbiri arhitekta</t>
  </si>
  <si>
    <t>6.1.</t>
  </si>
  <si>
    <t>6.1.1.</t>
  </si>
  <si>
    <t>6.1.1.00.</t>
  </si>
  <si>
    <t>6.1.1.00.01.</t>
  </si>
  <si>
    <t>OPREMA- ZU (objekt zunanji bar)</t>
  </si>
  <si>
    <t>VGRADNA OPREMA (objekt zunanji bar)</t>
  </si>
  <si>
    <t>6.1.1.00.01.01</t>
  </si>
  <si>
    <t>6.1.1.00.01.02</t>
  </si>
  <si>
    <t>6.1.1.00.01.03</t>
  </si>
  <si>
    <t>6.1.1.01.</t>
  </si>
  <si>
    <t>6.1.1.01.01.</t>
  </si>
  <si>
    <t>ZUNANJI BAZENSKI BAR- OBJEKT, LADIJSKI KONTEJNER</t>
  </si>
  <si>
    <t>6.1.1.01.01.01</t>
  </si>
  <si>
    <t>kompletno ladijski kontejner prilagojen za uporabo v gostilniške namene po opisu in teh.por.
* glej primer načrt opreme po načrtu</t>
  </si>
  <si>
    <t>Korito za popenjalke</t>
  </si>
  <si>
    <t xml:space="preserve">OPREMA - ZU </t>
  </si>
  <si>
    <t>Korito, z dostavo in montažo na končno mesto</t>
  </si>
  <si>
    <t>Zaradi opustitve betonskega korita se v atriju pred dvorano predvidi premična korita za zasaditev popenjalk. Korita morajo biti odporna na znanje vplive, visoko trpežna, iz eternita- brez azbesta, iz materiala, ki vpliva in regulira vlago v koritu, kvadraste oblike,
kot npr. Swisspearl delta 60, 120/55cm, volumen 396l, srebrno sive barve ali enakovredno.</t>
  </si>
  <si>
    <t>poz.L1 - LETVENIK
Leseni letvenik, vijačen v AB steno, višina 250cm, širina 90cm, globina 14cm. Letveniki vgrajeni v liniji z akustično leseno oblogo v dvoranah. Zgornja lestvina letvenika izmaknjena iz ravnine, spodnje lestvine v liniji. Skladni s smernicami za telovadno opremo za športni karton.
Dobavljiv s podkonstrukcijo in vijaki za pritrjevanje.</t>
  </si>
  <si>
    <t>poz. L1 - LETVENIK
* kot npr. na sliki v tehničnem poročilu</t>
  </si>
  <si>
    <t>poz. GOR - gimnastično orodje
* kompletno po specifikaciji v tehničnem poročilu</t>
  </si>
  <si>
    <t xml:space="preserve">poz.DGOP - DRUGA GIMNASTIČNA OPREMA PREMIČNA
Kompletna druga gimnastična oprema namenjena telovadbi osnovnošolskih in srednješolskih otrok in trening gimnastike. Specifikacija oz. opisi opreme s količinami: po navedbah v tehničnem poročilu načrta opreme - obračun za komplet!
- bradljica, dvojna bradlja na standardni višini 40cm, 2 kos
- vrvi za plezanje, 3 kos, vrvna lestev, 2 kos, kimono vrv, 1 kos
- polivalentne blazine, 1 kpl
- velika kocka, cca 1x1,2x1,5m, 2 kos
- male kocke 90x75x60cm, PVC prevleka, 8 kos
- male kocke 90x75x40cm, PVC prevleka, 8 kos
- pručke, 8 kos, klopi, 2 kos, grbača oz. ''half moon'', 4 kos
- obroči, 12 kos, palice, 12 kos, kolebnice, 15 kos
- velika žoga pilates, 8 kos, mala žoga pilates, 8 kos
- bosu, 8 kos
- stajke kratke, z zaobljenimi vogali, za trening stoje, protizdrsna zaščita, 10 parov
- stajke dolge, 10 parov
- preskok iz kock oz. ''trapezoid box soft'', 1 kpl
- ovire, 8 kos, bungee lounge, 1 kpl
- posoda za magnezij, samostoječa, , 3 kos
- mehka debela blazina, 200x150x70cm, 2 kos
- skrinja, 1 kos
- blazina 2x2m, 200x200x10cm, elastična prevleka na zgornjem delu, 5 kos
- debele mehke blazine za doskočišče MPP, akro, 12 kos
- mala prožna ponjava, šolska, 2 kos
- mala prožna ponjava kot elite 36, 1 kos, mala prožna ponjava kot elite 40, 1kos
- dvovišinska bradlja šolska, s pritrdili, premična, 1 kpl
- teamgym akrobatska steza, 1 kpl
- omara za prvo pomoč, 1 kpl
- MERILEC PREDKLONA, 1 kos, TEHTNICA  Z VIŠINOMEROM, 1 kos, ELEKTRONSKI TAPING, 1 kos, KALIPER, 1 kos, SKOK V VIŠINO, 1 kos, DROG LETVENIKA, 2 kos, OBROČ ZA RITMIČNO GIMANSTIKO, 20 kos, BLAZINA ZA SKOK V DALJINO Z MESTA, 2 kos, STOŽCI, 20 kos, MARKIRNI KLOBUČKI, 20 kos
</t>
  </si>
  <si>
    <t xml:space="preserve">poz.M11 - DELOVNA MIZA 
Pokrov širine 50cm, dolžine 70cm, višina 800cm
Nastavitev višine mize od 650mm do 1000mm, robustna miza s kovinskimi nogami  iz jeklenih cevi 45x45mm, prašno lakirane v črni barvi in vrhnjo ploščo debeline 22mm iz melaminske smole. Nosilnost 400kg. Možnost nadgradnje (kot na sliki v teh.por.). </t>
  </si>
  <si>
    <t>v ceni postavk je potrebno zajeti izdelavo vzorca končnega izgleda v merilu 1:1, kjer načrt zahteva, izdelavo in dobavo ter montažo</t>
  </si>
  <si>
    <t>kompletno poz.O2 – OMARA RECEPCIJA MASAŽE po opisu in teh.por., potreben vzorec,
* glej shemo 2.08 Recepcija masaža, OB.05 - oprema po načrtu;</t>
  </si>
  <si>
    <t>kompletno poz.O3 – OMARA PISARNE po opisu in teh.por, potreben vzorec,
* glej shemo 2.06 Pisarne, OB.03 - oprema po načrtu;</t>
  </si>
  <si>
    <t>poz.GOR - GIMNASTIČNO ORODJE
Gimnastično orodje namenjeno telovadbi osnovnošolskih in srednješolskih otrok in gimnastičnem treningu. Primerna in zadostna za izvajanje športnovzgojnega kartona za osnovne in srednje šole in treningom gimnastike na šolski ravni. Specifikacija oz. opisi opreme s količinami: po navedbah v tehničnem poročilu načrta opreme - obračun za komplet!
-	velika prožna ponjava z varnostnimi blazinami, 2 kos,
-	blazina za varovanje ob doskoku, z ročaji za prenašanje, 160/110/12cm, 7,5kg, z ojačano PVC prevleko z raztegljivega materiala, 2 kos
-	preproga in podlaga za parter, trak 14x2m, se navije kot preproga, položeno na parket, 7 kos
-	Air track, 14m, 1 kpl
-	žrd za drog, primeren za dvižni drog, 2 kpl
-	lestvina za dvovišinsko bradljo, primerna za dvižni drog, 2 kpl
-	blazine za drog 3x2m, 3 kpl
-	krogi, po višini prilagodljivi, vključno z sistemom za prilagajnje višine krogov, 6 kpl
-	bradlja, kot šolska bradlja, možno prilagajanje širine, 1 kpl
-	blazine za bradljo, 1 kpl, primerne za bradljo
-	gred, visoko stabilna, možnost prilagoditve višine, z dolžina 5m, širina nastopne površine 10cm, 2 kpl
-	mehka nizka gred, 2 kpl
-	nizka gred, 2 kpl
-	prevleka za debele blazine 6x3m, 2 kpl
-	debele blazine 3x3m, 4 kpl
-	jurček oz. ''competition mushroom'' fi100cm in fi 60cm, stabilna baza, z mehko PUR peno, 3 kpl
-	miza za preskok, 1 kpl
-	odskočna trda deska, z vzmetmi, za od 50 do 100kg, z peno na vrhnji fovršini v debelini 20mm, 2 kos
-	odskočna mehka deska, za do 80kg, 2 kos
-	blazine za preskok 3x2m, 2 kos
-	mehka blazina za preskok 6x2m, 1 kos
-	teamgym preskok- miza, 1 kos</t>
  </si>
  <si>
    <t>poz.G1 - GARDEROBNA OMARICA S SEDALOM
Omarice L oblike, se na tlorisni površini 35x50cm nahajata dve omarici, ena nad drugo, skupna višina 210cm (klop na višini 43cm, omarica 167cm).
Možnost obešalnika in skladiščenja zimske garderobe. Omarice, ki omogočajo montažo elektronske online mrežne ključavnice (ni del projekta opreme) in skriti razvod elektičnih kablov znotraj dvojnih sten. Material: HPL. Kot Schafer GVKF 13 v barvi 14001 oz. RAL 9006 ali tehnično enakovredno. Barvo potrdi arhitekt.</t>
  </si>
  <si>
    <t>2.2.3.03.03</t>
  </si>
  <si>
    <t>2.2.3.03.04</t>
  </si>
  <si>
    <t>2.2.3.03.05</t>
  </si>
  <si>
    <t>2.2.3.03.06</t>
  </si>
  <si>
    <t>4.2.3.04.02</t>
  </si>
  <si>
    <t>kompletno poz..P13 – PULT ČAJNA KUHINJA RECEPCIJA C OBJEKT po opisu in teh.por.
* glej shemo 2.20 Čajna kuhinja nadzorna soba OC.02 - oprema po načrtu;</t>
  </si>
  <si>
    <t>kompletno poz.Č4 - ČAJNA KUHINJA RECEPCIJA C OBJEKT po opisu in teh.por.
* glej shemo 2.20 Čajna kuhinja nadzorna soba OC.02 - oprema po načrtu;</t>
  </si>
  <si>
    <t>kompletno poz.O1 – OMARA RECEPCIJA C  po opisu in teh.por., potreben predhodni vzorec,
* glej shemo 2.20 Čajna kuhinja, OC.02 - oprema po načrtu;</t>
  </si>
  <si>
    <t>kompletno poz.P12 – PULT ČAJNA KUHINJA NADZORNA SOBA po opisu in teh.por.
* glej shemo 2.23 Čajna kuhinja nadzorna soba OD.01 - oprema po načrtu;</t>
  </si>
  <si>
    <t>kompletno poz.P5 - PULT RECEPCIJA C po opisu in teh.por.
* glej shemo 2.18 Recepcija, OC.01 - oprema po načrtu;</t>
  </si>
  <si>
    <t>kompletno poz.Č3 - ČAJNA KUHINJA NADZORNA SOBA po opisu in teh.por.
* glej shemo 2.22 Čajna kuhinja nadzorna soba OD.01 - oprema po načrtu;</t>
  </si>
  <si>
    <t>v ceni postavk je potrebno zajeti vzorec dimenzij cca. 50/50cm v merilu 1:1 s stiki materialov in obdelavo, izdelavo, dobavo ter montažo.</t>
  </si>
  <si>
    <t>2.2.3.00.01.04</t>
  </si>
  <si>
    <t>PREMIČNE POLICE, za natančen popis in detajleglej shemo opreme po načrtu 2.04 Premične police, OA.04; kot ločitev recepcijskega in muzejskega prostora služi kot premična stena, lesena iz večslojne masivne plošče (3s) 57mm, svetlo oljena, ne presega višine parapeta, s kolesi, ki ne smejo poškodovati teraca historičnega objekta. S tremi policami, glej shemo. Dolžina 160cm, globina 40cm, višina 240cm.</t>
  </si>
  <si>
    <t>VITRINA, za natančen popis in detajleglej shemo 2.03 Vitrina OA.03- oprema po načrtu; vgradna oglasna deska za namestitev obvestil kopališča, poravnana z leseno oblogo suhomontažnih sten, nevidno pritrjevanje v kotih, magnetna, RAL 9006, (upoštevati opis na načrtu), po potrditvi arhitekta</t>
  </si>
  <si>
    <t xml:space="preserve">KLOP, za natančen popis in detajle glej shemo opreme po načrtu 2.07 Klop, OA.07; klop vzdolž stene, ki prekriva ventilatorska konvektorja. Zgornji del ima perforacije, ki omogočajo pretok zraka. Lesena iz večslojne masivne plošče (3s) 57mm, svetlo oljena. 
Dolžina 361cm, globina 74cm, višina 100cm. </t>
  </si>
  <si>
    <t>KLOP, za natančen popis in detajle glej shemo opreme po načrtu 2.05 Klop, OA.05; klop, vzdolž stene, ki prekriva ventilatorske konvektorje. Zgornji del je perforiran in omogoča pretok zraka. Lesena iz večslojne masivne plošče (3s) 57mm, svetlo oljena. 
Dolžina 15.87m, globina 3.29m, višina 100cm, v potrditev predložiti vzorec in pridobiti potrditev projektanta.</t>
  </si>
  <si>
    <t xml:space="preserve">KLOP, glej shemo opreme po načrtu 2.22 Klop, OC.04; klop vzdolž stene, ki prekriva ventilatorske konvektorje. Zgornji del ima perforacije, ki omogočajo pretok zraka. Lesena iz večslojne masivne plošče (3s) 57mm, svetlo oljena. 
Dolžina 12.00m, globina 74cm, višina 100cm. </t>
  </si>
  <si>
    <t>2.2.3.00.01.05</t>
  </si>
  <si>
    <t>2.2.3.04</t>
  </si>
  <si>
    <t>ZAŠČITA INŠTALACIJSKIH VODOV</t>
  </si>
  <si>
    <t>2.2.3.04.01</t>
  </si>
  <si>
    <t>3.2.3.04</t>
  </si>
  <si>
    <t>3.2.3.04.01</t>
  </si>
  <si>
    <t>Obdelava vseh črno izoliranih inštalacijskih vodov, ki niso dostopni, s samolepilno srebrno folijo/oblogo, kot npr. obloga Arma-Check ali tehnično enakovredno. V kovinski srebrni barvi- potreben vzorec in potrditev arhitekta. Končni videz vseh inštalacij srebren.
- zaščita vseh delov črno izoliranih cevi na levi in desni strani vhoda v notranjosti prostorov bara in recepcije/muzeja</t>
  </si>
  <si>
    <t>Oprema v ˝Načrtu opreme in njegovem tehničnem poročilu˝ je deljena na opremo po izboru in opremo po načrtu. Oprema po izboru navaja zahteve, opise in želje, ki jih potencialno izbran izdelek dosega. Oprema po načrtu zahteva izdelek po skladen z načrtom, po meri, saj gre za oblikovno pomembne točke v objektu, ki so oblikovno višjega pomena. Oprema po načrtu sledi koherentni arhitekturni noti v objektu in arhitektovi želji.</t>
  </si>
  <si>
    <t>3.2.3.04.02</t>
  </si>
  <si>
    <t>4.2.3.05.</t>
  </si>
  <si>
    <t>4.2.3.05.01</t>
  </si>
  <si>
    <t>Obdelava vseh črno izoliranih inštalacijskih vodov s samolepilno srebrno folijo/oblogo, kot npr. obloga Arma-Check ali tehnično enakovredno. V kovinski srebrni barvi- potreben vzorec in potrditev arhitekta. Končni videz vseh inštalacij srebren.
- zaščita vseh delov črno izoliranih cevi v vhodnem hodniku pri zračni zavesi- 7m</t>
  </si>
  <si>
    <t>LADIJSKI KONTEJNER
Jekleni okvir obdan s trapezno pločevino, izoliran, galvaniziran in prašno barvan v barvi po izboru arhitekta. Predelava standardnega 20' ladijskega kontejnerja, vključno z rezanjem pločevine in vgradnjo odprtin po načrtu, vgradnja inštalacij po načrtu gostinske opreme, strojne, EI opreme, vgradnja osvetlitve. Vgradnja tlaka po izboru arhitekta s protizdrsnimi lastnostmi R12 V4- kot npr. produkti Roka Werk- Gastro Seecontainer 20'. 
Znotraj kontejnerja smiselno umeščena tehnologija bara in manjše skladišče po načrtih.
Potopne in premične stranice na straneh, upogib do 90 stopinj. Pulti v notranjosti iz mat brušenega inoxa, 3mm. Pohištvene fronte in stranice ter krila omaric iz brušenega inoxa, 3mm. 
Glej načrt vgradne opreme.</t>
  </si>
  <si>
    <t>Na vso pohištvo, pohištveno okovje je potrebno zagotoviti 10 let garancijske dobe. Vsa oprema visoke kvalitete, furnir visoke kakovosti, vso pohištveno okovje visoke kvalitete iz nerjavečega jekla, robustna, primerna za številne uporabnike obravnavanega javnega objekta.</t>
  </si>
  <si>
    <t>Obdelava vseh črno izoliranih inštalacijskih vodov s samolepilno srebrno folijo/oblogo, kot npr. obloga Arma-Check ali tehnično enakovredno. Vključno s pritrdilnim materialom in povezovalnimi elementi, z vsemi vogalnimi elementi in posebnimi kosi, glede na izvedene inštalacije.V kovinski srebrni barvi- potreben vzorec in potrditev arhitekta. Končni videz vseh inštalacij srebren.
- zaščita vseh delov črno izoliranih cevi v severnih garderobah- 10m vodov
- zaščita vseh delov črno izoliranih cevi v pisarnah- 45m vodov
- zaščita vseh delov črno izoliranih cevi v 1. nadstropju nad stropniščem med osmi B.K in B.M- 15m vodov
- zaščita vseh delov črno izoliranih cevi v 1. nadstropju pod tribunami- 45m vodov</t>
  </si>
  <si>
    <t xml:space="preserve">Zaščita in obdelava inštalacijskih vodov s pocinkano jekleno pločevino debeline najmanj 2mm, z epoksi prevleko, odporno pred korozivnimi elementi in klorom v atmosferi bazena v barvi po izbiri arhitekta. Odporno pred mehanskimi poškodbami. Vključno s pritrdilnim materialom in povezovalnimi elementi, z vsemi vogalnimi elementi in posebnimi kosi, glede na izvedene inštalacije. V višini 2,9m oz. v višini VIP boxov.
- zaščita vseh delov vertikalnih kabelskih polic 2x 2m/2,9m
- zaščita vseh delov odduhov  5x 0,5m/2,9m
- zaščita vseh delov prezračevalnih vertikal 5x 0,7m/2,9m
</t>
  </si>
  <si>
    <t>Za ponudbo in izvedbo je poleg popisa potrebno upoštevati navodila in lastnosti opreme, ki so podane v tehničnih risbah in tehničnem poročilu.</t>
  </si>
  <si>
    <t>4.2.3.05.02</t>
  </si>
  <si>
    <t>Obdelava inštalacije zračne zavese nad glavnim vhodom v C objekt s pocinkano jekleno pločevino debeline najmanj 2mm. Vključno s pritrdilnim materialom in povezovalnimi elementi, z vsemi vogalnimi elementi in posebnimi kosi, glede na izvedene inštalacije. Z odprtino primerno za delovanje vpiha zraka zračne zavese. Zavesa v oblogi iz vseh strani.
- obdelava inštalacije zračne zavese 2,6/0,3/0,6m</t>
  </si>
  <si>
    <t>PULTI, glej shemo opreme po načrtu 2.21 Pulti, OC.03; 3 pulti v vdolbinah, obešeni na kovinskih ceveh premera največ 3 cm ali manj, ob straneh podprti s profili in sidrani v AB steno oz. steber. Leseni iz večslojne masivne plošče (3s) 57mm, svetlo oljeni. Dolžina 562 / 558 / 575 cm, globina 30cm, višina 6cm. Cevi dolžina 196cm. Delavniške načrte potrdi projektant.</t>
  </si>
  <si>
    <t xml:space="preserve">KLOP, glej shemo opreme po načrtu 2.08 Klop, OA.08; maska s klopjo, ki prekriva ventilatorski konvektorj. Zgornji del ima perforacije, ki omogočajo pretok zraka. Lesena iz večslojne masivne plošče (3s) 57mm, svetlo oljena. 
Dolžina 260cm, globina 74cm, višina 100cm. </t>
  </si>
  <si>
    <t xml:space="preserve">KLOP, za natančen popis in detajleglej shemo opreme po načrtu 2.06 Klop, OA.06; klop vzdolž dveh sten, ki prekriva ventilatorski konvektor. Zgornji del ima perforacije, ki omogočajo pretok zraka. Lesena iz večslojne masivne plošče (3s) 57mm, svetlo oljena. 
Dolžina 550cm, globina 74cm, višina 100cm. </t>
  </si>
  <si>
    <t>X.2.8.</t>
  </si>
  <si>
    <t>DODATNA IN NEPREDVIDENA DELA</t>
  </si>
  <si>
    <t>DODATNA IN NEPREDVIDENA DELA (v višini 5% od vrednosti vseh del sklopa X.2. OPREMA)</t>
  </si>
  <si>
    <t>3.2.3.04.03</t>
  </si>
  <si>
    <t>Zaščita in obdelava omaric talnega gretja na bazenski ploščadi B objekta s nerjavečo jekleno pločevino, prašno barvano v RAL 5002, 5003 in 5013. Omarica s coklom višine 2cm in pokrovom. Možna demontaža pokrova obloge za dostop do omarice talnega gretja. Jeklena pločevina debeline najmanj 2mm, odporna pred korozivnimi elementi in klorom v atmosferi bazena v barvi po izbiri arhitekta. Odporna proti mehanskimi poškodbami. Vključno s pritrdilnim materialom in povezovalnimi elementi, z vogalnimi elementi in posebnimi kosi, glede na izvedbo. V višini 80cm in širini 120cm. 
- glej načrt vgradne opreme 2.24, Obloga za omarico talnega gretja,
- štiri omarice v B objektu ob fasadi</t>
  </si>
  <si>
    <t>6.1.1.01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</si>
</sst>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164" formatCode="_-* #,##0.00\ _€_-;\-* #,##0.00\ _€_-;_-* &quot;-&quot;??\ _€_-;_-@_-"/>
    <numFmt numFmtId="165" formatCode="_-* #,##0.00\ _S_I_T_-;\-* #,##0.00\ _S_I_T_-;_-* &quot;-&quot;??\ _S_I_T_-;_-@_-"/>
    <numFmt numFmtId="166" formatCode="_ * #,##0_-&quot; SLT&quot;_ ;_ * #,##0&quot;- SLT&quot;_ ;_ * \-_-&quot; SLT&quot;_ ;_ @_ "/>
    <numFmt numFmtId="167" formatCode="_-* #,##0.00\ &quot;SIT&quot;_-;\-* #,##0.00\ &quot;SIT&quot;_-;_-* &quot;-&quot;??\ &quot;SIT&quot;_-;_-@_-"/>
    <numFmt numFmtId="168" formatCode="_ * #,##0.00_-&quot; SLT&quot;_ ;_ * #,##0.00&quot;- SLT&quot;_ ;_ * \-??_-&quot; SLT&quot;_ ;_ @_ "/>
    <numFmt numFmtId="169" formatCode="_(&quot;$&quot;* #,##0_);_(&quot;$&quot;* \(#,##0\);_(&quot;$&quot;* &quot;-&quot;_);_(@_)"/>
    <numFmt numFmtId="170" formatCode="_(&quot;$&quot;* #,##0.00_);_(&quot;$&quot;* \(#,##0.00\);_(&quot;$&quot;* &quot;-&quot;??_);_(@_)"/>
    <numFmt numFmtId="171" formatCode="_-&quot;€&quot;\ * #,##0.00_-;\-&quot;€&quot;\ * #,##0.00_-;_-&quot;€&quot;\ * &quot;-&quot;??_-;_-@_-"/>
    <numFmt numFmtId="172" formatCode="_-* #,##0&quot; €&quot;_-;\-* #,##0&quot; €&quot;_-;_-* &quot;- €&quot;_-;_-@_-"/>
    <numFmt numFmtId="173" formatCode="&quot;$&quot;#,##0.00_);[Red]\(&quot;$&quot;#,##0.00\)"/>
    <numFmt numFmtId="174" formatCode="#,##0.00\ &quot;€&quot;"/>
  </numFmts>
  <fonts count="106">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Arial"/>
      <family val="2"/>
      <charset val="238"/>
    </font>
    <font>
      <sz val="10"/>
      <name val="Arial"/>
      <family val="2"/>
      <charset val="238"/>
    </font>
    <font>
      <sz val="11"/>
      <color theme="1"/>
      <name val="Calibri"/>
      <family val="2"/>
      <charset val="238"/>
      <scheme val="minor"/>
    </font>
    <font>
      <b/>
      <sz val="9"/>
      <name val="Arial"/>
      <family val="2"/>
      <charset val="238"/>
    </font>
    <font>
      <b/>
      <sz val="12"/>
      <name val="Arial"/>
      <family val="2"/>
      <charset val="238"/>
    </font>
    <font>
      <sz val="9"/>
      <name val="Arial"/>
      <family val="2"/>
      <charset val="238"/>
    </font>
    <font>
      <b/>
      <sz val="11"/>
      <name val="Arial"/>
      <family val="2"/>
      <charset val="238"/>
    </font>
    <font>
      <sz val="11"/>
      <color theme="1"/>
      <name val="Arial"/>
      <family val="2"/>
      <charset val="238"/>
    </font>
    <font>
      <sz val="11"/>
      <name val="Arial"/>
      <family val="2"/>
      <charset val="238"/>
    </font>
    <font>
      <b/>
      <sz val="10"/>
      <name val="Arial"/>
      <family val="2"/>
      <charset val="238"/>
    </font>
    <font>
      <sz val="10"/>
      <color rgb="FF0070C0"/>
      <name val="Arial"/>
      <family val="2"/>
      <charset val="238"/>
    </font>
    <font>
      <sz val="9"/>
      <color rgb="FFFF0000"/>
      <name val="Arial"/>
      <family val="2"/>
      <charset val="238"/>
    </font>
    <font>
      <sz val="10"/>
      <name val="Arial CE"/>
      <charset val="238"/>
    </font>
    <font>
      <sz val="10"/>
      <name val="Arial CE"/>
      <family val="2"/>
      <charset val="238"/>
    </font>
    <font>
      <sz val="10"/>
      <color rgb="FFFF0000"/>
      <name val="Arial CE"/>
      <charset val="238"/>
    </font>
    <font>
      <i/>
      <sz val="10"/>
      <name val="Arial"/>
      <family val="2"/>
      <charset val="238"/>
    </font>
    <font>
      <sz val="11"/>
      <color indexed="8"/>
      <name val="Calibri"/>
      <family val="2"/>
      <charset val="238"/>
    </font>
    <font>
      <sz val="10"/>
      <color indexed="8"/>
      <name val="Arial"/>
      <family val="2"/>
      <charset val="238"/>
    </font>
    <font>
      <sz val="11"/>
      <color indexed="9"/>
      <name val="Calibri"/>
      <family val="2"/>
      <charset val="238"/>
    </font>
    <font>
      <sz val="10"/>
      <color indexed="9"/>
      <name val="Arial"/>
      <family val="2"/>
      <charset val="238"/>
    </font>
    <font>
      <sz val="11"/>
      <color indexed="16"/>
      <name val="Calibri"/>
      <family val="2"/>
      <charset val="238"/>
    </font>
    <font>
      <sz val="11"/>
      <color indexed="20"/>
      <name val="Calibri"/>
      <family val="2"/>
      <charset val="238"/>
    </font>
    <font>
      <sz val="10"/>
      <color indexed="20"/>
      <name val="Arial"/>
      <family val="2"/>
      <charset val="238"/>
    </font>
    <font>
      <b/>
      <sz val="11"/>
      <color indexed="53"/>
      <name val="Calibri"/>
      <family val="2"/>
      <charset val="238"/>
    </font>
    <font>
      <b/>
      <sz val="11"/>
      <color indexed="52"/>
      <name val="Calibri"/>
      <family val="2"/>
      <charset val="238"/>
    </font>
    <font>
      <b/>
      <sz val="10"/>
      <color indexed="52"/>
      <name val="Arial"/>
      <family val="2"/>
      <charset val="238"/>
    </font>
    <font>
      <b/>
      <sz val="11"/>
      <color indexed="9"/>
      <name val="Calibri"/>
      <family val="2"/>
      <charset val="238"/>
    </font>
    <font>
      <b/>
      <sz val="10"/>
      <color indexed="9"/>
      <name val="Arial"/>
      <family val="2"/>
      <charset val="238"/>
    </font>
    <font>
      <sz val="11"/>
      <name val="Garamond"/>
      <family val="1"/>
      <charset val="238"/>
    </font>
    <font>
      <sz val="10"/>
      <name val="Arial"/>
      <family val="2"/>
    </font>
    <font>
      <sz val="11"/>
      <color indexed="17"/>
      <name val="Calibri"/>
      <family val="2"/>
      <charset val="238"/>
    </font>
    <font>
      <sz val="9"/>
      <name val="Futura Prins"/>
      <charset val="238"/>
    </font>
    <font>
      <sz val="9"/>
      <name val="Futura Prins"/>
    </font>
    <font>
      <b/>
      <sz val="11"/>
      <color indexed="8"/>
      <name val="Calibri"/>
      <family val="2"/>
      <charset val="238"/>
    </font>
    <font>
      <sz val="9"/>
      <name val="Courier New CE"/>
      <family val="3"/>
      <charset val="238"/>
    </font>
    <font>
      <i/>
      <sz val="11"/>
      <color indexed="23"/>
      <name val="Calibri"/>
      <family val="2"/>
      <charset val="238"/>
    </font>
    <font>
      <i/>
      <sz val="10"/>
      <color indexed="23"/>
      <name val="Arial"/>
      <family val="2"/>
      <charset val="238"/>
    </font>
    <font>
      <u/>
      <sz val="10"/>
      <color indexed="20"/>
      <name val="Arial"/>
      <family val="2"/>
      <charset val="238"/>
    </font>
    <font>
      <sz val="10"/>
      <color indexed="17"/>
      <name val="Arial"/>
      <family val="2"/>
      <charset val="238"/>
    </font>
    <font>
      <b/>
      <sz val="15"/>
      <color indexed="62"/>
      <name val="Calibri"/>
      <family val="2"/>
      <charset val="238"/>
    </font>
    <font>
      <b/>
      <sz val="15"/>
      <color indexed="56"/>
      <name val="Calibri"/>
      <family val="2"/>
      <charset val="238"/>
    </font>
    <font>
      <b/>
      <sz val="15"/>
      <color indexed="56"/>
      <name val="Arial"/>
      <family val="2"/>
      <charset val="238"/>
    </font>
    <font>
      <b/>
      <sz val="13"/>
      <color indexed="62"/>
      <name val="Calibri"/>
      <family val="2"/>
      <charset val="238"/>
    </font>
    <font>
      <b/>
      <sz val="13"/>
      <color indexed="56"/>
      <name val="Calibri"/>
      <family val="2"/>
      <charset val="238"/>
    </font>
    <font>
      <b/>
      <sz val="13"/>
      <color indexed="56"/>
      <name val="Arial"/>
      <family val="2"/>
      <charset val="238"/>
    </font>
    <font>
      <b/>
      <sz val="11"/>
      <color indexed="62"/>
      <name val="Calibri"/>
      <family val="2"/>
      <charset val="238"/>
    </font>
    <font>
      <b/>
      <sz val="11"/>
      <color indexed="56"/>
      <name val="Calibri"/>
      <family val="2"/>
      <charset val="238"/>
    </font>
    <font>
      <b/>
      <sz val="11"/>
      <color indexed="56"/>
      <name val="Arial"/>
      <family val="2"/>
      <charset val="238"/>
    </font>
    <font>
      <u/>
      <sz val="10"/>
      <color indexed="12"/>
      <name val="MS Sans Serif"/>
      <family val="2"/>
    </font>
    <font>
      <u/>
      <sz val="9"/>
      <color indexed="12"/>
      <name val="Arial"/>
      <family val="2"/>
      <charset val="238"/>
    </font>
    <font>
      <sz val="11"/>
      <color indexed="62"/>
      <name val="Calibri"/>
      <family val="2"/>
      <charset val="238"/>
    </font>
    <font>
      <sz val="10"/>
      <color indexed="62"/>
      <name val="Arial"/>
      <family val="2"/>
      <charset val="238"/>
    </font>
    <font>
      <b/>
      <sz val="11"/>
      <color indexed="63"/>
      <name val="Calibri"/>
      <family val="2"/>
      <charset val="238"/>
    </font>
    <font>
      <sz val="11"/>
      <color indexed="53"/>
      <name val="Calibri"/>
      <family val="2"/>
      <charset val="238"/>
    </font>
    <font>
      <sz val="11"/>
      <color indexed="52"/>
      <name val="Calibri"/>
      <family val="2"/>
      <charset val="238"/>
    </font>
    <font>
      <sz val="10"/>
      <color indexed="52"/>
      <name val="Arial"/>
      <family val="2"/>
      <charset val="238"/>
    </font>
    <font>
      <b/>
      <sz val="18"/>
      <color indexed="56"/>
      <name val="Cambria"/>
      <family val="2"/>
      <charset val="238"/>
    </font>
    <font>
      <sz val="10"/>
      <name val="MS Sans Serif"/>
      <family val="2"/>
    </font>
    <font>
      <sz val="10"/>
      <color theme="1"/>
      <name val="Arial Narrow"/>
      <family val="2"/>
      <charset val="238"/>
    </font>
    <font>
      <sz val="11"/>
      <color indexed="60"/>
      <name val="Calibri"/>
      <family val="2"/>
      <charset val="238"/>
    </font>
    <font>
      <sz val="10"/>
      <color indexed="60"/>
      <name val="Arial"/>
      <family val="2"/>
      <charset val="238"/>
    </font>
    <font>
      <sz val="10"/>
      <name val="SL Dutch"/>
      <charset val="238"/>
    </font>
    <font>
      <sz val="11"/>
      <color indexed="10"/>
      <name val="Calibri"/>
      <family val="2"/>
      <charset val="238"/>
    </font>
    <font>
      <b/>
      <sz val="10"/>
      <color indexed="63"/>
      <name val="Arial"/>
      <family val="2"/>
      <charset val="238"/>
    </font>
    <font>
      <sz val="11"/>
      <name val="Futura Prins"/>
    </font>
    <font>
      <b/>
      <sz val="18"/>
      <color indexed="62"/>
      <name val="Cambria"/>
      <family val="2"/>
      <charset val="238"/>
    </font>
    <font>
      <sz val="10"/>
      <name val="Helv"/>
      <charset val="204"/>
    </font>
    <font>
      <sz val="10"/>
      <name val="Helv"/>
    </font>
    <font>
      <b/>
      <sz val="10"/>
      <color indexed="8"/>
      <name val="Arial"/>
      <family val="2"/>
      <charset val="238"/>
    </font>
    <font>
      <sz val="10"/>
      <color indexed="10"/>
      <name val="Arial"/>
      <family val="2"/>
      <charset val="238"/>
    </font>
    <font>
      <b/>
      <sz val="10"/>
      <name val="Arial CE"/>
      <family val="2"/>
      <charset val="238"/>
    </font>
    <font>
      <sz val="12"/>
      <name val="Arial CE"/>
      <charset val="238"/>
    </font>
    <font>
      <b/>
      <sz val="12"/>
      <name val="Arial CE"/>
      <charset val="238"/>
    </font>
    <font>
      <b/>
      <sz val="14"/>
      <name val="Arial CE"/>
      <charset val="238"/>
    </font>
    <font>
      <sz val="12"/>
      <name val="Arial"/>
      <family val="2"/>
      <charset val="238"/>
    </font>
    <font>
      <sz val="11"/>
      <name val="Arial CE"/>
      <charset val="238"/>
    </font>
    <font>
      <b/>
      <sz val="11"/>
      <name val="Arial CE"/>
      <charset val="238"/>
    </font>
    <font>
      <b/>
      <sz val="10"/>
      <name val="Arial CE"/>
      <charset val="238"/>
    </font>
    <font>
      <b/>
      <sz val="16"/>
      <name val="Arial CE"/>
      <charset val="238"/>
    </font>
    <font>
      <sz val="16"/>
      <name val="Arial CE"/>
      <charset val="238"/>
    </font>
    <font>
      <b/>
      <sz val="12"/>
      <name val="Arial CE"/>
      <family val="2"/>
      <charset val="238"/>
    </font>
    <font>
      <i/>
      <sz val="12"/>
      <name val="Arial CE"/>
      <charset val="238"/>
    </font>
    <font>
      <sz val="12"/>
      <name val="Arial CE"/>
      <family val="2"/>
      <charset val="238"/>
    </font>
    <font>
      <b/>
      <i/>
      <sz val="12"/>
      <name val="Arial"/>
      <family val="2"/>
      <charset val="238"/>
    </font>
    <font>
      <b/>
      <i/>
      <sz val="12"/>
      <name val="Arial CE"/>
      <family val="2"/>
      <charset val="238"/>
    </font>
    <font>
      <b/>
      <i/>
      <sz val="10"/>
      <name val="Arial CE"/>
      <family val="2"/>
      <charset val="238"/>
    </font>
    <font>
      <b/>
      <sz val="14"/>
      <name val="Arial"/>
      <family val="2"/>
      <charset val="238"/>
    </font>
    <font>
      <b/>
      <sz val="11"/>
      <color theme="1"/>
      <name val="Arial"/>
      <family val="2"/>
      <charset val="238"/>
    </font>
    <font>
      <b/>
      <sz val="10"/>
      <color theme="1"/>
      <name val="Arial"/>
      <family val="2"/>
      <charset val="238"/>
    </font>
    <font>
      <i/>
      <sz val="11"/>
      <color theme="1"/>
      <name val="Arial"/>
      <family val="2"/>
      <charset val="238"/>
    </font>
    <font>
      <b/>
      <i/>
      <sz val="11"/>
      <name val="Arial"/>
      <family val="2"/>
      <charset val="238"/>
    </font>
    <font>
      <i/>
      <sz val="11"/>
      <color theme="1"/>
      <name val="Calibri"/>
      <family val="2"/>
      <charset val="238"/>
      <scheme val="minor"/>
    </font>
    <font>
      <sz val="10"/>
      <color rgb="FFFF0000"/>
      <name val="Arial"/>
      <family val="2"/>
      <charset val="238"/>
    </font>
    <font>
      <sz val="8"/>
      <name val="Arial"/>
      <family val="2"/>
      <charset val="238"/>
    </font>
    <font>
      <i/>
      <sz val="11"/>
      <name val="Arial"/>
      <family val="2"/>
      <charset val="238"/>
    </font>
    <font>
      <u/>
      <sz val="10"/>
      <color rgb="FF0070C0"/>
      <name val="Arial"/>
      <family val="2"/>
      <charset val="238"/>
    </font>
    <font>
      <b/>
      <i/>
      <sz val="9"/>
      <name val="Arial"/>
      <family val="2"/>
      <charset val="238"/>
    </font>
    <font>
      <i/>
      <sz val="9"/>
      <name val="Arial"/>
      <family val="2"/>
      <charset val="238"/>
    </font>
  </fonts>
  <fills count="51">
    <fill>
      <patternFill patternType="none"/>
    </fill>
    <fill>
      <patternFill patternType="gray125"/>
    </fill>
    <fill>
      <patternFill patternType="solid">
        <fgColor theme="9" tint="-0.249977111117893"/>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599993896298104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53"/>
      </patternFill>
    </fill>
    <fill>
      <patternFill patternType="solid">
        <fgColor indexed="45"/>
        <bgColor indexed="45"/>
      </patternFill>
    </fill>
    <fill>
      <patternFill patternType="solid">
        <fgColor indexed="9"/>
        <bgColor indexed="9"/>
      </patternFill>
    </fill>
    <fill>
      <patternFill patternType="solid">
        <fgColor indexed="22"/>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9"/>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0"/>
        <bgColor indexed="64"/>
      </patternFill>
    </fill>
  </fills>
  <borders count="58">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62"/>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style="thin">
        <color indexed="23"/>
      </left>
      <right style="thin">
        <color indexed="23"/>
      </right>
      <top style="thin">
        <color indexed="23"/>
      </top>
      <bottom style="thin">
        <color indexed="23"/>
      </bottom>
      <diagonal/>
    </border>
    <border>
      <left/>
      <right/>
      <top style="thin">
        <color indexed="54"/>
      </top>
      <bottom style="double">
        <color indexed="54"/>
      </bottom>
      <diagonal/>
    </border>
    <border>
      <left/>
      <right/>
      <top style="thin">
        <color indexed="62"/>
      </top>
      <bottom style="double">
        <color indexed="62"/>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bottom/>
      <diagonal/>
    </border>
    <border>
      <left style="medium">
        <color auto="1"/>
      </left>
      <right style="hair">
        <color auto="1"/>
      </right>
      <top style="medium">
        <color auto="1"/>
      </top>
      <bottom style="hair">
        <color auto="1"/>
      </bottom>
      <diagonal/>
    </border>
    <border>
      <left style="hair">
        <color indexed="64"/>
      </left>
      <right style="hair">
        <color indexed="64"/>
      </right>
      <top style="medium">
        <color indexed="64"/>
      </top>
      <bottom style="hair">
        <color indexed="64"/>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bottom/>
      <diagonal/>
    </border>
    <border>
      <left style="hair">
        <color auto="1"/>
      </left>
      <right/>
      <top/>
      <bottom/>
      <diagonal/>
    </border>
    <border>
      <left/>
      <right style="hair">
        <color auto="1"/>
      </right>
      <top/>
      <bottom style="hair">
        <color auto="1"/>
      </bottom>
      <diagonal/>
    </border>
    <border>
      <left style="hair">
        <color auto="1"/>
      </left>
      <right/>
      <top/>
      <bottom style="hair">
        <color auto="1"/>
      </bottom>
      <diagonal/>
    </border>
  </borders>
  <cellStyleXfs count="678">
    <xf numFmtId="0" fontId="0" fillId="0" borderId="0"/>
    <xf numFmtId="0" fontId="9" fillId="0" borderId="0"/>
    <xf numFmtId="164" fontId="10"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10" fillId="0" borderId="0"/>
    <xf numFmtId="0" fontId="9" fillId="0" borderId="0"/>
    <xf numFmtId="0" fontId="10" fillId="0" borderId="0"/>
    <xf numFmtId="0" fontId="10" fillId="0" borderId="0"/>
    <xf numFmtId="0" fontId="10" fillId="0" borderId="0"/>
    <xf numFmtId="0" fontId="20" fillId="0" borderId="0"/>
    <xf numFmtId="0" fontId="9" fillId="0" borderId="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6" borderId="0" applyNumberFormat="0" applyBorder="0" applyAlignment="0" applyProtection="0"/>
    <xf numFmtId="0" fontId="25" fillId="6" borderId="0" applyNumberFormat="0" applyBorder="0" applyAlignment="0" applyProtection="0"/>
    <xf numFmtId="0" fontId="24" fillId="7" borderId="0" applyNumberFormat="0" applyBorder="0" applyAlignment="0" applyProtection="0"/>
    <xf numFmtId="0" fontId="25" fillId="7" borderId="0" applyNumberFormat="0" applyBorder="0" applyAlignment="0" applyProtection="0"/>
    <xf numFmtId="0" fontId="24" fillId="8" borderId="0" applyNumberFormat="0" applyBorder="0" applyAlignment="0" applyProtection="0"/>
    <xf numFmtId="0" fontId="25" fillId="8" borderId="0" applyNumberFormat="0" applyBorder="0" applyAlignment="0" applyProtection="0"/>
    <xf numFmtId="0" fontId="24" fillId="9" borderId="0" applyNumberFormat="0" applyBorder="0" applyAlignment="0" applyProtection="0"/>
    <xf numFmtId="0" fontId="25" fillId="9" borderId="0" applyNumberFormat="0" applyBorder="0" applyAlignment="0" applyProtection="0"/>
    <xf numFmtId="0" fontId="24" fillId="10" borderId="0" applyNumberFormat="0" applyBorder="0" applyAlignment="0" applyProtection="0"/>
    <xf numFmtId="0" fontId="25" fillId="10" borderId="0" applyNumberFormat="0" applyBorder="0" applyAlignment="0" applyProtection="0"/>
    <xf numFmtId="0" fontId="24" fillId="11" borderId="0" applyNumberFormat="0" applyBorder="0" applyAlignment="0" applyProtection="0"/>
    <xf numFmtId="0" fontId="25"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9" borderId="0" applyNumberFormat="0" applyBorder="0" applyAlignment="0" applyProtection="0"/>
    <xf numFmtId="0" fontId="24" fillId="12" borderId="0" applyNumberFormat="0" applyBorder="0" applyAlignment="0" applyProtection="0"/>
    <xf numFmtId="0" fontId="24" fillId="15" borderId="0" applyNumberFormat="0" applyBorder="0" applyAlignment="0" applyProtection="0"/>
    <xf numFmtId="0" fontId="24" fillId="12" borderId="0" applyNumberFormat="0" applyBorder="0" applyAlignment="0" applyProtection="0"/>
    <xf numFmtId="0" fontId="25" fillId="12" borderId="0" applyNumberFormat="0" applyBorder="0" applyAlignment="0" applyProtection="0"/>
    <xf numFmtId="0" fontId="24" fillId="13" borderId="0" applyNumberFormat="0" applyBorder="0" applyAlignment="0" applyProtection="0"/>
    <xf numFmtId="0" fontId="25" fillId="13" borderId="0" applyNumberFormat="0" applyBorder="0" applyAlignment="0" applyProtection="0"/>
    <xf numFmtId="0" fontId="24" fillId="14" borderId="0" applyNumberFormat="0" applyBorder="0" applyAlignment="0" applyProtection="0"/>
    <xf numFmtId="0" fontId="25" fillId="14" borderId="0" applyNumberFormat="0" applyBorder="0" applyAlignment="0" applyProtection="0"/>
    <xf numFmtId="0" fontId="24" fillId="9" borderId="0" applyNumberFormat="0" applyBorder="0" applyAlignment="0" applyProtection="0"/>
    <xf numFmtId="0" fontId="25" fillId="9" borderId="0" applyNumberFormat="0" applyBorder="0" applyAlignment="0" applyProtection="0"/>
    <xf numFmtId="0" fontId="24" fillId="12" borderId="0" applyNumberFormat="0" applyBorder="0" applyAlignment="0" applyProtection="0"/>
    <xf numFmtId="0" fontId="25" fillId="12" borderId="0" applyNumberFormat="0" applyBorder="0" applyAlignment="0" applyProtection="0"/>
    <xf numFmtId="0" fontId="24" fillId="15" borderId="0" applyNumberFormat="0" applyBorder="0" applyAlignment="0" applyProtection="0"/>
    <xf numFmtId="0" fontId="25" fillId="15" borderId="0" applyNumberFormat="0" applyBorder="0" applyAlignment="0" applyProtection="0"/>
    <xf numFmtId="0" fontId="26" fillId="16"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9" borderId="0" applyNumberFormat="0" applyBorder="0" applyAlignment="0" applyProtection="0"/>
    <xf numFmtId="0" fontId="26" fillId="16" borderId="0" applyNumberFormat="0" applyBorder="0" applyAlignment="0" applyProtection="0"/>
    <xf numFmtId="0" fontId="27" fillId="16" borderId="0" applyNumberFormat="0" applyBorder="0" applyAlignment="0" applyProtection="0"/>
    <xf numFmtId="0" fontId="26" fillId="13" borderId="0" applyNumberFormat="0" applyBorder="0" applyAlignment="0" applyProtection="0"/>
    <xf numFmtId="0" fontId="27" fillId="13" borderId="0" applyNumberFormat="0" applyBorder="0" applyAlignment="0" applyProtection="0"/>
    <xf numFmtId="0" fontId="26" fillId="14" borderId="0" applyNumberFormat="0" applyBorder="0" applyAlignment="0" applyProtection="0"/>
    <xf numFmtId="0" fontId="27" fillId="14" borderId="0" applyNumberFormat="0" applyBorder="0" applyAlignment="0" applyProtection="0"/>
    <xf numFmtId="0" fontId="26" fillId="17" borderId="0" applyNumberFormat="0" applyBorder="0" applyAlignment="0" applyProtection="0"/>
    <xf numFmtId="0" fontId="27" fillId="17" borderId="0" applyNumberFormat="0" applyBorder="0" applyAlignment="0" applyProtection="0"/>
    <xf numFmtId="0" fontId="26" fillId="18" borderId="0" applyNumberFormat="0" applyBorder="0" applyAlignment="0" applyProtection="0"/>
    <xf numFmtId="0" fontId="27" fillId="18" borderId="0" applyNumberFormat="0" applyBorder="0" applyAlignment="0" applyProtection="0"/>
    <xf numFmtId="0" fontId="26" fillId="19" borderId="0" applyNumberFormat="0" applyBorder="0" applyAlignment="0" applyProtection="0"/>
    <xf numFmtId="0" fontId="27" fillId="19" borderId="0" applyNumberFormat="0" applyBorder="0" applyAlignment="0" applyProtection="0"/>
    <xf numFmtId="0" fontId="26" fillId="20"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7"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26" fillId="27"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7"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7" borderId="0" applyNumberFormat="0" applyBorder="0" applyAlignment="0" applyProtection="0"/>
    <xf numFmtId="0" fontId="24" fillId="25" borderId="0" applyNumberFormat="0" applyBorder="0" applyAlignment="0" applyProtection="0"/>
    <xf numFmtId="0" fontId="24" fillId="29" borderId="0" applyNumberFormat="0" applyBorder="0" applyAlignment="0" applyProtection="0"/>
    <xf numFmtId="0" fontId="26" fillId="26"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7"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20" borderId="0" applyNumberFormat="0" applyBorder="0" applyAlignment="0" applyProtection="0"/>
    <xf numFmtId="0" fontId="24" fillId="21" borderId="0" applyNumberFormat="0" applyBorder="0" applyAlignment="0" applyProtection="0"/>
    <xf numFmtId="0" fontId="24" fillId="26" borderId="0" applyNumberFormat="0" applyBorder="0" applyAlignment="0" applyProtection="0"/>
    <xf numFmtId="0" fontId="26" fillId="26"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7"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31" borderId="0" applyNumberFormat="0" applyBorder="0" applyAlignment="0" applyProtection="0"/>
    <xf numFmtId="0" fontId="24" fillId="32" borderId="0" applyNumberFormat="0" applyBorder="0" applyAlignment="0" applyProtection="0"/>
    <xf numFmtId="0" fontId="24" fillId="21" borderId="0" applyNumberFormat="0" applyBorder="0" applyAlignment="0" applyProtection="0"/>
    <xf numFmtId="0" fontId="26" fillId="22"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7"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33" borderId="0" applyNumberFormat="0" applyBorder="0" applyAlignment="0" applyProtection="0"/>
    <xf numFmtId="0" fontId="24" fillId="25" borderId="0" applyNumberFormat="0" applyBorder="0" applyAlignment="0" applyProtection="0"/>
    <xf numFmtId="0" fontId="24" fillId="34" borderId="0" applyNumberFormat="0" applyBorder="0" applyAlignment="0" applyProtection="0"/>
    <xf numFmtId="0" fontId="26" fillId="34"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7"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8" fillId="36" borderId="0" applyNumberFormat="0" applyBorder="0" applyAlignment="0" applyProtection="0"/>
    <xf numFmtId="0" fontId="29" fillId="7" borderId="0" applyNumberFormat="0" applyBorder="0" applyAlignment="0" applyProtection="0"/>
    <xf numFmtId="0" fontId="30" fillId="7" borderId="0" applyNumberFormat="0" applyBorder="0" applyAlignment="0" applyProtection="0"/>
    <xf numFmtId="0" fontId="31" fillId="37" borderId="8" applyNumberFormat="0" applyAlignment="0" applyProtection="0"/>
    <xf numFmtId="0" fontId="32" fillId="38" borderId="8" applyNumberFormat="0" applyAlignment="0" applyProtection="0"/>
    <xf numFmtId="0" fontId="32" fillId="38" borderId="8" applyNumberFormat="0" applyAlignment="0" applyProtection="0"/>
    <xf numFmtId="0" fontId="33" fillId="38" borderId="8" applyNumberFormat="0" applyAlignment="0" applyProtection="0"/>
    <xf numFmtId="0" fontId="34" fillId="27" borderId="9" applyNumberFormat="0" applyAlignment="0" applyProtection="0"/>
    <xf numFmtId="0" fontId="34" fillId="39" borderId="9" applyNumberFormat="0" applyAlignment="0" applyProtection="0"/>
    <xf numFmtId="0" fontId="35" fillId="39" borderId="9" applyNumberFormat="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36"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36" fillId="0" borderId="0" applyFont="0" applyFill="0" applyBorder="0" applyAlignment="0" applyProtection="0"/>
    <xf numFmtId="165" fontId="36"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36" fillId="0" borderId="0" applyFont="0" applyFill="0" applyBorder="0" applyAlignment="0" applyProtection="0"/>
    <xf numFmtId="165" fontId="36" fillId="0" borderId="0" applyFont="0" applyFill="0" applyBorder="0" applyAlignment="0" applyProtection="0"/>
    <xf numFmtId="165" fontId="36"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36" fillId="0" borderId="0" applyFont="0" applyFill="0" applyBorder="0" applyAlignment="0" applyProtection="0"/>
    <xf numFmtId="165" fontId="36" fillId="0" borderId="0" applyFont="0" applyFill="0" applyBorder="0" applyAlignment="0" applyProtection="0"/>
    <xf numFmtId="165" fontId="20" fillId="0" borderId="0" applyFont="0" applyFill="0" applyBorder="0" applyAlignment="0" applyProtection="0"/>
    <xf numFmtId="165" fontId="36"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6" fontId="21" fillId="0" borderId="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8" fontId="21" fillId="0" borderId="0" applyFill="0" applyBorder="0" applyAlignment="0" applyProtection="0"/>
    <xf numFmtId="169" fontId="37" fillId="0" borderId="0" applyFont="0" applyFill="0" applyBorder="0" applyAlignment="0" applyProtection="0"/>
    <xf numFmtId="170" fontId="37" fillId="0" borderId="0" applyFont="0" applyFill="0" applyBorder="0" applyAlignment="0" applyProtection="0"/>
    <xf numFmtId="0" fontId="38" fillId="8" borderId="0" applyNumberFormat="0" applyBorder="0" applyAlignment="0" applyProtection="0"/>
    <xf numFmtId="0" fontId="39" fillId="0" borderId="5" applyAlignment="0"/>
    <xf numFmtId="0" fontId="40" fillId="0" borderId="5" applyAlignment="0"/>
    <xf numFmtId="0" fontId="40" fillId="0" borderId="5">
      <alignment vertical="top" wrapText="1"/>
    </xf>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171" fontId="9" fillId="0" borderId="0" applyFont="0" applyFill="0" applyBorder="0" applyAlignment="0" applyProtection="0"/>
    <xf numFmtId="0" fontId="42" fillId="0" borderId="0"/>
    <xf numFmtId="0" fontId="43"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38" fillId="29" borderId="0" applyNumberFormat="0" applyBorder="0" applyAlignment="0" applyProtection="0"/>
    <xf numFmtId="0" fontId="38" fillId="8" borderId="0" applyNumberFormat="0" applyBorder="0" applyAlignment="0" applyProtection="0"/>
    <xf numFmtId="0" fontId="46" fillId="8" borderId="0" applyNumberFormat="0" applyBorder="0" applyAlignment="0" applyProtection="0"/>
    <xf numFmtId="0" fontId="47" fillId="0" borderId="10" applyNumberFormat="0" applyFill="0" applyAlignment="0" applyProtection="0"/>
    <xf numFmtId="0" fontId="48" fillId="0" borderId="11" applyNumberFormat="0" applyFill="0" applyAlignment="0" applyProtection="0"/>
    <xf numFmtId="0" fontId="49" fillId="0" borderId="11" applyNumberFormat="0" applyFill="0" applyAlignment="0" applyProtection="0"/>
    <xf numFmtId="0" fontId="50" fillId="0" borderId="12" applyNumberFormat="0" applyFill="0" applyAlignment="0" applyProtection="0"/>
    <xf numFmtId="0" fontId="51" fillId="0" borderId="12" applyNumberFormat="0" applyFill="0" applyAlignment="0" applyProtection="0"/>
    <xf numFmtId="0" fontId="52" fillId="0" borderId="12" applyNumberFormat="0" applyFill="0" applyAlignment="0" applyProtection="0"/>
    <xf numFmtId="0" fontId="53" fillId="0" borderId="13" applyNumberFormat="0" applyFill="0" applyAlignment="0" applyProtection="0"/>
    <xf numFmtId="0" fontId="54" fillId="0" borderId="14" applyNumberFormat="0" applyFill="0" applyAlignment="0" applyProtection="0"/>
    <xf numFmtId="0" fontId="55" fillId="0" borderId="1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alignment vertical="top"/>
      <protection locked="0"/>
    </xf>
    <xf numFmtId="0" fontId="57" fillId="0" borderId="0" applyNumberFormat="0" applyFill="0" applyBorder="0" applyAlignment="0" applyProtection="0"/>
    <xf numFmtId="0" fontId="58" fillId="34" borderId="8" applyNumberFormat="0" applyAlignment="0" applyProtection="0"/>
    <xf numFmtId="0" fontId="58" fillId="11" borderId="8" applyNumberFormat="0" applyAlignment="0" applyProtection="0"/>
    <xf numFmtId="0" fontId="58" fillId="11" borderId="8" applyNumberFormat="0" applyAlignment="0" applyProtection="0"/>
    <xf numFmtId="0" fontId="59" fillId="11" borderId="8" applyNumberFormat="0" applyAlignment="0" applyProtection="0"/>
    <xf numFmtId="0" fontId="60" fillId="38" borderId="15" applyNumberFormat="0" applyAlignment="0" applyProtection="0"/>
    <xf numFmtId="0" fontId="60" fillId="38" borderId="15" applyNumberFormat="0" applyAlignment="0" applyProtection="0"/>
    <xf numFmtId="0" fontId="60" fillId="38" borderId="15" applyNumberFormat="0" applyAlignment="0" applyProtection="0"/>
    <xf numFmtId="0" fontId="61" fillId="0" borderId="16" applyNumberFormat="0" applyFill="0" applyAlignment="0" applyProtection="0"/>
    <xf numFmtId="0" fontId="62" fillId="0" borderId="16" applyNumberFormat="0" applyFill="0" applyAlignment="0" applyProtection="0"/>
    <xf numFmtId="0" fontId="63" fillId="0" borderId="16" applyNumberFormat="0" applyFill="0" applyAlignment="0" applyProtection="0"/>
    <xf numFmtId="0" fontId="48" fillId="0" borderId="11" applyNumberFormat="0" applyFill="0" applyAlignment="0" applyProtection="0"/>
    <xf numFmtId="0" fontId="51" fillId="0" borderId="12" applyNumberFormat="0" applyFill="0" applyAlignment="0" applyProtection="0"/>
    <xf numFmtId="0" fontId="54" fillId="0" borderId="14" applyNumberFormat="0" applyFill="0" applyAlignment="0" applyProtection="0"/>
    <xf numFmtId="0" fontId="54" fillId="0" borderId="0" applyNumberFormat="0" applyFill="0" applyBorder="0" applyAlignment="0" applyProtection="0"/>
    <xf numFmtId="0" fontId="64" fillId="0" borderId="0" applyNumberFormat="0" applyFill="0" applyBorder="0" applyAlignment="0" applyProtection="0"/>
    <xf numFmtId="0" fontId="10" fillId="0" borderId="0"/>
    <xf numFmtId="0" fontId="10" fillId="0" borderId="0"/>
    <xf numFmtId="0" fontId="20" fillId="0" borderId="0"/>
    <xf numFmtId="0" fontId="9" fillId="0" borderId="0"/>
    <xf numFmtId="0" fontId="10" fillId="0" borderId="0"/>
    <xf numFmtId="0" fontId="10" fillId="0" borderId="0"/>
    <xf numFmtId="0" fontId="10" fillId="0" borderId="0"/>
    <xf numFmtId="0" fontId="10" fillId="0" borderId="0"/>
    <xf numFmtId="0" fontId="20" fillId="0" borderId="0"/>
    <xf numFmtId="0" fontId="21" fillId="0" borderId="0"/>
    <xf numFmtId="0" fontId="21" fillId="0" borderId="0"/>
    <xf numFmtId="0" fontId="9" fillId="0" borderId="0"/>
    <xf numFmtId="0" fontId="37" fillId="0" borderId="0"/>
    <xf numFmtId="0" fontId="9" fillId="0" borderId="0"/>
    <xf numFmtId="0" fontId="9" fillId="0" borderId="0"/>
    <xf numFmtId="0" fontId="20" fillId="0" borderId="0"/>
    <xf numFmtId="0" fontId="9" fillId="0" borderId="0"/>
    <xf numFmtId="0" fontId="9" fillId="0" borderId="0"/>
    <xf numFmtId="0" fontId="65" fillId="0" borderId="0">
      <alignment vertical="top"/>
    </xf>
    <xf numFmtId="0" fontId="37" fillId="0" borderId="0"/>
    <xf numFmtId="0" fontId="6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5" fillId="0" borderId="0"/>
    <xf numFmtId="0" fontId="9" fillId="0" borderId="0"/>
    <xf numFmtId="0" fontId="9" fillId="0" borderId="0"/>
    <xf numFmtId="0" fontId="3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7" fillId="43" borderId="0" applyNumberFormat="0" applyBorder="0" applyAlignment="0" applyProtection="0"/>
    <xf numFmtId="0" fontId="67" fillId="44" borderId="0" applyNumberFormat="0" applyBorder="0" applyAlignment="0" applyProtection="0"/>
    <xf numFmtId="0" fontId="68" fillId="44" borderId="0" applyNumberFormat="0" applyBorder="0" applyAlignment="0" applyProtection="0"/>
    <xf numFmtId="0" fontId="67" fillId="44" borderId="0" applyNumberFormat="0" applyBorder="0" applyAlignment="0" applyProtection="0"/>
    <xf numFmtId="0" fontId="9" fillId="0" borderId="0" applyNumberFormat="0" applyFill="0" applyBorder="0" applyAlignment="0" applyProtection="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6" fillId="0" borderId="0"/>
    <xf numFmtId="0" fontId="9" fillId="0" borderId="0" applyNumberFormat="0" applyFill="0" applyBorder="0" applyAlignment="0" applyProtection="0"/>
    <xf numFmtId="0" fontId="20" fillId="0" borderId="0"/>
    <xf numFmtId="2" fontId="20" fillId="0" borderId="0"/>
    <xf numFmtId="0" fontId="20" fillId="0" borderId="0"/>
    <xf numFmtId="0" fontId="36" fillId="0" borderId="0"/>
    <xf numFmtId="0" fontId="36" fillId="0" borderId="0"/>
    <xf numFmtId="0" fontId="20" fillId="0" borderId="0"/>
    <xf numFmtId="0" fontId="20" fillId="0" borderId="0"/>
    <xf numFmtId="0" fontId="20" fillId="0" borderId="0"/>
    <xf numFmtId="0" fontId="36" fillId="0" borderId="0"/>
    <xf numFmtId="0" fontId="36" fillId="0" borderId="0"/>
    <xf numFmtId="0" fontId="36" fillId="0" borderId="0"/>
    <xf numFmtId="0" fontId="20" fillId="0" borderId="0"/>
    <xf numFmtId="0" fontId="9" fillId="0" borderId="0" applyNumberFormat="0" applyFill="0" applyBorder="0" applyAlignment="0" applyProtection="0"/>
    <xf numFmtId="0" fontId="20" fillId="0" borderId="0"/>
    <xf numFmtId="0" fontId="2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6" fillId="0" borderId="0"/>
    <xf numFmtId="0" fontId="36" fillId="0" borderId="0"/>
    <xf numFmtId="0" fontId="20" fillId="0" borderId="0"/>
    <xf numFmtId="0" fontId="10" fillId="0" borderId="0"/>
    <xf numFmtId="0" fontId="10" fillId="0" borderId="0"/>
    <xf numFmtId="0" fontId="36" fillId="0" borderId="0"/>
    <xf numFmtId="0" fontId="9" fillId="0" borderId="0" applyNumberFormat="0" applyFill="0" applyBorder="0" applyAlignment="0" applyProtection="0"/>
    <xf numFmtId="0" fontId="20" fillId="0" borderId="0"/>
    <xf numFmtId="0" fontId="20" fillId="0" borderId="0"/>
    <xf numFmtId="0" fontId="20" fillId="0" borderId="0"/>
    <xf numFmtId="0" fontId="20" fillId="0" borderId="0"/>
    <xf numFmtId="0" fontId="20" fillId="0" borderId="0"/>
    <xf numFmtId="0" fontId="9" fillId="0" borderId="0"/>
    <xf numFmtId="0" fontId="9" fillId="0" borderId="0"/>
    <xf numFmtId="0" fontId="9" fillId="25" borderId="17" applyNumberFormat="0" applyFont="0" applyAlignment="0" applyProtection="0"/>
    <xf numFmtId="0" fontId="20" fillId="45" borderId="17" applyNumberFormat="0" applyFont="0" applyAlignment="0" applyProtection="0"/>
    <xf numFmtId="0" fontId="20" fillId="45" borderId="17" applyNumberFormat="0" applyFont="0" applyAlignment="0" applyProtection="0"/>
    <xf numFmtId="0" fontId="36" fillId="45" borderId="17" applyNumberFormat="0" applyFont="0" applyAlignment="0" applyProtection="0"/>
    <xf numFmtId="0" fontId="69" fillId="0" borderId="0"/>
    <xf numFmtId="0" fontId="20" fillId="45" borderId="17" applyNumberFormat="0" applyFont="0" applyAlignment="0" applyProtection="0"/>
    <xf numFmtId="0" fontId="20" fillId="45" borderId="17" applyNumberFormat="0" applyFont="0" applyAlignment="0" applyProtection="0"/>
    <xf numFmtId="0" fontId="20" fillId="45" borderId="17" applyNumberFormat="0" applyFont="0" applyAlignment="0" applyProtection="0"/>
    <xf numFmtId="0" fontId="70" fillId="0" borderId="0" applyNumberFormat="0" applyFill="0" applyBorder="0" applyAlignment="0" applyProtection="0"/>
    <xf numFmtId="0" fontId="60" fillId="37" borderId="18" applyNumberFormat="0" applyAlignment="0" applyProtection="0"/>
    <xf numFmtId="0" fontId="60" fillId="38" borderId="18" applyNumberFormat="0" applyAlignment="0" applyProtection="0"/>
    <xf numFmtId="0" fontId="60" fillId="38" borderId="18" applyNumberFormat="0" applyAlignment="0" applyProtection="0"/>
    <xf numFmtId="0" fontId="71" fillId="38" borderId="18" applyNumberFormat="0" applyAlignment="0" applyProtection="0"/>
    <xf numFmtId="0" fontId="43" fillId="0" borderId="0" applyNumberFormat="0" applyFill="0" applyBorder="0" applyAlignment="0" applyProtection="0"/>
    <xf numFmtId="0" fontId="26" fillId="23" borderId="0" applyNumberFormat="0" applyBorder="0" applyAlignment="0" applyProtection="0"/>
    <xf numFmtId="0" fontId="26" fillId="28" borderId="0" applyNumberFormat="0" applyBorder="0" applyAlignment="0" applyProtection="0"/>
    <xf numFmtId="0" fontId="26" fillId="30"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35" borderId="0" applyNumberFormat="0" applyBorder="0" applyAlignment="0" applyProtection="0"/>
    <xf numFmtId="0" fontId="62" fillId="0" borderId="16" applyNumberFormat="0" applyFill="0" applyAlignment="0" applyProtection="0"/>
    <xf numFmtId="0" fontId="34" fillId="39" borderId="9" applyNumberFormat="0" applyAlignment="0" applyProtection="0"/>
    <xf numFmtId="49" fontId="72" fillId="46" borderId="19">
      <alignment horizontal="center" vertical="top" wrapText="1"/>
    </xf>
    <xf numFmtId="0" fontId="32" fillId="38" borderId="20" applyNumberFormat="0" applyAlignment="0" applyProtection="0"/>
    <xf numFmtId="0" fontId="32" fillId="38" borderId="20" applyNumberFormat="0" applyAlignment="0" applyProtection="0"/>
    <xf numFmtId="0" fontId="32" fillId="38" borderId="20" applyNumberFormat="0" applyAlignment="0" applyProtection="0"/>
    <xf numFmtId="0" fontId="73" fillId="0" borderId="0" applyNumberFormat="0" applyFill="0" applyBorder="0" applyAlignment="0" applyProtection="0"/>
    <xf numFmtId="0" fontId="29" fillId="7" borderId="0" applyNumberFormat="0" applyBorder="0" applyAlignment="0" applyProtection="0"/>
    <xf numFmtId="0" fontId="74" fillId="0" borderId="0"/>
    <xf numFmtId="0" fontId="21" fillId="0" borderId="0"/>
    <xf numFmtId="0" fontId="75" fillId="0" borderId="0"/>
    <xf numFmtId="0" fontId="69" fillId="0" borderId="0"/>
    <xf numFmtId="0" fontId="64" fillId="0" borderId="0" applyNumberFormat="0" applyFill="0" applyBorder="0" applyAlignment="0" applyProtection="0"/>
    <xf numFmtId="0" fontId="41" fillId="0" borderId="21" applyNumberFormat="0" applyFill="0" applyAlignment="0" applyProtection="0"/>
    <xf numFmtId="0" fontId="41" fillId="0" borderId="22" applyNumberFormat="0" applyFill="0" applyAlignment="0" applyProtection="0"/>
    <xf numFmtId="0" fontId="41" fillId="0" borderId="22" applyNumberFormat="0" applyFill="0" applyAlignment="0" applyProtection="0"/>
    <xf numFmtId="0" fontId="76" fillId="0" borderId="22" applyNumberFormat="0" applyFill="0" applyAlignment="0" applyProtection="0"/>
    <xf numFmtId="172" fontId="21" fillId="0" borderId="0" applyFill="0" applyBorder="0" applyAlignment="0" applyProtection="0"/>
    <xf numFmtId="173" fontId="65" fillId="0" borderId="0" applyFont="0" applyFill="0" applyBorder="0" applyAlignment="0" applyProtection="0"/>
    <xf numFmtId="167" fontId="20" fillId="0" borderId="0" applyFont="0" applyFill="0" applyBorder="0" applyAlignment="0" applyProtection="0"/>
    <xf numFmtId="44" fontId="9" fillId="0" borderId="0" applyFont="0" applyFill="0" applyBorder="0" applyAlignment="0" applyProtection="0"/>
    <xf numFmtId="40" fontId="65" fillId="0" borderId="0" applyFont="0" applyFill="0" applyBorder="0" applyAlignment="0" applyProtection="0"/>
    <xf numFmtId="165" fontId="9" fillId="0" borderId="0" applyFont="0" applyFill="0" applyBorder="0" applyAlignment="0" applyProtection="0"/>
    <xf numFmtId="165" fontId="20" fillId="0" borderId="0" applyFont="0" applyFill="0" applyBorder="0" applyAlignment="0" applyProtection="0"/>
    <xf numFmtId="164" fontId="10" fillId="0" borderId="0" applyFont="0" applyFill="0" applyBorder="0" applyAlignment="0" applyProtection="0"/>
    <xf numFmtId="0" fontId="58" fillId="11" borderId="20" applyNumberFormat="0" applyAlignment="0" applyProtection="0"/>
    <xf numFmtId="0" fontId="58" fillId="11" borderId="20" applyNumberFormat="0" applyAlignment="0" applyProtection="0"/>
    <xf numFmtId="0" fontId="58" fillId="11" borderId="20" applyNumberFormat="0" applyAlignment="0" applyProtection="0"/>
    <xf numFmtId="0" fontId="41" fillId="0" borderId="22" applyNumberFormat="0" applyFill="0" applyAlignment="0" applyProtection="0"/>
    <xf numFmtId="0" fontId="41" fillId="0" borderId="22" applyNumberFormat="0" applyFill="0" applyAlignment="0" applyProtection="0"/>
    <xf numFmtId="0" fontId="41" fillId="0" borderId="22" applyNumberFormat="0" applyFill="0" applyAlignment="0" applyProtection="0"/>
    <xf numFmtId="0" fontId="70" fillId="0" borderId="0" applyNumberFormat="0" applyFill="0" applyBorder="0" applyAlignment="0" applyProtection="0"/>
    <xf numFmtId="0" fontId="77" fillId="0" borderId="0" applyNumberFormat="0" applyFill="0" applyBorder="0" applyAlignment="0" applyProtection="0"/>
    <xf numFmtId="0" fontId="20" fillId="0" borderId="0"/>
    <xf numFmtId="0" fontId="9" fillId="0" borderId="0"/>
    <xf numFmtId="164" fontId="7" fillId="0" borderId="0" applyFont="0" applyFill="0" applyBorder="0" applyAlignment="0" applyProtection="0"/>
    <xf numFmtId="0" fontId="7" fillId="0" borderId="0"/>
    <xf numFmtId="0" fontId="9" fillId="0" borderId="0"/>
    <xf numFmtId="164" fontId="6" fillId="0" borderId="0" applyFont="0" applyFill="0" applyBorder="0" applyAlignment="0" applyProtection="0"/>
    <xf numFmtId="0" fontId="6" fillId="0" borderId="0"/>
    <xf numFmtId="164" fontId="5" fillId="0" borderId="0" applyFont="0" applyFill="0" applyBorder="0" applyAlignment="0" applyProtection="0"/>
    <xf numFmtId="0" fontId="5" fillId="0" borderId="0"/>
    <xf numFmtId="0" fontId="20" fillId="0" borderId="0"/>
    <xf numFmtId="164" fontId="20"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9" fillId="0" borderId="0"/>
    <xf numFmtId="164" fontId="3" fillId="0" borderId="0" applyFont="0" applyFill="0" applyBorder="0" applyAlignment="0" applyProtection="0"/>
    <xf numFmtId="0" fontId="3" fillId="0" borderId="0"/>
    <xf numFmtId="164" fontId="2" fillId="0" borderId="0" applyFont="0" applyFill="0" applyBorder="0" applyAlignment="0" applyProtection="0"/>
    <xf numFmtId="0" fontId="2" fillId="0" borderId="0"/>
    <xf numFmtId="0" fontId="9" fillId="0" borderId="0"/>
    <xf numFmtId="0" fontId="2" fillId="0" borderId="0"/>
    <xf numFmtId="0" fontId="2" fillId="0" borderId="0"/>
    <xf numFmtId="0" fontId="2" fillId="0" borderId="0"/>
    <xf numFmtId="0" fontId="2" fillId="0" borderId="0"/>
    <xf numFmtId="164" fontId="1" fillId="0" borderId="0" applyFont="0" applyFill="0" applyBorder="0" applyAlignment="0" applyProtection="0"/>
    <xf numFmtId="0" fontId="1" fillId="0" borderId="0"/>
  </cellStyleXfs>
  <cellXfs count="270">
    <xf numFmtId="0" fontId="0" fillId="0" borderId="0" xfId="0"/>
    <xf numFmtId="0" fontId="11" fillId="0" borderId="1" xfId="2" quotePrefix="1" applyNumberFormat="1" applyFont="1" applyBorder="1" applyAlignment="1" applyProtection="1">
      <alignment horizontal="center" vertical="center"/>
    </xf>
    <xf numFmtId="49" fontId="11" fillId="0" borderId="2" xfId="2" quotePrefix="1" applyNumberFormat="1" applyFont="1" applyBorder="1" applyAlignment="1" applyProtection="1">
      <alignment horizontal="center" vertical="center"/>
    </xf>
    <xf numFmtId="4" fontId="11" fillId="0" borderId="2" xfId="2" applyNumberFormat="1" applyFont="1" applyBorder="1" applyAlignment="1" applyProtection="1">
      <alignment horizontal="center" vertical="center"/>
    </xf>
    <xf numFmtId="4" fontId="11" fillId="0" borderId="3" xfId="2" quotePrefix="1" applyNumberFormat="1" applyFont="1" applyBorder="1" applyAlignment="1" applyProtection="1">
      <alignment horizontal="center" vertical="center"/>
    </xf>
    <xf numFmtId="0" fontId="9" fillId="0" borderId="0" xfId="1" applyAlignment="1">
      <alignment horizontal="center" vertical="center"/>
    </xf>
    <xf numFmtId="49" fontId="12" fillId="2" borderId="4" xfId="3" quotePrefix="1" applyNumberFormat="1" applyFont="1" applyFill="1" applyBorder="1" applyAlignment="1" applyProtection="1">
      <alignment horizontal="left" vertical="top"/>
    </xf>
    <xf numFmtId="49" fontId="11" fillId="2" borderId="4" xfId="3" quotePrefix="1" applyNumberFormat="1" applyFont="1" applyFill="1" applyBorder="1" applyAlignment="1" applyProtection="1">
      <alignment horizontal="center"/>
    </xf>
    <xf numFmtId="4" fontId="13" fillId="2" borderId="4" xfId="3" quotePrefix="1" applyNumberFormat="1" applyFont="1" applyFill="1" applyBorder="1" applyAlignment="1" applyProtection="1">
      <alignment horizontal="right"/>
    </xf>
    <xf numFmtId="0" fontId="9" fillId="0" borderId="0" xfId="1"/>
    <xf numFmtId="49" fontId="12" fillId="0" borderId="0" xfId="5" applyNumberFormat="1" applyFont="1" applyAlignment="1">
      <alignment horizontal="left" vertical="top"/>
    </xf>
    <xf numFmtId="49" fontId="11" fillId="0" borderId="0" xfId="3" quotePrefix="1" applyNumberFormat="1" applyFont="1" applyFill="1" applyBorder="1" applyAlignment="1" applyProtection="1">
      <alignment horizontal="center"/>
    </xf>
    <xf numFmtId="4" fontId="13" fillId="0" borderId="0" xfId="3" quotePrefix="1" applyNumberFormat="1" applyFont="1" applyFill="1" applyBorder="1" applyAlignment="1" applyProtection="1">
      <alignment horizontal="right"/>
    </xf>
    <xf numFmtId="0" fontId="15" fillId="0" borderId="6" xfId="6" applyFont="1" applyBorder="1"/>
    <xf numFmtId="49" fontId="11" fillId="0" borderId="6" xfId="3" quotePrefix="1" applyNumberFormat="1" applyFont="1" applyFill="1" applyBorder="1" applyAlignment="1" applyProtection="1">
      <alignment horizontal="center"/>
    </xf>
    <xf numFmtId="4" fontId="13" fillId="0" borderId="6" xfId="3" quotePrefix="1" applyNumberFormat="1" applyFont="1" applyFill="1" applyBorder="1" applyAlignment="1" applyProtection="1">
      <alignment horizontal="right"/>
    </xf>
    <xf numFmtId="0" fontId="14" fillId="0" borderId="0" xfId="1" applyFont="1"/>
    <xf numFmtId="49" fontId="14" fillId="0" borderId="7" xfId="3" quotePrefix="1" applyNumberFormat="1" applyFont="1" applyFill="1" applyBorder="1" applyAlignment="1" applyProtection="1">
      <alignment horizontal="center"/>
    </xf>
    <xf numFmtId="49" fontId="12" fillId="0" borderId="0" xfId="3" quotePrefix="1" applyNumberFormat="1" applyFont="1" applyFill="1" applyBorder="1" applyAlignment="1" applyProtection="1">
      <alignment horizontal="left" vertical="top"/>
    </xf>
    <xf numFmtId="49" fontId="12" fillId="0" borderId="6" xfId="3" quotePrefix="1" applyNumberFormat="1" applyFont="1" applyFill="1" applyBorder="1" applyAlignment="1" applyProtection="1">
      <alignment horizontal="left" vertical="top"/>
    </xf>
    <xf numFmtId="0" fontId="18" fillId="3" borderId="5" xfId="4" applyFont="1" applyFill="1" applyBorder="1" applyAlignment="1">
      <alignment horizontal="left" vertical="top" wrapText="1"/>
    </xf>
    <xf numFmtId="4" fontId="16" fillId="0" borderId="5" xfId="3" quotePrefix="1" applyNumberFormat="1" applyFont="1" applyFill="1" applyBorder="1" applyAlignment="1" applyProtection="1">
      <alignment horizontal="right"/>
    </xf>
    <xf numFmtId="49" fontId="13" fillId="0" borderId="5" xfId="3" applyNumberFormat="1" applyFont="1" applyFill="1" applyBorder="1" applyAlignment="1" applyProtection="1">
      <alignment horizontal="left" vertical="top"/>
    </xf>
    <xf numFmtId="0" fontId="13" fillId="0" borderId="5" xfId="4" applyFont="1" applyBorder="1" applyAlignment="1">
      <alignment horizontal="left" vertical="top" wrapText="1"/>
    </xf>
    <xf numFmtId="4" fontId="13" fillId="0" borderId="5" xfId="3" quotePrefix="1" applyNumberFormat="1" applyFont="1" applyFill="1" applyBorder="1" applyAlignment="1" applyProtection="1">
      <alignment horizontal="right"/>
    </xf>
    <xf numFmtId="0" fontId="13" fillId="0" borderId="0" xfId="1" applyFont="1"/>
    <xf numFmtId="49" fontId="13" fillId="0" borderId="5" xfId="3" quotePrefix="1" applyNumberFormat="1" applyFont="1" applyFill="1" applyBorder="1" applyAlignment="1" applyProtection="1">
      <alignment horizontal="center"/>
    </xf>
    <xf numFmtId="4" fontId="9" fillId="0" borderId="0" xfId="1" applyNumberFormat="1" applyAlignment="1">
      <alignment horizontal="right"/>
    </xf>
    <xf numFmtId="0" fontId="9" fillId="0" borderId="0" xfId="1" applyAlignment="1">
      <alignment horizontal="center"/>
    </xf>
    <xf numFmtId="49" fontId="11" fillId="5" borderId="5" xfId="3" quotePrefix="1" applyNumberFormat="1" applyFont="1" applyFill="1" applyBorder="1" applyAlignment="1" applyProtection="1">
      <alignment horizontal="center"/>
    </xf>
    <xf numFmtId="49" fontId="14" fillId="48" borderId="5" xfId="3" quotePrefix="1" applyNumberFormat="1" applyFont="1" applyFill="1" applyBorder="1" applyAlignment="1" applyProtection="1">
      <alignment horizontal="left" vertical="top"/>
    </xf>
    <xf numFmtId="49" fontId="11" fillId="48" borderId="5" xfId="3" quotePrefix="1" applyNumberFormat="1" applyFont="1" applyFill="1" applyBorder="1" applyAlignment="1" applyProtection="1">
      <alignment horizontal="center"/>
    </xf>
    <xf numFmtId="49" fontId="14" fillId="47" borderId="5" xfId="3" quotePrefix="1" applyNumberFormat="1" applyFont="1" applyFill="1" applyBorder="1" applyAlignment="1" applyProtection="1">
      <alignment horizontal="left" vertical="top"/>
    </xf>
    <xf numFmtId="49" fontId="11" fillId="47" borderId="5" xfId="3" quotePrefix="1" applyNumberFormat="1" applyFont="1" applyFill="1" applyBorder="1" applyAlignment="1" applyProtection="1">
      <alignment horizontal="center"/>
    </xf>
    <xf numFmtId="4" fontId="14" fillId="48" borderId="5" xfId="3" quotePrefix="1" applyNumberFormat="1" applyFont="1" applyFill="1" applyBorder="1" applyAlignment="1" applyProtection="1">
      <alignment horizontal="right"/>
    </xf>
    <xf numFmtId="49" fontId="17" fillId="5" borderId="5" xfId="3" quotePrefix="1" applyNumberFormat="1" applyFont="1" applyFill="1" applyBorder="1" applyAlignment="1" applyProtection="1">
      <alignment horizontal="left" vertical="top"/>
    </xf>
    <xf numFmtId="49" fontId="17" fillId="5" borderId="5" xfId="3" applyNumberFormat="1" applyFont="1" applyFill="1" applyBorder="1" applyAlignment="1" applyProtection="1">
      <alignment horizontal="left" vertical="top"/>
    </xf>
    <xf numFmtId="4" fontId="11" fillId="5" borderId="5" xfId="3" quotePrefix="1" applyNumberFormat="1" applyFont="1" applyFill="1" applyBorder="1" applyAlignment="1" applyProtection="1">
      <alignment horizontal="right"/>
    </xf>
    <xf numFmtId="4" fontId="14" fillId="47" borderId="5" xfId="3" quotePrefix="1" applyNumberFormat="1" applyFont="1" applyFill="1" applyBorder="1" applyAlignment="1" applyProtection="1">
      <alignment horizontal="right"/>
    </xf>
    <xf numFmtId="0" fontId="78" fillId="0" borderId="0" xfId="649" applyFont="1" applyAlignment="1">
      <alignment horizontal="left" vertical="top"/>
    </xf>
    <xf numFmtId="49" fontId="78" fillId="0" borderId="0" xfId="649" applyNumberFormat="1" applyFont="1" applyAlignment="1">
      <alignment horizontal="justify" vertical="top" wrapText="1"/>
    </xf>
    <xf numFmtId="0" fontId="20" fillId="0" borderId="0" xfId="649" applyAlignment="1">
      <alignment horizontal="right"/>
    </xf>
    <xf numFmtId="4" fontId="79" fillId="0" borderId="0" xfId="649" applyNumberFormat="1" applyFont="1"/>
    <xf numFmtId="4" fontId="79" fillId="0" borderId="0" xfId="649" applyNumberFormat="1" applyFont="1" applyAlignment="1">
      <alignment horizontal="left"/>
    </xf>
    <xf numFmtId="4" fontId="20" fillId="0" borderId="0" xfId="649" applyNumberFormat="1"/>
    <xf numFmtId="0" fontId="20" fillId="0" borderId="0" xfId="649"/>
    <xf numFmtId="49" fontId="78" fillId="0" borderId="26" xfId="649" applyNumberFormat="1" applyFont="1" applyBorder="1" applyAlignment="1">
      <alignment horizontal="justify" vertical="top" wrapText="1"/>
    </xf>
    <xf numFmtId="0" fontId="20" fillId="0" borderId="27" xfId="649" applyBorder="1" applyAlignment="1">
      <alignment horizontal="right"/>
    </xf>
    <xf numFmtId="4" fontId="79" fillId="0" borderId="28" xfId="649" applyNumberFormat="1" applyFont="1" applyBorder="1"/>
    <xf numFmtId="49" fontId="20" fillId="0" borderId="29" xfId="649" applyNumberFormat="1" applyBorder="1" applyAlignment="1">
      <alignment horizontal="right" vertical="top" wrapText="1"/>
    </xf>
    <xf numFmtId="4" fontId="80" fillId="0" borderId="30" xfId="649" applyNumberFormat="1" applyFont="1" applyBorder="1"/>
    <xf numFmtId="4" fontId="79" fillId="0" borderId="30" xfId="649" applyNumberFormat="1" applyFont="1" applyBorder="1"/>
    <xf numFmtId="49" fontId="20" fillId="0" borderId="31" xfId="649" applyNumberFormat="1" applyBorder="1" applyAlignment="1">
      <alignment horizontal="right" vertical="top" wrapText="1"/>
    </xf>
    <xf numFmtId="0" fontId="20" fillId="0" borderId="32" xfId="649" applyBorder="1" applyAlignment="1">
      <alignment horizontal="right"/>
    </xf>
    <xf numFmtId="4" fontId="79" fillId="0" borderId="33" xfId="649" applyNumberFormat="1" applyFont="1" applyBorder="1"/>
    <xf numFmtId="49" fontId="20" fillId="0" borderId="0" xfId="649" applyNumberFormat="1" applyAlignment="1">
      <alignment horizontal="right" vertical="top" wrapText="1"/>
    </xf>
    <xf numFmtId="49" fontId="20" fillId="0" borderId="26" xfId="649" applyNumberFormat="1" applyBorder="1" applyAlignment="1">
      <alignment horizontal="right" vertical="top" wrapText="1"/>
    </xf>
    <xf numFmtId="4" fontId="81" fillId="0" borderId="30" xfId="649" applyNumberFormat="1" applyFont="1" applyBorder="1" applyAlignment="1">
      <alignment vertical="top" wrapText="1"/>
    </xf>
    <xf numFmtId="4" fontId="83" fillId="0" borderId="30" xfId="649" applyNumberFormat="1" applyFont="1" applyBorder="1"/>
    <xf numFmtId="0" fontId="84" fillId="0" borderId="30" xfId="649" applyFont="1" applyBorder="1"/>
    <xf numFmtId="0" fontId="80" fillId="0" borderId="30" xfId="649" applyFont="1" applyBorder="1"/>
    <xf numFmtId="49" fontId="78" fillId="0" borderId="31" xfId="649" applyNumberFormat="1" applyFont="1" applyBorder="1" applyAlignment="1">
      <alignment horizontal="justify" vertical="top" wrapText="1"/>
    </xf>
    <xf numFmtId="0" fontId="20" fillId="0" borderId="0" xfId="649" applyAlignment="1">
      <alignment horizontal="left" vertical="top"/>
    </xf>
    <xf numFmtId="49" fontId="85" fillId="0" borderId="0" xfId="649" applyNumberFormat="1" applyFont="1" applyAlignment="1">
      <alignment horizontal="right" vertical="top" wrapText="1"/>
    </xf>
    <xf numFmtId="4" fontId="86" fillId="0" borderId="0" xfId="649" applyNumberFormat="1" applyFont="1"/>
    <xf numFmtId="49" fontId="20" fillId="0" borderId="0" xfId="649" applyNumberFormat="1" applyAlignment="1">
      <alignment horizontal="justify" vertical="top" wrapText="1"/>
    </xf>
    <xf numFmtId="49" fontId="81" fillId="0" borderId="0" xfId="649" applyNumberFormat="1" applyFont="1" applyAlignment="1">
      <alignment horizontal="left" vertical="top"/>
    </xf>
    <xf numFmtId="0" fontId="79" fillId="0" borderId="0" xfId="649" applyFont="1" applyAlignment="1">
      <alignment horizontal="left" vertical="top"/>
    </xf>
    <xf numFmtId="49" fontId="79" fillId="0" borderId="0" xfId="649" applyNumberFormat="1" applyFont="1" applyAlignment="1">
      <alignment horizontal="justify" vertical="top" wrapText="1"/>
    </xf>
    <xf numFmtId="0" fontId="12" fillId="0" borderId="34" xfId="649" applyFont="1" applyBorder="1" applyAlignment="1">
      <alignment horizontal="left" vertical="top" wrapText="1"/>
    </xf>
    <xf numFmtId="49" fontId="88" fillId="0" borderId="35" xfId="649" applyNumberFormat="1" applyFont="1" applyBorder="1" applyAlignment="1">
      <alignment horizontal="justify" vertical="top" wrapText="1"/>
    </xf>
    <xf numFmtId="0" fontId="78" fillId="0" borderId="35" xfId="649" applyFont="1" applyBorder="1" applyAlignment="1">
      <alignment horizontal="right" wrapText="1"/>
    </xf>
    <xf numFmtId="4" fontId="88" fillId="0" borderId="35" xfId="649" applyNumberFormat="1" applyFont="1" applyBorder="1" applyAlignment="1">
      <alignment horizontal="right" wrapText="1"/>
    </xf>
    <xf numFmtId="4" fontId="88" fillId="0" borderId="36" xfId="649" applyNumberFormat="1" applyFont="1" applyBorder="1" applyAlignment="1">
      <alignment horizontal="left"/>
    </xf>
    <xf numFmtId="4" fontId="21" fillId="0" borderId="0" xfId="649" applyNumberFormat="1" applyFont="1" applyAlignment="1">
      <alignment horizontal="right"/>
    </xf>
    <xf numFmtId="4" fontId="21" fillId="0" borderId="0" xfId="650" applyNumberFormat="1" applyFont="1" applyAlignment="1">
      <alignment horizontal="right"/>
    </xf>
    <xf numFmtId="0" fontId="82" fillId="0" borderId="37" xfId="649" applyFont="1" applyBorder="1" applyAlignment="1">
      <alignment horizontal="left" vertical="top" wrapText="1"/>
    </xf>
    <xf numFmtId="49" fontId="89" fillId="0" borderId="38" xfId="649" applyNumberFormat="1" applyFont="1" applyBorder="1" applyAlignment="1">
      <alignment horizontal="justify" vertical="top" wrapText="1"/>
    </xf>
    <xf numFmtId="0" fontId="21" fillId="0" borderId="38" xfId="649" applyFont="1" applyBorder="1" applyAlignment="1">
      <alignment horizontal="right" wrapText="1"/>
    </xf>
    <xf numFmtId="4" fontId="89" fillId="0" borderId="38" xfId="649" applyNumberFormat="1" applyFont="1" applyBorder="1" applyAlignment="1">
      <alignment horizontal="right" wrapText="1"/>
    </xf>
    <xf numFmtId="4" fontId="90" fillId="0" borderId="39" xfId="649" applyNumberFormat="1" applyFont="1" applyBorder="1" applyAlignment="1">
      <alignment horizontal="left"/>
    </xf>
    <xf numFmtId="0" fontId="91" fillId="0" borderId="40" xfId="649" applyFont="1" applyBorder="1" applyAlignment="1">
      <alignment horizontal="left" vertical="top" wrapText="1"/>
    </xf>
    <xf numFmtId="49" fontId="92" fillId="0" borderId="41" xfId="649" applyNumberFormat="1" applyFont="1" applyBorder="1" applyAlignment="1">
      <alignment horizontal="justify" vertical="top" wrapText="1"/>
    </xf>
    <xf numFmtId="0" fontId="93" fillId="0" borderId="41" xfId="649" applyFont="1" applyBorder="1" applyAlignment="1">
      <alignment horizontal="right" wrapText="1"/>
    </xf>
    <xf numFmtId="4" fontId="92" fillId="0" borderId="41" xfId="649" applyNumberFormat="1" applyFont="1" applyBorder="1" applyAlignment="1">
      <alignment horizontal="right" wrapText="1"/>
    </xf>
    <xf numFmtId="4" fontId="92" fillId="0" borderId="42" xfId="649" applyNumberFormat="1" applyFont="1" applyBorder="1" applyAlignment="1">
      <alignment horizontal="left"/>
    </xf>
    <xf numFmtId="0" fontId="9" fillId="0" borderId="0" xfId="649" applyFont="1" applyAlignment="1">
      <alignment horizontal="left" vertical="top" wrapText="1"/>
    </xf>
    <xf numFmtId="49" fontId="21" fillId="0" borderId="0" xfId="649" applyNumberFormat="1" applyFont="1" applyAlignment="1">
      <alignment horizontal="justify" vertical="top" wrapText="1"/>
    </xf>
    <xf numFmtId="0" fontId="21" fillId="0" borderId="0" xfId="649" applyFont="1" applyAlignment="1">
      <alignment horizontal="right" wrapText="1"/>
    </xf>
    <xf numFmtId="4" fontId="90" fillId="0" borderId="0" xfId="649" applyNumberFormat="1" applyFont="1" applyAlignment="1">
      <alignment horizontal="right" wrapText="1"/>
    </xf>
    <xf numFmtId="4" fontId="90" fillId="0" borderId="0" xfId="649" applyNumberFormat="1" applyFont="1" applyAlignment="1">
      <alignment horizontal="left"/>
    </xf>
    <xf numFmtId="49" fontId="21" fillId="0" borderId="0" xfId="649" applyNumberFormat="1" applyFont="1" applyAlignment="1">
      <alignment horizontal="left" vertical="top"/>
    </xf>
    <xf numFmtId="49" fontId="21" fillId="0" borderId="0" xfId="649" applyNumberFormat="1" applyFont="1" applyAlignment="1">
      <alignment horizontal="justify" vertical="top"/>
    </xf>
    <xf numFmtId="4" fontId="21" fillId="0" borderId="0" xfId="649" applyNumberFormat="1" applyFont="1" applyAlignment="1">
      <alignment horizontal="right" wrapText="1"/>
    </xf>
    <xf numFmtId="49" fontId="20" fillId="0" borderId="0" xfId="649" applyNumberFormat="1" applyAlignment="1">
      <alignment horizontal="left" vertical="top"/>
    </xf>
    <xf numFmtId="49" fontId="94" fillId="49" borderId="5" xfId="3" quotePrefix="1" applyNumberFormat="1" applyFont="1" applyFill="1" applyBorder="1" applyAlignment="1" applyProtection="1">
      <alignment horizontal="left" vertical="top"/>
      <protection locked="0"/>
    </xf>
    <xf numFmtId="49" fontId="94" fillId="49" borderId="5" xfId="3" applyNumberFormat="1" applyFont="1" applyFill="1" applyBorder="1" applyAlignment="1" applyProtection="1">
      <alignment horizontal="left" vertical="top"/>
      <protection locked="0"/>
    </xf>
    <xf numFmtId="49" fontId="17" fillId="0" borderId="43" xfId="3" quotePrefix="1" applyNumberFormat="1" applyFont="1" applyFill="1" applyBorder="1" applyAlignment="1" applyProtection="1">
      <alignment horizontal="left" vertical="top"/>
      <protection locked="0"/>
    </xf>
    <xf numFmtId="49" fontId="17" fillId="0" borderId="5" xfId="3" quotePrefix="1" applyNumberFormat="1" applyFont="1" applyFill="1" applyBorder="1" applyAlignment="1" applyProtection="1">
      <alignment horizontal="left" vertical="top"/>
      <protection locked="0"/>
    </xf>
    <xf numFmtId="49" fontId="17" fillId="0" borderId="29" xfId="3" quotePrefix="1" applyNumberFormat="1" applyFont="1" applyFill="1" applyBorder="1" applyAlignment="1" applyProtection="1">
      <alignment horizontal="left" vertical="top"/>
      <protection locked="0"/>
    </xf>
    <xf numFmtId="49" fontId="17" fillId="0" borderId="0" xfId="3" quotePrefix="1" applyNumberFormat="1" applyFont="1" applyFill="1" applyBorder="1" applyAlignment="1" applyProtection="1">
      <alignment horizontal="left" vertical="top"/>
      <protection locked="0"/>
    </xf>
    <xf numFmtId="49" fontId="17" fillId="0" borderId="0" xfId="3" applyNumberFormat="1" applyFont="1" applyFill="1" applyBorder="1" applyAlignment="1" applyProtection="1">
      <alignment horizontal="left" vertical="top"/>
      <protection locked="0"/>
    </xf>
    <xf numFmtId="49" fontId="14" fillId="49" borderId="46" xfId="3" quotePrefix="1" applyNumberFormat="1" applyFont="1" applyFill="1" applyBorder="1" applyAlignment="1" applyProtection="1">
      <alignment horizontal="left" vertical="top"/>
      <protection locked="0"/>
    </xf>
    <xf numFmtId="49" fontId="14" fillId="49" borderId="47" xfId="3" applyNumberFormat="1" applyFont="1" applyFill="1" applyBorder="1" applyAlignment="1" applyProtection="1">
      <alignment horizontal="left" vertical="top" wrapText="1"/>
      <protection locked="0"/>
    </xf>
    <xf numFmtId="49" fontId="98" fillId="49" borderId="51" xfId="3" quotePrefix="1" applyNumberFormat="1" applyFont="1" applyFill="1" applyBorder="1" applyAlignment="1" applyProtection="1">
      <alignment horizontal="left" vertical="top"/>
      <protection locked="0"/>
    </xf>
    <xf numFmtId="49" fontId="98" fillId="49" borderId="52" xfId="3" applyNumberFormat="1" applyFont="1" applyFill="1" applyBorder="1" applyAlignment="1" applyProtection="1">
      <alignment horizontal="left" vertical="top" wrapText="1"/>
      <protection locked="0"/>
    </xf>
    <xf numFmtId="0" fontId="12" fillId="0" borderId="30" xfId="12" applyFont="1" applyBorder="1" applyAlignment="1">
      <alignment vertical="top"/>
    </xf>
    <xf numFmtId="4" fontId="87" fillId="4" borderId="0" xfId="649" applyNumberFormat="1" applyFont="1" applyFill="1"/>
    <xf numFmtId="49" fontId="17" fillId="0" borderId="5" xfId="3" quotePrefix="1" applyNumberFormat="1" applyFont="1" applyFill="1" applyBorder="1" applyAlignment="1" applyProtection="1">
      <alignment horizontal="left" vertical="center"/>
    </xf>
    <xf numFmtId="49" fontId="17" fillId="0" borderId="4" xfId="3" quotePrefix="1" applyNumberFormat="1" applyFont="1" applyFill="1" applyBorder="1" applyAlignment="1" applyProtection="1">
      <alignment horizontal="center" vertical="center"/>
    </xf>
    <xf numFmtId="4" fontId="17" fillId="0" borderId="4" xfId="3" quotePrefix="1" applyNumberFormat="1" applyFont="1" applyFill="1" applyBorder="1" applyAlignment="1" applyProtection="1">
      <alignment horizontal="right" vertical="center"/>
    </xf>
    <xf numFmtId="49" fontId="17" fillId="3" borderId="5" xfId="3" quotePrefix="1" applyNumberFormat="1" applyFont="1" applyFill="1" applyBorder="1" applyAlignment="1" applyProtection="1">
      <alignment horizontal="left" vertical="center"/>
    </xf>
    <xf numFmtId="49" fontId="17" fillId="3" borderId="4" xfId="3" quotePrefix="1" applyNumberFormat="1" applyFont="1" applyFill="1" applyBorder="1" applyAlignment="1" applyProtection="1">
      <alignment horizontal="center" vertical="center"/>
    </xf>
    <xf numFmtId="4" fontId="17" fillId="3" borderId="4" xfId="3" quotePrefix="1" applyNumberFormat="1" applyFont="1" applyFill="1" applyBorder="1" applyAlignment="1" applyProtection="1">
      <alignment horizontal="right" vertical="center"/>
    </xf>
    <xf numFmtId="49" fontId="17" fillId="3" borderId="5" xfId="2" quotePrefix="1" applyNumberFormat="1" applyFont="1" applyFill="1" applyBorder="1" applyAlignment="1" applyProtection="1">
      <alignment horizontal="left" vertical="center"/>
    </xf>
    <xf numFmtId="49" fontId="17" fillId="0" borderId="5" xfId="2" quotePrefix="1" applyNumberFormat="1" applyFont="1" applyFill="1" applyBorder="1" applyAlignment="1" applyProtection="1">
      <alignment horizontal="left" vertical="center"/>
    </xf>
    <xf numFmtId="4" fontId="11" fillId="2" borderId="4" xfId="3" applyNumberFormat="1" applyFont="1" applyFill="1" applyBorder="1" applyAlignment="1" applyProtection="1">
      <alignment horizontal="center"/>
    </xf>
    <xf numFmtId="4" fontId="11" fillId="0" borderId="0" xfId="3" applyNumberFormat="1" applyFont="1" applyFill="1" applyBorder="1" applyAlignment="1" applyProtection="1">
      <alignment horizontal="center"/>
    </xf>
    <xf numFmtId="4" fontId="11" fillId="0" borderId="6" xfId="3" applyNumberFormat="1" applyFont="1" applyFill="1" applyBorder="1" applyAlignment="1" applyProtection="1">
      <alignment horizontal="center"/>
    </xf>
    <xf numFmtId="4" fontId="11" fillId="47" borderId="5" xfId="3" applyNumberFormat="1" applyFont="1" applyFill="1" applyBorder="1" applyAlignment="1" applyProtection="1">
      <alignment horizontal="center"/>
    </xf>
    <xf numFmtId="4" fontId="17" fillId="0" borderId="4" xfId="3" applyNumberFormat="1" applyFont="1" applyFill="1" applyBorder="1" applyAlignment="1" applyProtection="1">
      <alignment horizontal="center" vertical="center"/>
    </xf>
    <xf numFmtId="4" fontId="17" fillId="3" borderId="4" xfId="3" applyNumberFormat="1" applyFont="1" applyFill="1" applyBorder="1" applyAlignment="1" applyProtection="1">
      <alignment horizontal="center" vertical="center"/>
    </xf>
    <xf numFmtId="4" fontId="14" fillId="0" borderId="7" xfId="3" applyNumberFormat="1" applyFont="1" applyFill="1" applyBorder="1" applyAlignment="1" applyProtection="1">
      <alignment horizontal="center"/>
    </xf>
    <xf numFmtId="4" fontId="11" fillId="48" borderId="5" xfId="3" applyNumberFormat="1" applyFont="1" applyFill="1" applyBorder="1" applyAlignment="1" applyProtection="1">
      <alignment horizontal="center"/>
    </xf>
    <xf numFmtId="4" fontId="11" fillId="5" borderId="5" xfId="3" quotePrefix="1" applyNumberFormat="1" applyFont="1" applyFill="1" applyBorder="1" applyAlignment="1" applyProtection="1">
      <alignment horizontal="center"/>
    </xf>
    <xf numFmtId="4" fontId="13" fillId="0" borderId="5" xfId="3" applyNumberFormat="1" applyFont="1" applyFill="1" applyBorder="1" applyAlignment="1" applyProtection="1">
      <alignment horizontal="center"/>
    </xf>
    <xf numFmtId="3" fontId="13" fillId="0" borderId="5" xfId="3" applyNumberFormat="1" applyFont="1" applyFill="1" applyBorder="1" applyAlignment="1" applyProtection="1">
      <alignment horizontal="center"/>
    </xf>
    <xf numFmtId="4" fontId="9" fillId="0" borderId="0" xfId="1" applyNumberFormat="1" applyAlignment="1">
      <alignment horizontal="center"/>
    </xf>
    <xf numFmtId="49" fontId="14" fillId="0" borderId="54" xfId="2" quotePrefix="1" applyNumberFormat="1" applyFont="1" applyFill="1" applyBorder="1" applyAlignment="1" applyProtection="1">
      <alignment horizontal="left" vertical="top"/>
    </xf>
    <xf numFmtId="49" fontId="14" fillId="0" borderId="7" xfId="2" quotePrefix="1" applyNumberFormat="1" applyFont="1" applyFill="1" applyBorder="1" applyAlignment="1" applyProtection="1">
      <alignment horizontal="left" vertical="top"/>
    </xf>
    <xf numFmtId="4" fontId="14" fillId="0" borderId="55" xfId="3" quotePrefix="1" applyNumberFormat="1" applyFont="1" applyFill="1" applyBorder="1" applyAlignment="1" applyProtection="1">
      <alignment horizontal="right"/>
    </xf>
    <xf numFmtId="4" fontId="17" fillId="5" borderId="5" xfId="3" quotePrefix="1" applyNumberFormat="1" applyFont="1" applyFill="1" applyBorder="1" applyAlignment="1" applyProtection="1">
      <alignment horizontal="right"/>
    </xf>
    <xf numFmtId="4" fontId="11" fillId="0" borderId="5" xfId="3" quotePrefix="1" applyNumberFormat="1" applyFont="1" applyFill="1" applyBorder="1" applyAlignment="1" applyProtection="1">
      <alignment horizontal="center"/>
    </xf>
    <xf numFmtId="3" fontId="19" fillId="0" borderId="5" xfId="3" applyNumberFormat="1" applyFont="1" applyFill="1" applyBorder="1" applyAlignment="1" applyProtection="1">
      <alignment horizontal="center"/>
    </xf>
    <xf numFmtId="49" fontId="17" fillId="0" borderId="5" xfId="2" quotePrefix="1" applyNumberFormat="1" applyFont="1" applyFill="1" applyBorder="1" applyAlignment="1" applyProtection="1">
      <alignment horizontal="left" vertical="top"/>
    </xf>
    <xf numFmtId="49" fontId="17" fillId="0" borderId="4" xfId="3" quotePrefix="1" applyNumberFormat="1" applyFont="1" applyFill="1" applyBorder="1" applyAlignment="1" applyProtection="1">
      <alignment horizontal="center"/>
    </xf>
    <xf numFmtId="4" fontId="17" fillId="0" borderId="4" xfId="3" applyNumberFormat="1" applyFont="1" applyFill="1" applyBorder="1" applyAlignment="1" applyProtection="1">
      <alignment horizontal="center"/>
    </xf>
    <xf numFmtId="4" fontId="17" fillId="0" borderId="4" xfId="3" quotePrefix="1" applyNumberFormat="1" applyFont="1" applyFill="1" applyBorder="1" applyAlignment="1" applyProtection="1">
      <alignment horizontal="right"/>
    </xf>
    <xf numFmtId="49" fontId="11" fillId="0" borderId="1" xfId="676" quotePrefix="1" applyNumberFormat="1" applyFont="1" applyBorder="1" applyAlignment="1" applyProtection="1">
      <alignment horizontal="center" vertical="center"/>
      <protection locked="0"/>
    </xf>
    <xf numFmtId="49" fontId="11" fillId="0" borderId="2" xfId="676" quotePrefix="1" applyNumberFormat="1" applyFont="1" applyBorder="1" applyAlignment="1" applyProtection="1">
      <alignment horizontal="center" vertical="center"/>
      <protection locked="0"/>
    </xf>
    <xf numFmtId="174" fontId="11" fillId="0" borderId="3" xfId="676" quotePrefix="1" applyNumberFormat="1" applyFont="1" applyBorder="1" applyAlignment="1" applyProtection="1">
      <alignment horizontal="center" vertical="center"/>
      <protection locked="0"/>
    </xf>
    <xf numFmtId="0" fontId="1" fillId="0" borderId="0" xfId="677"/>
    <xf numFmtId="174" fontId="94" fillId="49" borderId="5" xfId="3" quotePrefix="1" applyNumberFormat="1" applyFont="1" applyFill="1" applyBorder="1" applyAlignment="1" applyProtection="1">
      <alignment horizontal="right"/>
      <protection locked="0"/>
    </xf>
    <xf numFmtId="0" fontId="15" fillId="0" borderId="0" xfId="677" applyFont="1"/>
    <xf numFmtId="49" fontId="15" fillId="0" borderId="0" xfId="677" applyNumberFormat="1" applyFont="1"/>
    <xf numFmtId="0" fontId="95" fillId="0" borderId="0" xfId="677" applyFont="1"/>
    <xf numFmtId="174" fontId="95" fillId="0" borderId="0" xfId="677" applyNumberFormat="1" applyFont="1" applyAlignment="1">
      <alignment horizontal="right"/>
    </xf>
    <xf numFmtId="49" fontId="95" fillId="2" borderId="26" xfId="677" applyNumberFormat="1" applyFont="1" applyFill="1" applyBorder="1"/>
    <xf numFmtId="0" fontId="95" fillId="2" borderId="27" xfId="677" applyFont="1" applyFill="1" applyBorder="1"/>
    <xf numFmtId="174" fontId="95" fillId="2" borderId="28" xfId="677" applyNumberFormat="1" applyFont="1" applyFill="1" applyBorder="1" applyAlignment="1">
      <alignment horizontal="right"/>
    </xf>
    <xf numFmtId="174" fontId="96" fillId="0" borderId="44" xfId="677" applyNumberFormat="1" applyFont="1" applyBorder="1" applyAlignment="1">
      <alignment horizontal="right"/>
    </xf>
    <xf numFmtId="174" fontId="96" fillId="0" borderId="30" xfId="677" applyNumberFormat="1" applyFont="1" applyBorder="1" applyAlignment="1">
      <alignment horizontal="right"/>
    </xf>
    <xf numFmtId="0" fontId="95" fillId="2" borderId="27" xfId="677" quotePrefix="1" applyFont="1" applyFill="1" applyBorder="1"/>
    <xf numFmtId="174" fontId="96" fillId="0" borderId="45" xfId="677" applyNumberFormat="1" applyFont="1" applyBorder="1" applyAlignment="1">
      <alignment horizontal="right"/>
    </xf>
    <xf numFmtId="49" fontId="17" fillId="0" borderId="5" xfId="3" quotePrefix="1" applyNumberFormat="1" applyFont="1" applyFill="1" applyBorder="1" applyAlignment="1" applyProtection="1">
      <alignment horizontal="left" vertical="top" wrapText="1"/>
      <protection locked="0"/>
    </xf>
    <xf numFmtId="49" fontId="95" fillId="2" borderId="26" xfId="677" applyNumberFormat="1" applyFont="1" applyFill="1" applyBorder="1" applyAlignment="1">
      <alignment vertical="top"/>
    </xf>
    <xf numFmtId="0" fontId="95" fillId="2" borderId="27" xfId="677" quotePrefix="1" applyFont="1" applyFill="1" applyBorder="1" applyAlignment="1">
      <alignment wrapText="1"/>
    </xf>
    <xf numFmtId="49" fontId="17" fillId="0" borderId="56" xfId="676" applyNumberFormat="1" applyFont="1" applyFill="1" applyBorder="1" applyAlignment="1" applyProtection="1">
      <alignment horizontal="left" vertical="top"/>
      <protection locked="0"/>
    </xf>
    <xf numFmtId="49" fontId="17" fillId="0" borderId="4" xfId="676" applyNumberFormat="1" applyFont="1" applyFill="1" applyBorder="1" applyAlignment="1" applyProtection="1">
      <alignment horizontal="left" vertical="top"/>
      <protection locked="0"/>
    </xf>
    <xf numFmtId="174" fontId="96" fillId="0" borderId="57" xfId="677" applyNumberFormat="1" applyFont="1" applyBorder="1" applyAlignment="1">
      <alignment horizontal="right"/>
    </xf>
    <xf numFmtId="174" fontId="14" fillId="49" borderId="48" xfId="3" quotePrefix="1" applyNumberFormat="1" applyFont="1" applyFill="1" applyBorder="1" applyAlignment="1" applyProtection="1">
      <alignment horizontal="right" vertical="center"/>
      <protection locked="0"/>
    </xf>
    <xf numFmtId="49" fontId="15" fillId="0" borderId="49" xfId="677" applyNumberFormat="1" applyFont="1" applyBorder="1"/>
    <xf numFmtId="0" fontId="97" fillId="0" borderId="5" xfId="677" applyFont="1" applyBorder="1"/>
    <xf numFmtId="174" fontId="97" fillId="0" borderId="50" xfId="677" applyNumberFormat="1" applyFont="1" applyBorder="1" applyAlignment="1">
      <alignment horizontal="right" vertical="center"/>
    </xf>
    <xf numFmtId="174" fontId="98" fillId="49" borderId="53" xfId="3" quotePrefix="1" applyNumberFormat="1" applyFont="1" applyFill="1" applyBorder="1" applyAlignment="1" applyProtection="1">
      <alignment horizontal="right" vertical="center"/>
      <protection locked="0"/>
    </xf>
    <xf numFmtId="0" fontId="99" fillId="0" borderId="0" xfId="677" applyFont="1"/>
    <xf numFmtId="4" fontId="9" fillId="2" borderId="4" xfId="4" applyNumberFormat="1" applyFill="1" applyBorder="1" applyAlignment="1" applyProtection="1">
      <alignment horizontal="center"/>
      <protection locked="0"/>
    </xf>
    <xf numFmtId="4" fontId="9" fillId="47" borderId="5" xfId="4" applyNumberFormat="1" applyFill="1" applyBorder="1" applyAlignment="1" applyProtection="1">
      <alignment horizontal="center"/>
      <protection locked="0"/>
    </xf>
    <xf numFmtId="4" fontId="9" fillId="0" borderId="0" xfId="4" applyNumberFormat="1" applyAlignment="1" applyProtection="1">
      <alignment horizontal="center"/>
      <protection locked="0"/>
    </xf>
    <xf numFmtId="4" fontId="9" fillId="0" borderId="6" xfId="4" applyNumberFormat="1" applyBorder="1" applyAlignment="1" applyProtection="1">
      <alignment horizontal="center"/>
      <protection locked="0"/>
    </xf>
    <xf numFmtId="4" fontId="14" fillId="0" borderId="7" xfId="4" applyNumberFormat="1" applyFont="1" applyBorder="1" applyAlignment="1" applyProtection="1">
      <alignment horizontal="center"/>
      <protection locked="0"/>
    </xf>
    <xf numFmtId="4" fontId="9" fillId="48" borderId="5" xfId="4" applyNumberFormat="1" applyFill="1" applyBorder="1" applyAlignment="1" applyProtection="1">
      <alignment horizontal="center"/>
      <protection locked="0"/>
    </xf>
    <xf numFmtId="4" fontId="13" fillId="5" borderId="5" xfId="3" quotePrefix="1" applyNumberFormat="1" applyFont="1" applyFill="1" applyBorder="1" applyAlignment="1" applyProtection="1">
      <alignment horizontal="center"/>
      <protection locked="0"/>
    </xf>
    <xf numFmtId="4" fontId="9" fillId="0" borderId="5" xfId="4" applyNumberFormat="1" applyBorder="1" applyAlignment="1" applyProtection="1">
      <alignment horizontal="center"/>
      <protection locked="0"/>
    </xf>
    <xf numFmtId="4" fontId="13" fillId="3" borderId="5" xfId="3" quotePrefix="1" applyNumberFormat="1" applyFont="1" applyFill="1" applyBorder="1" applyAlignment="1" applyProtection="1">
      <alignment horizontal="center"/>
      <protection locked="0"/>
    </xf>
    <xf numFmtId="4" fontId="9" fillId="0" borderId="0" xfId="1" applyNumberFormat="1" applyAlignment="1" applyProtection="1">
      <alignment horizontal="center"/>
      <protection locked="0"/>
    </xf>
    <xf numFmtId="4" fontId="17" fillId="0" borderId="4" xfId="4" applyNumberFormat="1" applyFont="1" applyBorder="1" applyAlignment="1" applyProtection="1">
      <alignment horizontal="center"/>
      <protection locked="0"/>
    </xf>
    <xf numFmtId="49" fontId="14" fillId="48" borderId="23" xfId="3" quotePrefix="1" applyNumberFormat="1" applyFont="1" applyFill="1" applyBorder="1" applyAlignment="1" applyProtection="1">
      <alignment horizontal="left" vertical="top"/>
    </xf>
    <xf numFmtId="49" fontId="14" fillId="48" borderId="24" xfId="3" quotePrefix="1" applyNumberFormat="1" applyFont="1" applyFill="1" applyBorder="1" applyAlignment="1" applyProtection="1">
      <alignment horizontal="left" vertical="top" wrapText="1"/>
    </xf>
    <xf numFmtId="49" fontId="11" fillId="48" borderId="24" xfId="3" quotePrefix="1" applyNumberFormat="1" applyFont="1" applyFill="1" applyBorder="1" applyAlignment="1" applyProtection="1">
      <alignment horizontal="center"/>
    </xf>
    <xf numFmtId="4" fontId="11" fillId="48" borderId="24" xfId="3" applyNumberFormat="1" applyFont="1" applyFill="1" applyBorder="1" applyAlignment="1" applyProtection="1">
      <alignment horizontal="center"/>
    </xf>
    <xf numFmtId="4" fontId="9" fillId="48" borderId="24" xfId="4" applyNumberFormat="1" applyFill="1" applyBorder="1" applyAlignment="1" applyProtection="1">
      <alignment horizontal="center"/>
      <protection locked="0"/>
    </xf>
    <xf numFmtId="4" fontId="14" fillId="48" borderId="25" xfId="3" quotePrefix="1" applyNumberFormat="1" applyFont="1" applyFill="1" applyBorder="1" applyAlignment="1" applyProtection="1">
      <alignment horizontal="right"/>
    </xf>
    <xf numFmtId="4" fontId="102" fillId="0" borderId="0" xfId="4" applyNumberFormat="1" applyFont="1" applyAlignment="1" applyProtection="1">
      <alignment horizontal="center"/>
      <protection locked="0"/>
    </xf>
    <xf numFmtId="4" fontId="102" fillId="0" borderId="0" xfId="3" quotePrefix="1" applyNumberFormat="1" applyFont="1" applyFill="1" applyBorder="1" applyAlignment="1" applyProtection="1">
      <alignment horizontal="right"/>
    </xf>
    <xf numFmtId="49" fontId="102" fillId="0" borderId="0" xfId="3" quotePrefix="1" applyNumberFormat="1" applyFont="1" applyFill="1" applyBorder="1" applyAlignment="1" applyProtection="1">
      <alignment horizontal="left" vertical="top"/>
    </xf>
    <xf numFmtId="49" fontId="102" fillId="0" borderId="0" xfId="3" quotePrefix="1" applyNumberFormat="1" applyFont="1" applyFill="1" applyBorder="1" applyAlignment="1" applyProtection="1">
      <alignment horizontal="center"/>
    </xf>
    <xf numFmtId="4" fontId="102" fillId="0" borderId="0" xfId="3" applyNumberFormat="1" applyFont="1" applyFill="1" applyBorder="1" applyAlignment="1" applyProtection="1">
      <alignment horizontal="center"/>
    </xf>
    <xf numFmtId="49" fontId="98" fillId="48" borderId="23" xfId="3" quotePrefix="1" applyNumberFormat="1" applyFont="1" applyFill="1" applyBorder="1" applyAlignment="1" applyProtection="1">
      <alignment horizontal="left" vertical="top"/>
    </xf>
    <xf numFmtId="49" fontId="98" fillId="48" borderId="24" xfId="3" quotePrefix="1" applyNumberFormat="1" applyFont="1" applyFill="1" applyBorder="1" applyAlignment="1" applyProtection="1">
      <alignment horizontal="left" vertical="top" wrapText="1"/>
    </xf>
    <xf numFmtId="49" fontId="104" fillId="48" borderId="24" xfId="3" quotePrefix="1" applyNumberFormat="1" applyFont="1" applyFill="1" applyBorder="1" applyAlignment="1" applyProtection="1">
      <alignment horizontal="center"/>
    </xf>
    <xf numFmtId="4" fontId="104" fillId="48" borderId="24" xfId="3" applyNumberFormat="1" applyFont="1" applyFill="1" applyBorder="1" applyAlignment="1" applyProtection="1">
      <alignment horizontal="center"/>
    </xf>
    <xf numFmtId="4" fontId="23" fillId="48" borderId="24" xfId="4" applyNumberFormat="1" applyFont="1" applyFill="1" applyBorder="1" applyAlignment="1" applyProtection="1">
      <alignment horizontal="center"/>
      <protection locked="0"/>
    </xf>
    <xf numFmtId="4" fontId="98" fillId="48" borderId="25" xfId="3" quotePrefix="1" applyNumberFormat="1" applyFont="1" applyFill="1" applyBorder="1" applyAlignment="1" applyProtection="1">
      <alignment horizontal="right"/>
    </xf>
    <xf numFmtId="49" fontId="14" fillId="48" borderId="4" xfId="3" quotePrefix="1" applyNumberFormat="1" applyFont="1" applyFill="1" applyBorder="1" applyAlignment="1" applyProtection="1">
      <alignment horizontal="center"/>
    </xf>
    <xf numFmtId="4" fontId="14" fillId="48" borderId="4" xfId="3" applyNumberFormat="1" applyFont="1" applyFill="1" applyBorder="1" applyAlignment="1" applyProtection="1">
      <alignment horizontal="center"/>
    </xf>
    <xf numFmtId="4" fontId="14" fillId="48" borderId="4" xfId="4" applyNumberFormat="1" applyFont="1" applyFill="1" applyBorder="1" applyAlignment="1" applyProtection="1">
      <alignment horizontal="center"/>
      <protection locked="0"/>
    </xf>
    <xf numFmtId="4" fontId="14" fillId="48" borderId="4" xfId="3" quotePrefix="1" applyNumberFormat="1" applyFont="1" applyFill="1" applyBorder="1" applyAlignment="1" applyProtection="1">
      <alignment horizontal="right"/>
    </xf>
    <xf numFmtId="49" fontId="14" fillId="48" borderId="5" xfId="2" quotePrefix="1" applyNumberFormat="1" applyFont="1" applyFill="1" applyBorder="1" applyAlignment="1" applyProtection="1">
      <alignment horizontal="left" vertical="top"/>
    </xf>
    <xf numFmtId="4" fontId="17" fillId="3" borderId="4" xfId="4" applyNumberFormat="1" applyFont="1" applyFill="1" applyBorder="1" applyAlignment="1" applyProtection="1">
      <alignment horizontal="center" vertical="center"/>
      <protection locked="0"/>
    </xf>
    <xf numFmtId="4" fontId="17" fillId="0" borderId="4" xfId="4" applyNumberFormat="1" applyFont="1" applyBorder="1" applyAlignment="1" applyProtection="1">
      <alignment horizontal="center" vertical="center"/>
      <protection locked="0"/>
    </xf>
    <xf numFmtId="49" fontId="17" fillId="0" borderId="5" xfId="3" quotePrefix="1" applyNumberFormat="1" applyFont="1" applyFill="1" applyBorder="1" applyAlignment="1" applyProtection="1">
      <alignment horizontal="center" vertical="center"/>
    </xf>
    <xf numFmtId="4" fontId="17" fillId="0" borderId="5" xfId="3" applyNumberFormat="1" applyFont="1" applyFill="1" applyBorder="1" applyAlignment="1" applyProtection="1">
      <alignment horizontal="center" vertical="center"/>
    </xf>
    <xf numFmtId="4" fontId="17" fillId="0" borderId="5" xfId="4" applyNumberFormat="1" applyFont="1" applyBorder="1" applyAlignment="1" applyProtection="1">
      <alignment horizontal="center" vertical="center"/>
      <protection locked="0"/>
    </xf>
    <xf numFmtId="4" fontId="17" fillId="0" borderId="5" xfId="3" quotePrefix="1" applyNumberFormat="1" applyFont="1" applyFill="1" applyBorder="1" applyAlignment="1" applyProtection="1">
      <alignment horizontal="right" vertical="center"/>
    </xf>
    <xf numFmtId="49" fontId="17" fillId="3" borderId="5" xfId="3" quotePrefix="1" applyNumberFormat="1" applyFont="1" applyFill="1" applyBorder="1" applyAlignment="1" applyProtection="1">
      <alignment horizontal="center" vertical="center"/>
    </xf>
    <xf numFmtId="4" fontId="17" fillId="3" borderId="5" xfId="3" applyNumberFormat="1" applyFont="1" applyFill="1" applyBorder="1" applyAlignment="1" applyProtection="1">
      <alignment horizontal="center" vertical="center"/>
    </xf>
    <xf numFmtId="4" fontId="17" fillId="3" borderId="5" xfId="4" applyNumberFormat="1" applyFont="1" applyFill="1" applyBorder="1" applyAlignment="1" applyProtection="1">
      <alignment horizontal="center" vertical="center"/>
      <protection locked="0"/>
    </xf>
    <xf numFmtId="4" fontId="17" fillId="3" borderId="5" xfId="3" quotePrefix="1" applyNumberFormat="1" applyFont="1" applyFill="1" applyBorder="1" applyAlignment="1" applyProtection="1">
      <alignment horizontal="right" vertical="center"/>
    </xf>
    <xf numFmtId="4" fontId="19" fillId="3" borderId="5" xfId="3" quotePrefix="1" applyNumberFormat="1" applyFont="1" applyFill="1" applyBorder="1" applyAlignment="1" applyProtection="1">
      <alignment horizontal="center"/>
      <protection locked="0"/>
    </xf>
    <xf numFmtId="49" fontId="17" fillId="5" borderId="5" xfId="3" applyNumberFormat="1" applyFont="1" applyFill="1" applyBorder="1" applyAlignment="1" applyProtection="1">
      <alignment horizontal="left" vertical="center"/>
    </xf>
    <xf numFmtId="49" fontId="94" fillId="0" borderId="0" xfId="5" applyNumberFormat="1" applyFont="1" applyAlignment="1">
      <alignment horizontal="left" vertical="top"/>
    </xf>
    <xf numFmtId="0" fontId="18" fillId="0" borderId="5" xfId="4" applyFont="1" applyBorder="1" applyAlignment="1">
      <alignment horizontal="left" vertical="top" wrapText="1"/>
    </xf>
    <xf numFmtId="0" fontId="105" fillId="0" borderId="5" xfId="4" applyFont="1" applyBorder="1" applyAlignment="1">
      <alignment horizontal="left" vertical="top" wrapText="1"/>
    </xf>
    <xf numFmtId="49" fontId="105" fillId="0" borderId="5" xfId="3" quotePrefix="1" applyNumberFormat="1" applyFont="1" applyFill="1" applyBorder="1" applyAlignment="1" applyProtection="1">
      <alignment horizontal="center"/>
    </xf>
    <xf numFmtId="3" fontId="105" fillId="0" borderId="5" xfId="3" applyNumberFormat="1" applyFont="1" applyFill="1" applyBorder="1" applyAlignment="1" applyProtection="1">
      <alignment horizontal="left"/>
    </xf>
    <xf numFmtId="0" fontId="19" fillId="0" borderId="0" xfId="1" applyFont="1"/>
    <xf numFmtId="49" fontId="17" fillId="3" borderId="43" xfId="3" quotePrefix="1" applyNumberFormat="1" applyFont="1" applyFill="1" applyBorder="1" applyAlignment="1" applyProtection="1">
      <alignment horizontal="left" vertical="top"/>
      <protection locked="0"/>
    </xf>
    <xf numFmtId="49" fontId="17" fillId="3" borderId="5" xfId="3" quotePrefix="1" applyNumberFormat="1" applyFont="1" applyFill="1" applyBorder="1" applyAlignment="1" applyProtection="1">
      <alignment horizontal="left" vertical="top"/>
      <protection locked="0"/>
    </xf>
    <xf numFmtId="174" fontId="96" fillId="3" borderId="44" xfId="677" applyNumberFormat="1" applyFont="1" applyFill="1" applyBorder="1" applyAlignment="1">
      <alignment horizontal="right"/>
    </xf>
    <xf numFmtId="49" fontId="17" fillId="3" borderId="5" xfId="3" quotePrefix="1" applyNumberFormat="1" applyFont="1" applyFill="1" applyBorder="1" applyAlignment="1" applyProtection="1">
      <alignment horizontal="left" vertical="top" wrapText="1"/>
      <protection locked="0"/>
    </xf>
    <xf numFmtId="0" fontId="13" fillId="4" borderId="0" xfId="1" applyFont="1" applyFill="1"/>
    <xf numFmtId="0" fontId="100" fillId="0" borderId="0" xfId="1" applyFont="1"/>
    <xf numFmtId="4" fontId="11" fillId="0" borderId="2" xfId="2" applyNumberFormat="1" applyFont="1" applyFill="1" applyBorder="1" applyAlignment="1" applyProtection="1">
      <alignment horizontal="center" vertical="center"/>
    </xf>
    <xf numFmtId="4" fontId="11" fillId="0" borderId="4" xfId="3" applyNumberFormat="1" applyFont="1" applyFill="1" applyBorder="1" applyAlignment="1" applyProtection="1">
      <alignment horizontal="center"/>
    </xf>
    <xf numFmtId="4" fontId="9" fillId="0" borderId="4" xfId="4" applyNumberFormat="1" applyBorder="1" applyAlignment="1" applyProtection="1">
      <alignment horizontal="center"/>
      <protection locked="0"/>
    </xf>
    <xf numFmtId="4" fontId="11" fillId="0" borderId="5" xfId="3" applyNumberFormat="1" applyFont="1" applyFill="1" applyBorder="1" applyAlignment="1" applyProtection="1">
      <alignment horizontal="center"/>
    </xf>
    <xf numFmtId="4" fontId="14" fillId="0" borderId="4" xfId="3" applyNumberFormat="1" applyFont="1" applyFill="1" applyBorder="1" applyAlignment="1" applyProtection="1">
      <alignment horizontal="center"/>
    </xf>
    <xf numFmtId="4" fontId="14" fillId="0" borderId="4" xfId="4" applyNumberFormat="1" applyFont="1" applyBorder="1" applyAlignment="1" applyProtection="1">
      <alignment horizontal="center"/>
      <protection locked="0"/>
    </xf>
    <xf numFmtId="4" fontId="11" fillId="0" borderId="24" xfId="3" applyNumberFormat="1" applyFont="1" applyFill="1" applyBorder="1" applyAlignment="1" applyProtection="1">
      <alignment horizontal="center"/>
    </xf>
    <xf numFmtId="4" fontId="9" fillId="0" borderId="24" xfId="4" applyNumberFormat="1" applyBorder="1" applyAlignment="1" applyProtection="1">
      <alignment horizontal="center"/>
      <protection locked="0"/>
    </xf>
    <xf numFmtId="4" fontId="104" fillId="0" borderId="24" xfId="3" applyNumberFormat="1" applyFont="1" applyFill="1" applyBorder="1" applyAlignment="1" applyProtection="1">
      <alignment horizontal="center"/>
    </xf>
    <xf numFmtId="4" fontId="23" fillId="0" borderId="24" xfId="4" applyNumberFormat="1" applyFont="1" applyBorder="1" applyAlignment="1" applyProtection="1">
      <alignment horizontal="center"/>
      <protection locked="0"/>
    </xf>
    <xf numFmtId="4" fontId="13" fillId="0" borderId="5" xfId="3" quotePrefix="1" applyNumberFormat="1" applyFont="1" applyFill="1" applyBorder="1" applyAlignment="1" applyProtection="1">
      <alignment horizontal="center"/>
      <protection locked="0"/>
    </xf>
    <xf numFmtId="49" fontId="11" fillId="0" borderId="2" xfId="2" quotePrefix="1" applyNumberFormat="1" applyFont="1" applyFill="1" applyBorder="1" applyAlignment="1" applyProtection="1">
      <alignment horizontal="center" vertical="center"/>
    </xf>
    <xf numFmtId="4" fontId="11" fillId="0" borderId="3" xfId="2" quotePrefix="1" applyNumberFormat="1" applyFont="1" applyFill="1" applyBorder="1" applyAlignment="1" applyProtection="1">
      <alignment horizontal="center" vertical="center"/>
    </xf>
    <xf numFmtId="49" fontId="11" fillId="0" borderId="4" xfId="3" quotePrefix="1" applyNumberFormat="1" applyFont="1" applyFill="1" applyBorder="1" applyAlignment="1" applyProtection="1">
      <alignment horizontal="center"/>
    </xf>
    <xf numFmtId="4" fontId="13" fillId="0" borderId="4" xfId="3" quotePrefix="1" applyNumberFormat="1" applyFont="1" applyFill="1" applyBorder="1" applyAlignment="1" applyProtection="1">
      <alignment horizontal="right"/>
    </xf>
    <xf numFmtId="49" fontId="11" fillId="0" borderId="5" xfId="3" quotePrefix="1" applyNumberFormat="1" applyFont="1" applyFill="1" applyBorder="1" applyAlignment="1" applyProtection="1">
      <alignment horizontal="center"/>
    </xf>
    <xf numFmtId="4" fontId="14" fillId="0" borderId="5" xfId="3" quotePrefix="1" applyNumberFormat="1" applyFont="1" applyFill="1" applyBorder="1" applyAlignment="1" applyProtection="1">
      <alignment horizontal="right"/>
    </xf>
    <xf numFmtId="49" fontId="14" fillId="0" borderId="4" xfId="3" quotePrefix="1" applyNumberFormat="1" applyFont="1" applyFill="1" applyBorder="1" applyAlignment="1" applyProtection="1">
      <alignment horizontal="center"/>
    </xf>
    <xf numFmtId="4" fontId="14" fillId="0" borderId="4" xfId="3" quotePrefix="1" applyNumberFormat="1" applyFont="1" applyFill="1" applyBorder="1" applyAlignment="1" applyProtection="1">
      <alignment horizontal="right"/>
    </xf>
    <xf numFmtId="49" fontId="11" fillId="0" borderId="24" xfId="3" quotePrefix="1" applyNumberFormat="1" applyFont="1" applyFill="1" applyBorder="1" applyAlignment="1" applyProtection="1">
      <alignment horizontal="center"/>
    </xf>
    <xf numFmtId="4" fontId="14" fillId="0" borderId="25" xfId="3" quotePrefix="1" applyNumberFormat="1" applyFont="1" applyFill="1" applyBorder="1" applyAlignment="1" applyProtection="1">
      <alignment horizontal="right"/>
    </xf>
    <xf numFmtId="49" fontId="104" fillId="0" borderId="24" xfId="3" quotePrefix="1" applyNumberFormat="1" applyFont="1" applyFill="1" applyBorder="1" applyAlignment="1" applyProtection="1">
      <alignment horizontal="center"/>
    </xf>
    <xf numFmtId="4" fontId="98" fillId="0" borderId="25" xfId="3" quotePrefix="1" applyNumberFormat="1" applyFont="1" applyFill="1" applyBorder="1" applyAlignment="1" applyProtection="1">
      <alignment horizontal="right"/>
    </xf>
    <xf numFmtId="4" fontId="11" fillId="0" borderId="5" xfId="3" quotePrefix="1" applyNumberFormat="1" applyFont="1" applyFill="1" applyBorder="1" applyAlignment="1" applyProtection="1">
      <alignment horizontal="right"/>
    </xf>
    <xf numFmtId="4" fontId="17" fillId="0" borderId="5" xfId="3" quotePrefix="1" applyNumberFormat="1" applyFont="1" applyFill="1" applyBorder="1" applyAlignment="1" applyProtection="1">
      <alignment horizontal="right"/>
    </xf>
    <xf numFmtId="49" fontId="13" fillId="0" borderId="4" xfId="3" quotePrefix="1" applyNumberFormat="1" applyFont="1" applyFill="1" applyBorder="1" applyAlignment="1" applyProtection="1">
      <alignment horizontal="center"/>
    </xf>
    <xf numFmtId="4" fontId="13" fillId="0" borderId="4" xfId="3" applyNumberFormat="1" applyFont="1" applyFill="1" applyBorder="1" applyAlignment="1" applyProtection="1">
      <alignment horizontal="center"/>
    </xf>
    <xf numFmtId="4" fontId="13" fillId="0" borderId="4" xfId="3" quotePrefix="1" applyNumberFormat="1" applyFont="1" applyFill="1" applyBorder="1" applyAlignment="1" applyProtection="1">
      <alignment horizontal="center"/>
      <protection locked="0"/>
    </xf>
    <xf numFmtId="49" fontId="13" fillId="0" borderId="5" xfId="3" applyNumberFormat="1" applyFont="1" applyFill="1" applyBorder="1" applyAlignment="1" applyProtection="1">
      <alignment horizontal="left" vertical="top" wrapText="1"/>
    </xf>
    <xf numFmtId="3" fontId="13" fillId="0" borderId="4" xfId="3" applyNumberFormat="1" applyFont="1" applyFill="1" applyBorder="1" applyAlignment="1" applyProtection="1">
      <alignment horizontal="center"/>
    </xf>
    <xf numFmtId="49" fontId="13" fillId="50" borderId="5" xfId="3" quotePrefix="1" applyNumberFormat="1" applyFont="1" applyFill="1" applyBorder="1" applyAlignment="1" applyProtection="1">
      <alignment horizontal="center"/>
    </xf>
    <xf numFmtId="3" fontId="13" fillId="50" borderId="5" xfId="3" applyNumberFormat="1" applyFont="1" applyFill="1" applyBorder="1" applyAlignment="1" applyProtection="1">
      <alignment horizontal="center"/>
    </xf>
    <xf numFmtId="49" fontId="13" fillId="0" borderId="0" xfId="3" quotePrefix="1" applyNumberFormat="1" applyFont="1" applyFill="1" applyBorder="1" applyAlignment="1" applyProtection="1">
      <alignment horizontal="center"/>
    </xf>
    <xf numFmtId="4" fontId="13" fillId="0" borderId="0" xfId="3" applyNumberFormat="1" applyFont="1" applyFill="1" applyBorder="1" applyAlignment="1" applyProtection="1">
      <alignment horizontal="center"/>
    </xf>
    <xf numFmtId="4" fontId="13" fillId="50" borderId="0" xfId="3" quotePrefix="1" applyNumberFormat="1" applyFont="1" applyFill="1" applyBorder="1" applyAlignment="1" applyProtection="1">
      <alignment horizontal="center"/>
      <protection locked="0"/>
    </xf>
    <xf numFmtId="49" fontId="17" fillId="0" borderId="56" xfId="3" quotePrefix="1" applyNumberFormat="1" applyFont="1" applyFill="1" applyBorder="1" applyAlignment="1" applyProtection="1">
      <alignment horizontal="left" vertical="top"/>
      <protection locked="0"/>
    </xf>
    <xf numFmtId="49" fontId="17" fillId="0" borderId="4" xfId="3" quotePrefix="1" applyNumberFormat="1" applyFont="1" applyFill="1" applyBorder="1" applyAlignment="1" applyProtection="1">
      <alignment horizontal="left" vertical="top"/>
      <protection locked="0"/>
    </xf>
    <xf numFmtId="4" fontId="11" fillId="0" borderId="2" xfId="2" quotePrefix="1" applyNumberFormat="1" applyFont="1" applyBorder="1" applyAlignment="1" applyProtection="1">
      <alignment horizontal="center" vertical="center"/>
      <protection locked="0"/>
    </xf>
    <xf numFmtId="0" fontId="9" fillId="0" borderId="0" xfId="1" applyAlignment="1">
      <alignment wrapText="1"/>
    </xf>
    <xf numFmtId="4" fontId="11" fillId="0" borderId="2" xfId="2" quotePrefix="1" applyNumberFormat="1" applyFont="1" applyFill="1" applyBorder="1" applyAlignment="1" applyProtection="1">
      <alignment horizontal="center" vertical="center"/>
      <protection locked="0"/>
    </xf>
    <xf numFmtId="0" fontId="9" fillId="0" borderId="0" xfId="1" applyProtection="1">
      <protection locked="0"/>
    </xf>
    <xf numFmtId="0" fontId="13" fillId="0" borderId="4" xfId="4" applyFont="1" applyBorder="1" applyAlignment="1">
      <alignment horizontal="left" vertical="top" wrapText="1"/>
    </xf>
    <xf numFmtId="0" fontId="13" fillId="50" borderId="5" xfId="4" applyFont="1" applyFill="1" applyBorder="1" applyAlignment="1">
      <alignment horizontal="left" vertical="top" wrapText="1"/>
    </xf>
    <xf numFmtId="49" fontId="17" fillId="3" borderId="54" xfId="2" quotePrefix="1" applyNumberFormat="1" applyFont="1" applyFill="1" applyBorder="1" applyAlignment="1" applyProtection="1">
      <alignment horizontal="left" vertical="center"/>
    </xf>
    <xf numFmtId="49" fontId="17" fillId="0" borderId="7" xfId="3" quotePrefix="1" applyNumberFormat="1" applyFont="1" applyFill="1" applyBorder="1" applyAlignment="1" applyProtection="1">
      <alignment horizontal="center" vertical="center"/>
    </xf>
    <xf numFmtId="4" fontId="17" fillId="0" borderId="7" xfId="3" applyNumberFormat="1" applyFont="1" applyFill="1" applyBorder="1" applyAlignment="1" applyProtection="1">
      <alignment horizontal="center" vertical="center"/>
    </xf>
    <xf numFmtId="4" fontId="17" fillId="0" borderId="7" xfId="4" applyNumberFormat="1" applyFont="1" applyBorder="1" applyAlignment="1" applyProtection="1">
      <alignment horizontal="center" vertical="center"/>
      <protection locked="0"/>
    </xf>
  </cellXfs>
  <cellStyles count="678">
    <cellStyle name="20 % – Poudarek1 2" xfId="13" xr:uid="{00000000-0005-0000-0000-000000000000}"/>
    <cellStyle name="20 % – Poudarek2 2" xfId="14" xr:uid="{00000000-0005-0000-0000-000001000000}"/>
    <cellStyle name="20 % – Poudarek3 2" xfId="15" xr:uid="{00000000-0005-0000-0000-000002000000}"/>
    <cellStyle name="20 % – Poudarek4 2" xfId="16" xr:uid="{00000000-0005-0000-0000-000003000000}"/>
    <cellStyle name="20 % – Poudarek5 2" xfId="17" xr:uid="{00000000-0005-0000-0000-000004000000}"/>
    <cellStyle name="20 % – Poudarek6 2" xfId="18" xr:uid="{00000000-0005-0000-0000-000005000000}"/>
    <cellStyle name="20% - Accent1" xfId="19" xr:uid="{00000000-0005-0000-0000-000006000000}"/>
    <cellStyle name="20% - Accent1 2" xfId="20" xr:uid="{00000000-0005-0000-0000-000007000000}"/>
    <cellStyle name="20% - Accent2" xfId="21" xr:uid="{00000000-0005-0000-0000-000008000000}"/>
    <cellStyle name="20% - Accent2 2" xfId="22" xr:uid="{00000000-0005-0000-0000-000009000000}"/>
    <cellStyle name="20% - Accent3" xfId="23" xr:uid="{00000000-0005-0000-0000-00000A000000}"/>
    <cellStyle name="20% - Accent3 2" xfId="24" xr:uid="{00000000-0005-0000-0000-00000B000000}"/>
    <cellStyle name="20% - Accent4" xfId="25" xr:uid="{00000000-0005-0000-0000-00000C000000}"/>
    <cellStyle name="20% - Accent4 2" xfId="26" xr:uid="{00000000-0005-0000-0000-00000D000000}"/>
    <cellStyle name="20% - Accent5" xfId="27" xr:uid="{00000000-0005-0000-0000-00000E000000}"/>
    <cellStyle name="20% - Accent5 2" xfId="28" xr:uid="{00000000-0005-0000-0000-00000F000000}"/>
    <cellStyle name="20% - Accent6" xfId="29" xr:uid="{00000000-0005-0000-0000-000010000000}"/>
    <cellStyle name="20% - Accent6 2" xfId="30" xr:uid="{00000000-0005-0000-0000-000011000000}"/>
    <cellStyle name="40 % – Poudarek1 2" xfId="31" xr:uid="{00000000-0005-0000-0000-000012000000}"/>
    <cellStyle name="40 % – Poudarek2 2" xfId="32" xr:uid="{00000000-0005-0000-0000-000013000000}"/>
    <cellStyle name="40 % – Poudarek3 2" xfId="33" xr:uid="{00000000-0005-0000-0000-000014000000}"/>
    <cellStyle name="40 % – Poudarek4 2" xfId="34" xr:uid="{00000000-0005-0000-0000-000015000000}"/>
    <cellStyle name="40 % – Poudarek5 2" xfId="35" xr:uid="{00000000-0005-0000-0000-000016000000}"/>
    <cellStyle name="40 % – Poudarek6 2" xfId="36" xr:uid="{00000000-0005-0000-0000-000017000000}"/>
    <cellStyle name="40% - Accent1" xfId="37" xr:uid="{00000000-0005-0000-0000-000018000000}"/>
    <cellStyle name="40% - Accent1 2" xfId="38" xr:uid="{00000000-0005-0000-0000-000019000000}"/>
    <cellStyle name="40% - Accent2" xfId="39" xr:uid="{00000000-0005-0000-0000-00001A000000}"/>
    <cellStyle name="40% - Accent2 2" xfId="40" xr:uid="{00000000-0005-0000-0000-00001B000000}"/>
    <cellStyle name="40% - Accent3" xfId="41" xr:uid="{00000000-0005-0000-0000-00001C000000}"/>
    <cellStyle name="40% - Accent3 2" xfId="42" xr:uid="{00000000-0005-0000-0000-00001D000000}"/>
    <cellStyle name="40% - Accent4" xfId="43" xr:uid="{00000000-0005-0000-0000-00001E000000}"/>
    <cellStyle name="40% - Accent4 2" xfId="44" xr:uid="{00000000-0005-0000-0000-00001F000000}"/>
    <cellStyle name="40% - Accent5" xfId="45" xr:uid="{00000000-0005-0000-0000-000020000000}"/>
    <cellStyle name="40% - Accent5 2" xfId="46" xr:uid="{00000000-0005-0000-0000-000021000000}"/>
    <cellStyle name="40% - Accent6" xfId="47" xr:uid="{00000000-0005-0000-0000-000022000000}"/>
    <cellStyle name="40% - Accent6 2" xfId="48" xr:uid="{00000000-0005-0000-0000-000023000000}"/>
    <cellStyle name="60 % – Poudarek1 2" xfId="49" xr:uid="{00000000-0005-0000-0000-000024000000}"/>
    <cellStyle name="60 % – Poudarek2 2" xfId="50" xr:uid="{00000000-0005-0000-0000-000025000000}"/>
    <cellStyle name="60 % – Poudarek3 2" xfId="51" xr:uid="{00000000-0005-0000-0000-000026000000}"/>
    <cellStyle name="60 % – Poudarek4 2" xfId="52" xr:uid="{00000000-0005-0000-0000-000027000000}"/>
    <cellStyle name="60 % – Poudarek5 2" xfId="53" xr:uid="{00000000-0005-0000-0000-000028000000}"/>
    <cellStyle name="60 % – Poudarek6 2" xfId="54" xr:uid="{00000000-0005-0000-0000-000029000000}"/>
    <cellStyle name="60% - Accent1" xfId="55" xr:uid="{00000000-0005-0000-0000-00002A000000}"/>
    <cellStyle name="60% - Accent1 2" xfId="56" xr:uid="{00000000-0005-0000-0000-00002B000000}"/>
    <cellStyle name="60% - Accent2" xfId="57" xr:uid="{00000000-0005-0000-0000-00002C000000}"/>
    <cellStyle name="60% - Accent2 2" xfId="58" xr:uid="{00000000-0005-0000-0000-00002D000000}"/>
    <cellStyle name="60% - Accent3" xfId="59" xr:uid="{00000000-0005-0000-0000-00002E000000}"/>
    <cellStyle name="60% - Accent3 2" xfId="60" xr:uid="{00000000-0005-0000-0000-00002F000000}"/>
    <cellStyle name="60% - Accent4" xfId="61" xr:uid="{00000000-0005-0000-0000-000030000000}"/>
    <cellStyle name="60% - Accent4 2" xfId="62" xr:uid="{00000000-0005-0000-0000-000031000000}"/>
    <cellStyle name="60% - Accent5" xfId="63" xr:uid="{00000000-0005-0000-0000-000032000000}"/>
    <cellStyle name="60% - Accent5 2" xfId="64" xr:uid="{00000000-0005-0000-0000-000033000000}"/>
    <cellStyle name="60% - Accent6" xfId="65" xr:uid="{00000000-0005-0000-0000-000034000000}"/>
    <cellStyle name="60% - Accent6 2" xfId="66" xr:uid="{00000000-0005-0000-0000-000035000000}"/>
    <cellStyle name="Accent1" xfId="67" xr:uid="{00000000-0005-0000-0000-000036000000}"/>
    <cellStyle name="Accent1 - 20%" xfId="68" xr:uid="{00000000-0005-0000-0000-000037000000}"/>
    <cellStyle name="Accent1 - 40%" xfId="69" xr:uid="{00000000-0005-0000-0000-000038000000}"/>
    <cellStyle name="Accent1 - 60%" xfId="70" xr:uid="{00000000-0005-0000-0000-000039000000}"/>
    <cellStyle name="Accent1 10" xfId="71" xr:uid="{00000000-0005-0000-0000-00003A000000}"/>
    <cellStyle name="Accent1 11" xfId="72" xr:uid="{00000000-0005-0000-0000-00003B000000}"/>
    <cellStyle name="Accent1 12" xfId="73" xr:uid="{00000000-0005-0000-0000-00003C000000}"/>
    <cellStyle name="Accent1 13" xfId="74" xr:uid="{00000000-0005-0000-0000-00003D000000}"/>
    <cellStyle name="Accent1 14" xfId="75" xr:uid="{00000000-0005-0000-0000-00003E000000}"/>
    <cellStyle name="Accent1 15" xfId="76" xr:uid="{00000000-0005-0000-0000-00003F000000}"/>
    <cellStyle name="Accent1 16" xfId="77" xr:uid="{00000000-0005-0000-0000-000040000000}"/>
    <cellStyle name="Accent1 17" xfId="78" xr:uid="{00000000-0005-0000-0000-000041000000}"/>
    <cellStyle name="Accent1 18" xfId="79" xr:uid="{00000000-0005-0000-0000-000042000000}"/>
    <cellStyle name="Accent1 19" xfId="80" xr:uid="{00000000-0005-0000-0000-000043000000}"/>
    <cellStyle name="Accent1 2" xfId="81" xr:uid="{00000000-0005-0000-0000-000044000000}"/>
    <cellStyle name="Accent1 20" xfId="82" xr:uid="{00000000-0005-0000-0000-000045000000}"/>
    <cellStyle name="Accent1 21" xfId="83" xr:uid="{00000000-0005-0000-0000-000046000000}"/>
    <cellStyle name="Accent1 22" xfId="84" xr:uid="{00000000-0005-0000-0000-000047000000}"/>
    <cellStyle name="Accent1 23" xfId="85" xr:uid="{00000000-0005-0000-0000-000048000000}"/>
    <cellStyle name="Accent1 24" xfId="86" xr:uid="{00000000-0005-0000-0000-000049000000}"/>
    <cellStyle name="Accent1 25" xfId="87" xr:uid="{00000000-0005-0000-0000-00004A000000}"/>
    <cellStyle name="Accent1 3" xfId="88" xr:uid="{00000000-0005-0000-0000-00004B000000}"/>
    <cellStyle name="Accent1 4" xfId="89" xr:uid="{00000000-0005-0000-0000-00004C000000}"/>
    <cellStyle name="Accent1 5" xfId="90" xr:uid="{00000000-0005-0000-0000-00004D000000}"/>
    <cellStyle name="Accent1 6" xfId="91" xr:uid="{00000000-0005-0000-0000-00004E000000}"/>
    <cellStyle name="Accent1 7" xfId="92" xr:uid="{00000000-0005-0000-0000-00004F000000}"/>
    <cellStyle name="Accent1 8" xfId="93" xr:uid="{00000000-0005-0000-0000-000050000000}"/>
    <cellStyle name="Accent1 9" xfId="94" xr:uid="{00000000-0005-0000-0000-000051000000}"/>
    <cellStyle name="Accent2" xfId="95" xr:uid="{00000000-0005-0000-0000-000052000000}"/>
    <cellStyle name="Accent2 - 20%" xfId="96" xr:uid="{00000000-0005-0000-0000-000053000000}"/>
    <cellStyle name="Accent2 - 40%" xfId="97" xr:uid="{00000000-0005-0000-0000-000054000000}"/>
    <cellStyle name="Accent2 - 60%" xfId="98" xr:uid="{00000000-0005-0000-0000-000055000000}"/>
    <cellStyle name="Accent2 10" xfId="99" xr:uid="{00000000-0005-0000-0000-000056000000}"/>
    <cellStyle name="Accent2 11" xfId="100" xr:uid="{00000000-0005-0000-0000-000057000000}"/>
    <cellStyle name="Accent2 12" xfId="101" xr:uid="{00000000-0005-0000-0000-000058000000}"/>
    <cellStyle name="Accent2 13" xfId="102" xr:uid="{00000000-0005-0000-0000-000059000000}"/>
    <cellStyle name="Accent2 14" xfId="103" xr:uid="{00000000-0005-0000-0000-00005A000000}"/>
    <cellStyle name="Accent2 15" xfId="104" xr:uid="{00000000-0005-0000-0000-00005B000000}"/>
    <cellStyle name="Accent2 16" xfId="105" xr:uid="{00000000-0005-0000-0000-00005C000000}"/>
    <cellStyle name="Accent2 17" xfId="106" xr:uid="{00000000-0005-0000-0000-00005D000000}"/>
    <cellStyle name="Accent2 18" xfId="107" xr:uid="{00000000-0005-0000-0000-00005E000000}"/>
    <cellStyle name="Accent2 19" xfId="108" xr:uid="{00000000-0005-0000-0000-00005F000000}"/>
    <cellStyle name="Accent2 2" xfId="109" xr:uid="{00000000-0005-0000-0000-000060000000}"/>
    <cellStyle name="Accent2 20" xfId="110" xr:uid="{00000000-0005-0000-0000-000061000000}"/>
    <cellStyle name="Accent2 21" xfId="111" xr:uid="{00000000-0005-0000-0000-000062000000}"/>
    <cellStyle name="Accent2 22" xfId="112" xr:uid="{00000000-0005-0000-0000-000063000000}"/>
    <cellStyle name="Accent2 23" xfId="113" xr:uid="{00000000-0005-0000-0000-000064000000}"/>
    <cellStyle name="Accent2 24" xfId="114" xr:uid="{00000000-0005-0000-0000-000065000000}"/>
    <cellStyle name="Accent2 25" xfId="115" xr:uid="{00000000-0005-0000-0000-000066000000}"/>
    <cellStyle name="Accent2 3" xfId="116" xr:uid="{00000000-0005-0000-0000-000067000000}"/>
    <cellStyle name="Accent2 4" xfId="117" xr:uid="{00000000-0005-0000-0000-000068000000}"/>
    <cellStyle name="Accent2 5" xfId="118" xr:uid="{00000000-0005-0000-0000-000069000000}"/>
    <cellStyle name="Accent2 6" xfId="119" xr:uid="{00000000-0005-0000-0000-00006A000000}"/>
    <cellStyle name="Accent2 7" xfId="120" xr:uid="{00000000-0005-0000-0000-00006B000000}"/>
    <cellStyle name="Accent2 8" xfId="121" xr:uid="{00000000-0005-0000-0000-00006C000000}"/>
    <cellStyle name="Accent2 9" xfId="122" xr:uid="{00000000-0005-0000-0000-00006D000000}"/>
    <cellStyle name="Accent3" xfId="123" xr:uid="{00000000-0005-0000-0000-00006E000000}"/>
    <cellStyle name="Accent3 - 20%" xfId="124" xr:uid="{00000000-0005-0000-0000-00006F000000}"/>
    <cellStyle name="Accent3 - 40%" xfId="125" xr:uid="{00000000-0005-0000-0000-000070000000}"/>
    <cellStyle name="Accent3 - 60%" xfId="126" xr:uid="{00000000-0005-0000-0000-000071000000}"/>
    <cellStyle name="Accent3 10" xfId="127" xr:uid="{00000000-0005-0000-0000-000072000000}"/>
    <cellStyle name="Accent3 11" xfId="128" xr:uid="{00000000-0005-0000-0000-000073000000}"/>
    <cellStyle name="Accent3 12" xfId="129" xr:uid="{00000000-0005-0000-0000-000074000000}"/>
    <cellStyle name="Accent3 13" xfId="130" xr:uid="{00000000-0005-0000-0000-000075000000}"/>
    <cellStyle name="Accent3 14" xfId="131" xr:uid="{00000000-0005-0000-0000-000076000000}"/>
    <cellStyle name="Accent3 15" xfId="132" xr:uid="{00000000-0005-0000-0000-000077000000}"/>
    <cellStyle name="Accent3 16" xfId="133" xr:uid="{00000000-0005-0000-0000-000078000000}"/>
    <cellStyle name="Accent3 17" xfId="134" xr:uid="{00000000-0005-0000-0000-000079000000}"/>
    <cellStyle name="Accent3 18" xfId="135" xr:uid="{00000000-0005-0000-0000-00007A000000}"/>
    <cellStyle name="Accent3 19" xfId="136" xr:uid="{00000000-0005-0000-0000-00007B000000}"/>
    <cellStyle name="Accent3 2" xfId="137" xr:uid="{00000000-0005-0000-0000-00007C000000}"/>
    <cellStyle name="Accent3 20" xfId="138" xr:uid="{00000000-0005-0000-0000-00007D000000}"/>
    <cellStyle name="Accent3 21" xfId="139" xr:uid="{00000000-0005-0000-0000-00007E000000}"/>
    <cellStyle name="Accent3 22" xfId="140" xr:uid="{00000000-0005-0000-0000-00007F000000}"/>
    <cellStyle name="Accent3 23" xfId="141" xr:uid="{00000000-0005-0000-0000-000080000000}"/>
    <cellStyle name="Accent3 24" xfId="142" xr:uid="{00000000-0005-0000-0000-000081000000}"/>
    <cellStyle name="Accent3 25" xfId="143" xr:uid="{00000000-0005-0000-0000-000082000000}"/>
    <cellStyle name="Accent3 3" xfId="144" xr:uid="{00000000-0005-0000-0000-000083000000}"/>
    <cellStyle name="Accent3 4" xfId="145" xr:uid="{00000000-0005-0000-0000-000084000000}"/>
    <cellStyle name="Accent3 5" xfId="146" xr:uid="{00000000-0005-0000-0000-000085000000}"/>
    <cellStyle name="Accent3 6" xfId="147" xr:uid="{00000000-0005-0000-0000-000086000000}"/>
    <cellStyle name="Accent3 7" xfId="148" xr:uid="{00000000-0005-0000-0000-000087000000}"/>
    <cellStyle name="Accent3 8" xfId="149" xr:uid="{00000000-0005-0000-0000-000088000000}"/>
    <cellStyle name="Accent3 9" xfId="150" xr:uid="{00000000-0005-0000-0000-000089000000}"/>
    <cellStyle name="Accent4" xfId="151" xr:uid="{00000000-0005-0000-0000-00008A000000}"/>
    <cellStyle name="Accent4 - 20%" xfId="152" xr:uid="{00000000-0005-0000-0000-00008B000000}"/>
    <cellStyle name="Accent4 - 40%" xfId="153" xr:uid="{00000000-0005-0000-0000-00008C000000}"/>
    <cellStyle name="Accent4 - 60%" xfId="154" xr:uid="{00000000-0005-0000-0000-00008D000000}"/>
    <cellStyle name="Accent4 10" xfId="155" xr:uid="{00000000-0005-0000-0000-00008E000000}"/>
    <cellStyle name="Accent4 11" xfId="156" xr:uid="{00000000-0005-0000-0000-00008F000000}"/>
    <cellStyle name="Accent4 12" xfId="157" xr:uid="{00000000-0005-0000-0000-000090000000}"/>
    <cellStyle name="Accent4 13" xfId="158" xr:uid="{00000000-0005-0000-0000-000091000000}"/>
    <cellStyle name="Accent4 14" xfId="159" xr:uid="{00000000-0005-0000-0000-000092000000}"/>
    <cellStyle name="Accent4 15" xfId="160" xr:uid="{00000000-0005-0000-0000-000093000000}"/>
    <cellStyle name="Accent4 16" xfId="161" xr:uid="{00000000-0005-0000-0000-000094000000}"/>
    <cellStyle name="Accent4 17" xfId="162" xr:uid="{00000000-0005-0000-0000-000095000000}"/>
    <cellStyle name="Accent4 18" xfId="163" xr:uid="{00000000-0005-0000-0000-000096000000}"/>
    <cellStyle name="Accent4 19" xfId="164" xr:uid="{00000000-0005-0000-0000-000097000000}"/>
    <cellStyle name="Accent4 2" xfId="165" xr:uid="{00000000-0005-0000-0000-000098000000}"/>
    <cellStyle name="Accent4 20" xfId="166" xr:uid="{00000000-0005-0000-0000-000099000000}"/>
    <cellStyle name="Accent4 21" xfId="167" xr:uid="{00000000-0005-0000-0000-00009A000000}"/>
    <cellStyle name="Accent4 22" xfId="168" xr:uid="{00000000-0005-0000-0000-00009B000000}"/>
    <cellStyle name="Accent4 23" xfId="169" xr:uid="{00000000-0005-0000-0000-00009C000000}"/>
    <cellStyle name="Accent4 24" xfId="170" xr:uid="{00000000-0005-0000-0000-00009D000000}"/>
    <cellStyle name="Accent4 25" xfId="171" xr:uid="{00000000-0005-0000-0000-00009E000000}"/>
    <cellStyle name="Accent4 3" xfId="172" xr:uid="{00000000-0005-0000-0000-00009F000000}"/>
    <cellStyle name="Accent4 4" xfId="173" xr:uid="{00000000-0005-0000-0000-0000A0000000}"/>
    <cellStyle name="Accent4 5" xfId="174" xr:uid="{00000000-0005-0000-0000-0000A1000000}"/>
    <cellStyle name="Accent4 6" xfId="175" xr:uid="{00000000-0005-0000-0000-0000A2000000}"/>
    <cellStyle name="Accent4 7" xfId="176" xr:uid="{00000000-0005-0000-0000-0000A3000000}"/>
    <cellStyle name="Accent4 8" xfId="177" xr:uid="{00000000-0005-0000-0000-0000A4000000}"/>
    <cellStyle name="Accent4 9" xfId="178" xr:uid="{00000000-0005-0000-0000-0000A5000000}"/>
    <cellStyle name="Accent5" xfId="179" xr:uid="{00000000-0005-0000-0000-0000A6000000}"/>
    <cellStyle name="Accent5 - 20%" xfId="180" xr:uid="{00000000-0005-0000-0000-0000A7000000}"/>
    <cellStyle name="Accent5 - 40%" xfId="181" xr:uid="{00000000-0005-0000-0000-0000A8000000}"/>
    <cellStyle name="Accent5 - 60%" xfId="182" xr:uid="{00000000-0005-0000-0000-0000A9000000}"/>
    <cellStyle name="Accent5 10" xfId="183" xr:uid="{00000000-0005-0000-0000-0000AA000000}"/>
    <cellStyle name="Accent5 11" xfId="184" xr:uid="{00000000-0005-0000-0000-0000AB000000}"/>
    <cellStyle name="Accent5 12" xfId="185" xr:uid="{00000000-0005-0000-0000-0000AC000000}"/>
    <cellStyle name="Accent5 13" xfId="186" xr:uid="{00000000-0005-0000-0000-0000AD000000}"/>
    <cellStyle name="Accent5 14" xfId="187" xr:uid="{00000000-0005-0000-0000-0000AE000000}"/>
    <cellStyle name="Accent5 15" xfId="188" xr:uid="{00000000-0005-0000-0000-0000AF000000}"/>
    <cellStyle name="Accent5 16" xfId="189" xr:uid="{00000000-0005-0000-0000-0000B0000000}"/>
    <cellStyle name="Accent5 17" xfId="190" xr:uid="{00000000-0005-0000-0000-0000B1000000}"/>
    <cellStyle name="Accent5 18" xfId="191" xr:uid="{00000000-0005-0000-0000-0000B2000000}"/>
    <cellStyle name="Accent5 19" xfId="192" xr:uid="{00000000-0005-0000-0000-0000B3000000}"/>
    <cellStyle name="Accent5 2" xfId="193" xr:uid="{00000000-0005-0000-0000-0000B4000000}"/>
    <cellStyle name="Accent5 20" xfId="194" xr:uid="{00000000-0005-0000-0000-0000B5000000}"/>
    <cellStyle name="Accent5 21" xfId="195" xr:uid="{00000000-0005-0000-0000-0000B6000000}"/>
    <cellStyle name="Accent5 22" xfId="196" xr:uid="{00000000-0005-0000-0000-0000B7000000}"/>
    <cellStyle name="Accent5 23" xfId="197" xr:uid="{00000000-0005-0000-0000-0000B8000000}"/>
    <cellStyle name="Accent5 24" xfId="198" xr:uid="{00000000-0005-0000-0000-0000B9000000}"/>
    <cellStyle name="Accent5 25" xfId="199" xr:uid="{00000000-0005-0000-0000-0000BA000000}"/>
    <cellStyle name="Accent5 3" xfId="200" xr:uid="{00000000-0005-0000-0000-0000BB000000}"/>
    <cellStyle name="Accent5 4" xfId="201" xr:uid="{00000000-0005-0000-0000-0000BC000000}"/>
    <cellStyle name="Accent5 5" xfId="202" xr:uid="{00000000-0005-0000-0000-0000BD000000}"/>
    <cellStyle name="Accent5 6" xfId="203" xr:uid="{00000000-0005-0000-0000-0000BE000000}"/>
    <cellStyle name="Accent5 7" xfId="204" xr:uid="{00000000-0005-0000-0000-0000BF000000}"/>
    <cellStyle name="Accent5 8" xfId="205" xr:uid="{00000000-0005-0000-0000-0000C0000000}"/>
    <cellStyle name="Accent5 9" xfId="206" xr:uid="{00000000-0005-0000-0000-0000C1000000}"/>
    <cellStyle name="Accent6" xfId="207" xr:uid="{00000000-0005-0000-0000-0000C2000000}"/>
    <cellStyle name="Accent6 - 20%" xfId="208" xr:uid="{00000000-0005-0000-0000-0000C3000000}"/>
    <cellStyle name="Accent6 - 40%" xfId="209" xr:uid="{00000000-0005-0000-0000-0000C4000000}"/>
    <cellStyle name="Accent6 - 60%" xfId="210" xr:uid="{00000000-0005-0000-0000-0000C5000000}"/>
    <cellStyle name="Accent6 10" xfId="211" xr:uid="{00000000-0005-0000-0000-0000C6000000}"/>
    <cellStyle name="Accent6 11" xfId="212" xr:uid="{00000000-0005-0000-0000-0000C7000000}"/>
    <cellStyle name="Accent6 12" xfId="213" xr:uid="{00000000-0005-0000-0000-0000C8000000}"/>
    <cellStyle name="Accent6 13" xfId="214" xr:uid="{00000000-0005-0000-0000-0000C9000000}"/>
    <cellStyle name="Accent6 14" xfId="215" xr:uid="{00000000-0005-0000-0000-0000CA000000}"/>
    <cellStyle name="Accent6 15" xfId="216" xr:uid="{00000000-0005-0000-0000-0000CB000000}"/>
    <cellStyle name="Accent6 16" xfId="217" xr:uid="{00000000-0005-0000-0000-0000CC000000}"/>
    <cellStyle name="Accent6 17" xfId="218" xr:uid="{00000000-0005-0000-0000-0000CD000000}"/>
    <cellStyle name="Accent6 18" xfId="219" xr:uid="{00000000-0005-0000-0000-0000CE000000}"/>
    <cellStyle name="Accent6 19" xfId="220" xr:uid="{00000000-0005-0000-0000-0000CF000000}"/>
    <cellStyle name="Accent6 2" xfId="221" xr:uid="{00000000-0005-0000-0000-0000D0000000}"/>
    <cellStyle name="Accent6 20" xfId="222" xr:uid="{00000000-0005-0000-0000-0000D1000000}"/>
    <cellStyle name="Accent6 21" xfId="223" xr:uid="{00000000-0005-0000-0000-0000D2000000}"/>
    <cellStyle name="Accent6 22" xfId="224" xr:uid="{00000000-0005-0000-0000-0000D3000000}"/>
    <cellStyle name="Accent6 23" xfId="225" xr:uid="{00000000-0005-0000-0000-0000D4000000}"/>
    <cellStyle name="Accent6 24" xfId="226" xr:uid="{00000000-0005-0000-0000-0000D5000000}"/>
    <cellStyle name="Accent6 25" xfId="227" xr:uid="{00000000-0005-0000-0000-0000D6000000}"/>
    <cellStyle name="Accent6 3" xfId="228" xr:uid="{00000000-0005-0000-0000-0000D7000000}"/>
    <cellStyle name="Accent6 4" xfId="229" xr:uid="{00000000-0005-0000-0000-0000D8000000}"/>
    <cellStyle name="Accent6 5" xfId="230" xr:uid="{00000000-0005-0000-0000-0000D9000000}"/>
    <cellStyle name="Accent6 6" xfId="231" xr:uid="{00000000-0005-0000-0000-0000DA000000}"/>
    <cellStyle name="Accent6 7" xfId="232" xr:uid="{00000000-0005-0000-0000-0000DB000000}"/>
    <cellStyle name="Accent6 8" xfId="233" xr:uid="{00000000-0005-0000-0000-0000DC000000}"/>
    <cellStyle name="Accent6 9" xfId="234" xr:uid="{00000000-0005-0000-0000-0000DD000000}"/>
    <cellStyle name="Bad" xfId="235" xr:uid="{00000000-0005-0000-0000-0000DE000000}"/>
    <cellStyle name="Bad 2" xfId="236" xr:uid="{00000000-0005-0000-0000-0000DF000000}"/>
    <cellStyle name="Bad 3" xfId="237" xr:uid="{00000000-0005-0000-0000-0000E0000000}"/>
    <cellStyle name="Calculation" xfId="238" xr:uid="{00000000-0005-0000-0000-0000E1000000}"/>
    <cellStyle name="Calculation 2" xfId="239" xr:uid="{00000000-0005-0000-0000-0000E2000000}"/>
    <cellStyle name="Calculation 3" xfId="240" xr:uid="{00000000-0005-0000-0000-0000E3000000}"/>
    <cellStyle name="Calculation 4" xfId="241" xr:uid="{00000000-0005-0000-0000-0000E4000000}"/>
    <cellStyle name="Check Cell" xfId="242" xr:uid="{00000000-0005-0000-0000-0000E5000000}"/>
    <cellStyle name="Check Cell 2" xfId="243" xr:uid="{00000000-0005-0000-0000-0000E6000000}"/>
    <cellStyle name="Check Cell 3" xfId="244" xr:uid="{00000000-0005-0000-0000-0000E7000000}"/>
    <cellStyle name="Comma 10" xfId="245" xr:uid="{00000000-0005-0000-0000-0000E8000000}"/>
    <cellStyle name="Comma 11" xfId="246" xr:uid="{00000000-0005-0000-0000-0000E9000000}"/>
    <cellStyle name="Comma 12" xfId="247" xr:uid="{00000000-0005-0000-0000-0000EA000000}"/>
    <cellStyle name="Comma 13" xfId="248" xr:uid="{00000000-0005-0000-0000-0000EB000000}"/>
    <cellStyle name="Comma 14" xfId="249" xr:uid="{00000000-0005-0000-0000-0000EC000000}"/>
    <cellStyle name="Comma 15" xfId="250" xr:uid="{00000000-0005-0000-0000-0000ED000000}"/>
    <cellStyle name="Comma 16" xfId="251" xr:uid="{00000000-0005-0000-0000-0000EE000000}"/>
    <cellStyle name="Comma 17" xfId="252" xr:uid="{00000000-0005-0000-0000-0000EF000000}"/>
    <cellStyle name="Comma 18" xfId="253" xr:uid="{00000000-0005-0000-0000-0000F0000000}"/>
    <cellStyle name="Comma 19" xfId="254" xr:uid="{00000000-0005-0000-0000-0000F1000000}"/>
    <cellStyle name="Comma 2" xfId="255" xr:uid="{00000000-0005-0000-0000-0000F2000000}"/>
    <cellStyle name="Comma 20" xfId="256" xr:uid="{00000000-0005-0000-0000-0000F3000000}"/>
    <cellStyle name="Comma 21" xfId="257" xr:uid="{00000000-0005-0000-0000-0000F4000000}"/>
    <cellStyle name="Comma 22" xfId="258" xr:uid="{00000000-0005-0000-0000-0000F5000000}"/>
    <cellStyle name="Comma 23" xfId="259" xr:uid="{00000000-0005-0000-0000-0000F6000000}"/>
    <cellStyle name="Comma 24" xfId="260" xr:uid="{00000000-0005-0000-0000-0000F7000000}"/>
    <cellStyle name="Comma 25" xfId="261" xr:uid="{00000000-0005-0000-0000-0000F8000000}"/>
    <cellStyle name="Comma 26" xfId="262" xr:uid="{00000000-0005-0000-0000-0000F9000000}"/>
    <cellStyle name="Comma 27" xfId="263" xr:uid="{00000000-0005-0000-0000-0000FA000000}"/>
    <cellStyle name="Comma 28" xfId="264" xr:uid="{00000000-0005-0000-0000-0000FB000000}"/>
    <cellStyle name="Comma 29" xfId="265" xr:uid="{00000000-0005-0000-0000-0000FC000000}"/>
    <cellStyle name="Comma 3" xfId="266" xr:uid="{00000000-0005-0000-0000-0000FD000000}"/>
    <cellStyle name="Comma 30" xfId="267" xr:uid="{00000000-0005-0000-0000-0000FE000000}"/>
    <cellStyle name="Comma 31" xfId="268" xr:uid="{00000000-0005-0000-0000-0000FF000000}"/>
    <cellStyle name="Comma 32" xfId="269" xr:uid="{00000000-0005-0000-0000-000000010000}"/>
    <cellStyle name="Comma 33" xfId="270" xr:uid="{00000000-0005-0000-0000-000001010000}"/>
    <cellStyle name="Comma 34" xfId="271" xr:uid="{00000000-0005-0000-0000-000002010000}"/>
    <cellStyle name="Comma 35" xfId="272" xr:uid="{00000000-0005-0000-0000-000003010000}"/>
    <cellStyle name="Comma 36" xfId="273" xr:uid="{00000000-0005-0000-0000-000004010000}"/>
    <cellStyle name="Comma 37" xfId="274" xr:uid="{00000000-0005-0000-0000-000005010000}"/>
    <cellStyle name="Comma 38" xfId="275" xr:uid="{00000000-0005-0000-0000-000006010000}"/>
    <cellStyle name="Comma 39" xfId="276" xr:uid="{00000000-0005-0000-0000-000007010000}"/>
    <cellStyle name="Comma 4" xfId="277" xr:uid="{00000000-0005-0000-0000-000008010000}"/>
    <cellStyle name="Comma 40" xfId="278" xr:uid="{00000000-0005-0000-0000-000009010000}"/>
    <cellStyle name="Comma 5" xfId="279" xr:uid="{00000000-0005-0000-0000-00000A010000}"/>
    <cellStyle name="Comma 6" xfId="280" xr:uid="{00000000-0005-0000-0000-00000B010000}"/>
    <cellStyle name="Comma 7" xfId="281" xr:uid="{00000000-0005-0000-0000-00000C010000}"/>
    <cellStyle name="Comma 8" xfId="282" xr:uid="{00000000-0005-0000-0000-00000D010000}"/>
    <cellStyle name="Comma 9" xfId="283" xr:uid="{00000000-0005-0000-0000-00000E010000}"/>
    <cellStyle name="Currency [0]_Popis Etk" xfId="284" xr:uid="{00000000-0005-0000-0000-00000F010000}"/>
    <cellStyle name="Currency 10" xfId="285" xr:uid="{00000000-0005-0000-0000-000010010000}"/>
    <cellStyle name="Currency 11" xfId="286" xr:uid="{00000000-0005-0000-0000-000011010000}"/>
    <cellStyle name="Currency 12" xfId="287" xr:uid="{00000000-0005-0000-0000-000012010000}"/>
    <cellStyle name="Currency 13" xfId="288" xr:uid="{00000000-0005-0000-0000-000013010000}"/>
    <cellStyle name="Currency 14" xfId="289" xr:uid="{00000000-0005-0000-0000-000014010000}"/>
    <cellStyle name="Currency 15" xfId="290" xr:uid="{00000000-0005-0000-0000-000015010000}"/>
    <cellStyle name="Currency 16" xfId="291" xr:uid="{00000000-0005-0000-0000-000016010000}"/>
    <cellStyle name="Currency 17" xfId="292" xr:uid="{00000000-0005-0000-0000-000017010000}"/>
    <cellStyle name="Currency 18" xfId="293" xr:uid="{00000000-0005-0000-0000-000018010000}"/>
    <cellStyle name="Currency 19" xfId="294" xr:uid="{00000000-0005-0000-0000-000019010000}"/>
    <cellStyle name="Currency 2" xfId="295" xr:uid="{00000000-0005-0000-0000-00001A010000}"/>
    <cellStyle name="Currency 20" xfId="296" xr:uid="{00000000-0005-0000-0000-00001B010000}"/>
    <cellStyle name="Currency 21" xfId="297" xr:uid="{00000000-0005-0000-0000-00001C010000}"/>
    <cellStyle name="Currency 22" xfId="298" xr:uid="{00000000-0005-0000-0000-00001D010000}"/>
    <cellStyle name="Currency 23" xfId="299" xr:uid="{00000000-0005-0000-0000-00001E010000}"/>
    <cellStyle name="Currency 24" xfId="300" xr:uid="{00000000-0005-0000-0000-00001F010000}"/>
    <cellStyle name="Currency 25" xfId="301" xr:uid="{00000000-0005-0000-0000-000020010000}"/>
    <cellStyle name="Currency 26" xfId="302" xr:uid="{00000000-0005-0000-0000-000021010000}"/>
    <cellStyle name="Currency 27" xfId="303" xr:uid="{00000000-0005-0000-0000-000022010000}"/>
    <cellStyle name="Currency 28" xfId="304" xr:uid="{00000000-0005-0000-0000-000023010000}"/>
    <cellStyle name="Currency 29" xfId="305" xr:uid="{00000000-0005-0000-0000-000024010000}"/>
    <cellStyle name="Currency 3" xfId="306" xr:uid="{00000000-0005-0000-0000-000025010000}"/>
    <cellStyle name="Currency 30" xfId="307" xr:uid="{00000000-0005-0000-0000-000026010000}"/>
    <cellStyle name="Currency 31" xfId="308" xr:uid="{00000000-0005-0000-0000-000027010000}"/>
    <cellStyle name="Currency 4" xfId="309" xr:uid="{00000000-0005-0000-0000-000028010000}"/>
    <cellStyle name="Currency 5" xfId="310" xr:uid="{00000000-0005-0000-0000-000029010000}"/>
    <cellStyle name="Currency 6" xfId="311" xr:uid="{00000000-0005-0000-0000-00002A010000}"/>
    <cellStyle name="Currency 7" xfId="312" xr:uid="{00000000-0005-0000-0000-00002B010000}"/>
    <cellStyle name="Currency 8" xfId="313" xr:uid="{00000000-0005-0000-0000-00002C010000}"/>
    <cellStyle name="Currency 9" xfId="314" xr:uid="{00000000-0005-0000-0000-00002D010000}"/>
    <cellStyle name="Currency_Popis Etk" xfId="315" xr:uid="{00000000-0005-0000-0000-00002E010000}"/>
    <cellStyle name="Denar [0]_V3 plin" xfId="316" xr:uid="{00000000-0005-0000-0000-00002F010000}"/>
    <cellStyle name="Denar_V3 plin" xfId="317" xr:uid="{00000000-0005-0000-0000-000030010000}"/>
    <cellStyle name="Dobro 2" xfId="318" xr:uid="{00000000-0005-0000-0000-000031010000}"/>
    <cellStyle name="Element-delo" xfId="319" xr:uid="{00000000-0005-0000-0000-000032010000}"/>
    <cellStyle name="Element-delo 5" xfId="320" xr:uid="{00000000-0005-0000-0000-000033010000}"/>
    <cellStyle name="Element-delo_HTZ IP 164 srednja zdravstvena šola Celje ci1151-1, BZ500+..." xfId="321" xr:uid="{00000000-0005-0000-0000-000034010000}"/>
    <cellStyle name="Emphasis 1" xfId="322" xr:uid="{00000000-0005-0000-0000-000035010000}"/>
    <cellStyle name="Emphasis 2" xfId="323" xr:uid="{00000000-0005-0000-0000-000036010000}"/>
    <cellStyle name="Emphasis 3" xfId="324" xr:uid="{00000000-0005-0000-0000-000037010000}"/>
    <cellStyle name="Euro" xfId="325" xr:uid="{00000000-0005-0000-0000-000038010000}"/>
    <cellStyle name="Excel Built-in Normal" xfId="326" xr:uid="{00000000-0005-0000-0000-000039010000}"/>
    <cellStyle name="Explanatory Text" xfId="327" xr:uid="{00000000-0005-0000-0000-00003A010000}"/>
    <cellStyle name="Explanatory Text 2" xfId="328" xr:uid="{00000000-0005-0000-0000-00003B010000}"/>
    <cellStyle name="Followed Hyperlink_Popis Etk" xfId="329" xr:uid="{00000000-0005-0000-0000-00003C010000}"/>
    <cellStyle name="Good" xfId="330" xr:uid="{00000000-0005-0000-0000-00003D010000}"/>
    <cellStyle name="Good 2" xfId="331" xr:uid="{00000000-0005-0000-0000-00003E010000}"/>
    <cellStyle name="Good 3" xfId="332" xr:uid="{00000000-0005-0000-0000-00003F010000}"/>
    <cellStyle name="Heading 1" xfId="333" xr:uid="{00000000-0005-0000-0000-000040010000}"/>
    <cellStyle name="Heading 1 2" xfId="334" xr:uid="{00000000-0005-0000-0000-000041010000}"/>
    <cellStyle name="Heading 1 3" xfId="335" xr:uid="{00000000-0005-0000-0000-000042010000}"/>
    <cellStyle name="Heading 2" xfId="336" xr:uid="{00000000-0005-0000-0000-000043010000}"/>
    <cellStyle name="Heading 2 2" xfId="337" xr:uid="{00000000-0005-0000-0000-000044010000}"/>
    <cellStyle name="Heading 2 3" xfId="338" xr:uid="{00000000-0005-0000-0000-000045010000}"/>
    <cellStyle name="Heading 3" xfId="339" xr:uid="{00000000-0005-0000-0000-000046010000}"/>
    <cellStyle name="Heading 3 2" xfId="340" xr:uid="{00000000-0005-0000-0000-000047010000}"/>
    <cellStyle name="Heading 3 3" xfId="341" xr:uid="{00000000-0005-0000-0000-000048010000}"/>
    <cellStyle name="Heading 4" xfId="342" xr:uid="{00000000-0005-0000-0000-000049010000}"/>
    <cellStyle name="Heading 4 2" xfId="343" xr:uid="{00000000-0005-0000-0000-00004A010000}"/>
    <cellStyle name="Heading 4 3" xfId="344" xr:uid="{00000000-0005-0000-0000-00004B010000}"/>
    <cellStyle name="Hiperpovezava 2" xfId="345" xr:uid="{00000000-0005-0000-0000-00004D010000}"/>
    <cellStyle name="Hyperlink_Popis Etk" xfId="346" xr:uid="{00000000-0005-0000-0000-00004E010000}"/>
    <cellStyle name="Input" xfId="347" xr:uid="{00000000-0005-0000-0000-00004F010000}"/>
    <cellStyle name="Input 2" xfId="348" xr:uid="{00000000-0005-0000-0000-000050010000}"/>
    <cellStyle name="Input 3" xfId="349" xr:uid="{00000000-0005-0000-0000-000051010000}"/>
    <cellStyle name="Input 4" xfId="350" xr:uid="{00000000-0005-0000-0000-000052010000}"/>
    <cellStyle name="Izhod 2" xfId="351" xr:uid="{00000000-0005-0000-0000-000053010000}"/>
    <cellStyle name="Izhod 2 2" xfId="352" xr:uid="{00000000-0005-0000-0000-000054010000}"/>
    <cellStyle name="Izhod 3" xfId="353" xr:uid="{00000000-0005-0000-0000-000055010000}"/>
    <cellStyle name="Linked Cell" xfId="354" xr:uid="{00000000-0005-0000-0000-000056010000}"/>
    <cellStyle name="Linked Cell 2" xfId="355" xr:uid="{00000000-0005-0000-0000-000057010000}"/>
    <cellStyle name="Linked Cell 3" xfId="356" xr:uid="{00000000-0005-0000-0000-000058010000}"/>
    <cellStyle name="Naslov 1 2" xfId="357" xr:uid="{00000000-0005-0000-0000-000059010000}"/>
    <cellStyle name="Naslov 2 2" xfId="358" xr:uid="{00000000-0005-0000-0000-00005A010000}"/>
    <cellStyle name="Naslov 3 2" xfId="359" xr:uid="{00000000-0005-0000-0000-00005B010000}"/>
    <cellStyle name="Naslov 4 2" xfId="360" xr:uid="{00000000-0005-0000-0000-00005C010000}"/>
    <cellStyle name="Naslov 5" xfId="361" xr:uid="{00000000-0005-0000-0000-00005D010000}"/>
    <cellStyle name="Navadno" xfId="0" builtinId="0"/>
    <cellStyle name="Navadno 10" xfId="6" xr:uid="{00000000-0005-0000-0000-00005F010000}"/>
    <cellStyle name="Navadno 10 10 10" xfId="658" xr:uid="{00000000-0005-0000-0000-000060010000}"/>
    <cellStyle name="Navadno 10 11" xfId="665" xr:uid="{00000000-0005-0000-0000-000061010000}"/>
    <cellStyle name="Navadno 10 11 2" xfId="675" xr:uid="{00000000-0005-0000-0000-000062010000}"/>
    <cellStyle name="Navadno 10 2" xfId="362" xr:uid="{00000000-0005-0000-0000-000063010000}"/>
    <cellStyle name="Navadno 10 3" xfId="363" xr:uid="{00000000-0005-0000-0000-000064010000}"/>
    <cellStyle name="Navadno 10 4" xfId="652" xr:uid="{00000000-0005-0000-0000-000065010000}"/>
    <cellStyle name="Navadno 10 4 2" xfId="677" xr:uid="{00000000-0005-0000-0000-000066010000}"/>
    <cellStyle name="Navadno 10 5" xfId="655" xr:uid="{00000000-0005-0000-0000-000067010000}"/>
    <cellStyle name="Navadno 10 6" xfId="657" xr:uid="{00000000-0005-0000-0000-000068010000}"/>
    <cellStyle name="Navadno 10 7" xfId="661" xr:uid="{00000000-0005-0000-0000-000069010000}"/>
    <cellStyle name="Navadno 10 7 2" xfId="670" xr:uid="{00000000-0005-0000-0000-00006A010000}"/>
    <cellStyle name="Navadno 10 8" xfId="668" xr:uid="{00000000-0005-0000-0000-00006B010000}"/>
    <cellStyle name="Navadno 11" xfId="364" xr:uid="{00000000-0005-0000-0000-00006C010000}"/>
    <cellStyle name="Navadno 11 2" xfId="365" xr:uid="{00000000-0005-0000-0000-00006D010000}"/>
    <cellStyle name="Navadno 11 2 2" xfId="366" xr:uid="{00000000-0005-0000-0000-00006E010000}"/>
    <cellStyle name="Navadno 11 2 3" xfId="12" xr:uid="{00000000-0005-0000-0000-00006F010000}"/>
    <cellStyle name="Navadno 11 2 4" xfId="11" xr:uid="{00000000-0005-0000-0000-000070010000}"/>
    <cellStyle name="Navadno 11 3" xfId="367" xr:uid="{00000000-0005-0000-0000-000071010000}"/>
    <cellStyle name="Navadno 11 3 2" xfId="368" xr:uid="{00000000-0005-0000-0000-000072010000}"/>
    <cellStyle name="Navadno 11 4" xfId="369" xr:uid="{00000000-0005-0000-0000-000073010000}"/>
    <cellStyle name="Navadno 12" xfId="370" xr:uid="{00000000-0005-0000-0000-000074010000}"/>
    <cellStyle name="Navadno 13" xfId="653" xr:uid="{00000000-0005-0000-0000-000075010000}"/>
    <cellStyle name="Navadno 17 2" xfId="666" xr:uid="{00000000-0005-0000-0000-000076010000}"/>
    <cellStyle name="Navadno 2" xfId="371" xr:uid="{00000000-0005-0000-0000-000077010000}"/>
    <cellStyle name="Navadno 2 2" xfId="372" xr:uid="{00000000-0005-0000-0000-000078010000}"/>
    <cellStyle name="Navadno 2 2 2" xfId="373" xr:uid="{00000000-0005-0000-0000-000079010000}"/>
    <cellStyle name="Navadno 2 2 2 2" xfId="1" xr:uid="{00000000-0005-0000-0000-00007A010000}"/>
    <cellStyle name="Navadno 2 2 3" xfId="374" xr:uid="{00000000-0005-0000-0000-00007B010000}"/>
    <cellStyle name="Navadno 2 3" xfId="375" xr:uid="{00000000-0005-0000-0000-00007C010000}"/>
    <cellStyle name="Navadno 2 3 2" xfId="376" xr:uid="{00000000-0005-0000-0000-00007D010000}"/>
    <cellStyle name="Navadno 2 4" xfId="377" xr:uid="{00000000-0005-0000-0000-00007E010000}"/>
    <cellStyle name="Navadno 2_Api - ENERGETSKA SANACIJA - Postojna 19.5.2014" xfId="378" xr:uid="{00000000-0005-0000-0000-00007F010000}"/>
    <cellStyle name="Navadno 3" xfId="4" xr:uid="{00000000-0005-0000-0000-000080010000}"/>
    <cellStyle name="Navadno 3 2" xfId="379" xr:uid="{00000000-0005-0000-0000-000081010000}"/>
    <cellStyle name="Navadno 3 2 2" xfId="380" xr:uid="{00000000-0005-0000-0000-000082010000}"/>
    <cellStyle name="Navadno 3 3" xfId="381" xr:uid="{00000000-0005-0000-0000-000083010000}"/>
    <cellStyle name="Navadno 4" xfId="382" xr:uid="{00000000-0005-0000-0000-000084010000}"/>
    <cellStyle name="Navadno 4 2" xfId="383" xr:uid="{00000000-0005-0000-0000-000085010000}"/>
    <cellStyle name="Navadno 4 2 2" xfId="10" xr:uid="{00000000-0005-0000-0000-000086010000}"/>
    <cellStyle name="Navadno 4 2 2 2" xfId="384" xr:uid="{00000000-0005-0000-0000-000087010000}"/>
    <cellStyle name="Navadno 4 2 2 3" xfId="664" xr:uid="{00000000-0005-0000-0000-000088010000}"/>
    <cellStyle name="Navadno 4 2 2 3 2" xfId="674" xr:uid="{00000000-0005-0000-0000-000089010000}"/>
    <cellStyle name="Navadno 4 2 2 4" xfId="671" xr:uid="{00000000-0005-0000-0000-00008A010000}"/>
    <cellStyle name="Navadno 4 2 3" xfId="385" xr:uid="{00000000-0005-0000-0000-00008B010000}"/>
    <cellStyle name="Navadno 4 3" xfId="386" xr:uid="{00000000-0005-0000-0000-00008C010000}"/>
    <cellStyle name="Navadno 4 3 2" xfId="9" xr:uid="{00000000-0005-0000-0000-00008D010000}"/>
    <cellStyle name="Navadno 4 3 2 2" xfId="387" xr:uid="{00000000-0005-0000-0000-00008E010000}"/>
    <cellStyle name="Navadno 4 3 2 3" xfId="663" xr:uid="{00000000-0005-0000-0000-00008F010000}"/>
    <cellStyle name="Navadno 4 3 2 3 2" xfId="673" xr:uid="{00000000-0005-0000-0000-000090010000}"/>
    <cellStyle name="Navadno 4 3 3" xfId="388" xr:uid="{00000000-0005-0000-0000-000091010000}"/>
    <cellStyle name="Navadno 4 4" xfId="389" xr:uid="{00000000-0005-0000-0000-000092010000}"/>
    <cellStyle name="Navadno 4 4 2" xfId="390" xr:uid="{00000000-0005-0000-0000-000093010000}"/>
    <cellStyle name="Navadno 4 5" xfId="391" xr:uid="{00000000-0005-0000-0000-000094010000}"/>
    <cellStyle name="Navadno 4 6" xfId="392" xr:uid="{00000000-0005-0000-0000-000095010000}"/>
    <cellStyle name="Navadno 4 7" xfId="393" xr:uid="{00000000-0005-0000-0000-000096010000}"/>
    <cellStyle name="Navadno 5" xfId="7" xr:uid="{00000000-0005-0000-0000-000097010000}"/>
    <cellStyle name="Navadno 5 2" xfId="394" xr:uid="{00000000-0005-0000-0000-000098010000}"/>
    <cellStyle name="Navadno 6" xfId="395" xr:uid="{00000000-0005-0000-0000-000099010000}"/>
    <cellStyle name="Navadno 6 2" xfId="396" xr:uid="{00000000-0005-0000-0000-00009A010000}"/>
    <cellStyle name="Navadno 6 2 2" xfId="397" xr:uid="{00000000-0005-0000-0000-00009B010000}"/>
    <cellStyle name="Navadno 6 2 2 2" xfId="398" xr:uid="{00000000-0005-0000-0000-00009C010000}"/>
    <cellStyle name="Navadno 6 2 2 2 2" xfId="399" xr:uid="{00000000-0005-0000-0000-00009D010000}"/>
    <cellStyle name="Navadno 6 2 2 2 2 2" xfId="400" xr:uid="{00000000-0005-0000-0000-00009E010000}"/>
    <cellStyle name="Navadno 6 2 2 2 2 3" xfId="401" xr:uid="{00000000-0005-0000-0000-00009F010000}"/>
    <cellStyle name="Navadno 6 2 2 2 3" xfId="402" xr:uid="{00000000-0005-0000-0000-0000A0010000}"/>
    <cellStyle name="Navadno 6 2 2 2 3 2" xfId="403" xr:uid="{00000000-0005-0000-0000-0000A1010000}"/>
    <cellStyle name="Navadno 6 2 2 2 3 3" xfId="404" xr:uid="{00000000-0005-0000-0000-0000A2010000}"/>
    <cellStyle name="Navadno 6 2 2 2 4" xfId="405" xr:uid="{00000000-0005-0000-0000-0000A3010000}"/>
    <cellStyle name="Navadno 6 2 2 2 5" xfId="406" xr:uid="{00000000-0005-0000-0000-0000A4010000}"/>
    <cellStyle name="Navadno 6 2 2 3" xfId="407" xr:uid="{00000000-0005-0000-0000-0000A5010000}"/>
    <cellStyle name="Navadno 6 2 2 3 2" xfId="408" xr:uid="{00000000-0005-0000-0000-0000A6010000}"/>
    <cellStyle name="Navadno 6 2 2 3 3" xfId="409" xr:uid="{00000000-0005-0000-0000-0000A7010000}"/>
    <cellStyle name="Navadno 6 2 2 4" xfId="410" xr:uid="{00000000-0005-0000-0000-0000A8010000}"/>
    <cellStyle name="Navadno 6 2 2 4 2" xfId="411" xr:uid="{00000000-0005-0000-0000-0000A9010000}"/>
    <cellStyle name="Navadno 6 2 2 4 3" xfId="412" xr:uid="{00000000-0005-0000-0000-0000AA010000}"/>
    <cellStyle name="Navadno 6 2 2 5" xfId="413" xr:uid="{00000000-0005-0000-0000-0000AB010000}"/>
    <cellStyle name="Navadno 6 2 2 6" xfId="414" xr:uid="{00000000-0005-0000-0000-0000AC010000}"/>
    <cellStyle name="Navadno 6 2 3" xfId="415" xr:uid="{00000000-0005-0000-0000-0000AD010000}"/>
    <cellStyle name="Navadno 6 2 3 2" xfId="416" xr:uid="{00000000-0005-0000-0000-0000AE010000}"/>
    <cellStyle name="Navadno 6 2 3 2 2" xfId="417" xr:uid="{00000000-0005-0000-0000-0000AF010000}"/>
    <cellStyle name="Navadno 6 2 3 2 3" xfId="418" xr:uid="{00000000-0005-0000-0000-0000B0010000}"/>
    <cellStyle name="Navadno 6 2 3 3" xfId="419" xr:uid="{00000000-0005-0000-0000-0000B1010000}"/>
    <cellStyle name="Navadno 6 2 3 3 2" xfId="420" xr:uid="{00000000-0005-0000-0000-0000B2010000}"/>
    <cellStyle name="Navadno 6 2 3 3 3" xfId="421" xr:uid="{00000000-0005-0000-0000-0000B3010000}"/>
    <cellStyle name="Navadno 6 2 3 4" xfId="422" xr:uid="{00000000-0005-0000-0000-0000B4010000}"/>
    <cellStyle name="Navadno 6 2 3 5" xfId="423" xr:uid="{00000000-0005-0000-0000-0000B5010000}"/>
    <cellStyle name="Navadno 6 2 4" xfId="424" xr:uid="{00000000-0005-0000-0000-0000B6010000}"/>
    <cellStyle name="Navadno 6 2 4 2" xfId="425" xr:uid="{00000000-0005-0000-0000-0000B7010000}"/>
    <cellStyle name="Navadno 6 2 4 2 2" xfId="426" xr:uid="{00000000-0005-0000-0000-0000B8010000}"/>
    <cellStyle name="Navadno 6 2 4 2 3" xfId="427" xr:uid="{00000000-0005-0000-0000-0000B9010000}"/>
    <cellStyle name="Navadno 6 2 4 3" xfId="428" xr:uid="{00000000-0005-0000-0000-0000BA010000}"/>
    <cellStyle name="Navadno 6 2 4 3 2" xfId="429" xr:uid="{00000000-0005-0000-0000-0000BB010000}"/>
    <cellStyle name="Navadno 6 2 4 3 3" xfId="430" xr:uid="{00000000-0005-0000-0000-0000BC010000}"/>
    <cellStyle name="Navadno 6 2 4 4" xfId="431" xr:uid="{00000000-0005-0000-0000-0000BD010000}"/>
    <cellStyle name="Navadno 6 2 4 5" xfId="432" xr:uid="{00000000-0005-0000-0000-0000BE010000}"/>
    <cellStyle name="Navadno 6 2 5" xfId="433" xr:uid="{00000000-0005-0000-0000-0000BF010000}"/>
    <cellStyle name="Navadno 6 2 5 2" xfId="434" xr:uid="{00000000-0005-0000-0000-0000C0010000}"/>
    <cellStyle name="Navadno 6 2 5 3" xfId="435" xr:uid="{00000000-0005-0000-0000-0000C1010000}"/>
    <cellStyle name="Navadno 6 2 6" xfId="436" xr:uid="{00000000-0005-0000-0000-0000C2010000}"/>
    <cellStyle name="Navadno 6 2 6 2" xfId="437" xr:uid="{00000000-0005-0000-0000-0000C3010000}"/>
    <cellStyle name="Navadno 6 2 6 3" xfId="438" xr:uid="{00000000-0005-0000-0000-0000C4010000}"/>
    <cellStyle name="Navadno 6 2 7" xfId="439" xr:uid="{00000000-0005-0000-0000-0000C5010000}"/>
    <cellStyle name="Navadno 6 2 8" xfId="440" xr:uid="{00000000-0005-0000-0000-0000C6010000}"/>
    <cellStyle name="Navadno 6 3" xfId="441" xr:uid="{00000000-0005-0000-0000-0000C7010000}"/>
    <cellStyle name="Navadno 6 3 2" xfId="442" xr:uid="{00000000-0005-0000-0000-0000C8010000}"/>
    <cellStyle name="Navadno 6 3 2 2" xfId="443" xr:uid="{00000000-0005-0000-0000-0000C9010000}"/>
    <cellStyle name="Navadno 6 3 2 2 2" xfId="444" xr:uid="{00000000-0005-0000-0000-0000CA010000}"/>
    <cellStyle name="Navadno 6 3 2 2 3" xfId="445" xr:uid="{00000000-0005-0000-0000-0000CB010000}"/>
    <cellStyle name="Navadno 6 3 2 3" xfId="446" xr:uid="{00000000-0005-0000-0000-0000CC010000}"/>
    <cellStyle name="Navadno 6 3 2 3 2" xfId="447" xr:uid="{00000000-0005-0000-0000-0000CD010000}"/>
    <cellStyle name="Navadno 6 3 2 3 3" xfId="448" xr:uid="{00000000-0005-0000-0000-0000CE010000}"/>
    <cellStyle name="Navadno 6 3 2 4" xfId="449" xr:uid="{00000000-0005-0000-0000-0000CF010000}"/>
    <cellStyle name="Navadno 6 3 2 5" xfId="450" xr:uid="{00000000-0005-0000-0000-0000D0010000}"/>
    <cellStyle name="Navadno 6 3 3" xfId="451" xr:uid="{00000000-0005-0000-0000-0000D1010000}"/>
    <cellStyle name="Navadno 6 3 3 2" xfId="452" xr:uid="{00000000-0005-0000-0000-0000D2010000}"/>
    <cellStyle name="Navadno 6 3 3 3" xfId="453" xr:uid="{00000000-0005-0000-0000-0000D3010000}"/>
    <cellStyle name="Navadno 6 3 4" xfId="454" xr:uid="{00000000-0005-0000-0000-0000D4010000}"/>
    <cellStyle name="Navadno 6 3 4 2" xfId="455" xr:uid="{00000000-0005-0000-0000-0000D5010000}"/>
    <cellStyle name="Navadno 6 3 4 3" xfId="456" xr:uid="{00000000-0005-0000-0000-0000D6010000}"/>
    <cellStyle name="Navadno 6 3 5" xfId="457" xr:uid="{00000000-0005-0000-0000-0000D7010000}"/>
    <cellStyle name="Navadno 6 3 6" xfId="458" xr:uid="{00000000-0005-0000-0000-0000D8010000}"/>
    <cellStyle name="Navadno 6 4" xfId="459" xr:uid="{00000000-0005-0000-0000-0000D9010000}"/>
    <cellStyle name="Navadno 6 4 2" xfId="460" xr:uid="{00000000-0005-0000-0000-0000DA010000}"/>
    <cellStyle name="Navadno 6 4 2 2" xfId="461" xr:uid="{00000000-0005-0000-0000-0000DB010000}"/>
    <cellStyle name="Navadno 6 4 2 3" xfId="462" xr:uid="{00000000-0005-0000-0000-0000DC010000}"/>
    <cellStyle name="Navadno 6 4 3" xfId="463" xr:uid="{00000000-0005-0000-0000-0000DD010000}"/>
    <cellStyle name="Navadno 6 4 3 2" xfId="464" xr:uid="{00000000-0005-0000-0000-0000DE010000}"/>
    <cellStyle name="Navadno 6 4 3 3" xfId="465" xr:uid="{00000000-0005-0000-0000-0000DF010000}"/>
    <cellStyle name="Navadno 6 4 4" xfId="466" xr:uid="{00000000-0005-0000-0000-0000E0010000}"/>
    <cellStyle name="Navadno 6 4 5" xfId="467" xr:uid="{00000000-0005-0000-0000-0000E1010000}"/>
    <cellStyle name="Navadno 6 5" xfId="468" xr:uid="{00000000-0005-0000-0000-0000E2010000}"/>
    <cellStyle name="Navadno 6 5 2" xfId="469" xr:uid="{00000000-0005-0000-0000-0000E3010000}"/>
    <cellStyle name="Navadno 6 5 2 2" xfId="470" xr:uid="{00000000-0005-0000-0000-0000E4010000}"/>
    <cellStyle name="Navadno 6 5 2 3" xfId="471" xr:uid="{00000000-0005-0000-0000-0000E5010000}"/>
    <cellStyle name="Navadno 6 5 3" xfId="472" xr:uid="{00000000-0005-0000-0000-0000E6010000}"/>
    <cellStyle name="Navadno 6 5 3 2" xfId="473" xr:uid="{00000000-0005-0000-0000-0000E7010000}"/>
    <cellStyle name="Navadno 6 5 3 3" xfId="474" xr:uid="{00000000-0005-0000-0000-0000E8010000}"/>
    <cellStyle name="Navadno 6 5 4" xfId="475" xr:uid="{00000000-0005-0000-0000-0000E9010000}"/>
    <cellStyle name="Navadno 6 5 5" xfId="476" xr:uid="{00000000-0005-0000-0000-0000EA010000}"/>
    <cellStyle name="Navadno 6 6" xfId="477" xr:uid="{00000000-0005-0000-0000-0000EB010000}"/>
    <cellStyle name="Navadno 6 6 2" xfId="478" xr:uid="{00000000-0005-0000-0000-0000EC010000}"/>
    <cellStyle name="Navadno 6 6 3" xfId="479" xr:uid="{00000000-0005-0000-0000-0000ED010000}"/>
    <cellStyle name="Navadno 6 7" xfId="480" xr:uid="{00000000-0005-0000-0000-0000EE010000}"/>
    <cellStyle name="Navadno 6 7 2" xfId="481" xr:uid="{00000000-0005-0000-0000-0000EF010000}"/>
    <cellStyle name="Navadno 6 7 3" xfId="482" xr:uid="{00000000-0005-0000-0000-0000F0010000}"/>
    <cellStyle name="Navadno 6 8" xfId="483" xr:uid="{00000000-0005-0000-0000-0000F1010000}"/>
    <cellStyle name="Navadno 6 9" xfId="484" xr:uid="{00000000-0005-0000-0000-0000F2010000}"/>
    <cellStyle name="Navadno 7" xfId="485" xr:uid="{00000000-0005-0000-0000-0000F3010000}"/>
    <cellStyle name="Navadno 7 2" xfId="486" xr:uid="{00000000-0005-0000-0000-0000F4010000}"/>
    <cellStyle name="Navadno 7 2 2" xfId="487" xr:uid="{00000000-0005-0000-0000-0000F5010000}"/>
    <cellStyle name="Navadno 7 2 2 2" xfId="488" xr:uid="{00000000-0005-0000-0000-0000F6010000}"/>
    <cellStyle name="Navadno 7 2 2 2 2" xfId="489" xr:uid="{00000000-0005-0000-0000-0000F7010000}"/>
    <cellStyle name="Navadno 7 2 2 2 3" xfId="490" xr:uid="{00000000-0005-0000-0000-0000F8010000}"/>
    <cellStyle name="Navadno 7 2 2 3" xfId="491" xr:uid="{00000000-0005-0000-0000-0000F9010000}"/>
    <cellStyle name="Navadno 7 2 2 3 2" xfId="492" xr:uid="{00000000-0005-0000-0000-0000FA010000}"/>
    <cellStyle name="Navadno 7 2 2 3 3" xfId="493" xr:uid="{00000000-0005-0000-0000-0000FB010000}"/>
    <cellStyle name="Navadno 7 2 2 4" xfId="494" xr:uid="{00000000-0005-0000-0000-0000FC010000}"/>
    <cellStyle name="Navadno 7 2 2 5" xfId="495" xr:uid="{00000000-0005-0000-0000-0000FD010000}"/>
    <cellStyle name="Navadno 7 2 3" xfId="496" xr:uid="{00000000-0005-0000-0000-0000FE010000}"/>
    <cellStyle name="Navadno 7 2 3 2" xfId="497" xr:uid="{00000000-0005-0000-0000-0000FF010000}"/>
    <cellStyle name="Navadno 7 2 3 2 2" xfId="498" xr:uid="{00000000-0005-0000-0000-000000020000}"/>
    <cellStyle name="Navadno 7 2 3 2 3" xfId="499" xr:uid="{00000000-0005-0000-0000-000001020000}"/>
    <cellStyle name="Navadno 7 2 3 3" xfId="500" xr:uid="{00000000-0005-0000-0000-000002020000}"/>
    <cellStyle name="Navadno 7 2 3 3 2" xfId="501" xr:uid="{00000000-0005-0000-0000-000003020000}"/>
    <cellStyle name="Navadno 7 2 3 3 3" xfId="502" xr:uid="{00000000-0005-0000-0000-000004020000}"/>
    <cellStyle name="Navadno 7 2 3 4" xfId="503" xr:uid="{00000000-0005-0000-0000-000005020000}"/>
    <cellStyle name="Navadno 7 2 3 5" xfId="504" xr:uid="{00000000-0005-0000-0000-000006020000}"/>
    <cellStyle name="Navadno 7 2 4" xfId="505" xr:uid="{00000000-0005-0000-0000-000007020000}"/>
    <cellStyle name="Navadno 7 2 4 2" xfId="506" xr:uid="{00000000-0005-0000-0000-000008020000}"/>
    <cellStyle name="Navadno 7 2 4 3" xfId="507" xr:uid="{00000000-0005-0000-0000-000009020000}"/>
    <cellStyle name="Navadno 7 2 5" xfId="508" xr:uid="{00000000-0005-0000-0000-00000A020000}"/>
    <cellStyle name="Navadno 7 2 5 2" xfId="509" xr:uid="{00000000-0005-0000-0000-00000B020000}"/>
    <cellStyle name="Navadno 7 2 5 3" xfId="510" xr:uid="{00000000-0005-0000-0000-00000C020000}"/>
    <cellStyle name="Navadno 7 2 6" xfId="511" xr:uid="{00000000-0005-0000-0000-00000D020000}"/>
    <cellStyle name="Navadno 7 2 7" xfId="512" xr:uid="{00000000-0005-0000-0000-00000E020000}"/>
    <cellStyle name="Navadno 7 3" xfId="513" xr:uid="{00000000-0005-0000-0000-00000F020000}"/>
    <cellStyle name="Navadno 7 3 2" xfId="514" xr:uid="{00000000-0005-0000-0000-000010020000}"/>
    <cellStyle name="Navadno 7 4" xfId="515" xr:uid="{00000000-0005-0000-0000-000011020000}"/>
    <cellStyle name="Navadno 7 4 2" xfId="516" xr:uid="{00000000-0005-0000-0000-000012020000}"/>
    <cellStyle name="Navadno 7 4 2 2" xfId="517" xr:uid="{00000000-0005-0000-0000-000013020000}"/>
    <cellStyle name="Navadno 7 4 2 2 2" xfId="518" xr:uid="{00000000-0005-0000-0000-000014020000}"/>
    <cellStyle name="Navadno 7 4 2 2 3" xfId="519" xr:uid="{00000000-0005-0000-0000-000015020000}"/>
    <cellStyle name="Navadno 7 4 2 3" xfId="520" xr:uid="{00000000-0005-0000-0000-000016020000}"/>
    <cellStyle name="Navadno 7 4 2 3 2" xfId="521" xr:uid="{00000000-0005-0000-0000-000017020000}"/>
    <cellStyle name="Navadno 7 4 2 3 3" xfId="522" xr:uid="{00000000-0005-0000-0000-000018020000}"/>
    <cellStyle name="Navadno 7 4 2 4" xfId="523" xr:uid="{00000000-0005-0000-0000-000019020000}"/>
    <cellStyle name="Navadno 7 4 2 5" xfId="524" xr:uid="{00000000-0005-0000-0000-00001A020000}"/>
    <cellStyle name="Navadno 7 4 3" xfId="525" xr:uid="{00000000-0005-0000-0000-00001B020000}"/>
    <cellStyle name="Navadno 7 4 3 2" xfId="526" xr:uid="{00000000-0005-0000-0000-00001C020000}"/>
    <cellStyle name="Navadno 7 4 3 3" xfId="527" xr:uid="{00000000-0005-0000-0000-00001D020000}"/>
    <cellStyle name="Navadno 7 4 4" xfId="528" xr:uid="{00000000-0005-0000-0000-00001E020000}"/>
    <cellStyle name="Navadno 7 4 4 2" xfId="529" xr:uid="{00000000-0005-0000-0000-00001F020000}"/>
    <cellStyle name="Navadno 7 4 4 3" xfId="530" xr:uid="{00000000-0005-0000-0000-000020020000}"/>
    <cellStyle name="Navadno 7 4 5" xfId="531" xr:uid="{00000000-0005-0000-0000-000021020000}"/>
    <cellStyle name="Navadno 7 4 6" xfId="532" xr:uid="{00000000-0005-0000-0000-000022020000}"/>
    <cellStyle name="Navadno 7 5" xfId="533" xr:uid="{00000000-0005-0000-0000-000023020000}"/>
    <cellStyle name="Navadno 7 5 2" xfId="534" xr:uid="{00000000-0005-0000-0000-000024020000}"/>
    <cellStyle name="Navadno 7 6" xfId="535" xr:uid="{00000000-0005-0000-0000-000025020000}"/>
    <cellStyle name="Navadno 8" xfId="536" xr:uid="{00000000-0005-0000-0000-000026020000}"/>
    <cellStyle name="Navadno 8 2" xfId="537" xr:uid="{00000000-0005-0000-0000-000027020000}"/>
    <cellStyle name="Navadno 8 2 2" xfId="538" xr:uid="{00000000-0005-0000-0000-000028020000}"/>
    <cellStyle name="Navadno 8 3" xfId="539" xr:uid="{00000000-0005-0000-0000-000029020000}"/>
    <cellStyle name="Navadno 9" xfId="540" xr:uid="{00000000-0005-0000-0000-00002A020000}"/>
    <cellStyle name="Navadno 9 2" xfId="8" xr:uid="{00000000-0005-0000-0000-00002B020000}"/>
    <cellStyle name="Navadno 9 2 2" xfId="541" xr:uid="{00000000-0005-0000-0000-00002C020000}"/>
    <cellStyle name="Navadno 9 2 3" xfId="662" xr:uid="{00000000-0005-0000-0000-00002D020000}"/>
    <cellStyle name="Navadno 9 2 3 2" xfId="672" xr:uid="{00000000-0005-0000-0000-00002E020000}"/>
    <cellStyle name="Navadno 9 3" xfId="542" xr:uid="{00000000-0005-0000-0000-00002F020000}"/>
    <cellStyle name="Navadno_Kino Siska_pop_GD" xfId="649" xr:uid="{00000000-0005-0000-0000-000032020000}"/>
    <cellStyle name="Navadno_Kino_Siska_PZI_predracun_OD_p1" xfId="5" xr:uid="{00000000-0005-0000-0000-000033020000}"/>
    <cellStyle name="Navadno_SBRadovljica" xfId="650" xr:uid="{00000000-0005-0000-0000-000034020000}"/>
    <cellStyle name="Neutral" xfId="543" xr:uid="{00000000-0005-0000-0000-000035020000}"/>
    <cellStyle name="Neutral 2" xfId="544" xr:uid="{00000000-0005-0000-0000-000036020000}"/>
    <cellStyle name="Neutral 3" xfId="545" xr:uid="{00000000-0005-0000-0000-000037020000}"/>
    <cellStyle name="Nevtralno 2" xfId="546" xr:uid="{00000000-0005-0000-0000-000038020000}"/>
    <cellStyle name="normal" xfId="547" xr:uid="{00000000-0005-0000-0000-000039020000}"/>
    <cellStyle name="Normal 10" xfId="548" xr:uid="{00000000-0005-0000-0000-00003A020000}"/>
    <cellStyle name="Normal 11" xfId="549" xr:uid="{00000000-0005-0000-0000-00003B020000}"/>
    <cellStyle name="Normal 12" xfId="550" xr:uid="{00000000-0005-0000-0000-00003C020000}"/>
    <cellStyle name="Normal 13" xfId="551" xr:uid="{00000000-0005-0000-0000-00003D020000}"/>
    <cellStyle name="Normal 14" xfId="552" xr:uid="{00000000-0005-0000-0000-00003E020000}"/>
    <cellStyle name="Normal 15" xfId="553" xr:uid="{00000000-0005-0000-0000-00003F020000}"/>
    <cellStyle name="Normal 16" xfId="554" xr:uid="{00000000-0005-0000-0000-000040020000}"/>
    <cellStyle name="Normal 17" xfId="555" xr:uid="{00000000-0005-0000-0000-000041020000}"/>
    <cellStyle name="Normal 18" xfId="556" xr:uid="{00000000-0005-0000-0000-000042020000}"/>
    <cellStyle name="Normal 19" xfId="557" xr:uid="{00000000-0005-0000-0000-000043020000}"/>
    <cellStyle name="normal 2" xfId="558" xr:uid="{00000000-0005-0000-0000-000044020000}"/>
    <cellStyle name="Normal 2 2" xfId="559" xr:uid="{00000000-0005-0000-0000-000045020000}"/>
    <cellStyle name="Normal 2 3" xfId="560" xr:uid="{00000000-0005-0000-0000-000046020000}"/>
    <cellStyle name="Normal 20" xfId="561" xr:uid="{00000000-0005-0000-0000-000047020000}"/>
    <cellStyle name="Normal 21" xfId="562" xr:uid="{00000000-0005-0000-0000-000048020000}"/>
    <cellStyle name="Normal 22" xfId="563" xr:uid="{00000000-0005-0000-0000-000049020000}"/>
    <cellStyle name="Normal 23" xfId="564" xr:uid="{00000000-0005-0000-0000-00004A020000}"/>
    <cellStyle name="Normal 24" xfId="565" xr:uid="{00000000-0005-0000-0000-00004B020000}"/>
    <cellStyle name="Normal 25" xfId="566" xr:uid="{00000000-0005-0000-0000-00004C020000}"/>
    <cellStyle name="Normal 26" xfId="567" xr:uid="{00000000-0005-0000-0000-00004D020000}"/>
    <cellStyle name="Normal 27" xfId="568" xr:uid="{00000000-0005-0000-0000-00004E020000}"/>
    <cellStyle name="Normal 28" xfId="569" xr:uid="{00000000-0005-0000-0000-00004F020000}"/>
    <cellStyle name="Normal 29" xfId="570" xr:uid="{00000000-0005-0000-0000-000050020000}"/>
    <cellStyle name="normal 3" xfId="571" xr:uid="{00000000-0005-0000-0000-000051020000}"/>
    <cellStyle name="Normal 3 2" xfId="572" xr:uid="{00000000-0005-0000-0000-000052020000}"/>
    <cellStyle name="Normal 3 3" xfId="573" xr:uid="{00000000-0005-0000-0000-000053020000}"/>
    <cellStyle name="Normal 30" xfId="574" xr:uid="{00000000-0005-0000-0000-000054020000}"/>
    <cellStyle name="Normal 31" xfId="575" xr:uid="{00000000-0005-0000-0000-000055020000}"/>
    <cellStyle name="Normal 32" xfId="576" xr:uid="{00000000-0005-0000-0000-000056020000}"/>
    <cellStyle name="Normal 33" xfId="577" xr:uid="{00000000-0005-0000-0000-000057020000}"/>
    <cellStyle name="Normal 34" xfId="578" xr:uid="{00000000-0005-0000-0000-000058020000}"/>
    <cellStyle name="Normal 35" xfId="579" xr:uid="{00000000-0005-0000-0000-000059020000}"/>
    <cellStyle name="Normal 36" xfId="580" xr:uid="{00000000-0005-0000-0000-00005A020000}"/>
    <cellStyle name="Normal 37" xfId="581" xr:uid="{00000000-0005-0000-0000-00005B020000}"/>
    <cellStyle name="Normal 38" xfId="582" xr:uid="{00000000-0005-0000-0000-00005C020000}"/>
    <cellStyle name="Normal 39" xfId="583" xr:uid="{00000000-0005-0000-0000-00005D020000}"/>
    <cellStyle name="Normal 4" xfId="584" xr:uid="{00000000-0005-0000-0000-00005E020000}"/>
    <cellStyle name="Normal 4 2" xfId="585" xr:uid="{00000000-0005-0000-0000-00005F020000}"/>
    <cellStyle name="Normal 4 2 2" xfId="586" xr:uid="{00000000-0005-0000-0000-000060020000}"/>
    <cellStyle name="Normal 40" xfId="587" xr:uid="{00000000-0005-0000-0000-000061020000}"/>
    <cellStyle name="normal 41" xfId="588" xr:uid="{00000000-0005-0000-0000-000062020000}"/>
    <cellStyle name="Normal 5" xfId="589" xr:uid="{00000000-0005-0000-0000-000063020000}"/>
    <cellStyle name="Normal 6" xfId="590" xr:uid="{00000000-0005-0000-0000-000064020000}"/>
    <cellStyle name="Normal 7" xfId="591" xr:uid="{00000000-0005-0000-0000-000065020000}"/>
    <cellStyle name="Normal 8" xfId="592" xr:uid="{00000000-0005-0000-0000-000066020000}"/>
    <cellStyle name="Normal 9" xfId="593" xr:uid="{00000000-0005-0000-0000-000067020000}"/>
    <cellStyle name="Normal_246-HIT_SALON_VRTOJBA_VIDEO" xfId="594" xr:uid="{00000000-0005-0000-0000-000068020000}"/>
    <cellStyle name="Normale_CCTV Price List Jan-Jun 2005" xfId="595" xr:uid="{00000000-0005-0000-0000-00006B020000}"/>
    <cellStyle name="Note" xfId="596" xr:uid="{00000000-0005-0000-0000-00006C020000}"/>
    <cellStyle name="Note 2" xfId="597" xr:uid="{00000000-0005-0000-0000-00006D020000}"/>
    <cellStyle name="Note 3" xfId="598" xr:uid="{00000000-0005-0000-0000-00006E020000}"/>
    <cellStyle name="Note 4" xfId="599" xr:uid="{00000000-0005-0000-0000-00006F020000}"/>
    <cellStyle name="oft Excel]_x000d__x000a_Comment=The open=/f lines load custom functions into the Paste Function list._x000d__x000a_Maximized=3_x000d__x000a_Basics=1_x000d__x000a_A" xfId="600" xr:uid="{00000000-0005-0000-0000-000070020000}"/>
    <cellStyle name="Opomba 2" xfId="601" xr:uid="{00000000-0005-0000-0000-000071020000}"/>
    <cellStyle name="Opomba 2 2" xfId="602" xr:uid="{00000000-0005-0000-0000-000072020000}"/>
    <cellStyle name="Opomba 3" xfId="603" xr:uid="{00000000-0005-0000-0000-000073020000}"/>
    <cellStyle name="Opozorilo 2" xfId="604" xr:uid="{00000000-0005-0000-0000-000074020000}"/>
    <cellStyle name="Output" xfId="605" xr:uid="{00000000-0005-0000-0000-000075020000}"/>
    <cellStyle name="Output 2" xfId="606" xr:uid="{00000000-0005-0000-0000-000076020000}"/>
    <cellStyle name="Output 3" xfId="607" xr:uid="{00000000-0005-0000-0000-000077020000}"/>
    <cellStyle name="Output 4" xfId="608" xr:uid="{00000000-0005-0000-0000-000078020000}"/>
    <cellStyle name="Pojasnjevalno besedilo 2" xfId="609" xr:uid="{00000000-0005-0000-0000-000079020000}"/>
    <cellStyle name="Poudarek1 2" xfId="610" xr:uid="{00000000-0005-0000-0000-00007A020000}"/>
    <cellStyle name="Poudarek2 2" xfId="611" xr:uid="{00000000-0005-0000-0000-00007B020000}"/>
    <cellStyle name="Poudarek3 2" xfId="612" xr:uid="{00000000-0005-0000-0000-00007C020000}"/>
    <cellStyle name="Poudarek4 2" xfId="613" xr:uid="{00000000-0005-0000-0000-00007D020000}"/>
    <cellStyle name="Poudarek5 2" xfId="614" xr:uid="{00000000-0005-0000-0000-00007E020000}"/>
    <cellStyle name="Poudarek6 2" xfId="615" xr:uid="{00000000-0005-0000-0000-00007F020000}"/>
    <cellStyle name="Povezana celica 2" xfId="616" xr:uid="{00000000-0005-0000-0000-000080020000}"/>
    <cellStyle name="Preveri celico 2" xfId="617" xr:uid="{00000000-0005-0000-0000-000081020000}"/>
    <cellStyle name="PRVA VRSTA Element delo 2" xfId="618" xr:uid="{00000000-0005-0000-0000-000082020000}"/>
    <cellStyle name="Računanje 2" xfId="619" xr:uid="{00000000-0005-0000-0000-000083020000}"/>
    <cellStyle name="Računanje 2 2" xfId="620" xr:uid="{00000000-0005-0000-0000-000084020000}"/>
    <cellStyle name="Računanje 3" xfId="621" xr:uid="{00000000-0005-0000-0000-000085020000}"/>
    <cellStyle name="Sheet Title" xfId="622" xr:uid="{00000000-0005-0000-0000-000086020000}"/>
    <cellStyle name="Slabo 2" xfId="623" xr:uid="{00000000-0005-0000-0000-000087020000}"/>
    <cellStyle name="Slog 1" xfId="624" xr:uid="{00000000-0005-0000-0000-000088020000}"/>
    <cellStyle name="Slog 1 2" xfId="625" xr:uid="{00000000-0005-0000-0000-000089020000}"/>
    <cellStyle name="Style 1" xfId="626" xr:uid="{00000000-0005-0000-0000-00008A020000}"/>
    <cellStyle name="ţ_x001d_đB_x000c_ęţ_x0012__x000d_ÝţU_x0001_X_x0005_•_x0006__x0007__x0001__x0001_" xfId="627" xr:uid="{00000000-0005-0000-0000-00008B020000}"/>
    <cellStyle name="Title" xfId="628" xr:uid="{00000000-0005-0000-0000-00008C020000}"/>
    <cellStyle name="Total" xfId="629" xr:uid="{00000000-0005-0000-0000-00008D020000}"/>
    <cellStyle name="Total 2" xfId="630" xr:uid="{00000000-0005-0000-0000-00008E020000}"/>
    <cellStyle name="Total 3" xfId="631" xr:uid="{00000000-0005-0000-0000-00008F020000}"/>
    <cellStyle name="Total 4" xfId="632" xr:uid="{00000000-0005-0000-0000-000090020000}"/>
    <cellStyle name="Valuta (0)_LACEYS TV price list 20030603" xfId="633" xr:uid="{00000000-0005-0000-0000-000091020000}"/>
    <cellStyle name="Valuta 2" xfId="634" xr:uid="{00000000-0005-0000-0000-000092020000}"/>
    <cellStyle name="Valuta 2 2" xfId="635" xr:uid="{00000000-0005-0000-0000-000093020000}"/>
    <cellStyle name="Valuta 3" xfId="636" xr:uid="{00000000-0005-0000-0000-000094020000}"/>
    <cellStyle name="Vejica 2" xfId="3" xr:uid="{00000000-0005-0000-0000-000096020000}"/>
    <cellStyle name="Vejica 2 2" xfId="637" xr:uid="{00000000-0005-0000-0000-000097020000}"/>
    <cellStyle name="Vejica 2 2 2" xfId="638" xr:uid="{00000000-0005-0000-0000-000098020000}"/>
    <cellStyle name="Vejica 22" xfId="659" xr:uid="{00000000-0005-0000-0000-000099020000}"/>
    <cellStyle name="Vejica 3" xfId="639" xr:uid="{00000000-0005-0000-0000-00009A020000}"/>
    <cellStyle name="Vejica 4" xfId="2" xr:uid="{00000000-0005-0000-0000-00009B020000}"/>
    <cellStyle name="Vejica 4 2" xfId="640" xr:uid="{00000000-0005-0000-0000-00009C020000}"/>
    <cellStyle name="Vejica 4 3" xfId="651" xr:uid="{00000000-0005-0000-0000-00009D020000}"/>
    <cellStyle name="Vejica 4 3 2" xfId="676" xr:uid="{00000000-0005-0000-0000-00009E020000}"/>
    <cellStyle name="Vejica 4 4" xfId="654" xr:uid="{00000000-0005-0000-0000-00009F020000}"/>
    <cellStyle name="Vejica 4 5" xfId="656" xr:uid="{00000000-0005-0000-0000-0000A0020000}"/>
    <cellStyle name="Vejica 4 6" xfId="660" xr:uid="{00000000-0005-0000-0000-0000A1020000}"/>
    <cellStyle name="Vejica 4 6 2" xfId="669" xr:uid="{00000000-0005-0000-0000-0000A2020000}"/>
    <cellStyle name="Vejica 4 7" xfId="667" xr:uid="{00000000-0005-0000-0000-0000A3020000}"/>
    <cellStyle name="Vnos 2" xfId="641" xr:uid="{00000000-0005-0000-0000-0000A4020000}"/>
    <cellStyle name="Vnos 2 2" xfId="642" xr:uid="{00000000-0005-0000-0000-0000A5020000}"/>
    <cellStyle name="Vnos 3" xfId="643" xr:uid="{00000000-0005-0000-0000-0000A6020000}"/>
    <cellStyle name="Vsota 2" xfId="644" xr:uid="{00000000-0005-0000-0000-0000A7020000}"/>
    <cellStyle name="Vsota 2 2" xfId="645" xr:uid="{00000000-0005-0000-0000-0000A8020000}"/>
    <cellStyle name="Vsota 3" xfId="646" xr:uid="{00000000-0005-0000-0000-0000A9020000}"/>
    <cellStyle name="Warning Text" xfId="647" xr:uid="{00000000-0005-0000-0000-0000AA020000}"/>
    <cellStyle name="Warning Text 2" xfId="648" xr:uid="{00000000-0005-0000-0000-0000AB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ll\Documents\Popisi\BIPA-&#268;RNU&#352;KI%20BAJER%20kon&#269;ni%20popisi%2030.4.2012\2-crnuski%20bajer_arh_klet_pzi_2604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Dell\Documents\Popisi\BIPA-&#268;RNU&#352;KI%20BAJER%20kon&#269;ni%20popisi%2030.4.2012\2-crnuski%20bajer_arh_klet_pzi_26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59999389629810485"/>
  </sheetPr>
  <dimension ref="A1:G44"/>
  <sheetViews>
    <sheetView view="pageBreakPreview" zoomScaleNormal="100" zoomScaleSheetLayoutView="100" workbookViewId="0">
      <selection activeCell="C5" sqref="C5"/>
    </sheetView>
  </sheetViews>
  <sheetFormatPr defaultRowHeight="15"/>
  <cols>
    <col min="1" max="1" width="5.7109375" style="62" customWidth="1"/>
    <col min="2" max="2" width="20.7109375" style="65" customWidth="1"/>
    <col min="3" max="3" width="2.140625" style="41" customWidth="1"/>
    <col min="4" max="4" width="57.7109375" style="42" customWidth="1"/>
    <col min="5" max="5" width="2.7109375" style="43" customWidth="1"/>
    <col min="6" max="6" width="14.7109375" style="44" customWidth="1"/>
    <col min="7" max="16384" width="9.140625" style="45"/>
  </cols>
  <sheetData>
    <row r="1" spans="1:7">
      <c r="A1" s="39"/>
      <c r="B1" s="40"/>
    </row>
    <row r="2" spans="1:7" ht="9.9499999999999993" customHeight="1">
      <c r="A2" s="39"/>
      <c r="B2" s="46"/>
      <c r="C2" s="47"/>
      <c r="D2" s="48"/>
    </row>
    <row r="3" spans="1:7" ht="15.75">
      <c r="A3" s="39"/>
      <c r="B3" s="49" t="s">
        <v>19</v>
      </c>
      <c r="D3" s="50" t="s">
        <v>44</v>
      </c>
    </row>
    <row r="4" spans="1:7">
      <c r="A4" s="39"/>
      <c r="B4" s="49"/>
      <c r="D4" s="51" t="s">
        <v>45</v>
      </c>
    </row>
    <row r="5" spans="1:7" ht="9.9499999999999993" customHeight="1">
      <c r="A5" s="39"/>
      <c r="B5" s="52"/>
      <c r="C5" s="53"/>
      <c r="D5" s="54"/>
    </row>
    <row r="6" spans="1:7">
      <c r="A6" s="39"/>
      <c r="B6" s="55"/>
    </row>
    <row r="7" spans="1:7" ht="9.9499999999999993" customHeight="1">
      <c r="A7" s="39"/>
      <c r="B7" s="56"/>
      <c r="C7" s="47"/>
      <c r="D7" s="48"/>
    </row>
    <row r="8" spans="1:7" ht="18">
      <c r="A8" s="39"/>
      <c r="B8" s="49" t="s">
        <v>20</v>
      </c>
      <c r="D8" s="57" t="s">
        <v>46</v>
      </c>
    </row>
    <row r="9" spans="1:7" ht="18" customHeight="1">
      <c r="A9" s="39"/>
      <c r="B9" s="49" t="s">
        <v>47</v>
      </c>
      <c r="D9" s="106" t="s">
        <v>48</v>
      </c>
    </row>
    <row r="10" spans="1:7" ht="15.75">
      <c r="A10" s="39"/>
      <c r="B10" s="49" t="s">
        <v>21</v>
      </c>
      <c r="D10" s="50" t="s">
        <v>49</v>
      </c>
    </row>
    <row r="11" spans="1:7" s="43" customFormat="1" ht="9.9499999999999993" customHeight="1">
      <c r="A11" s="39"/>
      <c r="B11" s="52"/>
      <c r="C11" s="53"/>
      <c r="D11" s="54"/>
      <c r="F11" s="44"/>
      <c r="G11" s="45"/>
    </row>
    <row r="12" spans="1:7" s="43" customFormat="1">
      <c r="A12" s="39"/>
      <c r="B12" s="55"/>
      <c r="C12" s="41"/>
      <c r="D12" s="42"/>
      <c r="F12" s="44"/>
      <c r="G12" s="45"/>
    </row>
    <row r="13" spans="1:7" s="43" customFormat="1" ht="9.9499999999999993" customHeight="1">
      <c r="A13" s="39"/>
      <c r="B13" s="56"/>
      <c r="C13" s="47"/>
      <c r="D13" s="48"/>
      <c r="F13" s="44"/>
      <c r="G13" s="45"/>
    </row>
    <row r="14" spans="1:7" s="43" customFormat="1" ht="15.75">
      <c r="A14" s="39"/>
      <c r="B14" s="49" t="s">
        <v>20</v>
      </c>
      <c r="C14" s="41"/>
      <c r="D14" s="50" t="s">
        <v>41</v>
      </c>
      <c r="F14" s="44"/>
      <c r="G14" s="45"/>
    </row>
    <row r="15" spans="1:7" s="43" customFormat="1" ht="15.75">
      <c r="A15" s="39"/>
      <c r="B15" s="49" t="s">
        <v>22</v>
      </c>
      <c r="C15" s="41"/>
      <c r="D15" s="50" t="s">
        <v>23</v>
      </c>
      <c r="F15" s="44"/>
      <c r="G15" s="45"/>
    </row>
    <row r="16" spans="1:7" s="43" customFormat="1">
      <c r="A16" s="39"/>
      <c r="B16" s="49"/>
      <c r="C16" s="41"/>
      <c r="D16" s="58" t="s">
        <v>24</v>
      </c>
      <c r="F16" s="44"/>
      <c r="G16" s="45"/>
    </row>
    <row r="17" spans="1:7" s="43" customFormat="1" ht="15.75">
      <c r="A17" s="39"/>
      <c r="B17" s="49"/>
      <c r="C17" s="41"/>
      <c r="D17" s="50"/>
      <c r="F17" s="44"/>
      <c r="G17" s="45"/>
    </row>
    <row r="18" spans="1:7" s="43" customFormat="1" ht="15.75">
      <c r="A18" s="39"/>
      <c r="B18" s="49" t="s">
        <v>25</v>
      </c>
      <c r="C18" s="41"/>
      <c r="D18" s="59" t="s">
        <v>42</v>
      </c>
      <c r="F18" s="44"/>
      <c r="G18" s="45"/>
    </row>
    <row r="19" spans="1:7" s="43" customFormat="1" ht="15.75">
      <c r="A19" s="39"/>
      <c r="B19" s="49"/>
      <c r="C19" s="41"/>
      <c r="D19" s="59" t="s">
        <v>43</v>
      </c>
      <c r="F19" s="44"/>
      <c r="G19" s="45"/>
    </row>
    <row r="20" spans="1:7" s="43" customFormat="1" ht="15.75">
      <c r="A20" s="39"/>
      <c r="B20" s="49"/>
      <c r="C20" s="41"/>
      <c r="D20" s="59"/>
      <c r="F20" s="44"/>
      <c r="G20" s="45"/>
    </row>
    <row r="21" spans="1:7" s="43" customFormat="1" ht="25.5">
      <c r="A21" s="39"/>
      <c r="B21" s="49" t="s">
        <v>52</v>
      </c>
      <c r="C21" s="41"/>
      <c r="D21" s="60" t="s">
        <v>53</v>
      </c>
      <c r="F21" s="44"/>
      <c r="G21" s="45"/>
    </row>
    <row r="22" spans="1:7" s="43" customFormat="1" ht="9.9499999999999993" customHeight="1">
      <c r="A22" s="39"/>
      <c r="B22" s="61"/>
      <c r="C22" s="53"/>
      <c r="D22" s="54"/>
      <c r="F22" s="44"/>
      <c r="G22" s="45"/>
    </row>
    <row r="23" spans="1:7" s="43" customFormat="1">
      <c r="A23" s="39"/>
      <c r="B23" s="40"/>
      <c r="C23" s="41"/>
      <c r="D23" s="42"/>
      <c r="F23" s="44"/>
      <c r="G23" s="45"/>
    </row>
    <row r="25" spans="1:7" s="43" customFormat="1" ht="20.25">
      <c r="A25" s="62"/>
      <c r="B25" s="63" t="s">
        <v>26</v>
      </c>
      <c r="C25" s="41"/>
      <c r="D25" s="64" t="s">
        <v>954</v>
      </c>
      <c r="F25" s="44"/>
      <c r="G25" s="45"/>
    </row>
    <row r="26" spans="1:7" s="43" customFormat="1" ht="20.25">
      <c r="A26" s="62"/>
      <c r="B26" s="65"/>
      <c r="C26" s="41"/>
      <c r="D26" s="107" t="s">
        <v>27</v>
      </c>
      <c r="F26" s="44"/>
      <c r="G26" s="45"/>
    </row>
    <row r="28" spans="1:7" s="43" customFormat="1">
      <c r="A28" s="62"/>
      <c r="B28" s="40"/>
      <c r="C28" s="41"/>
      <c r="D28" s="42"/>
      <c r="F28" s="44"/>
      <c r="G28" s="45"/>
    </row>
    <row r="29" spans="1:7" s="43" customFormat="1" ht="18">
      <c r="A29" s="62"/>
      <c r="B29" s="66" t="s">
        <v>28</v>
      </c>
      <c r="C29" s="41"/>
      <c r="D29" s="42"/>
      <c r="F29" s="44"/>
      <c r="G29" s="45"/>
    </row>
    <row r="30" spans="1:7" ht="15.75" thickBot="1">
      <c r="A30" s="67"/>
      <c r="B30" s="68"/>
    </row>
    <row r="31" spans="1:7" ht="15.75">
      <c r="A31" s="69" t="s">
        <v>29</v>
      </c>
      <c r="B31" s="70" t="s">
        <v>30</v>
      </c>
      <c r="C31" s="71"/>
      <c r="D31" s="72">
        <f>'Skupna rekap. OPREMA'!C40</f>
        <v>0</v>
      </c>
      <c r="E31" s="73" t="s">
        <v>31</v>
      </c>
      <c r="F31" s="74"/>
      <c r="G31" s="75"/>
    </row>
    <row r="32" spans="1:7">
      <c r="A32" s="76"/>
      <c r="B32" s="77" t="s">
        <v>32</v>
      </c>
      <c r="C32" s="78"/>
      <c r="D32" s="79">
        <f>D31*0.22</f>
        <v>0</v>
      </c>
      <c r="E32" s="80" t="s">
        <v>31</v>
      </c>
      <c r="F32" s="74"/>
      <c r="G32" s="75"/>
    </row>
    <row r="33" spans="1:7" ht="15.75" thickBot="1">
      <c r="A33" s="81" t="s">
        <v>33</v>
      </c>
      <c r="B33" s="82" t="s">
        <v>34</v>
      </c>
      <c r="C33" s="83"/>
      <c r="D33" s="84">
        <f>SUM(D31:D32)</f>
        <v>0</v>
      </c>
      <c r="E33" s="85" t="s">
        <v>31</v>
      </c>
      <c r="F33" s="74"/>
      <c r="G33" s="75"/>
    </row>
    <row r="34" spans="1:7">
      <c r="A34" s="86"/>
      <c r="B34" s="87"/>
      <c r="C34" s="88"/>
      <c r="D34" s="89"/>
      <c r="E34" s="90"/>
      <c r="F34" s="74"/>
      <c r="G34" s="75"/>
    </row>
    <row r="35" spans="1:7">
      <c r="A35" s="86"/>
      <c r="B35" s="87"/>
      <c r="C35" s="88"/>
      <c r="D35" s="89"/>
      <c r="E35" s="90"/>
      <c r="F35" s="74"/>
      <c r="G35" s="75"/>
    </row>
    <row r="36" spans="1:7">
      <c r="A36" s="86"/>
      <c r="B36" s="87"/>
      <c r="C36" s="88"/>
      <c r="D36" s="89"/>
      <c r="E36" s="90"/>
      <c r="F36" s="74"/>
      <c r="G36" s="75"/>
    </row>
    <row r="37" spans="1:7">
      <c r="A37" s="86"/>
      <c r="B37" s="91" t="s">
        <v>51</v>
      </c>
      <c r="C37" s="88"/>
      <c r="D37" s="89"/>
      <c r="E37" s="90"/>
      <c r="F37" s="74"/>
      <c r="G37" s="75"/>
    </row>
    <row r="38" spans="1:7">
      <c r="A38" s="86"/>
      <c r="C38" s="88"/>
      <c r="E38" s="90"/>
      <c r="F38" s="74"/>
      <c r="G38" s="75"/>
    </row>
    <row r="39" spans="1:7">
      <c r="A39" s="86"/>
      <c r="B39" s="92" t="s">
        <v>35</v>
      </c>
      <c r="C39" s="88"/>
      <c r="D39" s="93" t="s">
        <v>25</v>
      </c>
      <c r="E39" s="90"/>
      <c r="F39" s="74"/>
      <c r="G39" s="75"/>
    </row>
    <row r="40" spans="1:7">
      <c r="A40" s="86"/>
      <c r="B40" s="87" t="s">
        <v>36</v>
      </c>
      <c r="C40" s="88"/>
      <c r="D40" s="93" t="s">
        <v>50</v>
      </c>
      <c r="E40" s="90"/>
      <c r="F40" s="74"/>
      <c r="G40" s="75"/>
    </row>
    <row r="41" spans="1:7">
      <c r="A41" s="86"/>
      <c r="B41" s="91" t="s">
        <v>54</v>
      </c>
      <c r="C41" s="88"/>
      <c r="D41" s="89"/>
      <c r="E41" s="90"/>
      <c r="F41" s="74"/>
      <c r="G41" s="75"/>
    </row>
    <row r="42" spans="1:7" ht="15.75" customHeight="1">
      <c r="A42" s="86"/>
      <c r="B42" s="91" t="s">
        <v>37</v>
      </c>
      <c r="C42" s="88"/>
      <c r="D42" s="89"/>
      <c r="E42" s="90"/>
      <c r="F42" s="74"/>
      <c r="G42" s="75"/>
    </row>
    <row r="43" spans="1:7" ht="15" customHeight="1">
      <c r="A43" s="86"/>
      <c r="C43" s="88"/>
      <c r="D43" s="89"/>
      <c r="E43" s="90"/>
      <c r="F43" s="74"/>
      <c r="G43" s="75"/>
    </row>
    <row r="44" spans="1:7">
      <c r="B44" s="94"/>
    </row>
  </sheetData>
  <sheetProtection algorithmName="SHA-512" hashValue="bb6NFTBTj4cVZtsWQqXFmHKnE4acW8Y4WaTwbMQ0fftqmNQj9/GckE30TTfmoeKMftStvYKmjPcfTh2e1+AjEg==" saltValue="Vh+Ga0s/rO1X0E4Vo3vm1g==" spinCount="100000" sheet="1" objects="1" scenarios="1" selectLockedCells="1" selectUnlockedCells="1"/>
  <pageMargins left="0.98425196850393704" right="0.39370078740157483" top="0.78740157480314965" bottom="0.78740157480314965" header="0.51181102362204722" footer="0.51181102362204722"/>
  <pageSetup paperSize="9" orientation="portrait" r:id="rId1"/>
  <headerFooter alignWithMargins="0">
    <oddHeader>&amp;R&amp;"Arial,Poševno"&amp;8&amp;Upopis PZI: &amp;"Arial,Krepko poševno"&amp;A</oddHeader>
    <oddFooter>&amp;C&amp;G&amp;R&amp;"Arial,Krepko poševno"&amp;9&amp;P/&amp;"Arial,Poševno"&amp;N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59999389629810485"/>
  </sheetPr>
  <dimension ref="A1:C42"/>
  <sheetViews>
    <sheetView tabSelected="1" view="pageBreakPreview" zoomScaleNormal="100" zoomScaleSheetLayoutView="100" workbookViewId="0">
      <selection activeCell="A36" sqref="A36"/>
    </sheetView>
  </sheetViews>
  <sheetFormatPr defaultRowHeight="15"/>
  <cols>
    <col min="1" max="1" width="6.7109375" style="144" customWidth="1"/>
    <col min="2" max="2" width="64.7109375" style="143" customWidth="1"/>
    <col min="3" max="3" width="16.7109375" style="146" customWidth="1"/>
    <col min="4" max="16384" width="9.140625" style="141"/>
  </cols>
  <sheetData>
    <row r="1" spans="1:3" ht="15.75" thickBot="1">
      <c r="A1" s="138" t="s">
        <v>0</v>
      </c>
      <c r="B1" s="139" t="s">
        <v>1</v>
      </c>
      <c r="C1" s="140" t="s">
        <v>38</v>
      </c>
    </row>
    <row r="2" spans="1:3" s="143" customFormat="1" ht="18">
      <c r="A2" s="95"/>
      <c r="B2" s="96" t="s">
        <v>951</v>
      </c>
      <c r="C2" s="142"/>
    </row>
    <row r="3" spans="1:3">
      <c r="B3" s="145" t="s">
        <v>55</v>
      </c>
    </row>
    <row r="5" spans="1:3" s="143" customFormat="1">
      <c r="A5" s="147" t="s">
        <v>269</v>
      </c>
      <c r="B5" s="148" t="s">
        <v>938</v>
      </c>
      <c r="C5" s="149">
        <f>SUM(C6:C7)</f>
        <v>0</v>
      </c>
    </row>
    <row r="6" spans="1:3" s="143" customFormat="1" ht="14.25">
      <c r="A6" s="97" t="s">
        <v>58</v>
      </c>
      <c r="B6" s="98" t="s">
        <v>57</v>
      </c>
      <c r="C6" s="150">
        <f>'X.2.1.-Gostinska opr.'!F7</f>
        <v>0</v>
      </c>
    </row>
    <row r="7" spans="1:3" s="143" customFormat="1" ht="14.25">
      <c r="A7" s="217" t="s">
        <v>108</v>
      </c>
      <c r="B7" s="218" t="s">
        <v>117</v>
      </c>
      <c r="C7" s="219">
        <f>'X.2.1.-Gostinska opr.'!F12</f>
        <v>0</v>
      </c>
    </row>
    <row r="8" spans="1:3" s="143" customFormat="1" ht="14.25">
      <c r="A8" s="99"/>
      <c r="B8" s="100"/>
      <c r="C8" s="151"/>
    </row>
    <row r="9" spans="1:3" s="143" customFormat="1">
      <c r="A9" s="147" t="s">
        <v>421</v>
      </c>
      <c r="B9" s="152" t="s">
        <v>939</v>
      </c>
      <c r="C9" s="149">
        <f>SUM(C10:C14)</f>
        <v>0</v>
      </c>
    </row>
    <row r="10" spans="1:3" s="143" customFormat="1" ht="14.25">
      <c r="A10" s="97" t="s">
        <v>271</v>
      </c>
      <c r="B10" s="98" t="s">
        <v>272</v>
      </c>
      <c r="C10" s="150">
        <f>'X.2.3.-Vgradna opr.'!F7</f>
        <v>0</v>
      </c>
    </row>
    <row r="11" spans="1:3" s="143" customFormat="1" ht="14.25">
      <c r="A11" s="217" t="s">
        <v>304</v>
      </c>
      <c r="B11" s="218" t="s">
        <v>303</v>
      </c>
      <c r="C11" s="219">
        <f>'X.2.3.-Vgradna opr.'!F12</f>
        <v>0</v>
      </c>
    </row>
    <row r="12" spans="1:3" s="143" customFormat="1" ht="14.25">
      <c r="A12" s="97" t="s">
        <v>314</v>
      </c>
      <c r="B12" s="98" t="s">
        <v>333</v>
      </c>
      <c r="C12" s="150">
        <f>'X.2.3.-Vgradna opr.'!F19</f>
        <v>0</v>
      </c>
    </row>
    <row r="13" spans="1:3" s="143" customFormat="1" ht="14.25">
      <c r="A13" s="217" t="s">
        <v>323</v>
      </c>
      <c r="B13" s="218" t="s">
        <v>332</v>
      </c>
      <c r="C13" s="219">
        <f>'X.2.3.-Vgradna opr.'!F26</f>
        <v>0</v>
      </c>
    </row>
    <row r="14" spans="1:3" s="143" customFormat="1" ht="14.25">
      <c r="A14" s="97" t="s">
        <v>247</v>
      </c>
      <c r="B14" s="98" t="s">
        <v>940</v>
      </c>
      <c r="C14" s="150">
        <f>'X.2.3.-Vgradna opr.'!F31</f>
        <v>0</v>
      </c>
    </row>
    <row r="15" spans="1:3" s="143" customFormat="1" ht="14.25">
      <c r="A15" s="99"/>
      <c r="B15" s="100"/>
      <c r="C15" s="151"/>
    </row>
    <row r="16" spans="1:3" s="143" customFormat="1">
      <c r="A16" s="147" t="s">
        <v>634</v>
      </c>
      <c r="B16" s="152" t="s">
        <v>941</v>
      </c>
      <c r="C16" s="149">
        <f>SUM(C17:C20)</f>
        <v>0</v>
      </c>
    </row>
    <row r="17" spans="1:3" s="143" customFormat="1" ht="14.25">
      <c r="A17" s="97" t="s">
        <v>424</v>
      </c>
      <c r="B17" s="98" t="s">
        <v>425</v>
      </c>
      <c r="C17" s="150">
        <f>'X.2.4.-Premična opr.'!F7</f>
        <v>0</v>
      </c>
    </row>
    <row r="18" spans="1:3" s="143" customFormat="1" ht="14.25">
      <c r="A18" s="217" t="s">
        <v>446</v>
      </c>
      <c r="B18" s="218" t="s">
        <v>445</v>
      </c>
      <c r="C18" s="219">
        <f>'X.2.4.-Premična opr.'!F13</f>
        <v>0</v>
      </c>
    </row>
    <row r="19" spans="1:3" s="143" customFormat="1" ht="14.25">
      <c r="A19" s="97" t="s">
        <v>457</v>
      </c>
      <c r="B19" s="98" t="s">
        <v>458</v>
      </c>
      <c r="C19" s="150">
        <f>'X.2.4.-Premična opr.'!F19</f>
        <v>0</v>
      </c>
    </row>
    <row r="20" spans="1:3" s="143" customFormat="1" ht="14.25">
      <c r="A20" s="217" t="s">
        <v>470</v>
      </c>
      <c r="B20" s="218" t="s">
        <v>471</v>
      </c>
      <c r="C20" s="219">
        <f>'X.2.4.-Premična opr.'!F24</f>
        <v>0</v>
      </c>
    </row>
    <row r="21" spans="1:3" s="143" customFormat="1" ht="14.25">
      <c r="A21" s="99"/>
      <c r="B21" s="101"/>
      <c r="C21" s="153"/>
    </row>
    <row r="22" spans="1:3" s="143" customFormat="1">
      <c r="A22" s="147" t="s">
        <v>822</v>
      </c>
      <c r="B22" s="152" t="s">
        <v>942</v>
      </c>
      <c r="C22" s="149">
        <f>SUM(C23:C24)</f>
        <v>0</v>
      </c>
    </row>
    <row r="23" spans="1:3" s="143" customFormat="1" ht="14.25">
      <c r="A23" s="97" t="s">
        <v>637</v>
      </c>
      <c r="B23" s="98" t="s">
        <v>638</v>
      </c>
      <c r="C23" s="150">
        <f>'X.2.5.-Športna opr.'!F7</f>
        <v>0</v>
      </c>
    </row>
    <row r="24" spans="1:3" s="143" customFormat="1" ht="14.25">
      <c r="A24" s="217" t="s">
        <v>640</v>
      </c>
      <c r="B24" s="218" t="s">
        <v>639</v>
      </c>
      <c r="C24" s="219">
        <f>'X.2.5.-Športna opr.'!F12</f>
        <v>0</v>
      </c>
    </row>
    <row r="25" spans="1:3" s="143" customFormat="1" ht="14.25">
      <c r="A25" s="99"/>
      <c r="B25" s="101"/>
      <c r="C25" s="153"/>
    </row>
    <row r="26" spans="1:3" s="143" customFormat="1">
      <c r="A26" s="147" t="s">
        <v>824</v>
      </c>
      <c r="B26" s="152" t="s">
        <v>943</v>
      </c>
      <c r="C26" s="149">
        <f>SUM(C27:C28)</f>
        <v>0</v>
      </c>
    </row>
    <row r="27" spans="1:3" s="143" customFormat="1" ht="14.25">
      <c r="A27" s="97" t="s">
        <v>819</v>
      </c>
      <c r="B27" s="154" t="s">
        <v>820</v>
      </c>
      <c r="C27" s="150">
        <f>'X.2.6.-Posebna teh.opr.'!F7</f>
        <v>0</v>
      </c>
    </row>
    <row r="28" spans="1:3" s="143" customFormat="1" ht="14.25">
      <c r="A28" s="97" t="s">
        <v>823</v>
      </c>
      <c r="B28" s="98" t="s">
        <v>821</v>
      </c>
      <c r="C28" s="150">
        <f>'X.2.6.-Posebna teh.opr.'!F11</f>
        <v>0</v>
      </c>
    </row>
    <row r="29" spans="1:3" s="143" customFormat="1" ht="14.25">
      <c r="A29" s="99"/>
      <c r="B29" s="101"/>
      <c r="C29" s="153"/>
    </row>
    <row r="30" spans="1:3" s="143" customFormat="1">
      <c r="A30" s="155" t="s">
        <v>937</v>
      </c>
      <c r="B30" s="156" t="s">
        <v>944</v>
      </c>
      <c r="C30" s="149">
        <f>SUM(C31:C35)</f>
        <v>0</v>
      </c>
    </row>
    <row r="31" spans="1:3" s="143" customFormat="1" ht="14.25">
      <c r="A31" s="97" t="s">
        <v>945</v>
      </c>
      <c r="B31" s="154" t="s">
        <v>946</v>
      </c>
      <c r="C31" s="150"/>
    </row>
    <row r="32" spans="1:3" s="143" customFormat="1" ht="14.25">
      <c r="A32" s="217" t="s">
        <v>865</v>
      </c>
      <c r="B32" s="220" t="s">
        <v>866</v>
      </c>
      <c r="C32" s="219">
        <f>'X.2.7.-Grafična opr.'!F7</f>
        <v>0</v>
      </c>
    </row>
    <row r="33" spans="1:3" s="143" customFormat="1" ht="14.25">
      <c r="A33" s="97" t="s">
        <v>869</v>
      </c>
      <c r="B33" s="98" t="s">
        <v>871</v>
      </c>
      <c r="C33" s="150"/>
    </row>
    <row r="34" spans="1:3" s="143" customFormat="1" ht="14.25">
      <c r="A34" s="217" t="s">
        <v>947</v>
      </c>
      <c r="B34" s="218" t="s">
        <v>948</v>
      </c>
      <c r="C34" s="219"/>
    </row>
    <row r="35" spans="1:3" s="143" customFormat="1" ht="14.25">
      <c r="A35" s="97" t="s">
        <v>950</v>
      </c>
      <c r="B35" s="98" t="s">
        <v>949</v>
      </c>
      <c r="C35" s="150"/>
    </row>
    <row r="36" spans="1:3" s="143" customFormat="1" ht="14.25">
      <c r="A36" s="258"/>
      <c r="B36" s="259"/>
      <c r="C36" s="159"/>
    </row>
    <row r="37" spans="1:3" s="143" customFormat="1">
      <c r="A37" s="155" t="s">
        <v>1069</v>
      </c>
      <c r="B37" s="156" t="s">
        <v>1070</v>
      </c>
      <c r="C37" s="149">
        <f>C38</f>
        <v>0</v>
      </c>
    </row>
    <row r="38" spans="1:3" s="143" customFormat="1" ht="25.5">
      <c r="A38" s="97" t="s">
        <v>945</v>
      </c>
      <c r="B38" s="154" t="s">
        <v>1071</v>
      </c>
      <c r="C38" s="150">
        <f>SUM(C5+C9+C16+C22+C26)*0.05</f>
        <v>0</v>
      </c>
    </row>
    <row r="39" spans="1:3" s="143" customFormat="1" thickBot="1">
      <c r="A39" s="157"/>
      <c r="B39" s="158"/>
      <c r="C39" s="159"/>
    </row>
    <row r="40" spans="1:3">
      <c r="A40" s="102" t="s">
        <v>267</v>
      </c>
      <c r="B40" s="103" t="s">
        <v>952</v>
      </c>
      <c r="C40" s="160">
        <f>C5+C9+C16+C22+C26+C30+C37</f>
        <v>0</v>
      </c>
    </row>
    <row r="41" spans="1:3">
      <c r="A41" s="161"/>
      <c r="B41" s="162" t="s">
        <v>40</v>
      </c>
      <c r="C41" s="163">
        <f>C40*0.22</f>
        <v>0</v>
      </c>
    </row>
    <row r="42" spans="1:3" s="165" customFormat="1" ht="15.75" thickBot="1">
      <c r="A42" s="104" t="s">
        <v>267</v>
      </c>
      <c r="B42" s="105" t="s">
        <v>953</v>
      </c>
      <c r="C42" s="164">
        <f>SUM(C40:C41)</f>
        <v>0</v>
      </c>
    </row>
  </sheetData>
  <sheetProtection algorithmName="SHA-512" hashValue="TjY3Q20O+erJtzHa4qTI/D6WLLNMDwfC8lC93u08NEdC/MFSKJRyjoF0phSzcBppbeLueuDdbCIgV9cjx+In3A==" saltValue="aU1IVYuN/if8cXBhfF/feQ==" spinCount="100000" sheet="1" scenarios="1" formatCells="0" selectLockedCells="1"/>
  <pageMargins left="0.98425196850393704" right="0.39370078740157483" top="0.78740157480314965" bottom="0.59055118110236227" header="0.31496062992125984" footer="0.31496062992125984"/>
  <pageSetup paperSize="9" orientation="portrait" r:id="rId1"/>
  <headerFooter>
    <oddHeader>&amp;L&amp;"Arial,Poševno"&amp;8&amp;Uinvestitor:&amp;"Arial,Krepko poševno" MOL, Mestni trg 1, Ljubljana&amp;C&amp;"Arial,Poševno"&amp;8&amp;Uobjekt:&amp;"Arial,Krepko poševno" KOPALIŠČE ILIRIJA&amp;R&amp;"Arial,Poševno"&amp;8&amp;Upopis PZI:&amp;"Arial,Krepko poševno" &amp;A</oddHeader>
    <oddFooter>&amp;L&amp;"Arial,Poševno"&amp;8&amp;Uprojekt:&amp;"Arial,Krepko poševno" št. 190020
 marec 2021 (PZI)&amp;C&amp;"Arial,Krepko poševno"&amp;9&amp;G&amp;R&amp;"Arial,Krepko"&amp;9&amp;P&amp;"Arial,Navadno"/&amp;N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AD0C4-5551-4C86-AC23-36A61816220A}">
  <dimension ref="A1:F143"/>
  <sheetViews>
    <sheetView view="pageBreakPreview" zoomScale="70" zoomScaleNormal="100" zoomScaleSheetLayoutView="70" workbookViewId="0">
      <pane ySplit="1" topLeftCell="A120" activePane="bottomLeft" state="frozen"/>
      <selection activeCell="C30" sqref="C30"/>
      <selection pane="bottomLeft" activeCell="E135" sqref="E135"/>
    </sheetView>
  </sheetViews>
  <sheetFormatPr defaultRowHeight="12.75"/>
  <cols>
    <col min="1" max="1" width="13.7109375" style="9" customWidth="1"/>
    <col min="2" max="2" width="80.7109375" style="9" customWidth="1"/>
    <col min="3" max="3" width="5.7109375" style="28" customWidth="1"/>
    <col min="4" max="4" width="11.7109375" style="127" customWidth="1"/>
    <col min="5" max="5" width="11.7109375" style="175" customWidth="1"/>
    <col min="6" max="6" width="17.7109375" style="27" customWidth="1"/>
    <col min="7" max="16384" width="9.140625" style="9"/>
  </cols>
  <sheetData>
    <row r="1" spans="1:6" s="5" customFormat="1" ht="13.5" thickBot="1">
      <c r="A1" s="1" t="s">
        <v>0</v>
      </c>
      <c r="B1" s="2" t="s">
        <v>1</v>
      </c>
      <c r="C1" s="2" t="s">
        <v>2</v>
      </c>
      <c r="D1" s="3" t="s">
        <v>3</v>
      </c>
      <c r="E1" s="260" t="s">
        <v>10</v>
      </c>
      <c r="F1" s="4" t="s">
        <v>11</v>
      </c>
    </row>
    <row r="2" spans="1:6" ht="15.75">
      <c r="A2" s="6" t="s">
        <v>265</v>
      </c>
      <c r="B2" s="6" t="s">
        <v>266</v>
      </c>
      <c r="C2" s="7"/>
      <c r="D2" s="116" t="s">
        <v>4</v>
      </c>
      <c r="E2" s="166"/>
      <c r="F2" s="8"/>
    </row>
    <row r="3" spans="1:6" ht="15">
      <c r="A3" s="32" t="s">
        <v>267</v>
      </c>
      <c r="B3" s="32" t="s">
        <v>56</v>
      </c>
      <c r="C3" s="33"/>
      <c r="D3" s="119" t="s">
        <v>4</v>
      </c>
      <c r="E3" s="167"/>
      <c r="F3" s="38"/>
    </row>
    <row r="4" spans="1:6" ht="18">
      <c r="A4" s="10"/>
      <c r="B4" s="211" t="s">
        <v>9</v>
      </c>
      <c r="C4" s="11"/>
      <c r="D4" s="117"/>
      <c r="E4" s="168"/>
      <c r="F4" s="12"/>
    </row>
    <row r="5" spans="1:6" ht="14.25">
      <c r="A5" s="13"/>
      <c r="B5" s="13"/>
      <c r="C5" s="14"/>
      <c r="D5" s="118"/>
      <c r="E5" s="169"/>
      <c r="F5" s="15"/>
    </row>
    <row r="6" spans="1:6" s="16" customFormat="1" ht="15">
      <c r="A6" s="32" t="s">
        <v>39</v>
      </c>
      <c r="B6" s="32" t="s">
        <v>255</v>
      </c>
      <c r="C6" s="33"/>
      <c r="D6" s="119"/>
      <c r="E6" s="167"/>
      <c r="F6" s="38"/>
    </row>
    <row r="7" spans="1:6" s="16" customFormat="1" ht="15">
      <c r="A7" s="30" t="s">
        <v>58</v>
      </c>
      <c r="B7" s="30" t="s">
        <v>57</v>
      </c>
      <c r="C7" s="194"/>
      <c r="D7" s="195"/>
      <c r="E7" s="196"/>
      <c r="F7" s="197">
        <f>SUM(F8:F9)</f>
        <v>0</v>
      </c>
    </row>
    <row r="8" spans="1:6" s="16" customFormat="1" ht="15">
      <c r="A8" s="111" t="s">
        <v>66</v>
      </c>
      <c r="B8" s="111" t="s">
        <v>68</v>
      </c>
      <c r="C8" s="112"/>
      <c r="D8" s="121"/>
      <c r="E8" s="199"/>
      <c r="F8" s="113">
        <f>F34</f>
        <v>0</v>
      </c>
    </row>
    <row r="9" spans="1:6" s="16" customFormat="1" ht="15">
      <c r="A9" s="108" t="s">
        <v>96</v>
      </c>
      <c r="B9" s="108" t="s">
        <v>99</v>
      </c>
      <c r="C9" s="109"/>
      <c r="D9" s="120"/>
      <c r="E9" s="200"/>
      <c r="F9" s="110">
        <f>F49</f>
        <v>0</v>
      </c>
    </row>
    <row r="10" spans="1:6" s="16" customFormat="1" ht="15">
      <c r="A10" s="134"/>
      <c r="B10" s="134"/>
      <c r="C10" s="135"/>
      <c r="D10" s="136"/>
      <c r="E10" s="176"/>
      <c r="F10" s="137"/>
    </row>
    <row r="11" spans="1:6" s="16" customFormat="1" ht="15">
      <c r="A11" s="32" t="s">
        <v>107</v>
      </c>
      <c r="B11" s="32" t="s">
        <v>256</v>
      </c>
      <c r="C11" s="33"/>
      <c r="D11" s="119"/>
      <c r="E11" s="167"/>
      <c r="F11" s="38"/>
    </row>
    <row r="12" spans="1:6" s="16" customFormat="1" ht="15">
      <c r="A12" s="198" t="s">
        <v>108</v>
      </c>
      <c r="B12" s="198" t="s">
        <v>117</v>
      </c>
      <c r="C12" s="194"/>
      <c r="D12" s="195"/>
      <c r="E12" s="196"/>
      <c r="F12" s="197">
        <f>F59</f>
        <v>0</v>
      </c>
    </row>
    <row r="13" spans="1:6" s="16" customFormat="1" ht="15">
      <c r="A13" s="115" t="s">
        <v>114</v>
      </c>
      <c r="B13" s="115" t="s">
        <v>148</v>
      </c>
      <c r="C13" s="201"/>
      <c r="D13" s="202"/>
      <c r="E13" s="203"/>
      <c r="F13" s="204">
        <f>F64</f>
        <v>0</v>
      </c>
    </row>
    <row r="14" spans="1:6" s="16" customFormat="1" ht="15">
      <c r="A14" s="114" t="s">
        <v>129</v>
      </c>
      <c r="B14" s="114" t="s">
        <v>147</v>
      </c>
      <c r="C14" s="205"/>
      <c r="D14" s="206"/>
      <c r="E14" s="207"/>
      <c r="F14" s="208">
        <f>F73</f>
        <v>0</v>
      </c>
    </row>
    <row r="15" spans="1:6" s="16" customFormat="1" ht="15">
      <c r="A15" s="115" t="s">
        <v>145</v>
      </c>
      <c r="B15" s="115" t="s">
        <v>149</v>
      </c>
      <c r="C15" s="201"/>
      <c r="D15" s="202"/>
      <c r="E15" s="203"/>
      <c r="F15" s="204">
        <f>F82</f>
        <v>0</v>
      </c>
    </row>
    <row r="16" spans="1:6" s="16" customFormat="1" ht="15">
      <c r="A16" s="114" t="s">
        <v>203</v>
      </c>
      <c r="B16" s="114" t="s">
        <v>205</v>
      </c>
      <c r="C16" s="205"/>
      <c r="D16" s="206"/>
      <c r="E16" s="207"/>
      <c r="F16" s="208">
        <f>F115</f>
        <v>0</v>
      </c>
    </row>
    <row r="17" spans="1:6" s="16" customFormat="1" ht="15">
      <c r="A17" s="115" t="s">
        <v>215</v>
      </c>
      <c r="B17" s="115" t="s">
        <v>217</v>
      </c>
      <c r="C17" s="201"/>
      <c r="D17" s="202"/>
      <c r="E17" s="203"/>
      <c r="F17" s="204">
        <f>F124</f>
        <v>0</v>
      </c>
    </row>
    <row r="18" spans="1:6" s="16" customFormat="1" ht="15">
      <c r="A18" s="114" t="s">
        <v>236</v>
      </c>
      <c r="B18" s="114" t="s">
        <v>239</v>
      </c>
      <c r="C18" s="205"/>
      <c r="D18" s="206"/>
      <c r="E18" s="207"/>
      <c r="F18" s="208">
        <f>F139</f>
        <v>0</v>
      </c>
    </row>
    <row r="19" spans="1:6" s="16" customFormat="1" ht="15">
      <c r="A19" s="128"/>
      <c r="B19" s="129"/>
      <c r="C19" s="17"/>
      <c r="D19" s="122"/>
      <c r="E19" s="170"/>
      <c r="F19" s="130"/>
    </row>
    <row r="20" spans="1:6" ht="30">
      <c r="A20" s="177" t="s">
        <v>269</v>
      </c>
      <c r="B20" s="178" t="s">
        <v>268</v>
      </c>
      <c r="C20" s="179"/>
      <c r="D20" s="180" t="s">
        <v>4</v>
      </c>
      <c r="E20" s="181"/>
      <c r="F20" s="182">
        <f>F7+F12</f>
        <v>0</v>
      </c>
    </row>
    <row r="21" spans="1:6" ht="15.75">
      <c r="A21" s="18"/>
      <c r="B21" s="185" t="s">
        <v>40</v>
      </c>
      <c r="C21" s="186"/>
      <c r="D21" s="187"/>
      <c r="E21" s="183"/>
      <c r="F21" s="184">
        <f>F20*0.22</f>
        <v>0</v>
      </c>
    </row>
    <row r="22" spans="1:6" ht="28.5">
      <c r="A22" s="188" t="s">
        <v>269</v>
      </c>
      <c r="B22" s="189" t="s">
        <v>270</v>
      </c>
      <c r="C22" s="190"/>
      <c r="D22" s="191" t="s">
        <v>4</v>
      </c>
      <c r="E22" s="192"/>
      <c r="F22" s="193">
        <f>SUM(F20:F21)</f>
        <v>0</v>
      </c>
    </row>
    <row r="23" spans="1:6" ht="15.75">
      <c r="A23" s="19"/>
      <c r="B23" s="19"/>
      <c r="C23" s="14"/>
      <c r="D23" s="118"/>
      <c r="E23" s="169"/>
      <c r="F23" s="15"/>
    </row>
    <row r="24" spans="1:6" ht="15.75">
      <c r="A24" s="19"/>
      <c r="B24" s="19"/>
      <c r="C24" s="14"/>
      <c r="D24" s="118"/>
      <c r="E24" s="169"/>
      <c r="F24" s="15"/>
    </row>
    <row r="25" spans="1:6" ht="15.75">
      <c r="A25" s="19"/>
      <c r="B25" s="19"/>
      <c r="C25" s="14"/>
      <c r="D25" s="118"/>
      <c r="E25" s="169"/>
      <c r="F25" s="15"/>
    </row>
    <row r="26" spans="1:6" ht="15.75">
      <c r="A26" s="6" t="s">
        <v>12</v>
      </c>
      <c r="B26" s="6" t="s">
        <v>13</v>
      </c>
      <c r="C26" s="7"/>
      <c r="D26" s="116" t="s">
        <v>4</v>
      </c>
      <c r="E26" s="166"/>
      <c r="F26" s="8"/>
    </row>
    <row r="27" spans="1:6" ht="15">
      <c r="A27" s="32" t="s">
        <v>39</v>
      </c>
      <c r="B27" s="32" t="s">
        <v>255</v>
      </c>
      <c r="C27" s="33"/>
      <c r="D27" s="119" t="s">
        <v>4</v>
      </c>
      <c r="E27" s="167"/>
      <c r="F27" s="38"/>
    </row>
    <row r="28" spans="1:6" ht="15">
      <c r="A28" s="30" t="s">
        <v>58</v>
      </c>
      <c r="B28" s="30" t="s">
        <v>283</v>
      </c>
      <c r="C28" s="31"/>
      <c r="D28" s="123" t="s">
        <v>4</v>
      </c>
      <c r="E28" s="171"/>
      <c r="F28" s="34">
        <f>F34+F49</f>
        <v>0</v>
      </c>
    </row>
    <row r="29" spans="1:6">
      <c r="A29" s="35" t="s">
        <v>59</v>
      </c>
      <c r="B29" s="35" t="s">
        <v>5</v>
      </c>
      <c r="C29" s="29"/>
      <c r="D29" s="124"/>
      <c r="E29" s="172"/>
      <c r="F29" s="37"/>
    </row>
    <row r="30" spans="1:6" ht="14.25">
      <c r="A30" s="20" t="s">
        <v>60</v>
      </c>
      <c r="B30" s="20" t="s">
        <v>61</v>
      </c>
      <c r="C30" s="26"/>
      <c r="D30" s="125"/>
      <c r="E30" s="173"/>
      <c r="F30" s="21"/>
    </row>
    <row r="31" spans="1:6" ht="84">
      <c r="A31" s="22" t="s">
        <v>62</v>
      </c>
      <c r="B31" s="23" t="s">
        <v>276</v>
      </c>
      <c r="C31" s="26"/>
      <c r="D31" s="125"/>
      <c r="E31" s="173"/>
      <c r="F31" s="21"/>
    </row>
    <row r="32" spans="1:6" ht="36">
      <c r="A32" s="22" t="s">
        <v>64</v>
      </c>
      <c r="B32" s="23" t="s">
        <v>983</v>
      </c>
      <c r="C32" s="26"/>
      <c r="D32" s="125"/>
      <c r="E32" s="173"/>
      <c r="F32" s="21"/>
    </row>
    <row r="33" spans="1:6" ht="14.25">
      <c r="A33" s="22" t="s">
        <v>282</v>
      </c>
      <c r="B33" s="23" t="s">
        <v>65</v>
      </c>
      <c r="C33" s="26"/>
      <c r="D33" s="125"/>
      <c r="E33" s="173"/>
      <c r="F33" s="21"/>
    </row>
    <row r="34" spans="1:6">
      <c r="A34" s="35" t="s">
        <v>66</v>
      </c>
      <c r="B34" s="36" t="s">
        <v>68</v>
      </c>
      <c r="C34" s="29"/>
      <c r="D34" s="124"/>
      <c r="E34" s="172"/>
      <c r="F34" s="131">
        <f>SUM(F35:F48)</f>
        <v>0</v>
      </c>
    </row>
    <row r="35" spans="1:6" ht="127.5">
      <c r="A35" s="20" t="s">
        <v>67</v>
      </c>
      <c r="B35" s="20" t="s">
        <v>83</v>
      </c>
      <c r="C35" s="26"/>
      <c r="D35" s="125"/>
      <c r="E35" s="173"/>
      <c r="F35" s="21"/>
    </row>
    <row r="36" spans="1:6" s="25" customFormat="1" ht="12">
      <c r="A36" s="22" t="s">
        <v>69</v>
      </c>
      <c r="B36" s="23" t="s">
        <v>70</v>
      </c>
      <c r="C36" s="26" t="s">
        <v>7</v>
      </c>
      <c r="D36" s="126">
        <v>1</v>
      </c>
      <c r="E36" s="174"/>
      <c r="F36" s="24">
        <f>D36*E36</f>
        <v>0</v>
      </c>
    </row>
    <row r="37" spans="1:6" s="25" customFormat="1" ht="51">
      <c r="A37" s="20" t="s">
        <v>72</v>
      </c>
      <c r="B37" s="20" t="s">
        <v>84</v>
      </c>
      <c r="C37" s="26"/>
      <c r="D37" s="125"/>
      <c r="E37" s="173"/>
      <c r="F37" s="21"/>
    </row>
    <row r="38" spans="1:6" s="25" customFormat="1" ht="12">
      <c r="A38" s="22" t="s">
        <v>73</v>
      </c>
      <c r="B38" s="23" t="s">
        <v>74</v>
      </c>
      <c r="C38" s="26" t="s">
        <v>7</v>
      </c>
      <c r="D38" s="126">
        <v>1</v>
      </c>
      <c r="E38" s="174"/>
      <c r="F38" s="24">
        <f>D38*E38</f>
        <v>0</v>
      </c>
    </row>
    <row r="39" spans="1:6" s="25" customFormat="1" ht="114.75">
      <c r="A39" s="20" t="s">
        <v>75</v>
      </c>
      <c r="B39" s="20" t="s">
        <v>78</v>
      </c>
      <c r="C39" s="26"/>
      <c r="D39" s="125"/>
      <c r="E39" s="173"/>
      <c r="F39" s="21"/>
    </row>
    <row r="40" spans="1:6" s="25" customFormat="1" ht="12">
      <c r="A40" s="22" t="s">
        <v>76</v>
      </c>
      <c r="B40" s="23" t="s">
        <v>77</v>
      </c>
      <c r="C40" s="26" t="s">
        <v>7</v>
      </c>
      <c r="D40" s="126">
        <v>1</v>
      </c>
      <c r="E40" s="174"/>
      <c r="F40" s="24">
        <f>D40*E40</f>
        <v>0</v>
      </c>
    </row>
    <row r="41" spans="1:6" s="25" customFormat="1" ht="102">
      <c r="A41" s="20" t="s">
        <v>79</v>
      </c>
      <c r="B41" s="20" t="s">
        <v>82</v>
      </c>
      <c r="C41" s="26"/>
      <c r="D41" s="125"/>
      <c r="E41" s="173"/>
      <c r="F41" s="21"/>
    </row>
    <row r="42" spans="1:6" s="25" customFormat="1" ht="12">
      <c r="A42" s="22" t="s">
        <v>80</v>
      </c>
      <c r="B42" s="23" t="s">
        <v>81</v>
      </c>
      <c r="C42" s="26" t="s">
        <v>7</v>
      </c>
      <c r="D42" s="126">
        <v>1</v>
      </c>
      <c r="E42" s="174"/>
      <c r="F42" s="24">
        <f>D42*E42</f>
        <v>0</v>
      </c>
    </row>
    <row r="43" spans="1:6" s="25" customFormat="1" ht="127.5">
      <c r="A43" s="20" t="s">
        <v>85</v>
      </c>
      <c r="B43" s="20" t="s">
        <v>88</v>
      </c>
      <c r="C43" s="26"/>
      <c r="D43" s="125"/>
      <c r="E43" s="173"/>
      <c r="F43" s="21"/>
    </row>
    <row r="44" spans="1:6" s="25" customFormat="1" ht="12">
      <c r="A44" s="22" t="s">
        <v>86</v>
      </c>
      <c r="B44" s="23" t="s">
        <v>87</v>
      </c>
      <c r="C44" s="26" t="s">
        <v>7</v>
      </c>
      <c r="D44" s="126">
        <v>1</v>
      </c>
      <c r="E44" s="174"/>
      <c r="F44" s="24">
        <f>D44*E44</f>
        <v>0</v>
      </c>
    </row>
    <row r="45" spans="1:6" s="25" customFormat="1" ht="114.75">
      <c r="A45" s="20" t="s">
        <v>89</v>
      </c>
      <c r="B45" s="20" t="s">
        <v>91</v>
      </c>
      <c r="C45" s="26"/>
      <c r="D45" s="125"/>
      <c r="E45" s="173"/>
      <c r="F45" s="21"/>
    </row>
    <row r="46" spans="1:6" s="25" customFormat="1" ht="12">
      <c r="A46" s="22" t="s">
        <v>90</v>
      </c>
      <c r="B46" s="23" t="s">
        <v>70</v>
      </c>
      <c r="C46" s="26" t="s">
        <v>7</v>
      </c>
      <c r="D46" s="126">
        <v>1</v>
      </c>
      <c r="E46" s="174"/>
      <c r="F46" s="24">
        <f>D46*E46</f>
        <v>0</v>
      </c>
    </row>
    <row r="47" spans="1:6" s="25" customFormat="1" ht="63.75">
      <c r="A47" s="20" t="s">
        <v>92</v>
      </c>
      <c r="B47" s="20" t="s">
        <v>95</v>
      </c>
      <c r="C47" s="26"/>
      <c r="D47" s="125"/>
      <c r="E47" s="173"/>
      <c r="F47" s="21"/>
    </row>
    <row r="48" spans="1:6" s="25" customFormat="1" ht="12">
      <c r="A48" s="22" t="s">
        <v>93</v>
      </c>
      <c r="B48" s="23" t="s">
        <v>94</v>
      </c>
      <c r="C48" s="26" t="s">
        <v>7</v>
      </c>
      <c r="D48" s="126">
        <v>1</v>
      </c>
      <c r="E48" s="174"/>
      <c r="F48" s="24">
        <f>D48*E48</f>
        <v>0</v>
      </c>
    </row>
    <row r="49" spans="1:6" s="25" customFormat="1">
      <c r="A49" s="35" t="s">
        <v>96</v>
      </c>
      <c r="B49" s="36" t="s">
        <v>99</v>
      </c>
      <c r="C49" s="29"/>
      <c r="D49" s="124"/>
      <c r="E49" s="172"/>
      <c r="F49" s="131">
        <f>SUM(F50:F55)</f>
        <v>0</v>
      </c>
    </row>
    <row r="50" spans="1:6" s="25" customFormat="1" ht="25.5">
      <c r="A50" s="20" t="s">
        <v>97</v>
      </c>
      <c r="B50" s="20" t="s">
        <v>105</v>
      </c>
      <c r="C50" s="26"/>
      <c r="D50" s="125"/>
      <c r="E50" s="173"/>
      <c r="F50" s="21"/>
    </row>
    <row r="51" spans="1:6" s="25" customFormat="1" ht="12">
      <c r="A51" s="22" t="s">
        <v>98</v>
      </c>
      <c r="B51" s="23" t="s">
        <v>100</v>
      </c>
      <c r="C51" s="26" t="s">
        <v>7</v>
      </c>
      <c r="D51" s="126">
        <v>3</v>
      </c>
      <c r="E51" s="174"/>
      <c r="F51" s="24">
        <f>D51*E51</f>
        <v>0</v>
      </c>
    </row>
    <row r="52" spans="1:6" s="25" customFormat="1" ht="140.25">
      <c r="A52" s="20" t="s">
        <v>101</v>
      </c>
      <c r="B52" s="20" t="s">
        <v>967</v>
      </c>
      <c r="C52" s="26"/>
      <c r="D52" s="125"/>
      <c r="E52" s="173"/>
      <c r="F52" s="21"/>
    </row>
    <row r="53" spans="1:6" s="25" customFormat="1" ht="12">
      <c r="A53" s="22" t="s">
        <v>102</v>
      </c>
      <c r="B53" s="23" t="s">
        <v>103</v>
      </c>
      <c r="C53" s="26" t="s">
        <v>7</v>
      </c>
      <c r="D53" s="126">
        <v>2</v>
      </c>
      <c r="E53" s="174"/>
      <c r="F53" s="24">
        <f>D53*E53</f>
        <v>0</v>
      </c>
    </row>
    <row r="54" spans="1:6" s="25" customFormat="1" ht="153">
      <c r="A54" s="20" t="s">
        <v>101</v>
      </c>
      <c r="B54" s="20" t="s">
        <v>968</v>
      </c>
      <c r="C54" s="26"/>
      <c r="D54" s="125"/>
      <c r="E54" s="173"/>
      <c r="F54" s="21"/>
    </row>
    <row r="55" spans="1:6" s="25" customFormat="1" ht="12">
      <c r="A55" s="22" t="s">
        <v>102</v>
      </c>
      <c r="B55" s="23" t="s">
        <v>104</v>
      </c>
      <c r="C55" s="26" t="s">
        <v>7</v>
      </c>
      <c r="D55" s="126">
        <v>1</v>
      </c>
      <c r="E55" s="174"/>
      <c r="F55" s="24">
        <f>D55*E55</f>
        <v>0</v>
      </c>
    </row>
    <row r="56" spans="1:6" s="25" customFormat="1" ht="14.25">
      <c r="A56" s="22"/>
      <c r="B56" s="23"/>
      <c r="C56" s="26"/>
      <c r="D56" s="125"/>
      <c r="E56" s="173"/>
      <c r="F56" s="21"/>
    </row>
    <row r="57" spans="1:6" s="25" customFormat="1" ht="15.75">
      <c r="A57" s="6" t="s">
        <v>14</v>
      </c>
      <c r="B57" s="6" t="s">
        <v>15</v>
      </c>
      <c r="C57" s="7"/>
      <c r="D57" s="116" t="s">
        <v>4</v>
      </c>
      <c r="E57" s="166"/>
      <c r="F57" s="8"/>
    </row>
    <row r="58" spans="1:6" s="25" customFormat="1" ht="15">
      <c r="A58" s="32" t="s">
        <v>107</v>
      </c>
      <c r="B58" s="32" t="s">
        <v>56</v>
      </c>
      <c r="C58" s="33"/>
      <c r="D58" s="119" t="s">
        <v>4</v>
      </c>
      <c r="E58" s="167"/>
      <c r="F58" s="38"/>
    </row>
    <row r="59" spans="1:6" s="25" customFormat="1" ht="15">
      <c r="A59" s="30" t="s">
        <v>108</v>
      </c>
      <c r="B59" s="30" t="s">
        <v>117</v>
      </c>
      <c r="C59" s="31"/>
      <c r="D59" s="123" t="s">
        <v>4</v>
      </c>
      <c r="E59" s="171"/>
      <c r="F59" s="34">
        <f>F64+F73+F82+F115+F124+F139</f>
        <v>0</v>
      </c>
    </row>
    <row r="60" spans="1:6" s="25" customFormat="1">
      <c r="A60" s="35" t="s">
        <v>109</v>
      </c>
      <c r="B60" s="35" t="s">
        <v>5</v>
      </c>
      <c r="C60" s="29"/>
      <c r="D60" s="124"/>
      <c r="E60" s="172"/>
      <c r="F60" s="37"/>
    </row>
    <row r="61" spans="1:6" s="25" customFormat="1" ht="14.25">
      <c r="A61" s="20" t="s">
        <v>110</v>
      </c>
      <c r="B61" s="20" t="s">
        <v>61</v>
      </c>
      <c r="C61" s="26"/>
      <c r="D61" s="125"/>
      <c r="E61" s="173"/>
      <c r="F61" s="21"/>
    </row>
    <row r="62" spans="1:6" s="25" customFormat="1" ht="24">
      <c r="A62" s="22" t="s">
        <v>111</v>
      </c>
      <c r="B62" s="23" t="s">
        <v>63</v>
      </c>
      <c r="C62" s="26"/>
      <c r="D62" s="125"/>
      <c r="E62" s="173"/>
      <c r="F62" s="21"/>
    </row>
    <row r="63" spans="1:6" s="25" customFormat="1" ht="14.25">
      <c r="A63" s="22" t="s">
        <v>112</v>
      </c>
      <c r="B63" s="23" t="s">
        <v>113</v>
      </c>
      <c r="C63" s="26"/>
      <c r="D63" s="125"/>
      <c r="E63" s="173"/>
      <c r="F63" s="21"/>
    </row>
    <row r="64" spans="1:6" s="25" customFormat="1">
      <c r="A64" s="35" t="s">
        <v>114</v>
      </c>
      <c r="B64" s="36" t="s">
        <v>284</v>
      </c>
      <c r="C64" s="29"/>
      <c r="D64" s="124"/>
      <c r="E64" s="172"/>
      <c r="F64" s="131">
        <f>SUM(F65:F72)</f>
        <v>0</v>
      </c>
    </row>
    <row r="65" spans="1:6" s="25" customFormat="1" ht="76.5">
      <c r="A65" s="20" t="s">
        <v>115</v>
      </c>
      <c r="B65" s="20" t="s">
        <v>119</v>
      </c>
      <c r="C65" s="26"/>
      <c r="D65" s="125"/>
      <c r="E65" s="173"/>
      <c r="F65" s="21"/>
    </row>
    <row r="66" spans="1:6" s="25" customFormat="1" ht="12">
      <c r="A66" s="22" t="s">
        <v>116</v>
      </c>
      <c r="B66" s="23" t="s">
        <v>118</v>
      </c>
      <c r="C66" s="26" t="s">
        <v>7</v>
      </c>
      <c r="D66" s="126">
        <v>1</v>
      </c>
      <c r="E66" s="174"/>
      <c r="F66" s="24">
        <f>D66*E66</f>
        <v>0</v>
      </c>
    </row>
    <row r="67" spans="1:6" s="25" customFormat="1" ht="127.5">
      <c r="A67" s="20" t="s">
        <v>120</v>
      </c>
      <c r="B67" s="20" t="s">
        <v>969</v>
      </c>
      <c r="C67" s="26"/>
      <c r="D67" s="125"/>
      <c r="E67" s="173"/>
      <c r="F67" s="21"/>
    </row>
    <row r="68" spans="1:6" s="25" customFormat="1" ht="12">
      <c r="A68" s="22" t="s">
        <v>121</v>
      </c>
      <c r="B68" s="23" t="s">
        <v>970</v>
      </c>
      <c r="C68" s="26" t="s">
        <v>7</v>
      </c>
      <c r="D68" s="126">
        <v>1</v>
      </c>
      <c r="E68" s="174"/>
      <c r="F68" s="24">
        <f>D68*E68</f>
        <v>0</v>
      </c>
    </row>
    <row r="69" spans="1:6" s="25" customFormat="1" ht="25.5">
      <c r="A69" s="20" t="s">
        <v>123</v>
      </c>
      <c r="B69" s="20" t="s">
        <v>128</v>
      </c>
      <c r="C69" s="26"/>
      <c r="D69" s="125"/>
      <c r="E69" s="173"/>
      <c r="F69" s="21"/>
    </row>
    <row r="70" spans="1:6" s="25" customFormat="1" ht="12">
      <c r="A70" s="22" t="s">
        <v>124</v>
      </c>
      <c r="B70" s="23" t="s">
        <v>122</v>
      </c>
      <c r="C70" s="26" t="s">
        <v>7</v>
      </c>
      <c r="D70" s="126">
        <v>18</v>
      </c>
      <c r="E70" s="174"/>
      <c r="F70" s="24">
        <f>D70*E70</f>
        <v>0</v>
      </c>
    </row>
    <row r="71" spans="1:6" s="25" customFormat="1" ht="25.5">
      <c r="A71" s="20" t="s">
        <v>125</v>
      </c>
      <c r="B71" s="20" t="s">
        <v>127</v>
      </c>
      <c r="C71" s="26"/>
      <c r="D71" s="125"/>
      <c r="E71" s="173"/>
      <c r="F71" s="21"/>
    </row>
    <row r="72" spans="1:6" s="25" customFormat="1" ht="12">
      <c r="A72" s="22" t="s">
        <v>126</v>
      </c>
      <c r="B72" s="23" t="s">
        <v>122</v>
      </c>
      <c r="C72" s="26" t="s">
        <v>7</v>
      </c>
      <c r="D72" s="126">
        <v>2</v>
      </c>
      <c r="E72" s="174"/>
      <c r="F72" s="24">
        <f>D72*E72</f>
        <v>0</v>
      </c>
    </row>
    <row r="73" spans="1:6" s="25" customFormat="1">
      <c r="A73" s="35" t="s">
        <v>129</v>
      </c>
      <c r="B73" s="36" t="s">
        <v>285</v>
      </c>
      <c r="C73" s="29"/>
      <c r="D73" s="124"/>
      <c r="E73" s="172"/>
      <c r="F73" s="131">
        <f>SUM(F74:F81)</f>
        <v>0</v>
      </c>
    </row>
    <row r="74" spans="1:6" s="25" customFormat="1" ht="191.25">
      <c r="A74" s="20" t="s">
        <v>130</v>
      </c>
      <c r="B74" s="20" t="s">
        <v>971</v>
      </c>
      <c r="C74" s="26"/>
      <c r="D74" s="125"/>
      <c r="E74" s="173"/>
      <c r="F74" s="21"/>
    </row>
    <row r="75" spans="1:6" s="25" customFormat="1" ht="12">
      <c r="A75" s="22" t="s">
        <v>131</v>
      </c>
      <c r="B75" s="23" t="s">
        <v>132</v>
      </c>
      <c r="C75" s="26" t="s">
        <v>7</v>
      </c>
      <c r="D75" s="126">
        <v>1</v>
      </c>
      <c r="E75" s="174"/>
      <c r="F75" s="24">
        <f>D75*E75</f>
        <v>0</v>
      </c>
    </row>
    <row r="76" spans="1:6" s="25" customFormat="1" ht="25.5">
      <c r="A76" s="20" t="s">
        <v>133</v>
      </c>
      <c r="B76" s="20" t="s">
        <v>138</v>
      </c>
      <c r="C76" s="26"/>
      <c r="D76" s="125"/>
      <c r="E76" s="173"/>
      <c r="F76" s="21"/>
    </row>
    <row r="77" spans="1:6" s="25" customFormat="1" ht="12">
      <c r="A77" s="22" t="s">
        <v>134</v>
      </c>
      <c r="B77" s="23" t="s">
        <v>135</v>
      </c>
      <c r="C77" s="26" t="s">
        <v>7</v>
      </c>
      <c r="D77" s="126">
        <v>6</v>
      </c>
      <c r="E77" s="174"/>
      <c r="F77" s="24">
        <f>D77*E77</f>
        <v>0</v>
      </c>
    </row>
    <row r="78" spans="1:6" s="25" customFormat="1" ht="14.25">
      <c r="A78" s="20" t="s">
        <v>136</v>
      </c>
      <c r="B78" s="20" t="s">
        <v>140</v>
      </c>
      <c r="C78" s="26"/>
      <c r="D78" s="125"/>
      <c r="E78" s="173"/>
      <c r="F78" s="21"/>
    </row>
    <row r="79" spans="1:6" s="25" customFormat="1" ht="12">
      <c r="A79" s="22" t="s">
        <v>137</v>
      </c>
      <c r="B79" s="23" t="s">
        <v>139</v>
      </c>
      <c r="C79" s="26" t="s">
        <v>7</v>
      </c>
      <c r="D79" s="126">
        <v>2</v>
      </c>
      <c r="E79" s="174"/>
      <c r="F79" s="24">
        <f>D79*E79</f>
        <v>0</v>
      </c>
    </row>
    <row r="80" spans="1:6" s="25" customFormat="1" ht="89.25">
      <c r="A80" s="20" t="s">
        <v>141</v>
      </c>
      <c r="B80" s="20" t="s">
        <v>144</v>
      </c>
      <c r="C80" s="26"/>
      <c r="D80" s="125"/>
      <c r="E80" s="173"/>
      <c r="F80" s="21"/>
    </row>
    <row r="81" spans="1:6" s="25" customFormat="1" ht="12">
      <c r="A81" s="22" t="s">
        <v>142</v>
      </c>
      <c r="B81" s="23" t="s">
        <v>143</v>
      </c>
      <c r="C81" s="26" t="s">
        <v>7</v>
      </c>
      <c r="D81" s="126">
        <v>2</v>
      </c>
      <c r="E81" s="174"/>
      <c r="F81" s="24">
        <f>D81*E81</f>
        <v>0</v>
      </c>
    </row>
    <row r="82" spans="1:6" s="25" customFormat="1">
      <c r="A82" s="35" t="s">
        <v>145</v>
      </c>
      <c r="B82" s="36" t="s">
        <v>286</v>
      </c>
      <c r="C82" s="29"/>
      <c r="D82" s="124"/>
      <c r="E82" s="172"/>
      <c r="F82" s="131">
        <f>SUM(F83:F114)</f>
        <v>0</v>
      </c>
    </row>
    <row r="83" spans="1:6" s="25" customFormat="1" ht="140.25">
      <c r="A83" s="20" t="s">
        <v>146</v>
      </c>
      <c r="B83" s="20" t="s">
        <v>151</v>
      </c>
      <c r="C83" s="26"/>
      <c r="D83" s="125"/>
      <c r="E83" s="173"/>
      <c r="F83" s="21"/>
    </row>
    <row r="84" spans="1:6" s="25" customFormat="1" ht="12">
      <c r="A84" s="22" t="s">
        <v>150</v>
      </c>
      <c r="B84" s="23" t="s">
        <v>77</v>
      </c>
      <c r="C84" s="26" t="s">
        <v>7</v>
      </c>
      <c r="D84" s="126">
        <v>1</v>
      </c>
      <c r="E84" s="174"/>
      <c r="F84" s="24">
        <f>D84*E84</f>
        <v>0</v>
      </c>
    </row>
    <row r="85" spans="1:6" s="25" customFormat="1" ht="89.25">
      <c r="A85" s="20" t="s">
        <v>153</v>
      </c>
      <c r="B85" s="20" t="s">
        <v>152</v>
      </c>
      <c r="C85" s="26"/>
      <c r="D85" s="125"/>
      <c r="E85" s="173"/>
      <c r="F85" s="21"/>
    </row>
    <row r="86" spans="1:6" s="25" customFormat="1" ht="12">
      <c r="A86" s="22" t="s">
        <v>154</v>
      </c>
      <c r="B86" s="23" t="s">
        <v>70</v>
      </c>
      <c r="C86" s="26" t="s">
        <v>7</v>
      </c>
      <c r="D86" s="126">
        <v>1</v>
      </c>
      <c r="E86" s="174"/>
      <c r="F86" s="24">
        <f>D86*E86</f>
        <v>0</v>
      </c>
    </row>
    <row r="87" spans="1:6" s="25" customFormat="1" ht="51">
      <c r="A87" s="20" t="s">
        <v>155</v>
      </c>
      <c r="B87" s="20" t="s">
        <v>158</v>
      </c>
      <c r="C87" s="26"/>
      <c r="D87" s="125"/>
      <c r="E87" s="173"/>
      <c r="F87" s="21"/>
    </row>
    <row r="88" spans="1:6" s="25" customFormat="1" ht="24">
      <c r="A88" s="22" t="s">
        <v>156</v>
      </c>
      <c r="B88" s="23" t="s">
        <v>157</v>
      </c>
      <c r="C88" s="26" t="s">
        <v>7</v>
      </c>
      <c r="D88" s="126">
        <v>1</v>
      </c>
      <c r="E88" s="173"/>
      <c r="F88" s="21"/>
    </row>
    <row r="89" spans="1:6" s="25" customFormat="1" ht="127.5">
      <c r="A89" s="20" t="s">
        <v>159</v>
      </c>
      <c r="B89" s="20" t="s">
        <v>161</v>
      </c>
      <c r="C89" s="26"/>
      <c r="D89" s="125"/>
      <c r="E89" s="173"/>
      <c r="F89" s="21"/>
    </row>
    <row r="90" spans="1:6" s="25" customFormat="1" ht="12">
      <c r="A90" s="22" t="s">
        <v>160</v>
      </c>
      <c r="B90" s="23" t="s">
        <v>70</v>
      </c>
      <c r="C90" s="26" t="s">
        <v>7</v>
      </c>
      <c r="D90" s="126">
        <v>1</v>
      </c>
      <c r="E90" s="174"/>
      <c r="F90" s="24">
        <f>D90*E90</f>
        <v>0</v>
      </c>
    </row>
    <row r="91" spans="1:6" s="25" customFormat="1" ht="165.75">
      <c r="A91" s="20" t="s">
        <v>162</v>
      </c>
      <c r="B91" s="20" t="s">
        <v>972</v>
      </c>
      <c r="C91" s="26"/>
      <c r="D91" s="125"/>
      <c r="E91" s="173"/>
      <c r="F91" s="21"/>
    </row>
    <row r="92" spans="1:6" s="25" customFormat="1" ht="12">
      <c r="A92" s="22" t="s">
        <v>163</v>
      </c>
      <c r="B92" s="23" t="s">
        <v>106</v>
      </c>
      <c r="C92" s="26" t="s">
        <v>7</v>
      </c>
      <c r="D92" s="126">
        <v>1</v>
      </c>
      <c r="E92" s="174"/>
      <c r="F92" s="24">
        <f>D92*E92</f>
        <v>0</v>
      </c>
    </row>
    <row r="93" spans="1:6" s="25" customFormat="1" ht="165.75">
      <c r="A93" s="20" t="s">
        <v>164</v>
      </c>
      <c r="B93" s="20" t="s">
        <v>166</v>
      </c>
      <c r="C93" s="26"/>
      <c r="D93" s="125"/>
      <c r="E93" s="173"/>
      <c r="F93" s="21"/>
    </row>
    <row r="94" spans="1:6" s="25" customFormat="1" ht="12">
      <c r="A94" s="22" t="s">
        <v>165</v>
      </c>
      <c r="B94" s="23" t="s">
        <v>70</v>
      </c>
      <c r="C94" s="26" t="s">
        <v>7</v>
      </c>
      <c r="D94" s="126">
        <v>1</v>
      </c>
      <c r="E94" s="174"/>
      <c r="F94" s="24">
        <f>D94*E94</f>
        <v>0</v>
      </c>
    </row>
    <row r="95" spans="1:6" s="25" customFormat="1" ht="63.75">
      <c r="A95" s="20" t="s">
        <v>167</v>
      </c>
      <c r="B95" s="20" t="s">
        <v>973</v>
      </c>
      <c r="C95" s="26"/>
      <c r="D95" s="125"/>
      <c r="E95" s="173"/>
      <c r="F95" s="21"/>
    </row>
    <row r="96" spans="1:6" s="25" customFormat="1" ht="12">
      <c r="A96" s="22" t="s">
        <v>168</v>
      </c>
      <c r="B96" s="23" t="s">
        <v>169</v>
      </c>
      <c r="C96" s="26" t="s">
        <v>7</v>
      </c>
      <c r="D96" s="126">
        <v>1</v>
      </c>
      <c r="E96" s="174"/>
      <c r="F96" s="24">
        <f>D96*E96</f>
        <v>0</v>
      </c>
    </row>
    <row r="97" spans="1:6" s="25" customFormat="1" ht="114.75">
      <c r="A97" s="20" t="s">
        <v>170</v>
      </c>
      <c r="B97" s="20" t="s">
        <v>974</v>
      </c>
      <c r="C97" s="26"/>
      <c r="D97" s="125"/>
      <c r="E97" s="173"/>
      <c r="F97" s="21"/>
    </row>
    <row r="98" spans="1:6" s="25" customFormat="1" ht="12">
      <c r="A98" s="22" t="s">
        <v>171</v>
      </c>
      <c r="B98" s="23" t="s">
        <v>172</v>
      </c>
      <c r="C98" s="26" t="s">
        <v>7</v>
      </c>
      <c r="D98" s="126">
        <v>1</v>
      </c>
      <c r="E98" s="174"/>
      <c r="F98" s="24">
        <f>D98*E98</f>
        <v>0</v>
      </c>
    </row>
    <row r="99" spans="1:6" s="25" customFormat="1" ht="38.25">
      <c r="A99" s="20" t="s">
        <v>173</v>
      </c>
      <c r="B99" s="20" t="s">
        <v>975</v>
      </c>
      <c r="C99" s="26"/>
      <c r="D99" s="125"/>
      <c r="E99" s="173"/>
      <c r="F99" s="21"/>
    </row>
    <row r="100" spans="1:6" s="25" customFormat="1" ht="12">
      <c r="A100" s="22" t="s">
        <v>174</v>
      </c>
      <c r="B100" s="23" t="s">
        <v>175</v>
      </c>
      <c r="C100" s="26" t="s">
        <v>7</v>
      </c>
      <c r="D100" s="126">
        <v>1</v>
      </c>
      <c r="E100" s="174"/>
      <c r="F100" s="24">
        <f>D100*E100</f>
        <v>0</v>
      </c>
    </row>
    <row r="101" spans="1:6" s="25" customFormat="1" ht="89.25">
      <c r="A101" s="20" t="s">
        <v>176</v>
      </c>
      <c r="B101" s="20" t="s">
        <v>179</v>
      </c>
      <c r="C101" s="26"/>
      <c r="D101" s="125"/>
      <c r="E101" s="173"/>
      <c r="F101" s="21"/>
    </row>
    <row r="102" spans="1:6" s="25" customFormat="1" ht="12">
      <c r="A102" s="22" t="s">
        <v>177</v>
      </c>
      <c r="B102" s="23" t="s">
        <v>178</v>
      </c>
      <c r="C102" s="26" t="s">
        <v>7</v>
      </c>
      <c r="D102" s="126">
        <v>1</v>
      </c>
      <c r="E102" s="174"/>
      <c r="F102" s="24">
        <f>D102*E102</f>
        <v>0</v>
      </c>
    </row>
    <row r="103" spans="1:6" s="25" customFormat="1" ht="63.75">
      <c r="A103" s="20" t="s">
        <v>180</v>
      </c>
      <c r="B103" s="20" t="s">
        <v>183</v>
      </c>
      <c r="C103" s="26"/>
      <c r="D103" s="125"/>
      <c r="E103" s="173"/>
      <c r="F103" s="21"/>
    </row>
    <row r="104" spans="1:6" s="25" customFormat="1" ht="12">
      <c r="A104" s="22" t="s">
        <v>181</v>
      </c>
      <c r="B104" s="23" t="s">
        <v>182</v>
      </c>
      <c r="C104" s="26" t="s">
        <v>7</v>
      </c>
      <c r="D104" s="126">
        <v>1</v>
      </c>
      <c r="E104" s="174"/>
      <c r="F104" s="24">
        <f>D104*E104</f>
        <v>0</v>
      </c>
    </row>
    <row r="105" spans="1:6" s="25" customFormat="1" ht="14.25">
      <c r="A105" s="20" t="s">
        <v>184</v>
      </c>
      <c r="B105" s="20" t="s">
        <v>187</v>
      </c>
      <c r="C105" s="26"/>
      <c r="D105" s="125"/>
      <c r="E105" s="173"/>
      <c r="F105" s="21"/>
    </row>
    <row r="106" spans="1:6" s="25" customFormat="1" ht="12">
      <c r="A106" s="22" t="s">
        <v>185</v>
      </c>
      <c r="B106" s="23" t="s">
        <v>186</v>
      </c>
      <c r="C106" s="26" t="s">
        <v>7</v>
      </c>
      <c r="D106" s="126">
        <v>1</v>
      </c>
      <c r="E106" s="174"/>
      <c r="F106" s="24">
        <f>D106*E106</f>
        <v>0</v>
      </c>
    </row>
    <row r="107" spans="1:6" s="25" customFormat="1" ht="38.25">
      <c r="A107" s="20" t="s">
        <v>188</v>
      </c>
      <c r="B107" s="20" t="s">
        <v>191</v>
      </c>
      <c r="C107" s="26"/>
      <c r="D107" s="125"/>
      <c r="E107" s="173"/>
      <c r="F107" s="21"/>
    </row>
    <row r="108" spans="1:6" s="25" customFormat="1" ht="12">
      <c r="A108" s="22" t="s">
        <v>189</v>
      </c>
      <c r="B108" s="23" t="s">
        <v>190</v>
      </c>
      <c r="C108" s="26" t="s">
        <v>7</v>
      </c>
      <c r="D108" s="126">
        <v>1</v>
      </c>
      <c r="E108" s="174"/>
      <c r="F108" s="24">
        <f>D108*E108</f>
        <v>0</v>
      </c>
    </row>
    <row r="109" spans="1:6" s="25" customFormat="1" ht="63.75">
      <c r="A109" s="20" t="s">
        <v>192</v>
      </c>
      <c r="B109" s="20" t="s">
        <v>195</v>
      </c>
      <c r="C109" s="26"/>
      <c r="D109" s="125"/>
      <c r="E109" s="173"/>
      <c r="F109" s="21"/>
    </row>
    <row r="110" spans="1:6" s="25" customFormat="1" ht="12">
      <c r="A110" s="22" t="s">
        <v>193</v>
      </c>
      <c r="B110" s="23" t="s">
        <v>194</v>
      </c>
      <c r="C110" s="26" t="s">
        <v>7</v>
      </c>
      <c r="D110" s="126">
        <v>1</v>
      </c>
      <c r="E110" s="174"/>
      <c r="F110" s="24">
        <f>D110*E110</f>
        <v>0</v>
      </c>
    </row>
    <row r="111" spans="1:6" s="25" customFormat="1" ht="14.25">
      <c r="A111" s="20" t="s">
        <v>196</v>
      </c>
      <c r="B111" s="20" t="s">
        <v>198</v>
      </c>
      <c r="C111" s="26"/>
      <c r="D111" s="125"/>
      <c r="E111" s="173"/>
      <c r="F111" s="21"/>
    </row>
    <row r="112" spans="1:6" s="25" customFormat="1" ht="12">
      <c r="A112" s="22" t="s">
        <v>197</v>
      </c>
      <c r="B112" s="23" t="s">
        <v>186</v>
      </c>
      <c r="C112" s="26" t="s">
        <v>7</v>
      </c>
      <c r="D112" s="126">
        <v>1</v>
      </c>
      <c r="E112" s="174"/>
      <c r="F112" s="24">
        <f>D112*E112</f>
        <v>0</v>
      </c>
    </row>
    <row r="113" spans="1:6" s="25" customFormat="1" ht="14.25">
      <c r="A113" s="20" t="s">
        <v>199</v>
      </c>
      <c r="B113" s="20" t="s">
        <v>201</v>
      </c>
      <c r="C113" s="26"/>
      <c r="D113" s="125"/>
      <c r="E113" s="173"/>
      <c r="F113" s="21"/>
    </row>
    <row r="114" spans="1:6" s="25" customFormat="1" ht="14.25">
      <c r="A114" s="22" t="s">
        <v>200</v>
      </c>
      <c r="B114" s="23" t="s">
        <v>202</v>
      </c>
      <c r="C114" s="26" t="s">
        <v>7</v>
      </c>
      <c r="D114" s="126">
        <v>1</v>
      </c>
      <c r="E114" s="173"/>
      <c r="F114" s="21"/>
    </row>
    <row r="115" spans="1:6" s="25" customFormat="1">
      <c r="A115" s="35" t="s">
        <v>203</v>
      </c>
      <c r="B115" s="36" t="s">
        <v>287</v>
      </c>
      <c r="C115" s="29"/>
      <c r="D115" s="124"/>
      <c r="E115" s="172"/>
      <c r="F115" s="131">
        <f>SUM(F116:F123)</f>
        <v>0</v>
      </c>
    </row>
    <row r="116" spans="1:6" s="25" customFormat="1" ht="127.5">
      <c r="A116" s="20" t="s">
        <v>204</v>
      </c>
      <c r="B116" s="20" t="s">
        <v>976</v>
      </c>
      <c r="C116" s="26"/>
      <c r="D116" s="125"/>
      <c r="E116" s="173"/>
      <c r="F116" s="21"/>
    </row>
    <row r="117" spans="1:6" s="25" customFormat="1" ht="12">
      <c r="A117" s="22" t="s">
        <v>206</v>
      </c>
      <c r="B117" s="23" t="s">
        <v>71</v>
      </c>
      <c r="C117" s="26" t="s">
        <v>7</v>
      </c>
      <c r="D117" s="126">
        <v>1</v>
      </c>
      <c r="E117" s="174"/>
      <c r="F117" s="24">
        <f>D117*E117</f>
        <v>0</v>
      </c>
    </row>
    <row r="118" spans="1:6" s="25" customFormat="1" ht="102">
      <c r="A118" s="20" t="s">
        <v>207</v>
      </c>
      <c r="B118" s="20" t="s">
        <v>977</v>
      </c>
      <c r="C118" s="26"/>
      <c r="D118" s="125"/>
      <c r="E118" s="173"/>
      <c r="F118" s="21"/>
    </row>
    <row r="119" spans="1:6" s="25" customFormat="1" ht="12">
      <c r="A119" s="22" t="s">
        <v>208</v>
      </c>
      <c r="B119" s="23" t="s">
        <v>209</v>
      </c>
      <c r="C119" s="26" t="s">
        <v>7</v>
      </c>
      <c r="D119" s="126">
        <v>1</v>
      </c>
      <c r="E119" s="174"/>
      <c r="F119" s="24">
        <f>D119*E119</f>
        <v>0</v>
      </c>
    </row>
    <row r="120" spans="1:6" s="25" customFormat="1" ht="153">
      <c r="A120" s="20" t="s">
        <v>210</v>
      </c>
      <c r="B120" s="20" t="s">
        <v>978</v>
      </c>
      <c r="C120" s="26"/>
      <c r="D120" s="125"/>
      <c r="E120" s="173"/>
      <c r="F120" s="21"/>
    </row>
    <row r="121" spans="1:6" s="25" customFormat="1" ht="12">
      <c r="A121" s="22" t="s">
        <v>211</v>
      </c>
      <c r="B121" s="23" t="s">
        <v>104</v>
      </c>
      <c r="C121" s="26" t="s">
        <v>7</v>
      </c>
      <c r="D121" s="126">
        <v>1</v>
      </c>
      <c r="E121" s="174"/>
      <c r="F121" s="24">
        <f>D121*E121</f>
        <v>0</v>
      </c>
    </row>
    <row r="122" spans="1:6" s="25" customFormat="1" ht="25.5">
      <c r="A122" s="20" t="s">
        <v>212</v>
      </c>
      <c r="B122" s="20" t="s">
        <v>214</v>
      </c>
      <c r="C122" s="26"/>
      <c r="D122" s="125"/>
      <c r="E122" s="173"/>
      <c r="F122" s="21"/>
    </row>
    <row r="123" spans="1:6" s="25" customFormat="1" ht="12">
      <c r="A123" s="22" t="s">
        <v>213</v>
      </c>
      <c r="B123" s="23" t="s">
        <v>100</v>
      </c>
      <c r="C123" s="26" t="s">
        <v>7</v>
      </c>
      <c r="D123" s="126">
        <v>1</v>
      </c>
      <c r="E123" s="174"/>
      <c r="F123" s="24">
        <f>D123*E123</f>
        <v>0</v>
      </c>
    </row>
    <row r="124" spans="1:6" s="25" customFormat="1">
      <c r="A124" s="35" t="s">
        <v>215</v>
      </c>
      <c r="B124" s="36" t="s">
        <v>288</v>
      </c>
      <c r="C124" s="29"/>
      <c r="D124" s="124"/>
      <c r="E124" s="172"/>
      <c r="F124" s="131">
        <f>SUM(F125:F138)</f>
        <v>0</v>
      </c>
    </row>
    <row r="125" spans="1:6" s="25" customFormat="1" ht="127.5">
      <c r="A125" s="20" t="s">
        <v>216</v>
      </c>
      <c r="B125" s="20" t="s">
        <v>219</v>
      </c>
      <c r="C125" s="26"/>
      <c r="D125" s="125"/>
      <c r="E125" s="173"/>
      <c r="F125" s="21"/>
    </row>
    <row r="126" spans="1:6" s="25" customFormat="1" ht="12">
      <c r="A126" s="22" t="s">
        <v>218</v>
      </c>
      <c r="B126" s="23" t="s">
        <v>70</v>
      </c>
      <c r="C126" s="26" t="s">
        <v>7</v>
      </c>
      <c r="D126" s="126">
        <v>1</v>
      </c>
      <c r="E126" s="174"/>
      <c r="F126" s="24">
        <f>D126*E126</f>
        <v>0</v>
      </c>
    </row>
    <row r="127" spans="1:6" s="25" customFormat="1" ht="51">
      <c r="A127" s="20" t="s">
        <v>220</v>
      </c>
      <c r="B127" s="20" t="s">
        <v>979</v>
      </c>
      <c r="C127" s="26"/>
      <c r="D127" s="125"/>
      <c r="E127" s="173"/>
      <c r="F127" s="21"/>
    </row>
    <row r="128" spans="1:6" s="25" customFormat="1" ht="12">
      <c r="A128" s="22" t="s">
        <v>221</v>
      </c>
      <c r="B128" s="23" t="s">
        <v>222</v>
      </c>
      <c r="C128" s="26" t="s">
        <v>7</v>
      </c>
      <c r="D128" s="126">
        <v>1</v>
      </c>
      <c r="E128" s="174"/>
      <c r="F128" s="24">
        <f>D128*E128</f>
        <v>0</v>
      </c>
    </row>
    <row r="129" spans="1:6" s="25" customFormat="1" ht="102">
      <c r="A129" s="20" t="s">
        <v>223</v>
      </c>
      <c r="B129" s="20" t="s">
        <v>981</v>
      </c>
      <c r="C129" s="26"/>
      <c r="D129" s="125"/>
      <c r="E129" s="173"/>
      <c r="F129" s="21"/>
    </row>
    <row r="130" spans="1:6" s="25" customFormat="1" ht="12">
      <c r="A130" s="22" t="s">
        <v>224</v>
      </c>
      <c r="B130" s="23" t="s">
        <v>980</v>
      </c>
      <c r="C130" s="26" t="s">
        <v>7</v>
      </c>
      <c r="D130" s="126">
        <v>1</v>
      </c>
      <c r="E130" s="174"/>
      <c r="F130" s="24">
        <f>D130*E130</f>
        <v>0</v>
      </c>
    </row>
    <row r="131" spans="1:6" s="25" customFormat="1" ht="76.5">
      <c r="A131" s="20" t="s">
        <v>225</v>
      </c>
      <c r="B131" s="20" t="s">
        <v>227</v>
      </c>
      <c r="C131" s="26"/>
      <c r="D131" s="125"/>
      <c r="E131" s="173"/>
      <c r="F131" s="21"/>
    </row>
    <row r="132" spans="1:6" s="25" customFormat="1" ht="12">
      <c r="A132" s="22" t="s">
        <v>226</v>
      </c>
      <c r="B132" s="23" t="s">
        <v>70</v>
      </c>
      <c r="C132" s="26" t="s">
        <v>7</v>
      </c>
      <c r="D132" s="126">
        <v>1</v>
      </c>
      <c r="E132" s="174"/>
      <c r="F132" s="24">
        <f>D132*E132</f>
        <v>0</v>
      </c>
    </row>
    <row r="133" spans="1:6" s="25" customFormat="1" ht="76.5">
      <c r="A133" s="20" t="s">
        <v>229</v>
      </c>
      <c r="B133" s="20" t="s">
        <v>228</v>
      </c>
      <c r="C133" s="26"/>
      <c r="D133" s="125"/>
      <c r="E133" s="173"/>
      <c r="F133" s="21"/>
    </row>
    <row r="134" spans="1:6" s="25" customFormat="1" ht="12">
      <c r="A134" s="22" t="s">
        <v>230</v>
      </c>
      <c r="B134" s="23" t="s">
        <v>70</v>
      </c>
      <c r="C134" s="26" t="s">
        <v>7</v>
      </c>
      <c r="D134" s="126">
        <v>1</v>
      </c>
      <c r="E134" s="174"/>
      <c r="F134" s="24">
        <f>D134*E134</f>
        <v>0</v>
      </c>
    </row>
    <row r="135" spans="1:6" s="25" customFormat="1" ht="127.5">
      <c r="A135" s="20" t="s">
        <v>231</v>
      </c>
      <c r="B135" s="20" t="s">
        <v>233</v>
      </c>
      <c r="C135" s="26"/>
      <c r="D135" s="125"/>
      <c r="E135" s="173"/>
      <c r="F135" s="21"/>
    </row>
    <row r="136" spans="1:6" s="25" customFormat="1" ht="12">
      <c r="A136" s="22" t="s">
        <v>232</v>
      </c>
      <c r="B136" s="23" t="s">
        <v>77</v>
      </c>
      <c r="C136" s="26" t="s">
        <v>7</v>
      </c>
      <c r="D136" s="126">
        <v>1</v>
      </c>
      <c r="E136" s="174"/>
      <c r="F136" s="24">
        <f>D136*E136</f>
        <v>0</v>
      </c>
    </row>
    <row r="137" spans="1:6" s="25" customFormat="1" ht="140.25">
      <c r="A137" s="20" t="s">
        <v>234</v>
      </c>
      <c r="B137" s="20" t="s">
        <v>982</v>
      </c>
      <c r="C137" s="26"/>
      <c r="D137" s="125"/>
      <c r="E137" s="173"/>
      <c r="F137" s="21"/>
    </row>
    <row r="138" spans="1:6" s="25" customFormat="1" ht="12">
      <c r="A138" s="22" t="s">
        <v>235</v>
      </c>
      <c r="B138" s="23" t="s">
        <v>71</v>
      </c>
      <c r="C138" s="26" t="s">
        <v>7</v>
      </c>
      <c r="D138" s="126">
        <v>1</v>
      </c>
      <c r="E138" s="174"/>
      <c r="F138" s="24">
        <f>D138*E138</f>
        <v>0</v>
      </c>
    </row>
    <row r="139" spans="1:6" s="25" customFormat="1">
      <c r="A139" s="35" t="s">
        <v>236</v>
      </c>
      <c r="B139" s="36" t="s">
        <v>289</v>
      </c>
      <c r="C139" s="29"/>
      <c r="D139" s="124"/>
      <c r="E139" s="172"/>
      <c r="F139" s="131">
        <f>SUM(F140:F143)</f>
        <v>0</v>
      </c>
    </row>
    <row r="140" spans="1:6" s="25" customFormat="1" ht="38.25">
      <c r="A140" s="20" t="s">
        <v>237</v>
      </c>
      <c r="B140" s="20" t="s">
        <v>240</v>
      </c>
      <c r="C140" s="26"/>
      <c r="D140" s="125"/>
      <c r="E140" s="173"/>
      <c r="F140" s="21"/>
    </row>
    <row r="141" spans="1:6" s="25" customFormat="1" ht="12">
      <c r="A141" s="22" t="s">
        <v>238</v>
      </c>
      <c r="B141" s="23" t="s">
        <v>241</v>
      </c>
      <c r="C141" s="26" t="s">
        <v>7</v>
      </c>
      <c r="D141" s="126">
        <v>1</v>
      </c>
      <c r="E141" s="174"/>
      <c r="F141" s="24">
        <f>D141*E141</f>
        <v>0</v>
      </c>
    </row>
    <row r="142" spans="1:6" s="25" customFormat="1" ht="38.25">
      <c r="A142" s="20" t="s">
        <v>242</v>
      </c>
      <c r="B142" s="20" t="s">
        <v>244</v>
      </c>
      <c r="C142" s="26"/>
      <c r="D142" s="125"/>
      <c r="E142" s="173"/>
      <c r="F142" s="21"/>
    </row>
    <row r="143" spans="1:6" s="25" customFormat="1" ht="12">
      <c r="A143" s="22" t="s">
        <v>243</v>
      </c>
      <c r="B143" s="23" t="s">
        <v>241</v>
      </c>
      <c r="C143" s="26" t="s">
        <v>7</v>
      </c>
      <c r="D143" s="126">
        <v>2</v>
      </c>
      <c r="E143" s="174"/>
      <c r="F143" s="24">
        <f>D143*E143</f>
        <v>0</v>
      </c>
    </row>
  </sheetData>
  <sheetProtection algorithmName="SHA-512" hashValue="Jdf9pj/D8E0HY26dA6QG9j94lMfs1euMtu6lFjgGsqCgn3zaH3qELvViowD10x56v4exOEJ4EoDhGWo2aLUDZA==" saltValue="hdNIA/QVkEaJIlXpast9Lg==" spinCount="100000" sheet="1" scenarios="1" formatCells="0" selectLockedCells="1"/>
  <phoneticPr fontId="101" type="noConversion"/>
  <pageMargins left="0.39370078740157483" right="0.39370078740157483" top="0.98425196850393704" bottom="0.39370078740157483" header="0.31496062992125984" footer="0.31496062992125984"/>
  <pageSetup paperSize="9" orientation="landscape" r:id="rId1"/>
  <headerFooter>
    <oddHeader>&amp;R&amp;G</oddHeader>
    <oddFooter>&amp;L&amp;"-,Krepko ležeče"&amp;9&amp;F&amp;C&amp;"-,Krepko ležeče"&amp;9&amp;A&amp;R&amp;"-,Krepko ležeče"&amp;10&amp;P&amp;"-,Ležeče"&amp;9/&amp;N</oddFooter>
  </headerFooter>
  <rowBreaks count="2" manualBreakCount="2">
    <brk id="25" max="16383" man="1"/>
    <brk id="56"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DCA2E-D75B-4500-BF51-46D4D0E9B111}">
  <dimension ref="A1:G184"/>
  <sheetViews>
    <sheetView view="pageBreakPreview" zoomScale="130" zoomScaleNormal="100" zoomScaleSheetLayoutView="130" workbookViewId="0">
      <pane ySplit="1" topLeftCell="A120" activePane="bottomLeft" state="frozen"/>
      <selection activeCell="C30" sqref="C30"/>
      <selection pane="bottomLeft" activeCell="E129" sqref="E129"/>
    </sheetView>
  </sheetViews>
  <sheetFormatPr defaultRowHeight="12.75"/>
  <cols>
    <col min="1" max="1" width="13.7109375" style="9" customWidth="1"/>
    <col min="2" max="2" width="80.7109375" style="9" customWidth="1"/>
    <col min="3" max="3" width="5.7109375" style="28" customWidth="1"/>
    <col min="4" max="4" width="11.7109375" style="127" customWidth="1"/>
    <col min="5" max="5" width="11.7109375" style="175" customWidth="1"/>
    <col min="6" max="6" width="17.7109375" style="27" customWidth="1"/>
    <col min="7" max="16384" width="9.140625" style="9"/>
  </cols>
  <sheetData>
    <row r="1" spans="1:6" s="5" customFormat="1" ht="13.5" thickBot="1">
      <c r="A1" s="1" t="s">
        <v>0</v>
      </c>
      <c r="B1" s="2" t="s">
        <v>1</v>
      </c>
      <c r="C1" s="234" t="s">
        <v>2</v>
      </c>
      <c r="D1" s="223" t="s">
        <v>3</v>
      </c>
      <c r="E1" s="262" t="s">
        <v>10</v>
      </c>
      <c r="F1" s="235" t="s">
        <v>11</v>
      </c>
    </row>
    <row r="2" spans="1:6" ht="15.75">
      <c r="A2" s="6" t="s">
        <v>265</v>
      </c>
      <c r="B2" s="6" t="s">
        <v>266</v>
      </c>
      <c r="C2" s="236"/>
      <c r="D2" s="224" t="s">
        <v>4</v>
      </c>
      <c r="E2" s="225"/>
      <c r="F2" s="237"/>
    </row>
    <row r="3" spans="1:6" ht="15">
      <c r="A3" s="32" t="s">
        <v>267</v>
      </c>
      <c r="B3" s="32" t="s">
        <v>56</v>
      </c>
      <c r="C3" s="238"/>
      <c r="D3" s="226" t="s">
        <v>4</v>
      </c>
      <c r="E3" s="173"/>
      <c r="F3" s="239"/>
    </row>
    <row r="4" spans="1:6" ht="18">
      <c r="A4" s="10"/>
      <c r="B4" s="211" t="s">
        <v>9</v>
      </c>
      <c r="C4" s="11"/>
      <c r="D4" s="117"/>
      <c r="E4" s="168"/>
      <c r="F4" s="12"/>
    </row>
    <row r="5" spans="1:6" ht="14.25">
      <c r="A5" s="13"/>
      <c r="B5" s="13"/>
      <c r="C5" s="14"/>
      <c r="D5" s="118"/>
      <c r="E5" s="169"/>
      <c r="F5" s="15"/>
    </row>
    <row r="6" spans="1:6" s="16" customFormat="1" ht="15">
      <c r="A6" s="32" t="s">
        <v>39</v>
      </c>
      <c r="B6" s="32" t="s">
        <v>255</v>
      </c>
      <c r="C6" s="238"/>
      <c r="D6" s="226"/>
      <c r="E6" s="173"/>
      <c r="F6" s="239"/>
    </row>
    <row r="7" spans="1:6" s="16" customFormat="1" ht="15">
      <c r="A7" s="30" t="s">
        <v>271</v>
      </c>
      <c r="B7" s="30" t="s">
        <v>272</v>
      </c>
      <c r="C7" s="240"/>
      <c r="D7" s="227"/>
      <c r="E7" s="228"/>
      <c r="F7" s="241">
        <f>SUM(F8:F9)</f>
        <v>0</v>
      </c>
    </row>
    <row r="8" spans="1:6" s="16" customFormat="1" ht="15">
      <c r="A8" s="111" t="s">
        <v>280</v>
      </c>
      <c r="B8" s="111" t="s">
        <v>291</v>
      </c>
      <c r="C8" s="109"/>
      <c r="D8" s="120"/>
      <c r="E8" s="200"/>
      <c r="F8" s="110">
        <f>F51</f>
        <v>0</v>
      </c>
    </row>
    <row r="9" spans="1:6" s="16" customFormat="1" ht="15">
      <c r="A9" s="108" t="s">
        <v>295</v>
      </c>
      <c r="B9" s="108" t="s">
        <v>297</v>
      </c>
      <c r="C9" s="109"/>
      <c r="D9" s="120"/>
      <c r="E9" s="200"/>
      <c r="F9" s="110">
        <f>F54</f>
        <v>0</v>
      </c>
    </row>
    <row r="10" spans="1:6" s="16" customFormat="1" ht="15">
      <c r="A10" s="134"/>
      <c r="B10" s="134"/>
      <c r="C10" s="135"/>
      <c r="D10" s="136"/>
      <c r="E10" s="176"/>
      <c r="F10" s="137"/>
    </row>
    <row r="11" spans="1:6" s="16" customFormat="1" ht="15">
      <c r="A11" s="32" t="s">
        <v>107</v>
      </c>
      <c r="B11" s="32" t="s">
        <v>256</v>
      </c>
      <c r="C11" s="238"/>
      <c r="D11" s="226"/>
      <c r="E11" s="173"/>
      <c r="F11" s="239"/>
    </row>
    <row r="12" spans="1:6" s="16" customFormat="1" ht="15">
      <c r="A12" s="198" t="s">
        <v>304</v>
      </c>
      <c r="B12" s="30" t="s">
        <v>303</v>
      </c>
      <c r="C12" s="240"/>
      <c r="D12" s="227"/>
      <c r="E12" s="228"/>
      <c r="F12" s="241">
        <f>SUM(F13:F16)</f>
        <v>0</v>
      </c>
    </row>
    <row r="13" spans="1:6" s="16" customFormat="1" ht="15">
      <c r="A13" s="115" t="s">
        <v>310</v>
      </c>
      <c r="B13" s="115" t="s">
        <v>313</v>
      </c>
      <c r="C13" s="201"/>
      <c r="D13" s="202"/>
      <c r="E13" s="203"/>
      <c r="F13" s="204">
        <f>F77</f>
        <v>0</v>
      </c>
    </row>
    <row r="14" spans="1:6" s="16" customFormat="1" ht="15">
      <c r="A14" s="114" t="s">
        <v>352</v>
      </c>
      <c r="B14" s="114" t="s">
        <v>297</v>
      </c>
      <c r="C14" s="201"/>
      <c r="D14" s="202"/>
      <c r="E14" s="203"/>
      <c r="F14" s="204">
        <f>F86</f>
        <v>0</v>
      </c>
    </row>
    <row r="15" spans="1:6" s="16" customFormat="1" ht="15">
      <c r="A15" s="115" t="s">
        <v>395</v>
      </c>
      <c r="B15" s="115" t="s">
        <v>394</v>
      </c>
      <c r="C15" s="201"/>
      <c r="D15" s="202"/>
      <c r="E15" s="203"/>
      <c r="F15" s="204">
        <f>F101</f>
        <v>0</v>
      </c>
    </row>
    <row r="16" spans="1:6" s="16" customFormat="1" ht="15">
      <c r="A16" s="114" t="s">
        <v>404</v>
      </c>
      <c r="B16" s="114" t="s">
        <v>405</v>
      </c>
      <c r="C16" s="201"/>
      <c r="D16" s="202"/>
      <c r="E16" s="203"/>
      <c r="F16" s="204">
        <f>F106</f>
        <v>0</v>
      </c>
    </row>
    <row r="17" spans="1:6" s="16" customFormat="1" ht="15">
      <c r="A17" s="115"/>
      <c r="B17" s="115"/>
      <c r="C17" s="201"/>
      <c r="D17" s="202"/>
      <c r="E17" s="203"/>
      <c r="F17" s="204"/>
    </row>
    <row r="18" spans="1:6" s="16" customFormat="1" ht="15">
      <c r="A18" s="32" t="s">
        <v>252</v>
      </c>
      <c r="B18" s="32" t="s">
        <v>418</v>
      </c>
      <c r="C18" s="238"/>
      <c r="D18" s="226"/>
      <c r="E18" s="173"/>
      <c r="F18" s="239"/>
    </row>
    <row r="19" spans="1:6" s="16" customFormat="1" ht="15">
      <c r="A19" s="198" t="s">
        <v>314</v>
      </c>
      <c r="B19" s="30" t="s">
        <v>333</v>
      </c>
      <c r="C19" s="240"/>
      <c r="D19" s="227"/>
      <c r="E19" s="228"/>
      <c r="F19" s="241">
        <f>SUM(F20:F23)</f>
        <v>0</v>
      </c>
    </row>
    <row r="20" spans="1:6" s="16" customFormat="1" ht="15">
      <c r="A20" s="115" t="s">
        <v>320</v>
      </c>
      <c r="B20" s="115" t="s">
        <v>313</v>
      </c>
      <c r="C20" s="201"/>
      <c r="D20" s="202"/>
      <c r="E20" s="203"/>
      <c r="F20" s="204">
        <f>F123</f>
        <v>0</v>
      </c>
    </row>
    <row r="21" spans="1:6" s="16" customFormat="1" ht="15">
      <c r="A21" s="114" t="s">
        <v>360</v>
      </c>
      <c r="B21" s="114" t="s">
        <v>297</v>
      </c>
      <c r="C21" s="201"/>
      <c r="D21" s="202"/>
      <c r="E21" s="203"/>
      <c r="F21" s="204">
        <f>F126</f>
        <v>0</v>
      </c>
    </row>
    <row r="22" spans="1:6" s="16" customFormat="1" ht="15">
      <c r="A22" s="115" t="s">
        <v>393</v>
      </c>
      <c r="B22" s="115" t="s">
        <v>394</v>
      </c>
      <c r="C22" s="201"/>
      <c r="D22" s="202"/>
      <c r="E22" s="203"/>
      <c r="F22" s="204">
        <f>F133</f>
        <v>0</v>
      </c>
    </row>
    <row r="23" spans="1:6" s="16" customFormat="1" ht="15">
      <c r="A23" s="114" t="s">
        <v>412</v>
      </c>
      <c r="B23" s="114" t="s">
        <v>405</v>
      </c>
      <c r="C23" s="201"/>
      <c r="D23" s="202"/>
      <c r="E23" s="203"/>
      <c r="F23" s="204">
        <f>F136</f>
        <v>0</v>
      </c>
    </row>
    <row r="24" spans="1:6" s="16" customFormat="1" ht="15">
      <c r="A24" s="128"/>
      <c r="B24" s="129"/>
      <c r="C24" s="17"/>
      <c r="D24" s="122"/>
      <c r="E24" s="170"/>
      <c r="F24" s="130"/>
    </row>
    <row r="25" spans="1:6" s="16" customFormat="1" ht="15">
      <c r="A25" s="32" t="s">
        <v>253</v>
      </c>
      <c r="B25" s="32" t="s">
        <v>419</v>
      </c>
      <c r="C25" s="238"/>
      <c r="D25" s="226"/>
      <c r="E25" s="173"/>
      <c r="F25" s="239"/>
    </row>
    <row r="26" spans="1:6" s="16" customFormat="1" ht="15">
      <c r="A26" s="198" t="s">
        <v>323</v>
      </c>
      <c r="B26" s="30" t="s">
        <v>332</v>
      </c>
      <c r="C26" s="240"/>
      <c r="D26" s="227"/>
      <c r="E26" s="228"/>
      <c r="F26" s="241">
        <f>SUM(F27:F28)</f>
        <v>0</v>
      </c>
    </row>
    <row r="27" spans="1:6" s="16" customFormat="1" ht="15">
      <c r="A27" s="115" t="s">
        <v>329</v>
      </c>
      <c r="B27" s="115" t="s">
        <v>313</v>
      </c>
      <c r="C27" s="201"/>
      <c r="D27" s="202"/>
      <c r="E27" s="203"/>
      <c r="F27" s="204">
        <f>F152</f>
        <v>0</v>
      </c>
    </row>
    <row r="28" spans="1:6" s="16" customFormat="1" ht="15">
      <c r="A28" s="114" t="s">
        <v>383</v>
      </c>
      <c r="B28" s="114" t="s">
        <v>297</v>
      </c>
      <c r="C28" s="201"/>
      <c r="D28" s="202"/>
      <c r="E28" s="203"/>
      <c r="F28" s="204">
        <f>F155</f>
        <v>0</v>
      </c>
    </row>
    <row r="29" spans="1:6" s="16" customFormat="1" ht="15">
      <c r="A29" s="115"/>
      <c r="B29" s="115"/>
      <c r="C29" s="201"/>
      <c r="D29" s="202"/>
      <c r="E29" s="203"/>
      <c r="F29" s="204"/>
    </row>
    <row r="30" spans="1:6" s="16" customFormat="1" ht="15">
      <c r="A30" s="32" t="s">
        <v>246</v>
      </c>
      <c r="B30" s="32" t="s">
        <v>420</v>
      </c>
      <c r="C30" s="238"/>
      <c r="D30" s="226"/>
      <c r="E30" s="173"/>
      <c r="F30" s="239"/>
    </row>
    <row r="31" spans="1:6" s="16" customFormat="1" ht="15">
      <c r="A31" s="198" t="s">
        <v>247</v>
      </c>
      <c r="B31" s="30" t="s">
        <v>940</v>
      </c>
      <c r="C31" s="240"/>
      <c r="D31" s="227"/>
      <c r="E31" s="228"/>
      <c r="F31" s="241">
        <f>SUM(F32:F33)</f>
        <v>0</v>
      </c>
    </row>
    <row r="32" spans="1:6" s="16" customFormat="1" ht="15">
      <c r="A32" s="114" t="s">
        <v>248</v>
      </c>
      <c r="B32" s="114" t="s">
        <v>313</v>
      </c>
      <c r="C32" s="201"/>
      <c r="D32" s="202"/>
      <c r="E32" s="203"/>
      <c r="F32" s="204">
        <f>F178</f>
        <v>0</v>
      </c>
    </row>
    <row r="33" spans="1:6" s="16" customFormat="1" ht="15">
      <c r="A33" s="266" t="s">
        <v>1074</v>
      </c>
      <c r="B33" s="114" t="s">
        <v>1012</v>
      </c>
      <c r="C33" s="267"/>
      <c r="D33" s="268"/>
      <c r="E33" s="269"/>
      <c r="F33" s="204">
        <f>F170</f>
        <v>0</v>
      </c>
    </row>
    <row r="34" spans="1:6" s="16" customFormat="1" ht="15">
      <c r="A34" s="128"/>
      <c r="B34" s="129"/>
      <c r="C34" s="17"/>
      <c r="D34" s="122"/>
      <c r="E34" s="170"/>
      <c r="F34" s="130"/>
    </row>
    <row r="35" spans="1:6" ht="30">
      <c r="A35" s="177" t="s">
        <v>421</v>
      </c>
      <c r="B35" s="178" t="s">
        <v>422</v>
      </c>
      <c r="C35" s="242"/>
      <c r="D35" s="229" t="s">
        <v>4</v>
      </c>
      <c r="E35" s="230"/>
      <c r="F35" s="243">
        <f>F7+F12+F19+F26+F31</f>
        <v>0</v>
      </c>
    </row>
    <row r="36" spans="1:6" ht="15.75">
      <c r="A36" s="18"/>
      <c r="B36" s="185" t="s">
        <v>40</v>
      </c>
      <c r="C36" s="186"/>
      <c r="D36" s="187"/>
      <c r="E36" s="183"/>
      <c r="F36" s="184">
        <f>F35*0.22</f>
        <v>0</v>
      </c>
    </row>
    <row r="37" spans="1:6" ht="28.5">
      <c r="A37" s="188" t="s">
        <v>421</v>
      </c>
      <c r="B37" s="189" t="s">
        <v>423</v>
      </c>
      <c r="C37" s="244"/>
      <c r="D37" s="231" t="s">
        <v>4</v>
      </c>
      <c r="E37" s="232"/>
      <c r="F37" s="245">
        <f>SUM(F35:F36)</f>
        <v>0</v>
      </c>
    </row>
    <row r="38" spans="1:6" ht="15.75">
      <c r="A38" s="19"/>
      <c r="B38" s="19"/>
      <c r="C38" s="14"/>
      <c r="D38" s="118"/>
      <c r="E38" s="169"/>
      <c r="F38" s="15"/>
    </row>
    <row r="39" spans="1:6" ht="15.75">
      <c r="A39" s="19"/>
      <c r="B39" s="19"/>
      <c r="C39" s="14"/>
      <c r="D39" s="118"/>
      <c r="E39" s="169"/>
      <c r="F39" s="15"/>
    </row>
    <row r="40" spans="1:6" ht="15.75">
      <c r="A40" s="19"/>
      <c r="B40" s="19"/>
      <c r="C40" s="14"/>
      <c r="D40" s="118"/>
      <c r="E40" s="169"/>
      <c r="F40" s="15"/>
    </row>
    <row r="41" spans="1:6" ht="15.75">
      <c r="A41" s="6" t="s">
        <v>12</v>
      </c>
      <c r="B41" s="6" t="s">
        <v>13</v>
      </c>
      <c r="C41" s="236"/>
      <c r="D41" s="224" t="s">
        <v>4</v>
      </c>
      <c r="E41" s="225"/>
      <c r="F41" s="237"/>
    </row>
    <row r="42" spans="1:6" ht="15">
      <c r="A42" s="32" t="s">
        <v>39</v>
      </c>
      <c r="B42" s="32" t="s">
        <v>255</v>
      </c>
      <c r="C42" s="238"/>
      <c r="D42" s="226" t="s">
        <v>4</v>
      </c>
      <c r="E42" s="173"/>
      <c r="F42" s="239"/>
    </row>
    <row r="43" spans="1:6" ht="15">
      <c r="A43" s="30" t="s">
        <v>271</v>
      </c>
      <c r="B43" s="30" t="s">
        <v>272</v>
      </c>
      <c r="C43" s="238"/>
      <c r="D43" s="226" t="s">
        <v>4</v>
      </c>
      <c r="E43" s="173"/>
      <c r="F43" s="239">
        <f>F51+F54</f>
        <v>0</v>
      </c>
    </row>
    <row r="44" spans="1:6">
      <c r="A44" s="35" t="s">
        <v>273</v>
      </c>
      <c r="B44" s="35" t="s">
        <v>5</v>
      </c>
      <c r="C44" s="238"/>
      <c r="D44" s="132"/>
      <c r="E44" s="233"/>
      <c r="F44" s="246"/>
    </row>
    <row r="45" spans="1:6" ht="14.25">
      <c r="A45" s="20" t="s">
        <v>274</v>
      </c>
      <c r="B45" s="20" t="s">
        <v>275</v>
      </c>
      <c r="C45" s="26"/>
      <c r="D45" s="125"/>
      <c r="E45" s="173"/>
      <c r="F45" s="21"/>
    </row>
    <row r="46" spans="1:6" ht="96">
      <c r="A46" s="22" t="s">
        <v>278</v>
      </c>
      <c r="B46" s="23" t="s">
        <v>357</v>
      </c>
      <c r="C46" s="26"/>
      <c r="D46" s="125"/>
      <c r="E46" s="173"/>
      <c r="F46" s="21"/>
    </row>
    <row r="47" spans="1:6" ht="60">
      <c r="A47" s="22" t="s">
        <v>279</v>
      </c>
      <c r="B47" s="23" t="s">
        <v>1054</v>
      </c>
      <c r="C47" s="26"/>
      <c r="D47" s="125"/>
      <c r="E47" s="173"/>
      <c r="F47" s="21"/>
    </row>
    <row r="48" spans="1:6" ht="24">
      <c r="A48" s="22" t="s">
        <v>281</v>
      </c>
      <c r="B48" s="23" t="s">
        <v>1040</v>
      </c>
      <c r="C48" s="26"/>
      <c r="D48" s="125"/>
      <c r="E48" s="173"/>
      <c r="F48" s="21"/>
    </row>
    <row r="49" spans="1:7" ht="38.25">
      <c r="A49" s="22" t="s">
        <v>1041</v>
      </c>
      <c r="B49" s="261" t="s">
        <v>1060</v>
      </c>
      <c r="C49" s="9"/>
      <c r="D49" s="9"/>
      <c r="E49" s="263"/>
      <c r="F49" s="9"/>
    </row>
    <row r="50" spans="1:7" ht="25.5">
      <c r="A50" s="22" t="s">
        <v>1047</v>
      </c>
      <c r="B50" s="261" t="s">
        <v>1063</v>
      </c>
    </row>
    <row r="51" spans="1:7">
      <c r="A51" s="35" t="s">
        <v>280</v>
      </c>
      <c r="B51" s="210" t="s">
        <v>291</v>
      </c>
      <c r="C51" s="238"/>
      <c r="D51" s="132"/>
      <c r="E51" s="233"/>
      <c r="F51" s="247">
        <f>SUM(F52:F53)</f>
        <v>0</v>
      </c>
    </row>
    <row r="52" spans="1:7" ht="63.75">
      <c r="A52" s="20" t="s">
        <v>293</v>
      </c>
      <c r="B52" s="20" t="s">
        <v>292</v>
      </c>
      <c r="C52" s="26"/>
      <c r="D52" s="125"/>
      <c r="E52" s="173"/>
      <c r="F52" s="21"/>
    </row>
    <row r="53" spans="1:7" s="25" customFormat="1" ht="24">
      <c r="A53" s="22" t="s">
        <v>294</v>
      </c>
      <c r="B53" s="23" t="s">
        <v>338</v>
      </c>
      <c r="C53" s="26" t="s">
        <v>7</v>
      </c>
      <c r="D53" s="126">
        <v>5</v>
      </c>
      <c r="E53" s="174"/>
      <c r="F53" s="24">
        <f>D53*E53</f>
        <v>0</v>
      </c>
      <c r="G53" s="216"/>
    </row>
    <row r="54" spans="1:7" s="25" customFormat="1">
      <c r="A54" s="35" t="s">
        <v>295</v>
      </c>
      <c r="B54" s="210" t="s">
        <v>297</v>
      </c>
      <c r="C54" s="238"/>
      <c r="D54" s="132"/>
      <c r="E54" s="233"/>
      <c r="F54" s="247">
        <f>SUM(F55:F58)</f>
        <v>0</v>
      </c>
    </row>
    <row r="55" spans="1:7" ht="76.5">
      <c r="A55" s="20" t="s">
        <v>296</v>
      </c>
      <c r="B55" s="20" t="s">
        <v>301</v>
      </c>
      <c r="C55" s="26" t="s">
        <v>8</v>
      </c>
      <c r="D55" s="125"/>
      <c r="E55" s="173"/>
      <c r="F55" s="21"/>
    </row>
    <row r="56" spans="1:7" s="25" customFormat="1" ht="24">
      <c r="A56" s="22" t="s">
        <v>299</v>
      </c>
      <c r="B56" s="23" t="s">
        <v>339</v>
      </c>
      <c r="C56" s="26" t="s">
        <v>251</v>
      </c>
      <c r="D56" s="125">
        <v>1</v>
      </c>
      <c r="E56" s="174"/>
      <c r="F56" s="24">
        <f>D56*E56</f>
        <v>0</v>
      </c>
      <c r="G56" s="216"/>
    </row>
    <row r="57" spans="1:7" s="25" customFormat="1" ht="114.75">
      <c r="A57" s="20" t="s">
        <v>298</v>
      </c>
      <c r="B57" s="20" t="s">
        <v>302</v>
      </c>
      <c r="C57" s="26" t="s">
        <v>8</v>
      </c>
      <c r="D57" s="125"/>
      <c r="E57" s="173"/>
      <c r="F57" s="21"/>
    </row>
    <row r="58" spans="1:7" s="25" customFormat="1" ht="24">
      <c r="A58" s="22" t="s">
        <v>300</v>
      </c>
      <c r="B58" s="23" t="s">
        <v>340</v>
      </c>
      <c r="C58" s="26" t="s">
        <v>251</v>
      </c>
      <c r="D58" s="125">
        <v>1</v>
      </c>
      <c r="E58" s="174"/>
      <c r="F58" s="24">
        <f>D58*E58</f>
        <v>0</v>
      </c>
      <c r="G58" s="216"/>
    </row>
    <row r="59" spans="1:7" s="221" customFormat="1">
      <c r="A59" s="35" t="s">
        <v>955</v>
      </c>
      <c r="B59" s="210" t="s">
        <v>956</v>
      </c>
      <c r="C59" s="238"/>
      <c r="D59" s="132"/>
      <c r="E59" s="233"/>
      <c r="F59" s="247"/>
    </row>
    <row r="60" spans="1:7" s="221" customFormat="1" ht="40.5" customHeight="1">
      <c r="A60" s="22" t="s">
        <v>994</v>
      </c>
      <c r="B60" s="251" t="s">
        <v>1043</v>
      </c>
      <c r="C60" s="248" t="s">
        <v>251</v>
      </c>
      <c r="D60" s="249">
        <v>1</v>
      </c>
      <c r="E60" s="174"/>
      <c r="F60" s="24">
        <f t="shared" ref="F60:F64" si="0">D60*E60</f>
        <v>0</v>
      </c>
      <c r="G60" s="216"/>
    </row>
    <row r="61" spans="1:7" s="221" customFormat="1" ht="48.75" customHeight="1">
      <c r="A61" s="22" t="s">
        <v>995</v>
      </c>
      <c r="B61" s="251" t="s">
        <v>1042</v>
      </c>
      <c r="C61" s="248" t="s">
        <v>251</v>
      </c>
      <c r="D61" s="125">
        <v>2</v>
      </c>
      <c r="E61" s="174"/>
      <c r="F61" s="24">
        <f t="shared" si="0"/>
        <v>0</v>
      </c>
      <c r="G61" s="216"/>
    </row>
    <row r="62" spans="1:7" s="221" customFormat="1" ht="62.25" customHeight="1">
      <c r="A62" s="22" t="s">
        <v>1029</v>
      </c>
      <c r="B62" s="251" t="s">
        <v>1045</v>
      </c>
      <c r="C62" s="248" t="s">
        <v>251</v>
      </c>
      <c r="D62" s="125">
        <v>1</v>
      </c>
      <c r="E62" s="174"/>
      <c r="F62" s="24">
        <f t="shared" si="0"/>
        <v>0</v>
      </c>
      <c r="G62" s="216"/>
    </row>
    <row r="63" spans="1:7" s="221" customFormat="1" ht="48">
      <c r="A63" s="22" t="s">
        <v>1030</v>
      </c>
      <c r="B63" s="251" t="s">
        <v>1068</v>
      </c>
      <c r="C63" s="248" t="s">
        <v>251</v>
      </c>
      <c r="D63" s="125">
        <v>1</v>
      </c>
      <c r="E63" s="174"/>
      <c r="F63" s="24">
        <f t="shared" si="0"/>
        <v>0</v>
      </c>
      <c r="G63" s="216"/>
    </row>
    <row r="64" spans="1:7" s="221" customFormat="1" ht="48">
      <c r="A64" s="22" t="s">
        <v>1031</v>
      </c>
      <c r="B64" s="251" t="s">
        <v>1044</v>
      </c>
      <c r="C64" s="248" t="s">
        <v>251</v>
      </c>
      <c r="D64" s="125">
        <v>1</v>
      </c>
      <c r="E64" s="174"/>
      <c r="F64" s="24">
        <f t="shared" si="0"/>
        <v>0</v>
      </c>
      <c r="G64" s="216"/>
    </row>
    <row r="65" spans="1:7" s="221" customFormat="1" ht="48">
      <c r="A65" s="22" t="s">
        <v>1032</v>
      </c>
      <c r="B65" s="251" t="s">
        <v>1067</v>
      </c>
      <c r="C65" s="248" t="s">
        <v>251</v>
      </c>
      <c r="D65" s="125">
        <v>1</v>
      </c>
      <c r="E65" s="174"/>
      <c r="F65" s="24">
        <f>D65*E65</f>
        <v>0</v>
      </c>
      <c r="G65" s="216"/>
    </row>
    <row r="66" spans="1:7" s="221" customFormat="1">
      <c r="A66" s="35" t="s">
        <v>1048</v>
      </c>
      <c r="B66" s="210" t="s">
        <v>1049</v>
      </c>
      <c r="C66" s="255"/>
      <c r="D66" s="256"/>
      <c r="E66" s="257"/>
      <c r="F66" s="12"/>
      <c r="G66" s="216"/>
    </row>
    <row r="67" spans="1:7" ht="63.75">
      <c r="A67" s="22" t="s">
        <v>1050</v>
      </c>
      <c r="B67" s="261" t="s">
        <v>1053</v>
      </c>
      <c r="C67" s="9" t="s">
        <v>6</v>
      </c>
      <c r="D67" s="125">
        <v>100</v>
      </c>
      <c r="E67" s="174"/>
      <c r="F67" s="24">
        <f>D67*E67</f>
        <v>0</v>
      </c>
    </row>
    <row r="68" spans="1:7" s="25" customFormat="1" ht="15.75">
      <c r="A68" s="6" t="s">
        <v>14</v>
      </c>
      <c r="B68" s="6" t="s">
        <v>15</v>
      </c>
      <c r="C68" s="236"/>
      <c r="D68" s="224" t="s">
        <v>4</v>
      </c>
      <c r="E68" s="225"/>
      <c r="F68" s="237"/>
    </row>
    <row r="69" spans="1:7" s="25" customFormat="1" ht="15">
      <c r="A69" s="32" t="s">
        <v>107</v>
      </c>
      <c r="B69" s="32" t="s">
        <v>256</v>
      </c>
      <c r="C69" s="238"/>
      <c r="D69" s="226" t="s">
        <v>4</v>
      </c>
      <c r="E69" s="173"/>
      <c r="F69" s="239"/>
    </row>
    <row r="70" spans="1:7" s="25" customFormat="1" ht="15">
      <c r="A70" s="30" t="s">
        <v>304</v>
      </c>
      <c r="B70" s="30" t="s">
        <v>303</v>
      </c>
      <c r="C70" s="238"/>
      <c r="D70" s="226" t="s">
        <v>4</v>
      </c>
      <c r="E70" s="173"/>
      <c r="F70" s="239">
        <f>F77+F86+F101+F106</f>
        <v>0</v>
      </c>
    </row>
    <row r="71" spans="1:7" s="25" customFormat="1">
      <c r="A71" s="35" t="s">
        <v>305</v>
      </c>
      <c r="B71" s="35" t="s">
        <v>5</v>
      </c>
      <c r="C71" s="238"/>
      <c r="D71" s="132"/>
      <c r="E71" s="233"/>
      <c r="F71" s="246"/>
    </row>
    <row r="72" spans="1:7" s="25" customFormat="1" ht="14.25">
      <c r="A72" s="20" t="s">
        <v>306</v>
      </c>
      <c r="B72" s="20" t="s">
        <v>275</v>
      </c>
      <c r="C72" s="26"/>
      <c r="D72" s="125"/>
      <c r="E72" s="173"/>
      <c r="F72" s="21"/>
    </row>
    <row r="73" spans="1:7" s="25" customFormat="1" ht="96">
      <c r="A73" s="22" t="s">
        <v>307</v>
      </c>
      <c r="B73" s="23" t="s">
        <v>357</v>
      </c>
      <c r="C73" s="26"/>
      <c r="D73" s="125"/>
      <c r="E73" s="173"/>
      <c r="F73" s="21"/>
    </row>
    <row r="74" spans="1:7" s="25" customFormat="1" ht="60">
      <c r="A74" s="22" t="s">
        <v>308</v>
      </c>
      <c r="B74" s="23" t="s">
        <v>290</v>
      </c>
      <c r="C74" s="26"/>
      <c r="D74" s="125"/>
      <c r="E74" s="173"/>
      <c r="F74" s="21"/>
    </row>
    <row r="75" spans="1:7" s="25" customFormat="1" ht="48">
      <c r="A75" s="22" t="s">
        <v>309</v>
      </c>
      <c r="B75" s="23" t="s">
        <v>353</v>
      </c>
      <c r="C75" s="26"/>
      <c r="D75" s="125"/>
      <c r="E75" s="173"/>
      <c r="F75" s="21"/>
    </row>
    <row r="76" spans="1:7" s="25" customFormat="1" ht="24">
      <c r="A76" s="22" t="s">
        <v>354</v>
      </c>
      <c r="B76" s="23" t="s">
        <v>1024</v>
      </c>
      <c r="C76" s="26"/>
      <c r="D76" s="125"/>
      <c r="E76" s="173"/>
      <c r="F76" s="21"/>
    </row>
    <row r="77" spans="1:7" s="25" customFormat="1">
      <c r="A77" s="35" t="s">
        <v>310</v>
      </c>
      <c r="B77" s="36" t="s">
        <v>313</v>
      </c>
      <c r="C77" s="238"/>
      <c r="D77" s="132"/>
      <c r="E77" s="233"/>
      <c r="F77" s="247">
        <f>SUM(F78:F85)</f>
        <v>0</v>
      </c>
    </row>
    <row r="78" spans="1:7" s="25" customFormat="1" ht="89.25">
      <c r="A78" s="20" t="s">
        <v>311</v>
      </c>
      <c r="B78" s="20" t="s">
        <v>984</v>
      </c>
      <c r="C78" s="26"/>
      <c r="D78" s="125"/>
      <c r="E78" s="173"/>
      <c r="F78" s="21"/>
    </row>
    <row r="79" spans="1:7" s="25" customFormat="1" ht="24">
      <c r="A79" s="22" t="s">
        <v>312</v>
      </c>
      <c r="B79" s="23" t="s">
        <v>341</v>
      </c>
      <c r="C79" s="26" t="s">
        <v>7</v>
      </c>
      <c r="D79" s="133">
        <f>588-28</f>
        <v>560</v>
      </c>
      <c r="E79" s="174"/>
      <c r="F79" s="24">
        <f>D79*E79</f>
        <v>0</v>
      </c>
    </row>
    <row r="80" spans="1:7" s="25" customFormat="1" ht="165.75">
      <c r="A80" s="20" t="s">
        <v>342</v>
      </c>
      <c r="B80" s="20" t="s">
        <v>985</v>
      </c>
      <c r="C80" s="26"/>
      <c r="D80" s="125"/>
      <c r="E80" s="173"/>
      <c r="F80" s="21"/>
    </row>
    <row r="81" spans="1:7" s="25" customFormat="1" ht="36">
      <c r="A81" s="22" t="s">
        <v>343</v>
      </c>
      <c r="B81" s="23" t="s">
        <v>345</v>
      </c>
      <c r="C81" s="26" t="s">
        <v>7</v>
      </c>
      <c r="D81" s="133">
        <f>19-1</f>
        <v>18</v>
      </c>
      <c r="E81" s="174"/>
      <c r="F81" s="24">
        <f>D81*E81</f>
        <v>0</v>
      </c>
    </row>
    <row r="82" spans="1:7" s="25" customFormat="1" ht="140.25">
      <c r="A82" s="20" t="s">
        <v>342</v>
      </c>
      <c r="B82" s="20" t="s">
        <v>986</v>
      </c>
      <c r="C82" s="26"/>
      <c r="D82" s="125"/>
      <c r="E82" s="173"/>
      <c r="F82" s="21"/>
    </row>
    <row r="83" spans="1:7" s="25" customFormat="1" ht="36">
      <c r="A83" s="22" t="s">
        <v>343</v>
      </c>
      <c r="B83" s="23" t="s">
        <v>348</v>
      </c>
      <c r="C83" s="26" t="s">
        <v>7</v>
      </c>
      <c r="D83" s="126">
        <v>2</v>
      </c>
      <c r="E83" s="174"/>
      <c r="F83" s="24">
        <f>D83*E83</f>
        <v>0</v>
      </c>
    </row>
    <row r="84" spans="1:7" ht="102">
      <c r="A84" s="20" t="s">
        <v>349</v>
      </c>
      <c r="B84" s="20" t="s">
        <v>987</v>
      </c>
      <c r="C84" s="26" t="s">
        <v>8</v>
      </c>
      <c r="D84" s="125"/>
      <c r="E84" s="173"/>
      <c r="F84" s="21"/>
    </row>
    <row r="85" spans="1:7" ht="36">
      <c r="A85" s="22" t="s">
        <v>351</v>
      </c>
      <c r="B85" s="23" t="s">
        <v>350</v>
      </c>
      <c r="C85" s="26" t="s">
        <v>7</v>
      </c>
      <c r="D85" s="126">
        <v>3</v>
      </c>
      <c r="E85" s="174"/>
      <c r="F85" s="24">
        <f>D85*E85</f>
        <v>0</v>
      </c>
    </row>
    <row r="86" spans="1:7">
      <c r="A86" s="35" t="s">
        <v>352</v>
      </c>
      <c r="B86" s="36" t="s">
        <v>297</v>
      </c>
      <c r="C86" s="238"/>
      <c r="D86" s="132"/>
      <c r="E86" s="233"/>
      <c r="F86" s="247">
        <f>SUM(F87:F100)</f>
        <v>0</v>
      </c>
    </row>
    <row r="87" spans="1:7" ht="63.75">
      <c r="A87" s="20" t="s">
        <v>355</v>
      </c>
      <c r="B87" s="20" t="s">
        <v>358</v>
      </c>
      <c r="C87" s="26"/>
      <c r="D87" s="125"/>
      <c r="E87" s="173"/>
      <c r="F87" s="21"/>
    </row>
    <row r="88" spans="1:7" ht="24">
      <c r="A88" s="22" t="s">
        <v>356</v>
      </c>
      <c r="B88" s="23" t="s">
        <v>359</v>
      </c>
      <c r="C88" s="26" t="s">
        <v>8</v>
      </c>
      <c r="D88" s="125">
        <v>11.4</v>
      </c>
      <c r="E88" s="174"/>
      <c r="F88" s="24">
        <f>D88*E88</f>
        <v>0</v>
      </c>
    </row>
    <row r="89" spans="1:7" ht="51">
      <c r="A89" s="20" t="s">
        <v>364</v>
      </c>
      <c r="B89" s="20" t="s">
        <v>988</v>
      </c>
      <c r="C89" s="26"/>
      <c r="D89" s="125"/>
      <c r="E89" s="173"/>
      <c r="F89" s="21"/>
    </row>
    <row r="90" spans="1:7" ht="24">
      <c r="A90" s="22" t="s">
        <v>365</v>
      </c>
      <c r="B90" s="23" t="s">
        <v>363</v>
      </c>
      <c r="C90" s="26" t="s">
        <v>8</v>
      </c>
      <c r="D90" s="125">
        <v>11.32</v>
      </c>
      <c r="E90" s="174"/>
      <c r="F90" s="24">
        <f>D90*E90</f>
        <v>0</v>
      </c>
      <c r="G90" s="222"/>
    </row>
    <row r="91" spans="1:7" ht="127.5">
      <c r="A91" s="20" t="s">
        <v>366</v>
      </c>
      <c r="B91" s="20" t="s">
        <v>373</v>
      </c>
      <c r="C91" s="26" t="s">
        <v>8</v>
      </c>
      <c r="D91" s="125">
        <v>26</v>
      </c>
      <c r="E91" s="173"/>
      <c r="F91" s="21"/>
    </row>
    <row r="92" spans="1:7" ht="24">
      <c r="A92" s="22" t="s">
        <v>367</v>
      </c>
      <c r="B92" s="23" t="s">
        <v>368</v>
      </c>
      <c r="C92" s="26" t="s">
        <v>251</v>
      </c>
      <c r="D92" s="126">
        <v>1</v>
      </c>
      <c r="E92" s="174"/>
      <c r="F92" s="24">
        <f>D92*E92</f>
        <v>0</v>
      </c>
      <c r="G92" s="222"/>
    </row>
    <row r="93" spans="1:7" ht="51">
      <c r="A93" s="20" t="s">
        <v>369</v>
      </c>
      <c r="B93" s="20" t="s">
        <v>989</v>
      </c>
      <c r="C93" s="26"/>
      <c r="D93" s="125"/>
      <c r="E93" s="173"/>
      <c r="F93" s="21"/>
    </row>
    <row r="94" spans="1:7" ht="24">
      <c r="A94" s="22" t="s">
        <v>370</v>
      </c>
      <c r="B94" s="23" t="s">
        <v>957</v>
      </c>
      <c r="C94" s="26" t="s">
        <v>8</v>
      </c>
      <c r="D94" s="125">
        <v>3.6</v>
      </c>
      <c r="E94" s="174"/>
      <c r="F94" s="24">
        <f>D94*E94</f>
        <v>0</v>
      </c>
      <c r="G94" s="222"/>
    </row>
    <row r="95" spans="1:7" ht="89.25">
      <c r="A95" s="20" t="s">
        <v>371</v>
      </c>
      <c r="B95" s="20" t="s">
        <v>990</v>
      </c>
      <c r="C95" s="26" t="s">
        <v>8</v>
      </c>
      <c r="D95" s="125">
        <v>2.4</v>
      </c>
      <c r="E95" s="173"/>
      <c r="F95" s="21"/>
      <c r="G95" s="222"/>
    </row>
    <row r="96" spans="1:7" ht="24">
      <c r="A96" s="22" t="s">
        <v>372</v>
      </c>
      <c r="B96" s="23" t="s">
        <v>958</v>
      </c>
      <c r="C96" s="26" t="s">
        <v>251</v>
      </c>
      <c r="D96" s="126">
        <v>1</v>
      </c>
      <c r="E96" s="174"/>
      <c r="F96" s="24">
        <f>D96*E96</f>
        <v>0</v>
      </c>
      <c r="G96" s="222"/>
    </row>
    <row r="97" spans="1:7" ht="51">
      <c r="A97" s="20" t="s">
        <v>374</v>
      </c>
      <c r="B97" s="20" t="s">
        <v>376</v>
      </c>
      <c r="C97" s="26"/>
      <c r="D97" s="125"/>
      <c r="E97" s="173"/>
      <c r="F97" s="21"/>
    </row>
    <row r="98" spans="1:7" ht="24">
      <c r="A98" s="22" t="s">
        <v>375</v>
      </c>
      <c r="B98" s="23" t="s">
        <v>377</v>
      </c>
      <c r="C98" s="26"/>
      <c r="D98" s="125"/>
      <c r="E98" s="233"/>
      <c r="F98" s="24"/>
      <c r="G98" s="222"/>
    </row>
    <row r="99" spans="1:7" ht="89.25">
      <c r="A99" s="20" t="s">
        <v>379</v>
      </c>
      <c r="B99" s="20" t="s">
        <v>382</v>
      </c>
      <c r="C99" s="26"/>
      <c r="D99" s="125"/>
      <c r="E99" s="173"/>
      <c r="F99" s="21"/>
    </row>
    <row r="100" spans="1:7" ht="24">
      <c r="A100" s="22" t="s">
        <v>380</v>
      </c>
      <c r="B100" s="23" t="s">
        <v>378</v>
      </c>
      <c r="C100" s="26"/>
      <c r="D100" s="126"/>
      <c r="E100" s="233"/>
      <c r="F100" s="24"/>
      <c r="G100" s="222"/>
    </row>
    <row r="101" spans="1:7">
      <c r="A101" s="35" t="s">
        <v>395</v>
      </c>
      <c r="B101" s="36" t="s">
        <v>394</v>
      </c>
      <c r="C101" s="238"/>
      <c r="D101" s="132"/>
      <c r="E101" s="233"/>
      <c r="F101" s="247">
        <f>SUM(F102:F105)</f>
        <v>0</v>
      </c>
    </row>
    <row r="102" spans="1:7" ht="51">
      <c r="A102" s="20" t="s">
        <v>396</v>
      </c>
      <c r="B102" s="20" t="s">
        <v>400</v>
      </c>
      <c r="C102" s="26"/>
      <c r="D102" s="125"/>
      <c r="E102" s="173"/>
      <c r="F102" s="21"/>
    </row>
    <row r="103" spans="1:7" ht="24">
      <c r="A103" s="22" t="s">
        <v>397</v>
      </c>
      <c r="B103" s="23" t="s">
        <v>1025</v>
      </c>
      <c r="C103" s="26"/>
      <c r="D103" s="125"/>
      <c r="E103" s="233"/>
      <c r="F103" s="24"/>
      <c r="G103" s="222"/>
    </row>
    <row r="104" spans="1:7" ht="51">
      <c r="A104" s="20" t="s">
        <v>401</v>
      </c>
      <c r="B104" s="20" t="s">
        <v>403</v>
      </c>
      <c r="C104" s="26"/>
      <c r="D104" s="125"/>
      <c r="E104" s="173"/>
      <c r="F104" s="21"/>
    </row>
    <row r="105" spans="1:7" ht="24">
      <c r="A105" s="22" t="s">
        <v>402</v>
      </c>
      <c r="B105" s="23" t="s">
        <v>1026</v>
      </c>
      <c r="C105" s="26" t="s">
        <v>8</v>
      </c>
      <c r="D105" s="125">
        <v>5.3</v>
      </c>
      <c r="E105" s="174"/>
      <c r="F105" s="24">
        <f>D105*E105</f>
        <v>0</v>
      </c>
      <c r="G105" s="222"/>
    </row>
    <row r="106" spans="1:7">
      <c r="A106" s="35" t="s">
        <v>404</v>
      </c>
      <c r="B106" s="36" t="s">
        <v>405</v>
      </c>
      <c r="C106" s="238"/>
      <c r="D106" s="132"/>
      <c r="E106" s="233"/>
      <c r="F106" s="247">
        <f>SUM(F107:F110)</f>
        <v>0</v>
      </c>
    </row>
    <row r="107" spans="1:7" ht="38.25">
      <c r="A107" s="20" t="s">
        <v>406</v>
      </c>
      <c r="B107" s="20" t="s">
        <v>410</v>
      </c>
      <c r="C107" s="26"/>
      <c r="D107" s="125"/>
      <c r="E107" s="173"/>
      <c r="F107" s="21"/>
    </row>
    <row r="108" spans="1:7" ht="24">
      <c r="A108" s="22" t="s">
        <v>407</v>
      </c>
      <c r="B108" s="23" t="s">
        <v>411</v>
      </c>
      <c r="C108" s="26" t="s">
        <v>7</v>
      </c>
      <c r="D108" s="126">
        <v>5</v>
      </c>
      <c r="E108" s="174"/>
      <c r="F108" s="24">
        <f>D108*E108</f>
        <v>0</v>
      </c>
    </row>
    <row r="109" spans="1:7" ht="76.5">
      <c r="A109" s="20" t="s">
        <v>408</v>
      </c>
      <c r="B109" s="20" t="s">
        <v>991</v>
      </c>
      <c r="C109" s="26"/>
      <c r="D109" s="126"/>
      <c r="E109" s="173"/>
      <c r="F109" s="21"/>
    </row>
    <row r="110" spans="1:7" ht="24">
      <c r="A110" s="22" t="s">
        <v>409</v>
      </c>
      <c r="B110" s="23" t="s">
        <v>416</v>
      </c>
      <c r="C110" s="26" t="s">
        <v>7</v>
      </c>
      <c r="D110" s="126">
        <v>1</v>
      </c>
      <c r="E110" s="174"/>
      <c r="F110" s="24">
        <f>D110*E110</f>
        <v>0</v>
      </c>
    </row>
    <row r="111" spans="1:7">
      <c r="A111" s="35" t="s">
        <v>1051</v>
      </c>
      <c r="B111" s="210" t="s">
        <v>1049</v>
      </c>
      <c r="C111" s="255"/>
      <c r="D111" s="256"/>
      <c r="E111" s="257"/>
      <c r="F111" s="12"/>
    </row>
    <row r="112" spans="1:7" ht="127.5">
      <c r="A112" s="22" t="s">
        <v>1052</v>
      </c>
      <c r="B112" s="261" t="s">
        <v>1061</v>
      </c>
      <c r="C112" s="9" t="s">
        <v>6</v>
      </c>
      <c r="D112" s="125">
        <v>220</v>
      </c>
      <c r="E112" s="174"/>
      <c r="F112" s="24">
        <f>D112*E112</f>
        <v>0</v>
      </c>
    </row>
    <row r="113" spans="1:7" ht="114.75">
      <c r="A113" s="22" t="s">
        <v>1055</v>
      </c>
      <c r="B113" s="261" t="s">
        <v>1062</v>
      </c>
      <c r="C113" s="9" t="s">
        <v>6</v>
      </c>
      <c r="D113" s="125">
        <v>30</v>
      </c>
      <c r="E113" s="174"/>
      <c r="F113" s="24">
        <f>D113*E113</f>
        <v>0</v>
      </c>
    </row>
    <row r="114" spans="1:7" ht="114.75">
      <c r="A114" s="22" t="s">
        <v>1072</v>
      </c>
      <c r="B114" s="261" t="s">
        <v>1073</v>
      </c>
      <c r="C114" s="28" t="s">
        <v>6</v>
      </c>
      <c r="D114" s="125">
        <v>15</v>
      </c>
      <c r="E114" s="174"/>
      <c r="F114" s="24">
        <f>D114*E114</f>
        <v>0</v>
      </c>
    </row>
    <row r="115" spans="1:7" ht="15.75">
      <c r="A115" s="6" t="s">
        <v>16</v>
      </c>
      <c r="B115" s="6" t="s">
        <v>17</v>
      </c>
      <c r="C115" s="236"/>
      <c r="D115" s="224" t="s">
        <v>4</v>
      </c>
      <c r="E115" s="225"/>
      <c r="F115" s="237"/>
    </row>
    <row r="116" spans="1:7" ht="15">
      <c r="A116" s="32" t="s">
        <v>252</v>
      </c>
      <c r="B116" s="32" t="s">
        <v>418</v>
      </c>
      <c r="C116" s="238"/>
      <c r="D116" s="226" t="s">
        <v>4</v>
      </c>
      <c r="E116" s="173"/>
      <c r="F116" s="239"/>
    </row>
    <row r="117" spans="1:7" ht="15">
      <c r="A117" s="30" t="s">
        <v>314</v>
      </c>
      <c r="B117" s="30" t="s">
        <v>333</v>
      </c>
      <c r="C117" s="238"/>
      <c r="D117" s="226" t="s">
        <v>4</v>
      </c>
      <c r="E117" s="173"/>
      <c r="F117" s="239">
        <f>F123+F126+F133+F136</f>
        <v>0</v>
      </c>
    </row>
    <row r="118" spans="1:7">
      <c r="A118" s="35" t="s">
        <v>315</v>
      </c>
      <c r="B118" s="35" t="s">
        <v>5</v>
      </c>
      <c r="C118" s="238"/>
      <c r="D118" s="132"/>
      <c r="E118" s="233"/>
      <c r="F118" s="246"/>
    </row>
    <row r="119" spans="1:7" ht="14.25">
      <c r="A119" s="20" t="s">
        <v>316</v>
      </c>
      <c r="B119" s="20" t="s">
        <v>275</v>
      </c>
      <c r="C119" s="26"/>
      <c r="D119" s="125"/>
      <c r="E119" s="173"/>
      <c r="F119" s="21"/>
    </row>
    <row r="120" spans="1:7" ht="96">
      <c r="A120" s="22" t="s">
        <v>317</v>
      </c>
      <c r="B120" s="23" t="s">
        <v>357</v>
      </c>
      <c r="C120" s="26"/>
      <c r="D120" s="125"/>
      <c r="E120" s="173"/>
      <c r="F120" s="21"/>
    </row>
    <row r="121" spans="1:7" ht="60">
      <c r="A121" s="22" t="s">
        <v>318</v>
      </c>
      <c r="B121" s="23" t="s">
        <v>290</v>
      </c>
      <c r="C121" s="26"/>
      <c r="D121" s="125"/>
      <c r="E121" s="173"/>
      <c r="F121" s="21"/>
    </row>
    <row r="122" spans="1:7" ht="24">
      <c r="A122" s="22" t="s">
        <v>319</v>
      </c>
      <c r="B122" s="23" t="s">
        <v>1024</v>
      </c>
      <c r="C122" s="26"/>
      <c r="D122" s="125"/>
      <c r="E122" s="173"/>
      <c r="F122" s="21"/>
    </row>
    <row r="123" spans="1:7">
      <c r="A123" s="35" t="s">
        <v>320</v>
      </c>
      <c r="B123" s="36" t="s">
        <v>313</v>
      </c>
      <c r="C123" s="238"/>
      <c r="D123" s="132"/>
      <c r="E123" s="233"/>
      <c r="F123" s="247">
        <f>SUM(F124:F125)</f>
        <v>0</v>
      </c>
    </row>
    <row r="124" spans="1:7" ht="89.25">
      <c r="A124" s="20" t="s">
        <v>321</v>
      </c>
      <c r="B124" s="20" t="s">
        <v>1028</v>
      </c>
      <c r="C124" s="26"/>
      <c r="D124" s="125"/>
      <c r="E124" s="173"/>
      <c r="F124" s="21"/>
    </row>
    <row r="125" spans="1:7" ht="24">
      <c r="A125" s="22" t="s">
        <v>322</v>
      </c>
      <c r="B125" s="23" t="s">
        <v>341</v>
      </c>
      <c r="C125" s="26" t="s">
        <v>7</v>
      </c>
      <c r="D125" s="126">
        <v>168</v>
      </c>
      <c r="E125" s="174"/>
      <c r="F125" s="24">
        <f>D125*E125</f>
        <v>0</v>
      </c>
    </row>
    <row r="126" spans="1:7">
      <c r="A126" s="35" t="s">
        <v>360</v>
      </c>
      <c r="B126" s="36" t="s">
        <v>297</v>
      </c>
      <c r="C126" s="238"/>
      <c r="D126" s="132"/>
      <c r="E126" s="233"/>
      <c r="F126" s="247">
        <f>SUM(F127:F132)</f>
        <v>0</v>
      </c>
    </row>
    <row r="127" spans="1:7" ht="51">
      <c r="A127" s="20" t="s">
        <v>361</v>
      </c>
      <c r="B127" s="20" t="s">
        <v>959</v>
      </c>
      <c r="C127" s="26" t="s">
        <v>8</v>
      </c>
      <c r="D127" s="125">
        <v>5.9</v>
      </c>
      <c r="F127" s="21"/>
      <c r="G127" s="222"/>
    </row>
    <row r="128" spans="1:7" ht="24">
      <c r="A128" s="22" t="s">
        <v>362</v>
      </c>
      <c r="B128" s="23" t="s">
        <v>1038</v>
      </c>
      <c r="C128" s="26" t="s">
        <v>251</v>
      </c>
      <c r="D128" s="126">
        <v>1</v>
      </c>
      <c r="E128" s="174"/>
      <c r="F128" s="24">
        <f>D128*E128</f>
        <v>0</v>
      </c>
    </row>
    <row r="129" spans="1:7" ht="51">
      <c r="A129" s="20" t="s">
        <v>388</v>
      </c>
      <c r="B129" s="20" t="s">
        <v>960</v>
      </c>
      <c r="C129" s="26"/>
      <c r="D129" s="125"/>
      <c r="E129" s="173"/>
      <c r="F129" s="21"/>
    </row>
    <row r="130" spans="1:7" ht="24">
      <c r="A130" s="22" t="s">
        <v>389</v>
      </c>
      <c r="B130" s="23" t="s">
        <v>1034</v>
      </c>
      <c r="C130" s="26" t="s">
        <v>8</v>
      </c>
      <c r="D130" s="125">
        <v>1.2</v>
      </c>
      <c r="E130" s="174"/>
      <c r="F130" s="24">
        <f>D130*E130</f>
        <v>0</v>
      </c>
      <c r="G130" s="222"/>
    </row>
    <row r="131" spans="1:7" ht="63.75">
      <c r="A131" s="20" t="s">
        <v>390</v>
      </c>
      <c r="B131" s="20" t="s">
        <v>992</v>
      </c>
      <c r="C131" s="26" t="s">
        <v>8</v>
      </c>
      <c r="D131" s="125">
        <v>1.2</v>
      </c>
      <c r="F131" s="21"/>
    </row>
    <row r="132" spans="1:7" ht="24">
      <c r="A132" s="22" t="s">
        <v>391</v>
      </c>
      <c r="B132" s="23" t="s">
        <v>1035</v>
      </c>
      <c r="C132" s="26" t="s">
        <v>251</v>
      </c>
      <c r="D132" s="126">
        <v>1</v>
      </c>
      <c r="E132" s="174"/>
      <c r="F132" s="24">
        <f>D132*E132</f>
        <v>0</v>
      </c>
      <c r="G132" s="222"/>
    </row>
    <row r="133" spans="1:7">
      <c r="A133" s="35" t="s">
        <v>393</v>
      </c>
      <c r="B133" s="36" t="s">
        <v>394</v>
      </c>
      <c r="C133" s="238"/>
      <c r="D133" s="132"/>
      <c r="E133" s="233"/>
      <c r="F133" s="247">
        <f>SUM(F134:F135)</f>
        <v>0</v>
      </c>
    </row>
    <row r="134" spans="1:7" ht="63.75">
      <c r="A134" s="20" t="s">
        <v>398</v>
      </c>
      <c r="B134" s="20" t="s">
        <v>993</v>
      </c>
      <c r="C134" s="26"/>
      <c r="D134" s="125"/>
      <c r="E134" s="173"/>
      <c r="F134" s="21"/>
      <c r="G134" s="222"/>
    </row>
    <row r="135" spans="1:7" ht="24">
      <c r="A135" s="22" t="s">
        <v>399</v>
      </c>
      <c r="B135" s="23" t="s">
        <v>1036</v>
      </c>
      <c r="C135" s="26" t="s">
        <v>8</v>
      </c>
      <c r="D135" s="125">
        <v>7.8</v>
      </c>
      <c r="E135" s="174"/>
      <c r="F135" s="24">
        <f>D135*E135</f>
        <v>0</v>
      </c>
      <c r="G135" s="222"/>
    </row>
    <row r="136" spans="1:7">
      <c r="A136" s="35" t="s">
        <v>412</v>
      </c>
      <c r="B136" s="36" t="s">
        <v>405</v>
      </c>
      <c r="C136" s="238"/>
      <c r="D136" s="132"/>
      <c r="E136" s="233"/>
      <c r="F136" s="247">
        <f>SUM(F137:F140)</f>
        <v>0</v>
      </c>
    </row>
    <row r="137" spans="1:7" ht="38.25">
      <c r="A137" s="20" t="s">
        <v>413</v>
      </c>
      <c r="B137" s="20" t="s">
        <v>415</v>
      </c>
      <c r="C137" s="26"/>
      <c r="D137" s="125"/>
      <c r="E137" s="173"/>
      <c r="F137" s="21"/>
    </row>
    <row r="138" spans="1:7" ht="24">
      <c r="A138" s="22" t="s">
        <v>414</v>
      </c>
      <c r="B138" s="23" t="s">
        <v>411</v>
      </c>
      <c r="C138" s="26" t="s">
        <v>7</v>
      </c>
      <c r="D138" s="126">
        <v>6</v>
      </c>
      <c r="E138" s="174"/>
      <c r="F138" s="24">
        <f>D138*E138</f>
        <v>0</v>
      </c>
    </row>
    <row r="139" spans="1:7" ht="48">
      <c r="A139" s="22" t="s">
        <v>1033</v>
      </c>
      <c r="B139" s="251" t="s">
        <v>1066</v>
      </c>
      <c r="C139" s="26" t="s">
        <v>7</v>
      </c>
      <c r="D139" s="126">
        <v>1</v>
      </c>
      <c r="E139" s="174"/>
      <c r="F139" s="24">
        <f>D139*E139</f>
        <v>0</v>
      </c>
    </row>
    <row r="140" spans="1:7" ht="48">
      <c r="A140" s="22" t="s">
        <v>1033</v>
      </c>
      <c r="B140" s="251" t="s">
        <v>1046</v>
      </c>
      <c r="C140" s="26" t="s">
        <v>7</v>
      </c>
      <c r="D140" s="126">
        <v>1</v>
      </c>
      <c r="E140" s="174"/>
      <c r="F140" s="24">
        <f>D140*E140</f>
        <v>0</v>
      </c>
    </row>
    <row r="141" spans="1:7">
      <c r="A141" s="35" t="s">
        <v>1056</v>
      </c>
      <c r="B141" s="210" t="s">
        <v>1049</v>
      </c>
      <c r="C141" s="255"/>
      <c r="D141" s="256"/>
      <c r="E141" s="257"/>
      <c r="F141" s="12"/>
    </row>
    <row r="142" spans="1:7" ht="51">
      <c r="A142" s="22" t="s">
        <v>1057</v>
      </c>
      <c r="B142" s="261" t="s">
        <v>1058</v>
      </c>
      <c r="C142" s="9" t="s">
        <v>6</v>
      </c>
      <c r="D142" s="125">
        <v>3</v>
      </c>
      <c r="E142" s="174"/>
      <c r="F142" s="24">
        <f>D142*E142</f>
        <v>0</v>
      </c>
    </row>
    <row r="143" spans="1:7" ht="63.75">
      <c r="A143" s="22" t="s">
        <v>1064</v>
      </c>
      <c r="B143" s="261" t="s">
        <v>1065</v>
      </c>
      <c r="C143" s="9" t="s">
        <v>6</v>
      </c>
      <c r="D143" s="125">
        <v>5.5</v>
      </c>
      <c r="E143" s="174"/>
      <c r="F143" s="24">
        <f>D143*E143</f>
        <v>0</v>
      </c>
    </row>
    <row r="144" spans="1:7" ht="15.75">
      <c r="A144" s="6" t="s">
        <v>18</v>
      </c>
      <c r="B144" s="6" t="s">
        <v>417</v>
      </c>
      <c r="C144" s="236"/>
      <c r="D144" s="224" t="s">
        <v>4</v>
      </c>
      <c r="E144" s="225"/>
      <c r="F144" s="237"/>
    </row>
    <row r="145" spans="1:7" ht="15">
      <c r="A145" s="32" t="s">
        <v>253</v>
      </c>
      <c r="B145" s="32" t="s">
        <v>419</v>
      </c>
      <c r="C145" s="238"/>
      <c r="D145" s="226" t="s">
        <v>4</v>
      </c>
      <c r="E145" s="173"/>
      <c r="F145" s="239"/>
    </row>
    <row r="146" spans="1:7" ht="15">
      <c r="A146" s="30" t="s">
        <v>323</v>
      </c>
      <c r="B146" s="30" t="s">
        <v>332</v>
      </c>
      <c r="C146" s="238"/>
      <c r="D146" s="226" t="s">
        <v>4</v>
      </c>
      <c r="E146" s="173"/>
      <c r="F146" s="239">
        <f>F152+F155</f>
        <v>0</v>
      </c>
    </row>
    <row r="147" spans="1:7">
      <c r="A147" s="35" t="s">
        <v>324</v>
      </c>
      <c r="B147" s="35" t="s">
        <v>5</v>
      </c>
      <c r="C147" s="238"/>
      <c r="D147" s="132"/>
      <c r="E147" s="233"/>
      <c r="F147" s="246"/>
    </row>
    <row r="148" spans="1:7" ht="14.25">
      <c r="A148" s="20" t="s">
        <v>325</v>
      </c>
      <c r="B148" s="20" t="s">
        <v>275</v>
      </c>
      <c r="C148" s="26"/>
      <c r="D148" s="125"/>
      <c r="E148" s="173"/>
      <c r="F148" s="21"/>
    </row>
    <row r="149" spans="1:7" ht="96">
      <c r="A149" s="22" t="s">
        <v>326</v>
      </c>
      <c r="B149" s="23" t="s">
        <v>357</v>
      </c>
      <c r="C149" s="26"/>
      <c r="D149" s="125"/>
      <c r="E149" s="173"/>
      <c r="F149" s="21"/>
    </row>
    <row r="150" spans="1:7" ht="60">
      <c r="A150" s="22" t="s">
        <v>327</v>
      </c>
      <c r="B150" s="23" t="s">
        <v>290</v>
      </c>
      <c r="C150" s="26"/>
      <c r="D150" s="125"/>
      <c r="E150" s="173"/>
      <c r="F150" s="21"/>
    </row>
    <row r="151" spans="1:7" ht="24">
      <c r="A151" s="22" t="s">
        <v>328</v>
      </c>
      <c r="B151" s="23" t="s">
        <v>1024</v>
      </c>
      <c r="C151" s="26"/>
      <c r="D151" s="125"/>
      <c r="E151" s="173"/>
      <c r="F151" s="21"/>
    </row>
    <row r="152" spans="1:7">
      <c r="A152" s="35" t="s">
        <v>329</v>
      </c>
      <c r="B152" s="36" t="s">
        <v>313</v>
      </c>
      <c r="C152" s="238"/>
      <c r="D152" s="132"/>
      <c r="E152" s="233"/>
      <c r="F152" s="247">
        <f>SUM(F153:F154)</f>
        <v>0</v>
      </c>
    </row>
    <row r="153" spans="1:7" ht="89.25">
      <c r="A153" s="20" t="s">
        <v>330</v>
      </c>
      <c r="B153" s="20" t="s">
        <v>1028</v>
      </c>
      <c r="C153" s="26"/>
      <c r="D153" s="125"/>
      <c r="E153" s="173"/>
      <c r="F153" s="21"/>
    </row>
    <row r="154" spans="1:7" ht="24">
      <c r="A154" s="22" t="s">
        <v>331</v>
      </c>
      <c r="B154" s="23" t="s">
        <v>341</v>
      </c>
      <c r="C154" s="26" t="s">
        <v>7</v>
      </c>
      <c r="D154" s="126">
        <v>6</v>
      </c>
      <c r="E154" s="174"/>
      <c r="F154" s="24">
        <f>D154*E154</f>
        <v>0</v>
      </c>
    </row>
    <row r="155" spans="1:7">
      <c r="A155" s="35" t="s">
        <v>383</v>
      </c>
      <c r="B155" s="36" t="s">
        <v>297</v>
      </c>
      <c r="C155" s="238"/>
      <c r="D155" s="132"/>
      <c r="E155" s="233"/>
      <c r="F155" s="247">
        <f>SUM(F156:F159)</f>
        <v>0</v>
      </c>
    </row>
    <row r="156" spans="1:7" ht="51">
      <c r="A156" s="20" t="s">
        <v>384</v>
      </c>
      <c r="B156" s="20" t="s">
        <v>392</v>
      </c>
      <c r="C156" s="26"/>
      <c r="D156" s="125"/>
      <c r="E156" s="173"/>
      <c r="F156" s="21"/>
    </row>
    <row r="157" spans="1:7" ht="24">
      <c r="A157" s="22" t="s">
        <v>385</v>
      </c>
      <c r="B157" s="23" t="s">
        <v>1037</v>
      </c>
      <c r="C157" s="26" t="s">
        <v>8</v>
      </c>
      <c r="D157" s="125">
        <v>1.2</v>
      </c>
      <c r="E157" s="174"/>
      <c r="F157" s="24">
        <f>D157*E157</f>
        <v>0</v>
      </c>
      <c r="G157" s="222"/>
    </row>
    <row r="158" spans="1:7" ht="63.75">
      <c r="A158" s="20" t="s">
        <v>386</v>
      </c>
      <c r="B158" s="20" t="s">
        <v>381</v>
      </c>
      <c r="C158" s="26" t="s">
        <v>8</v>
      </c>
      <c r="D158" s="125">
        <v>1.2</v>
      </c>
      <c r="F158" s="21"/>
    </row>
    <row r="159" spans="1:7" ht="24">
      <c r="A159" s="22" t="s">
        <v>387</v>
      </c>
      <c r="B159" s="23" t="s">
        <v>1039</v>
      </c>
      <c r="C159" s="26" t="s">
        <v>251</v>
      </c>
      <c r="D159" s="126">
        <v>1</v>
      </c>
      <c r="E159" s="174"/>
      <c r="F159" s="24">
        <f>D159*E159</f>
        <v>0</v>
      </c>
      <c r="G159" s="222"/>
    </row>
    <row r="160" spans="1:7" ht="15.75">
      <c r="A160" s="6" t="s">
        <v>245</v>
      </c>
      <c r="B160" s="6" t="s">
        <v>337</v>
      </c>
      <c r="C160" s="236"/>
      <c r="D160" s="224" t="s">
        <v>4</v>
      </c>
      <c r="E160" s="225"/>
      <c r="F160" s="237"/>
    </row>
    <row r="161" spans="1:6" ht="15">
      <c r="A161" s="32" t="s">
        <v>1001</v>
      </c>
      <c r="B161" s="32" t="s">
        <v>1005</v>
      </c>
      <c r="C161" s="236"/>
      <c r="D161" s="224"/>
      <c r="E161" s="225"/>
      <c r="F161" s="237"/>
    </row>
    <row r="162" spans="1:6" ht="15">
      <c r="A162" s="30" t="s">
        <v>1002</v>
      </c>
      <c r="B162" s="30" t="s">
        <v>1006</v>
      </c>
      <c r="C162" s="236"/>
      <c r="D162" s="224"/>
      <c r="E162" s="225"/>
      <c r="F162" s="239">
        <f>F170</f>
        <v>0</v>
      </c>
    </row>
    <row r="163" spans="1:6">
      <c r="A163" s="35" t="s">
        <v>1003</v>
      </c>
      <c r="B163" s="35" t="s">
        <v>5</v>
      </c>
      <c r="C163" s="236"/>
      <c r="D163" s="224"/>
      <c r="E163" s="225"/>
      <c r="F163" s="237"/>
    </row>
    <row r="164" spans="1:6">
      <c r="A164" s="20" t="s">
        <v>1004</v>
      </c>
      <c r="B164" s="20" t="s">
        <v>275</v>
      </c>
      <c r="C164" s="236"/>
      <c r="D164" s="224"/>
      <c r="E164" s="225"/>
      <c r="F164" s="237"/>
    </row>
    <row r="165" spans="1:6" ht="96">
      <c r="A165" s="22" t="s">
        <v>1007</v>
      </c>
      <c r="B165" s="23" t="s">
        <v>357</v>
      </c>
      <c r="C165" s="236"/>
      <c r="D165" s="224"/>
      <c r="E165" s="225"/>
      <c r="F165" s="237"/>
    </row>
    <row r="166" spans="1:6" ht="60">
      <c r="A166" s="22" t="s">
        <v>1008</v>
      </c>
      <c r="B166" s="23" t="s">
        <v>290</v>
      </c>
      <c r="C166" s="236"/>
      <c r="D166" s="224"/>
      <c r="E166" s="225"/>
      <c r="F166" s="237"/>
    </row>
    <row r="167" spans="1:6" ht="24">
      <c r="A167" s="22" t="s">
        <v>1009</v>
      </c>
      <c r="B167" s="23" t="s">
        <v>1024</v>
      </c>
      <c r="C167" s="236"/>
      <c r="D167" s="224"/>
      <c r="E167" s="225"/>
      <c r="F167" s="237"/>
    </row>
    <row r="168" spans="1:6" ht="15">
      <c r="A168" s="35" t="s">
        <v>1010</v>
      </c>
      <c r="B168" s="36" t="s">
        <v>1012</v>
      </c>
      <c r="C168" s="236"/>
      <c r="D168" s="224"/>
      <c r="E168" s="225"/>
      <c r="F168" s="239"/>
    </row>
    <row r="169" spans="1:6" ht="140.25">
      <c r="A169" s="20" t="s">
        <v>1011</v>
      </c>
      <c r="B169" s="20" t="s">
        <v>1059</v>
      </c>
    </row>
    <row r="170" spans="1:6" ht="24">
      <c r="A170" s="22" t="s">
        <v>1013</v>
      </c>
      <c r="B170" s="23" t="s">
        <v>1014</v>
      </c>
      <c r="C170" s="26" t="s">
        <v>7</v>
      </c>
      <c r="D170" s="126">
        <v>1</v>
      </c>
      <c r="E170" s="174"/>
      <c r="F170" s="24">
        <f>D170*E170</f>
        <v>0</v>
      </c>
    </row>
    <row r="171" spans="1:6" ht="15">
      <c r="A171" s="32" t="s">
        <v>246</v>
      </c>
      <c r="B171" s="32" t="s">
        <v>420</v>
      </c>
      <c r="C171" s="238"/>
      <c r="D171" s="226" t="s">
        <v>4</v>
      </c>
      <c r="E171" s="173"/>
      <c r="F171" s="239"/>
    </row>
    <row r="172" spans="1:6" ht="15">
      <c r="A172" s="30" t="s">
        <v>247</v>
      </c>
      <c r="B172" s="30" t="s">
        <v>334</v>
      </c>
      <c r="C172" s="238"/>
      <c r="D172" s="226" t="s">
        <v>4</v>
      </c>
      <c r="E172" s="173"/>
      <c r="F172" s="239">
        <f>F178</f>
        <v>0</v>
      </c>
    </row>
    <row r="173" spans="1:6">
      <c r="A173" s="35" t="s">
        <v>254</v>
      </c>
      <c r="B173" s="35" t="s">
        <v>5</v>
      </c>
      <c r="C173" s="238"/>
      <c r="D173" s="132"/>
      <c r="E173" s="233"/>
      <c r="F173" s="246"/>
    </row>
    <row r="174" spans="1:6" ht="14.25">
      <c r="A174" s="20" t="s">
        <v>257</v>
      </c>
      <c r="B174" s="20" t="s">
        <v>275</v>
      </c>
      <c r="C174" s="26"/>
      <c r="D174" s="125"/>
      <c r="E174" s="173"/>
      <c r="F174" s="21"/>
    </row>
    <row r="175" spans="1:6" ht="96">
      <c r="A175" s="22" t="s">
        <v>258</v>
      </c>
      <c r="B175" s="23" t="s">
        <v>357</v>
      </c>
      <c r="C175" s="26"/>
      <c r="D175" s="125"/>
      <c r="E175" s="173"/>
      <c r="F175" s="21"/>
    </row>
    <row r="176" spans="1:6" ht="60">
      <c r="A176" s="22" t="s">
        <v>259</v>
      </c>
      <c r="B176" s="23" t="s">
        <v>290</v>
      </c>
      <c r="C176" s="26"/>
      <c r="D176" s="125"/>
      <c r="E176" s="173"/>
      <c r="F176" s="21"/>
    </row>
    <row r="177" spans="1:6" ht="14.25">
      <c r="A177" s="22" t="s">
        <v>260</v>
      </c>
      <c r="B177" s="23" t="s">
        <v>277</v>
      </c>
      <c r="C177" s="26"/>
      <c r="D177" s="125"/>
      <c r="E177" s="173"/>
      <c r="F177" s="21"/>
    </row>
    <row r="178" spans="1:6">
      <c r="A178" s="35" t="s">
        <v>248</v>
      </c>
      <c r="B178" s="36" t="s">
        <v>313</v>
      </c>
      <c r="C178" s="238"/>
      <c r="D178" s="132"/>
      <c r="E178" s="233"/>
      <c r="F178" s="247">
        <f>SUM(F179:F182)</f>
        <v>0</v>
      </c>
    </row>
    <row r="179" spans="1:6" ht="89.25">
      <c r="A179" s="20" t="s">
        <v>335</v>
      </c>
      <c r="B179" s="20" t="s">
        <v>1028</v>
      </c>
      <c r="C179" s="26"/>
      <c r="D179" s="125"/>
      <c r="E179" s="173"/>
      <c r="F179" s="21"/>
    </row>
    <row r="180" spans="1:6" ht="24">
      <c r="A180" s="22" t="s">
        <v>336</v>
      </c>
      <c r="B180" s="23" t="s">
        <v>341</v>
      </c>
      <c r="C180" s="26" t="s">
        <v>7</v>
      </c>
      <c r="D180" s="126">
        <v>64</v>
      </c>
      <c r="E180" s="174"/>
      <c r="F180" s="24">
        <f>D180*E180</f>
        <v>0</v>
      </c>
    </row>
    <row r="181" spans="1:6" ht="153">
      <c r="A181" s="20" t="s">
        <v>346</v>
      </c>
      <c r="B181" s="20" t="s">
        <v>344</v>
      </c>
      <c r="C181" s="26"/>
      <c r="D181" s="125"/>
      <c r="E181" s="173"/>
      <c r="F181" s="21"/>
    </row>
    <row r="182" spans="1:6" ht="36">
      <c r="A182" s="22" t="s">
        <v>347</v>
      </c>
      <c r="B182" s="23" t="s">
        <v>345</v>
      </c>
      <c r="C182" s="26" t="s">
        <v>7</v>
      </c>
      <c r="D182" s="126">
        <v>2</v>
      </c>
      <c r="E182" s="174"/>
      <c r="F182" s="24">
        <f>D182*E182</f>
        <v>0</v>
      </c>
    </row>
    <row r="183" spans="1:6">
      <c r="A183" s="20" t="s">
        <v>346</v>
      </c>
    </row>
    <row r="184" spans="1:6">
      <c r="A184" s="22" t="s">
        <v>347</v>
      </c>
    </row>
  </sheetData>
  <sheetProtection algorithmName="SHA-512" hashValue="thTkVNUmw4QX0tPGv7XZAhGQZAtxHtXBCzSLBa0ZPdIB8nRJARXtLyUC728/vot3kkRbRPW/oz7m20qxeC7qzA==" saltValue="eZ3kst0HPMqGslnKkm5A0w==" spinCount="100000" sheet="1" scenarios="1" formatCells="0" selectLockedCells="1"/>
  <phoneticPr fontId="101" type="noConversion"/>
  <pageMargins left="0.39370078740157483" right="0.39370078740157483" top="0.98425196850393704" bottom="0.39370078740157483" header="0.31496062992125984" footer="0.31496062992125984"/>
  <pageSetup paperSize="9" orientation="landscape" r:id="rId1"/>
  <headerFooter>
    <oddHeader>&amp;R&amp;G</oddHeader>
    <oddFooter>&amp;L&amp;"-,Krepko ležeče"&amp;9&amp;F&amp;C&amp;"-,Krepko ležeče"&amp;9&amp;A&amp;R&amp;"-,Krepko ležeče"&amp;10&amp;P&amp;"-,Ležeče"&amp;9/&amp;N</oddFooter>
  </headerFooter>
  <rowBreaks count="5" manualBreakCount="5">
    <brk id="40" max="16383" man="1"/>
    <brk id="67" max="16383" man="1"/>
    <brk id="143" max="16383" man="1"/>
    <brk id="148" max="5" man="1"/>
    <brk id="15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E794B-E7C5-4487-83F1-44BCBB451F49}">
  <dimension ref="A1:G206"/>
  <sheetViews>
    <sheetView view="pageBreakPreview" zoomScaleNormal="100" zoomScaleSheetLayoutView="100" workbookViewId="0">
      <pane ySplit="1" topLeftCell="A2" activePane="bottomLeft" state="frozen"/>
      <selection activeCell="C30" sqref="C30"/>
      <selection pane="bottomLeft" activeCell="E24" sqref="E24"/>
    </sheetView>
  </sheetViews>
  <sheetFormatPr defaultRowHeight="12.75"/>
  <cols>
    <col min="1" max="1" width="13.7109375" style="9" customWidth="1"/>
    <col min="2" max="2" width="80.7109375" style="9" customWidth="1"/>
    <col min="3" max="3" width="5.7109375" style="28" customWidth="1"/>
    <col min="4" max="4" width="11.7109375" style="127" customWidth="1"/>
    <col min="5" max="5" width="11.7109375" style="175" customWidth="1"/>
    <col min="6" max="6" width="17.7109375" style="27" customWidth="1"/>
    <col min="7" max="16384" width="9.140625" style="9"/>
  </cols>
  <sheetData>
    <row r="1" spans="1:6" s="5" customFormat="1" ht="13.5" thickBot="1">
      <c r="A1" s="1" t="s">
        <v>0</v>
      </c>
      <c r="B1" s="2" t="s">
        <v>1</v>
      </c>
      <c r="C1" s="2" t="s">
        <v>2</v>
      </c>
      <c r="D1" s="223" t="s">
        <v>3</v>
      </c>
      <c r="E1" s="262" t="s">
        <v>10</v>
      </c>
      <c r="F1" s="4" t="s">
        <v>11</v>
      </c>
    </row>
    <row r="2" spans="1:6" ht="15.75">
      <c r="A2" s="6" t="s">
        <v>265</v>
      </c>
      <c r="B2" s="6" t="s">
        <v>266</v>
      </c>
      <c r="C2" s="7"/>
      <c r="D2" s="224" t="s">
        <v>4</v>
      </c>
      <c r="E2" s="225"/>
      <c r="F2" s="8"/>
    </row>
    <row r="3" spans="1:6" ht="15">
      <c r="A3" s="32" t="s">
        <v>267</v>
      </c>
      <c r="B3" s="32" t="s">
        <v>56</v>
      </c>
      <c r="C3" s="33"/>
      <c r="D3" s="226" t="s">
        <v>4</v>
      </c>
      <c r="E3" s="173"/>
      <c r="F3" s="38"/>
    </row>
    <row r="4" spans="1:6" ht="18">
      <c r="A4" s="10"/>
      <c r="B4" s="211" t="s">
        <v>9</v>
      </c>
      <c r="C4" s="11"/>
      <c r="D4" s="117"/>
      <c r="E4" s="168"/>
      <c r="F4" s="12"/>
    </row>
    <row r="5" spans="1:6" ht="14.25">
      <c r="A5" s="13"/>
      <c r="B5" s="13"/>
      <c r="C5" s="14"/>
      <c r="D5" s="118"/>
      <c r="E5" s="169"/>
      <c r="F5" s="15"/>
    </row>
    <row r="6" spans="1:6" s="16" customFormat="1" ht="15">
      <c r="A6" s="32" t="s">
        <v>39</v>
      </c>
      <c r="B6" s="32" t="s">
        <v>255</v>
      </c>
      <c r="C6" s="33"/>
      <c r="D6" s="226"/>
      <c r="E6" s="173"/>
      <c r="F6" s="38"/>
    </row>
    <row r="7" spans="1:6" s="16" customFormat="1" ht="15">
      <c r="A7" s="30" t="s">
        <v>424</v>
      </c>
      <c r="B7" s="30" t="s">
        <v>425</v>
      </c>
      <c r="C7" s="194"/>
      <c r="D7" s="227"/>
      <c r="E7" s="228"/>
      <c r="F7" s="197">
        <f>SUM(F8:F10)</f>
        <v>0</v>
      </c>
    </row>
    <row r="8" spans="1:6" s="16" customFormat="1" ht="15">
      <c r="A8" s="111" t="s">
        <v>431</v>
      </c>
      <c r="B8" s="111" t="s">
        <v>432</v>
      </c>
      <c r="C8" s="112"/>
      <c r="D8" s="120"/>
      <c r="E8" s="200"/>
      <c r="F8" s="113">
        <f>F47</f>
        <v>0</v>
      </c>
    </row>
    <row r="9" spans="1:6" s="16" customFormat="1" ht="15">
      <c r="A9" s="108" t="s">
        <v>545</v>
      </c>
      <c r="B9" s="108" t="s">
        <v>526</v>
      </c>
      <c r="C9" s="109"/>
      <c r="D9" s="120"/>
      <c r="E9" s="200"/>
      <c r="F9" s="110">
        <f>F59</f>
        <v>0</v>
      </c>
    </row>
    <row r="10" spans="1:6" s="16" customFormat="1" ht="15">
      <c r="A10" s="114" t="s">
        <v>569</v>
      </c>
      <c r="B10" s="114" t="s">
        <v>405</v>
      </c>
      <c r="C10" s="205"/>
      <c r="D10" s="202"/>
      <c r="E10" s="203"/>
      <c r="F10" s="208">
        <f>F64</f>
        <v>0</v>
      </c>
    </row>
    <row r="11" spans="1:6" s="16" customFormat="1" ht="15">
      <c r="A11" s="134"/>
      <c r="B11" s="134"/>
      <c r="C11" s="135"/>
      <c r="D11" s="136"/>
      <c r="E11" s="176"/>
      <c r="F11" s="137"/>
    </row>
    <row r="12" spans="1:6" s="16" customFormat="1" ht="15">
      <c r="A12" s="32" t="s">
        <v>107</v>
      </c>
      <c r="B12" s="32" t="s">
        <v>256</v>
      </c>
      <c r="C12" s="33"/>
      <c r="D12" s="226"/>
      <c r="E12" s="173"/>
      <c r="F12" s="38"/>
    </row>
    <row r="13" spans="1:6" s="16" customFormat="1" ht="15">
      <c r="A13" s="198" t="s">
        <v>446</v>
      </c>
      <c r="B13" s="30" t="s">
        <v>445</v>
      </c>
      <c r="C13" s="194"/>
      <c r="D13" s="227"/>
      <c r="E13" s="228"/>
      <c r="F13" s="197">
        <f>SUM(F14:F16)</f>
        <v>0</v>
      </c>
    </row>
    <row r="14" spans="1:6" s="16" customFormat="1" ht="15">
      <c r="A14" s="115" t="s">
        <v>442</v>
      </c>
      <c r="B14" s="115" t="s">
        <v>432</v>
      </c>
      <c r="C14" s="201"/>
      <c r="D14" s="202"/>
      <c r="E14" s="203"/>
      <c r="F14" s="204">
        <f>F85</f>
        <v>0</v>
      </c>
    </row>
    <row r="15" spans="1:6" s="16" customFormat="1" ht="15">
      <c r="A15" s="114" t="s">
        <v>525</v>
      </c>
      <c r="B15" s="114" t="s">
        <v>526</v>
      </c>
      <c r="C15" s="205"/>
      <c r="D15" s="202"/>
      <c r="E15" s="203"/>
      <c r="F15" s="208">
        <f>F105</f>
        <v>0</v>
      </c>
    </row>
    <row r="16" spans="1:6" s="16" customFormat="1" ht="15">
      <c r="A16" s="115" t="s">
        <v>565</v>
      </c>
      <c r="B16" s="115" t="s">
        <v>405</v>
      </c>
      <c r="C16" s="201"/>
      <c r="D16" s="202"/>
      <c r="E16" s="203"/>
      <c r="F16" s="204">
        <f>F122</f>
        <v>0</v>
      </c>
    </row>
    <row r="17" spans="1:6" s="16" customFormat="1" ht="15">
      <c r="A17" s="115"/>
      <c r="B17" s="115"/>
      <c r="C17" s="201"/>
      <c r="D17" s="202"/>
      <c r="E17" s="203"/>
      <c r="F17" s="204"/>
    </row>
    <row r="18" spans="1:6" s="16" customFormat="1" ht="15">
      <c r="A18" s="32" t="s">
        <v>252</v>
      </c>
      <c r="B18" s="32" t="s">
        <v>418</v>
      </c>
      <c r="C18" s="33"/>
      <c r="D18" s="226"/>
      <c r="E18" s="173"/>
      <c r="F18" s="38"/>
    </row>
    <row r="19" spans="1:6" s="16" customFormat="1" ht="15">
      <c r="A19" s="198" t="s">
        <v>457</v>
      </c>
      <c r="B19" s="30" t="s">
        <v>458</v>
      </c>
      <c r="C19" s="194"/>
      <c r="D19" s="227"/>
      <c r="E19" s="228"/>
      <c r="F19" s="197">
        <f>SUM(F20:F21)</f>
        <v>0</v>
      </c>
    </row>
    <row r="20" spans="1:6" s="16" customFormat="1" ht="15">
      <c r="A20" s="115" t="s">
        <v>464</v>
      </c>
      <c r="B20" s="115" t="s">
        <v>432</v>
      </c>
      <c r="C20" s="201"/>
      <c r="D20" s="202"/>
      <c r="E20" s="203"/>
      <c r="F20" s="204">
        <f>F149</f>
        <v>0</v>
      </c>
    </row>
    <row r="21" spans="1:6" s="16" customFormat="1" ht="15">
      <c r="A21" s="114" t="s">
        <v>583</v>
      </c>
      <c r="B21" s="114" t="s">
        <v>405</v>
      </c>
      <c r="C21" s="205"/>
      <c r="D21" s="202"/>
      <c r="E21" s="203"/>
      <c r="F21" s="208">
        <f>F157</f>
        <v>0</v>
      </c>
    </row>
    <row r="22" spans="1:6" s="16" customFormat="1" ht="15">
      <c r="A22" s="128"/>
      <c r="B22" s="129"/>
      <c r="C22" s="17"/>
      <c r="D22" s="122"/>
      <c r="E22" s="170"/>
      <c r="F22" s="130"/>
    </row>
    <row r="23" spans="1:6" s="16" customFormat="1" ht="15">
      <c r="A23" s="32" t="s">
        <v>253</v>
      </c>
      <c r="B23" s="32" t="s">
        <v>419</v>
      </c>
      <c r="C23" s="33"/>
      <c r="D23" s="226"/>
      <c r="E23" s="173"/>
      <c r="F23" s="38"/>
    </row>
    <row r="24" spans="1:6" s="16" customFormat="1" ht="15">
      <c r="A24" s="198" t="s">
        <v>470</v>
      </c>
      <c r="B24" s="30" t="s">
        <v>471</v>
      </c>
      <c r="C24" s="194"/>
      <c r="D24" s="227"/>
      <c r="E24" s="228"/>
      <c r="F24" s="197">
        <f>SUM(F25:F27)</f>
        <v>0</v>
      </c>
    </row>
    <row r="25" spans="1:6" s="16" customFormat="1" ht="15">
      <c r="A25" s="115" t="s">
        <v>477</v>
      </c>
      <c r="B25" s="115" t="s">
        <v>432</v>
      </c>
      <c r="C25" s="201"/>
      <c r="D25" s="202"/>
      <c r="E25" s="203"/>
      <c r="F25" s="204">
        <f>F174</f>
        <v>0</v>
      </c>
    </row>
    <row r="26" spans="1:6" s="16" customFormat="1" ht="15">
      <c r="A26" s="114" t="s">
        <v>533</v>
      </c>
      <c r="B26" s="114" t="s">
        <v>526</v>
      </c>
      <c r="C26" s="205"/>
      <c r="D26" s="202"/>
      <c r="E26" s="203"/>
      <c r="F26" s="208">
        <f>F180</f>
        <v>0</v>
      </c>
    </row>
    <row r="27" spans="1:6" s="16" customFormat="1" ht="15">
      <c r="A27" s="115" t="s">
        <v>575</v>
      </c>
      <c r="B27" s="115" t="s">
        <v>405</v>
      </c>
      <c r="C27" s="201"/>
      <c r="D27" s="202"/>
      <c r="E27" s="203"/>
      <c r="F27" s="204">
        <f>F185</f>
        <v>0</v>
      </c>
    </row>
    <row r="28" spans="1:6" s="16" customFormat="1" ht="15">
      <c r="A28" s="115"/>
      <c r="B28" s="115"/>
      <c r="C28" s="201"/>
      <c r="D28" s="202"/>
      <c r="E28" s="203"/>
      <c r="F28" s="204"/>
    </row>
    <row r="29" spans="1:6" s="16" customFormat="1" ht="15">
      <c r="A29" s="32" t="s">
        <v>246</v>
      </c>
      <c r="B29" s="32" t="s">
        <v>420</v>
      </c>
      <c r="C29" s="33"/>
      <c r="D29" s="226"/>
      <c r="E29" s="173"/>
      <c r="F29" s="38"/>
    </row>
    <row r="30" spans="1:6" s="16" customFormat="1" ht="15">
      <c r="A30" s="198"/>
      <c r="B30" s="30"/>
      <c r="C30" s="194"/>
      <c r="D30" s="227"/>
      <c r="E30" s="228"/>
      <c r="F30" s="197"/>
    </row>
    <row r="31" spans="1:6" s="16" customFormat="1" ht="15">
      <c r="A31" s="114"/>
      <c r="B31" s="114"/>
      <c r="C31" s="205"/>
      <c r="D31" s="202"/>
      <c r="E31" s="203"/>
      <c r="F31" s="208"/>
    </row>
    <row r="32" spans="1:6" s="16" customFormat="1" ht="15">
      <c r="A32" s="128"/>
      <c r="B32" s="129"/>
      <c r="C32" s="17"/>
      <c r="D32" s="122"/>
      <c r="E32" s="170"/>
      <c r="F32" s="130"/>
    </row>
    <row r="33" spans="1:6" ht="30">
      <c r="A33" s="177" t="s">
        <v>634</v>
      </c>
      <c r="B33" s="178" t="s">
        <v>635</v>
      </c>
      <c r="C33" s="179"/>
      <c r="D33" s="229" t="s">
        <v>4</v>
      </c>
      <c r="E33" s="230"/>
      <c r="F33" s="182">
        <f>F7+F13+F19+F24</f>
        <v>0</v>
      </c>
    </row>
    <row r="34" spans="1:6" ht="15.75">
      <c r="A34" s="18"/>
      <c r="B34" s="185" t="s">
        <v>40</v>
      </c>
      <c r="C34" s="186"/>
      <c r="D34" s="187"/>
      <c r="E34" s="183"/>
      <c r="F34" s="184">
        <f>F33*0.22</f>
        <v>0</v>
      </c>
    </row>
    <row r="35" spans="1:6" ht="28.5">
      <c r="A35" s="188" t="s">
        <v>634</v>
      </c>
      <c r="B35" s="189" t="s">
        <v>636</v>
      </c>
      <c r="C35" s="190"/>
      <c r="D35" s="231" t="s">
        <v>4</v>
      </c>
      <c r="E35" s="232"/>
      <c r="F35" s="193">
        <f>SUM(F33:F34)</f>
        <v>0</v>
      </c>
    </row>
    <row r="36" spans="1:6" ht="15.75">
      <c r="A36" s="19"/>
      <c r="B36" s="19"/>
      <c r="C36" s="14"/>
      <c r="D36" s="118"/>
      <c r="E36" s="169"/>
      <c r="F36" s="15"/>
    </row>
    <row r="37" spans="1:6" ht="15.75">
      <c r="A37" s="19"/>
      <c r="B37" s="19"/>
      <c r="C37" s="14"/>
      <c r="D37" s="118"/>
      <c r="E37" s="169"/>
      <c r="F37" s="15"/>
    </row>
    <row r="38" spans="1:6" ht="15.75">
      <c r="A38" s="19"/>
      <c r="B38" s="19"/>
      <c r="C38" s="14"/>
      <c r="D38" s="118"/>
      <c r="E38" s="169"/>
      <c r="F38" s="15"/>
    </row>
    <row r="39" spans="1:6" ht="15.75">
      <c r="A39" s="6" t="s">
        <v>12</v>
      </c>
      <c r="B39" s="6" t="s">
        <v>13</v>
      </c>
      <c r="C39" s="7"/>
      <c r="D39" s="224" t="s">
        <v>4</v>
      </c>
      <c r="E39" s="225"/>
      <c r="F39" s="8"/>
    </row>
    <row r="40" spans="1:6" ht="15">
      <c r="A40" s="32" t="s">
        <v>39</v>
      </c>
      <c r="B40" s="32" t="s">
        <v>255</v>
      </c>
      <c r="C40" s="33"/>
      <c r="D40" s="226" t="s">
        <v>4</v>
      </c>
      <c r="E40" s="173"/>
      <c r="F40" s="38"/>
    </row>
    <row r="41" spans="1:6" ht="15">
      <c r="A41" s="30" t="s">
        <v>424</v>
      </c>
      <c r="B41" s="30" t="s">
        <v>425</v>
      </c>
      <c r="C41" s="31"/>
      <c r="D41" s="226" t="s">
        <v>4</v>
      </c>
      <c r="E41" s="173"/>
      <c r="F41" s="34">
        <f>F47+F59+F64</f>
        <v>0</v>
      </c>
    </row>
    <row r="42" spans="1:6">
      <c r="A42" s="35" t="s">
        <v>426</v>
      </c>
      <c r="B42" s="35" t="s">
        <v>5</v>
      </c>
      <c r="C42" s="29"/>
      <c r="D42" s="132"/>
      <c r="E42" s="233"/>
      <c r="F42" s="37"/>
    </row>
    <row r="43" spans="1:6" ht="14.25">
      <c r="A43" s="20" t="s">
        <v>427</v>
      </c>
      <c r="B43" s="20" t="s">
        <v>434</v>
      </c>
      <c r="C43" s="26"/>
      <c r="D43" s="125"/>
      <c r="E43" s="173"/>
      <c r="F43" s="21"/>
    </row>
    <row r="44" spans="1:6" ht="96">
      <c r="A44" s="22" t="s">
        <v>428</v>
      </c>
      <c r="B44" s="23" t="s">
        <v>357</v>
      </c>
      <c r="C44" s="26"/>
      <c r="D44" s="125"/>
      <c r="E44" s="173"/>
      <c r="F44" s="21"/>
    </row>
    <row r="45" spans="1:6" ht="60">
      <c r="A45" s="22" t="s">
        <v>429</v>
      </c>
      <c r="B45" s="23" t="s">
        <v>290</v>
      </c>
      <c r="C45" s="26"/>
      <c r="D45" s="125"/>
      <c r="E45" s="173"/>
      <c r="F45" s="21"/>
    </row>
    <row r="46" spans="1:6" ht="14.25">
      <c r="A46" s="22" t="s">
        <v>430</v>
      </c>
      <c r="B46" s="23" t="s">
        <v>277</v>
      </c>
      <c r="C46" s="26"/>
      <c r="D46" s="125"/>
      <c r="E46" s="173"/>
      <c r="F46" s="21"/>
    </row>
    <row r="47" spans="1:6">
      <c r="A47" s="35" t="s">
        <v>431</v>
      </c>
      <c r="B47" s="210" t="s">
        <v>432</v>
      </c>
      <c r="C47" s="29"/>
      <c r="D47" s="132"/>
      <c r="E47" s="233"/>
      <c r="F47" s="131">
        <f>SUM(F48:F58)</f>
        <v>0</v>
      </c>
    </row>
    <row r="48" spans="1:6" ht="14.25">
      <c r="A48" s="20" t="s">
        <v>435</v>
      </c>
      <c r="B48" s="20" t="s">
        <v>436</v>
      </c>
      <c r="C48" s="26"/>
      <c r="D48" s="125"/>
      <c r="E48" s="173"/>
      <c r="F48" s="21"/>
    </row>
    <row r="49" spans="1:7" ht="36">
      <c r="A49" s="22" t="s">
        <v>453</v>
      </c>
      <c r="B49" s="23" t="s">
        <v>437</v>
      </c>
      <c r="C49" s="26"/>
      <c r="D49" s="125"/>
      <c r="E49" s="173"/>
      <c r="F49" s="21"/>
    </row>
    <row r="50" spans="1:7" ht="156">
      <c r="A50" s="22" t="s">
        <v>454</v>
      </c>
      <c r="B50" s="23" t="s">
        <v>438</v>
      </c>
      <c r="C50" s="26"/>
      <c r="D50" s="125"/>
      <c r="E50" s="173"/>
      <c r="F50" s="21"/>
    </row>
    <row r="51" spans="1:7" ht="89.25">
      <c r="A51" s="20" t="s">
        <v>433</v>
      </c>
      <c r="B51" s="20" t="s">
        <v>441</v>
      </c>
      <c r="C51" s="26"/>
      <c r="D51" s="125"/>
      <c r="E51" s="173"/>
      <c r="F51" s="21"/>
    </row>
    <row r="52" spans="1:7" s="25" customFormat="1" ht="24">
      <c r="A52" s="22" t="s">
        <v>439</v>
      </c>
      <c r="B52" s="23" t="s">
        <v>486</v>
      </c>
      <c r="C52" s="26" t="s">
        <v>7</v>
      </c>
      <c r="D52" s="126">
        <v>2</v>
      </c>
      <c r="E52" s="174"/>
      <c r="F52" s="24">
        <f>D52*E52</f>
        <v>0</v>
      </c>
      <c r="G52" s="216"/>
    </row>
    <row r="53" spans="1:7" s="25" customFormat="1" ht="63.75">
      <c r="A53" s="20" t="s">
        <v>483</v>
      </c>
      <c r="B53" s="20" t="s">
        <v>485</v>
      </c>
      <c r="C53" s="26"/>
      <c r="D53" s="125"/>
      <c r="E53" s="173"/>
      <c r="F53" s="21"/>
    </row>
    <row r="54" spans="1:7" s="25" customFormat="1" ht="36">
      <c r="A54" s="22" t="s">
        <v>484</v>
      </c>
      <c r="B54" s="23" t="s">
        <v>487</v>
      </c>
      <c r="C54" s="26" t="s">
        <v>7</v>
      </c>
      <c r="D54" s="126">
        <v>5</v>
      </c>
      <c r="E54" s="174"/>
      <c r="F54" s="24">
        <f>D54*E54</f>
        <v>0</v>
      </c>
      <c r="G54" s="216"/>
    </row>
    <row r="55" spans="1:7" s="25" customFormat="1" ht="51">
      <c r="A55" s="20" t="s">
        <v>495</v>
      </c>
      <c r="B55" s="20" t="s">
        <v>501</v>
      </c>
      <c r="C55" s="26"/>
      <c r="D55" s="125"/>
      <c r="E55" s="173"/>
      <c r="F55" s="21"/>
    </row>
    <row r="56" spans="1:7" s="25" customFormat="1" ht="24">
      <c r="A56" s="22" t="s">
        <v>496</v>
      </c>
      <c r="B56" s="23" t="s">
        <v>500</v>
      </c>
      <c r="C56" s="26" t="s">
        <v>7</v>
      </c>
      <c r="D56" s="126">
        <v>10</v>
      </c>
      <c r="E56" s="174"/>
      <c r="F56" s="24">
        <f>D56*E56</f>
        <v>0</v>
      </c>
      <c r="G56" s="216"/>
    </row>
    <row r="57" spans="1:7" s="25" customFormat="1" ht="63.75">
      <c r="A57" s="20" t="s">
        <v>498</v>
      </c>
      <c r="B57" s="20" t="s">
        <v>502</v>
      </c>
      <c r="C57" s="26"/>
      <c r="D57" s="125"/>
      <c r="E57" s="173"/>
      <c r="F57" s="21"/>
    </row>
    <row r="58" spans="1:7" s="25" customFormat="1" ht="24">
      <c r="A58" s="22" t="s">
        <v>499</v>
      </c>
      <c r="B58" s="23" t="s">
        <v>503</v>
      </c>
      <c r="C58" s="26" t="s">
        <v>7</v>
      </c>
      <c r="D58" s="126">
        <v>88</v>
      </c>
      <c r="E58" s="174"/>
      <c r="F58" s="24">
        <f>D58*E58</f>
        <v>0</v>
      </c>
      <c r="G58" s="216"/>
    </row>
    <row r="59" spans="1:7" s="25" customFormat="1">
      <c r="A59" s="35" t="s">
        <v>545</v>
      </c>
      <c r="B59" s="36" t="s">
        <v>526</v>
      </c>
      <c r="C59" s="29"/>
      <c r="D59" s="132"/>
      <c r="E59" s="233"/>
      <c r="F59" s="131">
        <f>SUM(F60:F63)</f>
        <v>0</v>
      </c>
    </row>
    <row r="60" spans="1:7" s="25" customFormat="1" ht="14.25">
      <c r="A60" s="20" t="s">
        <v>546</v>
      </c>
      <c r="B60" s="20" t="s">
        <v>436</v>
      </c>
      <c r="C60" s="26"/>
      <c r="D60" s="125"/>
      <c r="E60" s="173"/>
      <c r="F60" s="21"/>
    </row>
    <row r="61" spans="1:7" s="25" customFormat="1" ht="48">
      <c r="A61" s="22" t="s">
        <v>547</v>
      </c>
      <c r="B61" s="23" t="s">
        <v>530</v>
      </c>
      <c r="C61" s="26"/>
      <c r="D61" s="125"/>
      <c r="E61" s="173"/>
      <c r="F61" s="21"/>
    </row>
    <row r="62" spans="1:7" s="25" customFormat="1" ht="63.75">
      <c r="A62" s="20" t="s">
        <v>548</v>
      </c>
      <c r="B62" s="20" t="s">
        <v>549</v>
      </c>
      <c r="C62" s="26"/>
      <c r="D62" s="125"/>
      <c r="E62" s="173"/>
      <c r="F62" s="21"/>
    </row>
    <row r="63" spans="1:7" s="25" customFormat="1" ht="24">
      <c r="A63" s="22" t="s">
        <v>551</v>
      </c>
      <c r="B63" s="23" t="s">
        <v>550</v>
      </c>
      <c r="C63" s="26" t="s">
        <v>7</v>
      </c>
      <c r="D63" s="126">
        <v>22</v>
      </c>
      <c r="E63" s="174"/>
      <c r="F63" s="24">
        <f>D63*E63</f>
        <v>0</v>
      </c>
    </row>
    <row r="64" spans="1:7" s="25" customFormat="1">
      <c r="A64" s="35" t="s">
        <v>569</v>
      </c>
      <c r="B64" s="36" t="s">
        <v>405</v>
      </c>
      <c r="C64" s="29"/>
      <c r="D64" s="132"/>
      <c r="E64" s="233"/>
      <c r="F64" s="131">
        <f>SUM(F65:F76)</f>
        <v>0</v>
      </c>
    </row>
    <row r="65" spans="1:7" ht="63.75">
      <c r="A65" s="20" t="s">
        <v>570</v>
      </c>
      <c r="B65" s="20" t="s">
        <v>567</v>
      </c>
      <c r="C65" s="26"/>
      <c r="D65" s="125"/>
      <c r="E65" s="173"/>
      <c r="F65" s="21"/>
    </row>
    <row r="66" spans="1:7" s="25" customFormat="1" ht="24">
      <c r="A66" s="22" t="s">
        <v>571</v>
      </c>
      <c r="B66" s="23" t="s">
        <v>568</v>
      </c>
      <c r="C66" s="26" t="s">
        <v>7</v>
      </c>
      <c r="D66" s="126">
        <v>3</v>
      </c>
      <c r="E66" s="174"/>
      <c r="F66" s="24">
        <f>D66*E66</f>
        <v>0</v>
      </c>
    </row>
    <row r="67" spans="1:7" s="25" customFormat="1" ht="114.75">
      <c r="A67" s="20" t="s">
        <v>592</v>
      </c>
      <c r="B67" s="20" t="s">
        <v>588</v>
      </c>
      <c r="C67" s="26"/>
      <c r="D67" s="125"/>
      <c r="E67" s="173"/>
      <c r="F67" s="21"/>
    </row>
    <row r="68" spans="1:7" s="25" customFormat="1" ht="36">
      <c r="A68" s="22" t="s">
        <v>593</v>
      </c>
      <c r="B68" s="23" t="s">
        <v>589</v>
      </c>
      <c r="C68" s="26" t="s">
        <v>251</v>
      </c>
      <c r="D68" s="126">
        <v>1</v>
      </c>
      <c r="E68" s="174"/>
      <c r="F68" s="24">
        <f>D68*E68</f>
        <v>0</v>
      </c>
    </row>
    <row r="69" spans="1:7" s="25" customFormat="1" ht="76.5">
      <c r="A69" s="20" t="s">
        <v>594</v>
      </c>
      <c r="B69" s="20" t="s">
        <v>596</v>
      </c>
      <c r="C69" s="26"/>
      <c r="D69" s="125"/>
      <c r="E69" s="173"/>
      <c r="F69" s="21"/>
    </row>
    <row r="70" spans="1:7" s="25" customFormat="1" ht="36">
      <c r="A70" s="22" t="s">
        <v>595</v>
      </c>
      <c r="B70" s="23" t="s">
        <v>597</v>
      </c>
      <c r="C70" s="26" t="s">
        <v>7</v>
      </c>
      <c r="D70" s="126">
        <v>3</v>
      </c>
      <c r="E70" s="174"/>
      <c r="F70" s="24">
        <f>D70*E70</f>
        <v>0</v>
      </c>
    </row>
    <row r="71" spans="1:7" s="25" customFormat="1" ht="63.75">
      <c r="A71" s="20" t="s">
        <v>598</v>
      </c>
      <c r="B71" s="20" t="s">
        <v>600</v>
      </c>
      <c r="C71" s="26"/>
      <c r="D71" s="125"/>
      <c r="E71" s="173"/>
      <c r="F71" s="21"/>
    </row>
    <row r="72" spans="1:7" s="25" customFormat="1" ht="24">
      <c r="A72" s="22" t="s">
        <v>599</v>
      </c>
      <c r="B72" s="23" t="s">
        <v>601</v>
      </c>
      <c r="C72" s="26" t="s">
        <v>7</v>
      </c>
      <c r="D72" s="126">
        <v>1</v>
      </c>
      <c r="E72" s="174"/>
      <c r="F72" s="24">
        <f>D72*E72</f>
        <v>0</v>
      </c>
      <c r="G72" s="216"/>
    </row>
    <row r="73" spans="1:7" s="25" customFormat="1" ht="102">
      <c r="A73" s="20" t="s">
        <v>624</v>
      </c>
      <c r="B73" s="20" t="s">
        <v>620</v>
      </c>
      <c r="C73" s="26"/>
      <c r="D73" s="125"/>
      <c r="E73" s="173"/>
      <c r="F73" s="21"/>
    </row>
    <row r="74" spans="1:7" s="25" customFormat="1" ht="36">
      <c r="A74" s="22" t="s">
        <v>625</v>
      </c>
      <c r="B74" s="23" t="s">
        <v>621</v>
      </c>
      <c r="C74" s="26" t="s">
        <v>7</v>
      </c>
      <c r="D74" s="126">
        <v>2</v>
      </c>
      <c r="E74" s="174"/>
      <c r="F74" s="24">
        <f>D74*E74</f>
        <v>0</v>
      </c>
      <c r="G74" s="216"/>
    </row>
    <row r="75" spans="1:7" s="25" customFormat="1" ht="102">
      <c r="A75" s="20" t="s">
        <v>626</v>
      </c>
      <c r="B75" s="20" t="s">
        <v>622</v>
      </c>
      <c r="C75" s="26"/>
      <c r="D75" s="125"/>
      <c r="E75" s="173"/>
      <c r="F75" s="21"/>
    </row>
    <row r="76" spans="1:7" s="25" customFormat="1" ht="24">
      <c r="A76" s="22" t="s">
        <v>627</v>
      </c>
      <c r="B76" s="23" t="s">
        <v>623</v>
      </c>
      <c r="C76" s="26" t="s">
        <v>7</v>
      </c>
      <c r="D76" s="126">
        <v>2</v>
      </c>
      <c r="E76" s="174"/>
      <c r="F76" s="24">
        <f>D76*E76</f>
        <v>0</v>
      </c>
    </row>
    <row r="77" spans="1:7" s="25" customFormat="1" ht="15.75">
      <c r="A77" s="6" t="s">
        <v>14</v>
      </c>
      <c r="B77" s="6" t="s">
        <v>15</v>
      </c>
      <c r="C77" s="7"/>
      <c r="D77" s="224" t="s">
        <v>4</v>
      </c>
      <c r="E77" s="225"/>
      <c r="F77" s="8"/>
    </row>
    <row r="78" spans="1:7" s="25" customFormat="1" ht="15">
      <c r="A78" s="32" t="s">
        <v>107</v>
      </c>
      <c r="B78" s="32" t="s">
        <v>256</v>
      </c>
      <c r="C78" s="33"/>
      <c r="D78" s="226" t="s">
        <v>4</v>
      </c>
      <c r="E78" s="173"/>
      <c r="F78" s="38"/>
    </row>
    <row r="79" spans="1:7" s="25" customFormat="1" ht="15">
      <c r="A79" s="30" t="s">
        <v>446</v>
      </c>
      <c r="B79" s="30" t="s">
        <v>445</v>
      </c>
      <c r="C79" s="31"/>
      <c r="D79" s="226" t="s">
        <v>4</v>
      </c>
      <c r="E79" s="173"/>
      <c r="F79" s="34">
        <f>F85+F105+F122</f>
        <v>0</v>
      </c>
    </row>
    <row r="80" spans="1:7" s="25" customFormat="1">
      <c r="A80" s="35" t="s">
        <v>444</v>
      </c>
      <c r="B80" s="35" t="s">
        <v>5</v>
      </c>
      <c r="C80" s="29"/>
      <c r="D80" s="132"/>
      <c r="E80" s="233"/>
      <c r="F80" s="37"/>
    </row>
    <row r="81" spans="1:6" s="25" customFormat="1" ht="14.25">
      <c r="A81" s="20" t="s">
        <v>447</v>
      </c>
      <c r="B81" s="20" t="s">
        <v>434</v>
      </c>
      <c r="C81" s="26"/>
      <c r="D81" s="125"/>
      <c r="E81" s="173"/>
      <c r="F81" s="21"/>
    </row>
    <row r="82" spans="1:6" s="25" customFormat="1" ht="96">
      <c r="A82" s="22" t="s">
        <v>448</v>
      </c>
      <c r="B82" s="23" t="s">
        <v>357</v>
      </c>
      <c r="C82" s="26"/>
      <c r="D82" s="125"/>
      <c r="E82" s="173"/>
      <c r="F82" s="21"/>
    </row>
    <row r="83" spans="1:6" s="25" customFormat="1" ht="60">
      <c r="A83" s="22" t="s">
        <v>449</v>
      </c>
      <c r="B83" s="23" t="s">
        <v>290</v>
      </c>
      <c r="C83" s="26"/>
      <c r="D83" s="125"/>
      <c r="E83" s="173"/>
      <c r="F83" s="21"/>
    </row>
    <row r="84" spans="1:6" s="25" customFormat="1" ht="14.25">
      <c r="A84" s="22" t="s">
        <v>450</v>
      </c>
      <c r="B84" s="23" t="s">
        <v>277</v>
      </c>
      <c r="C84" s="26"/>
      <c r="D84" s="125"/>
      <c r="E84" s="173"/>
      <c r="F84" s="21"/>
    </row>
    <row r="85" spans="1:6" s="25" customFormat="1">
      <c r="A85" s="35" t="s">
        <v>442</v>
      </c>
      <c r="B85" s="210" t="s">
        <v>432</v>
      </c>
      <c r="C85" s="29"/>
      <c r="D85" s="132"/>
      <c r="E85" s="233"/>
      <c r="F85" s="131">
        <f>SUM(F86:F104)</f>
        <v>0</v>
      </c>
    </row>
    <row r="86" spans="1:6" s="25" customFormat="1" ht="14.25">
      <c r="A86" s="20" t="s">
        <v>443</v>
      </c>
      <c r="B86" s="20" t="s">
        <v>436</v>
      </c>
      <c r="C86" s="26"/>
      <c r="D86" s="125"/>
      <c r="E86" s="173"/>
      <c r="F86" s="21"/>
    </row>
    <row r="87" spans="1:6" s="25" customFormat="1" ht="36">
      <c r="A87" s="22" t="s">
        <v>451</v>
      </c>
      <c r="B87" s="23" t="s">
        <v>437</v>
      </c>
      <c r="C87" s="26"/>
      <c r="D87" s="125"/>
      <c r="E87" s="173"/>
      <c r="F87" s="21"/>
    </row>
    <row r="88" spans="1:6" s="25" customFormat="1" ht="156">
      <c r="A88" s="22" t="s">
        <v>452</v>
      </c>
      <c r="B88" s="23" t="s">
        <v>438</v>
      </c>
      <c r="C88" s="26"/>
      <c r="D88" s="125"/>
      <c r="E88" s="173"/>
      <c r="F88" s="21"/>
    </row>
    <row r="89" spans="1:6" s="25" customFormat="1" ht="89.25">
      <c r="A89" s="20" t="s">
        <v>455</v>
      </c>
      <c r="B89" s="20" t="s">
        <v>441</v>
      </c>
      <c r="C89" s="26"/>
      <c r="D89" s="125"/>
      <c r="E89" s="173"/>
      <c r="F89" s="21"/>
    </row>
    <row r="90" spans="1:6" s="25" customFormat="1" ht="24">
      <c r="A90" s="22" t="s">
        <v>456</v>
      </c>
      <c r="B90" s="23" t="s">
        <v>486</v>
      </c>
      <c r="C90" s="26" t="s">
        <v>7</v>
      </c>
      <c r="D90" s="126">
        <v>28</v>
      </c>
      <c r="E90" s="174"/>
      <c r="F90" s="24">
        <f>D90*E90</f>
        <v>0</v>
      </c>
    </row>
    <row r="91" spans="1:6" s="25" customFormat="1" ht="63.75">
      <c r="A91" s="20" t="s">
        <v>488</v>
      </c>
      <c r="B91" s="20" t="s">
        <v>485</v>
      </c>
      <c r="C91" s="26"/>
      <c r="D91" s="125"/>
      <c r="E91" s="173"/>
      <c r="F91" s="21"/>
    </row>
    <row r="92" spans="1:6" s="25" customFormat="1" ht="36">
      <c r="A92" s="22" t="s">
        <v>489</v>
      </c>
      <c r="B92" s="23" t="s">
        <v>494</v>
      </c>
      <c r="C92" s="26" t="s">
        <v>7</v>
      </c>
      <c r="D92" s="126">
        <v>8</v>
      </c>
      <c r="E92" s="174"/>
      <c r="F92" s="24">
        <f>D92*E92</f>
        <v>0</v>
      </c>
    </row>
    <row r="93" spans="1:6" ht="63.75">
      <c r="A93" s="20" t="s">
        <v>492</v>
      </c>
      <c r="B93" s="20" t="s">
        <v>507</v>
      </c>
      <c r="C93" s="26"/>
      <c r="D93" s="125"/>
      <c r="E93" s="173"/>
      <c r="F93" s="21"/>
    </row>
    <row r="94" spans="1:6" ht="24">
      <c r="A94" s="22" t="s">
        <v>493</v>
      </c>
      <c r="B94" s="23" t="s">
        <v>497</v>
      </c>
      <c r="C94" s="26" t="s">
        <v>7</v>
      </c>
      <c r="D94" s="126">
        <v>9</v>
      </c>
      <c r="E94" s="174"/>
      <c r="F94" s="24">
        <f>D94*E94</f>
        <v>0</v>
      </c>
    </row>
    <row r="95" spans="1:6" ht="76.5">
      <c r="A95" s="20" t="s">
        <v>504</v>
      </c>
      <c r="B95" s="20" t="s">
        <v>506</v>
      </c>
      <c r="C95" s="26"/>
      <c r="D95" s="125"/>
      <c r="E95" s="173"/>
      <c r="F95" s="21"/>
    </row>
    <row r="96" spans="1:6" ht="24">
      <c r="A96" s="22" t="s">
        <v>505</v>
      </c>
      <c r="B96" s="23" t="s">
        <v>510</v>
      </c>
      <c r="C96" s="26" t="s">
        <v>7</v>
      </c>
      <c r="D96" s="126">
        <v>85</v>
      </c>
      <c r="E96" s="174"/>
      <c r="F96" s="24">
        <f>D96*E96</f>
        <v>0</v>
      </c>
    </row>
    <row r="97" spans="1:7" ht="63.75">
      <c r="A97" s="20" t="s">
        <v>508</v>
      </c>
      <c r="B97" s="20" t="s">
        <v>515</v>
      </c>
      <c r="C97" s="26"/>
      <c r="D97" s="125"/>
      <c r="E97" s="173"/>
      <c r="F97" s="21"/>
    </row>
    <row r="98" spans="1:7" ht="24">
      <c r="A98" s="22" t="s">
        <v>509</v>
      </c>
      <c r="B98" s="23" t="s">
        <v>511</v>
      </c>
      <c r="C98" s="26" t="s">
        <v>7</v>
      </c>
      <c r="D98" s="126">
        <v>22</v>
      </c>
      <c r="E98" s="174"/>
      <c r="F98" s="24">
        <f>D98*E98</f>
        <v>0</v>
      </c>
    </row>
    <row r="99" spans="1:7" ht="51">
      <c r="A99" s="20" t="s">
        <v>512</v>
      </c>
      <c r="B99" s="20" t="s">
        <v>514</v>
      </c>
      <c r="C99" s="26"/>
      <c r="D99" s="125"/>
      <c r="E99" s="173"/>
      <c r="F99" s="21"/>
    </row>
    <row r="100" spans="1:7" ht="36">
      <c r="A100" s="22" t="s">
        <v>513</v>
      </c>
      <c r="B100" s="23" t="s">
        <v>516</v>
      </c>
      <c r="C100" s="26" t="s">
        <v>7</v>
      </c>
      <c r="D100" s="126">
        <v>6</v>
      </c>
      <c r="E100" s="174"/>
      <c r="F100" s="24">
        <f>D100*E100</f>
        <v>0</v>
      </c>
    </row>
    <row r="101" spans="1:7" ht="63.75">
      <c r="A101" s="20" t="s">
        <v>517</v>
      </c>
      <c r="B101" s="20" t="s">
        <v>520</v>
      </c>
      <c r="C101" s="26"/>
      <c r="D101" s="125"/>
      <c r="E101" s="173"/>
      <c r="F101" s="21"/>
    </row>
    <row r="102" spans="1:7" ht="24">
      <c r="A102" s="22" t="s">
        <v>518</v>
      </c>
      <c r="B102" s="23" t="s">
        <v>519</v>
      </c>
      <c r="C102" s="26" t="s">
        <v>7</v>
      </c>
      <c r="D102" s="126">
        <v>32</v>
      </c>
      <c r="E102" s="174"/>
      <c r="F102" s="24">
        <f>D102*E102</f>
        <v>0</v>
      </c>
    </row>
    <row r="103" spans="1:7" ht="76.5">
      <c r="A103" s="20" t="s">
        <v>521</v>
      </c>
      <c r="B103" s="20" t="s">
        <v>523</v>
      </c>
      <c r="C103" s="26"/>
      <c r="D103" s="125"/>
      <c r="E103" s="173"/>
      <c r="F103" s="21"/>
    </row>
    <row r="104" spans="1:7" ht="36">
      <c r="A104" s="22" t="s">
        <v>522</v>
      </c>
      <c r="B104" s="23" t="s">
        <v>524</v>
      </c>
      <c r="C104" s="26" t="s">
        <v>7</v>
      </c>
      <c r="D104" s="126">
        <v>106</v>
      </c>
      <c r="E104" s="174"/>
      <c r="F104" s="24">
        <f>D104*E104</f>
        <v>0</v>
      </c>
      <c r="G104" s="216"/>
    </row>
    <row r="105" spans="1:7">
      <c r="A105" s="35" t="s">
        <v>525</v>
      </c>
      <c r="B105" s="36" t="s">
        <v>526</v>
      </c>
      <c r="C105" s="29"/>
      <c r="D105" s="132"/>
      <c r="E105" s="233"/>
      <c r="F105" s="131">
        <f>SUM(F106:F121)</f>
        <v>0</v>
      </c>
    </row>
    <row r="106" spans="1:7" ht="14.25">
      <c r="A106" s="20" t="s">
        <v>528</v>
      </c>
      <c r="B106" s="20" t="s">
        <v>436</v>
      </c>
      <c r="C106" s="26"/>
      <c r="D106" s="125"/>
      <c r="E106" s="173"/>
      <c r="F106" s="21"/>
    </row>
    <row r="107" spans="1:7" ht="48">
      <c r="A107" s="22" t="s">
        <v>529</v>
      </c>
      <c r="B107" s="23" t="s">
        <v>530</v>
      </c>
      <c r="C107" s="26"/>
      <c r="D107" s="125"/>
      <c r="E107" s="173"/>
      <c r="F107" s="21"/>
    </row>
    <row r="108" spans="1:7" ht="76.5">
      <c r="A108" s="20" t="s">
        <v>527</v>
      </c>
      <c r="B108" s="20" t="s">
        <v>532</v>
      </c>
      <c r="C108" s="26"/>
      <c r="D108" s="125"/>
      <c r="E108" s="173"/>
      <c r="F108" s="21"/>
    </row>
    <row r="109" spans="1:7" ht="24">
      <c r="A109" s="22" t="s">
        <v>735</v>
      </c>
      <c r="B109" s="23" t="s">
        <v>531</v>
      </c>
      <c r="C109" s="26" t="s">
        <v>7</v>
      </c>
      <c r="D109" s="126">
        <v>11</v>
      </c>
      <c r="E109" s="174"/>
      <c r="F109" s="24">
        <f>D109*E109</f>
        <v>0</v>
      </c>
    </row>
    <row r="110" spans="1:7" ht="76.5">
      <c r="A110" s="20" t="s">
        <v>537</v>
      </c>
      <c r="B110" s="20" t="s">
        <v>539</v>
      </c>
      <c r="C110" s="26"/>
      <c r="D110" s="125"/>
      <c r="E110" s="173"/>
      <c r="F110" s="21"/>
    </row>
    <row r="111" spans="1:7" ht="24">
      <c r="A111" s="22" t="s">
        <v>538</v>
      </c>
      <c r="B111" s="23" t="s">
        <v>540</v>
      </c>
      <c r="C111" s="26" t="s">
        <v>7</v>
      </c>
      <c r="D111" s="126">
        <v>2</v>
      </c>
      <c r="E111" s="174"/>
      <c r="F111" s="24">
        <f>D111*E111</f>
        <v>0</v>
      </c>
    </row>
    <row r="112" spans="1:7" ht="76.5">
      <c r="A112" s="20" t="s">
        <v>541</v>
      </c>
      <c r="B112" s="20" t="s">
        <v>543</v>
      </c>
      <c r="C112" s="26"/>
      <c r="D112" s="125"/>
      <c r="E112" s="173"/>
      <c r="F112" s="21"/>
    </row>
    <row r="113" spans="1:7" ht="24">
      <c r="A113" s="22" t="s">
        <v>542</v>
      </c>
      <c r="B113" s="23" t="s">
        <v>544</v>
      </c>
      <c r="C113" s="26" t="s">
        <v>7</v>
      </c>
      <c r="D113" s="126">
        <v>8</v>
      </c>
      <c r="E113" s="174"/>
      <c r="F113" s="24">
        <f>D113*E113</f>
        <v>0</v>
      </c>
    </row>
    <row r="114" spans="1:7" ht="89.25">
      <c r="A114" s="20" t="s">
        <v>552</v>
      </c>
      <c r="B114" s="20" t="s">
        <v>554</v>
      </c>
      <c r="C114" s="26"/>
      <c r="D114" s="125"/>
      <c r="E114" s="173"/>
      <c r="F114" s="21"/>
    </row>
    <row r="115" spans="1:7" ht="36">
      <c r="A115" s="22" t="s">
        <v>553</v>
      </c>
      <c r="B115" s="23" t="s">
        <v>555</v>
      </c>
      <c r="C115" s="26" t="s">
        <v>7</v>
      </c>
      <c r="D115" s="126">
        <v>1</v>
      </c>
      <c r="E115" s="174"/>
      <c r="F115" s="24">
        <f>D115*E115</f>
        <v>0</v>
      </c>
    </row>
    <row r="116" spans="1:7" ht="63.75">
      <c r="A116" s="20" t="s">
        <v>556</v>
      </c>
      <c r="B116" s="20" t="s">
        <v>559</v>
      </c>
      <c r="C116" s="26"/>
      <c r="D116" s="125"/>
      <c r="E116" s="173"/>
      <c r="F116" s="21"/>
    </row>
    <row r="117" spans="1:7" ht="24">
      <c r="A117" s="22" t="s">
        <v>557</v>
      </c>
      <c r="B117" s="23" t="s">
        <v>558</v>
      </c>
      <c r="C117" s="26" t="s">
        <v>7</v>
      </c>
      <c r="D117" s="133">
        <f>14-3</f>
        <v>11</v>
      </c>
      <c r="E117" s="174"/>
      <c r="F117" s="24">
        <f>D117*E117</f>
        <v>0</v>
      </c>
    </row>
    <row r="118" spans="1:7" ht="25.5">
      <c r="A118" s="20" t="s">
        <v>560</v>
      </c>
      <c r="B118" s="20" t="s">
        <v>963</v>
      </c>
      <c r="C118" s="26"/>
      <c r="D118" s="125"/>
      <c r="E118" s="173"/>
      <c r="F118" s="21"/>
    </row>
    <row r="119" spans="1:7" ht="24">
      <c r="A119" s="22" t="s">
        <v>561</v>
      </c>
      <c r="B119" s="23" t="s">
        <v>964</v>
      </c>
      <c r="C119" s="26" t="s">
        <v>7</v>
      </c>
      <c r="D119" s="126">
        <v>1</v>
      </c>
      <c r="E119" s="174"/>
      <c r="F119" s="24">
        <f>D119*E119</f>
        <v>0</v>
      </c>
      <c r="G119" s="222"/>
    </row>
    <row r="120" spans="1:7" ht="63.75">
      <c r="A120" s="20" t="s">
        <v>562</v>
      </c>
      <c r="B120" s="20" t="s">
        <v>1023</v>
      </c>
      <c r="C120" s="26"/>
      <c r="D120" s="125"/>
      <c r="E120" s="173"/>
      <c r="F120" s="21"/>
    </row>
    <row r="121" spans="1:7" ht="24">
      <c r="A121" s="22" t="s">
        <v>563</v>
      </c>
      <c r="B121" s="23" t="s">
        <v>564</v>
      </c>
      <c r="C121" s="26" t="s">
        <v>7</v>
      </c>
      <c r="D121" s="126">
        <v>3</v>
      </c>
      <c r="E121" s="174"/>
      <c r="F121" s="24">
        <f>D121*E121</f>
        <v>0</v>
      </c>
    </row>
    <row r="122" spans="1:7">
      <c r="A122" s="35" t="s">
        <v>565</v>
      </c>
      <c r="B122" s="36" t="s">
        <v>405</v>
      </c>
      <c r="C122" s="29"/>
      <c r="D122" s="132"/>
      <c r="E122" s="233"/>
      <c r="F122" s="131">
        <f>SUM(F123:F138)</f>
        <v>0</v>
      </c>
    </row>
    <row r="123" spans="1:7" ht="63.75">
      <c r="A123" s="20" t="s">
        <v>566</v>
      </c>
      <c r="B123" s="20" t="s">
        <v>567</v>
      </c>
      <c r="C123" s="26"/>
      <c r="D123" s="125"/>
      <c r="E123" s="173"/>
      <c r="F123" s="21"/>
    </row>
    <row r="124" spans="1:7" ht="24">
      <c r="A124" s="22" t="s">
        <v>397</v>
      </c>
      <c r="B124" s="23" t="s">
        <v>568</v>
      </c>
      <c r="C124" s="26" t="s">
        <v>7</v>
      </c>
      <c r="D124" s="126">
        <v>7</v>
      </c>
      <c r="E124" s="174"/>
      <c r="F124" s="24">
        <f>D124*E124</f>
        <v>0</v>
      </c>
    </row>
    <row r="125" spans="1:7" ht="76.5">
      <c r="A125" s="20" t="s">
        <v>572</v>
      </c>
      <c r="B125" s="20" t="s">
        <v>580</v>
      </c>
      <c r="C125" s="26"/>
      <c r="D125" s="125"/>
      <c r="E125" s="173"/>
      <c r="F125" s="21"/>
    </row>
    <row r="126" spans="1:7" ht="24">
      <c r="A126" s="22" t="s">
        <v>402</v>
      </c>
      <c r="B126" s="23" t="s">
        <v>574</v>
      </c>
      <c r="C126" s="26" t="s">
        <v>7</v>
      </c>
      <c r="D126" s="126">
        <v>30</v>
      </c>
      <c r="E126" s="174"/>
      <c r="F126" s="24">
        <f>D126*E126</f>
        <v>0</v>
      </c>
      <c r="G126" s="222"/>
    </row>
    <row r="127" spans="1:7" ht="63.75">
      <c r="A127" s="20" t="s">
        <v>578</v>
      </c>
      <c r="B127" s="20" t="s">
        <v>581</v>
      </c>
      <c r="C127" s="26"/>
      <c r="D127" s="125"/>
      <c r="E127" s="173"/>
      <c r="F127" s="21"/>
    </row>
    <row r="128" spans="1:7" ht="24">
      <c r="A128" s="22" t="s">
        <v>579</v>
      </c>
      <c r="B128" s="23" t="s">
        <v>582</v>
      </c>
      <c r="C128" s="26" t="s">
        <v>7</v>
      </c>
      <c r="D128" s="126">
        <v>4</v>
      </c>
      <c r="E128" s="174"/>
      <c r="F128" s="24">
        <f>D128*E128</f>
        <v>0</v>
      </c>
    </row>
    <row r="129" spans="1:7" ht="114.75">
      <c r="A129" s="20" t="s">
        <v>590</v>
      </c>
      <c r="B129" s="20" t="s">
        <v>588</v>
      </c>
      <c r="C129" s="26"/>
      <c r="D129" s="125"/>
      <c r="E129" s="173"/>
      <c r="F129" s="21"/>
    </row>
    <row r="130" spans="1:7" ht="36">
      <c r="A130" s="22" t="s">
        <v>591</v>
      </c>
      <c r="B130" s="23" t="s">
        <v>589</v>
      </c>
      <c r="C130" s="26" t="s">
        <v>251</v>
      </c>
      <c r="D130" s="133">
        <f>7-2</f>
        <v>5</v>
      </c>
      <c r="E130" s="174"/>
      <c r="F130" s="24">
        <f>D130*E130</f>
        <v>0</v>
      </c>
    </row>
    <row r="131" spans="1:7" ht="76.5">
      <c r="A131" s="20" t="s">
        <v>602</v>
      </c>
      <c r="B131" s="20" t="s">
        <v>596</v>
      </c>
      <c r="C131" s="26"/>
      <c r="D131" s="125"/>
      <c r="E131" s="173"/>
      <c r="F131" s="21"/>
    </row>
    <row r="132" spans="1:7" ht="36">
      <c r="A132" s="22" t="s">
        <v>603</v>
      </c>
      <c r="B132" s="23" t="s">
        <v>597</v>
      </c>
      <c r="C132" s="26" t="s">
        <v>7</v>
      </c>
      <c r="D132" s="133">
        <f>15-4</f>
        <v>11</v>
      </c>
      <c r="E132" s="174"/>
      <c r="F132" s="24">
        <f>D132*E132</f>
        <v>0</v>
      </c>
      <c r="G132" s="222"/>
    </row>
    <row r="133" spans="1:7" ht="63.75">
      <c r="A133" s="20" t="s">
        <v>604</v>
      </c>
      <c r="B133" s="20" t="s">
        <v>600</v>
      </c>
      <c r="C133" s="26"/>
      <c r="D133" s="125"/>
      <c r="E133" s="173"/>
      <c r="F133" s="21"/>
    </row>
    <row r="134" spans="1:7" ht="24">
      <c r="A134" s="22" t="s">
        <v>605</v>
      </c>
      <c r="B134" s="23" t="s">
        <v>601</v>
      </c>
      <c r="C134" s="26" t="s">
        <v>7</v>
      </c>
      <c r="D134" s="133">
        <f>12-1</f>
        <v>11</v>
      </c>
      <c r="E134" s="174"/>
      <c r="F134" s="24">
        <f>D134*E134</f>
        <v>0</v>
      </c>
    </row>
    <row r="135" spans="1:7" ht="102">
      <c r="A135" s="20" t="s">
        <v>616</v>
      </c>
      <c r="B135" s="20" t="s">
        <v>620</v>
      </c>
      <c r="C135" s="26"/>
      <c r="D135" s="125"/>
      <c r="E135" s="173"/>
      <c r="F135" s="21"/>
    </row>
    <row r="136" spans="1:7" ht="36">
      <c r="A136" s="22" t="s">
        <v>617</v>
      </c>
      <c r="B136" s="23" t="s">
        <v>621</v>
      </c>
      <c r="C136" s="26" t="s">
        <v>7</v>
      </c>
      <c r="D136" s="126">
        <v>1</v>
      </c>
      <c r="E136" s="174"/>
      <c r="F136" s="24">
        <f>D136*E136</f>
        <v>0</v>
      </c>
      <c r="G136" s="222"/>
    </row>
    <row r="137" spans="1:7" ht="102">
      <c r="A137" s="20" t="s">
        <v>618</v>
      </c>
      <c r="B137" s="20" t="s">
        <v>622</v>
      </c>
      <c r="C137" s="26"/>
      <c r="D137" s="125"/>
      <c r="E137" s="173"/>
      <c r="F137" s="21"/>
    </row>
    <row r="138" spans="1:7" ht="24">
      <c r="A138" s="22" t="s">
        <v>619</v>
      </c>
      <c r="B138" s="23" t="s">
        <v>623</v>
      </c>
      <c r="C138" s="26" t="s">
        <v>7</v>
      </c>
      <c r="D138" s="126">
        <v>3</v>
      </c>
      <c r="E138" s="174"/>
      <c r="F138" s="24">
        <f>D138*E138</f>
        <v>0</v>
      </c>
    </row>
    <row r="139" spans="1:7" ht="72">
      <c r="A139" s="20" t="s">
        <v>997</v>
      </c>
      <c r="B139" s="264" t="s">
        <v>999</v>
      </c>
      <c r="C139" s="248"/>
      <c r="D139" s="252"/>
      <c r="E139" s="250"/>
      <c r="F139" s="237"/>
    </row>
    <row r="140" spans="1:7" ht="24">
      <c r="A140" s="22" t="s">
        <v>998</v>
      </c>
      <c r="B140" s="264" t="s">
        <v>1000</v>
      </c>
      <c r="C140" s="248" t="s">
        <v>7</v>
      </c>
      <c r="D140" s="252">
        <v>2</v>
      </c>
      <c r="E140" s="174"/>
      <c r="F140" s="24">
        <f>D140*E140</f>
        <v>0</v>
      </c>
    </row>
    <row r="141" spans="1:7" ht="15.75">
      <c r="A141" s="6" t="s">
        <v>16</v>
      </c>
      <c r="B141" s="6" t="s">
        <v>17</v>
      </c>
      <c r="C141" s="7"/>
      <c r="D141" s="224" t="s">
        <v>4</v>
      </c>
      <c r="E141" s="225"/>
      <c r="F141" s="8"/>
    </row>
    <row r="142" spans="1:7" ht="15">
      <c r="A142" s="32" t="s">
        <v>252</v>
      </c>
      <c r="B142" s="32" t="s">
        <v>418</v>
      </c>
      <c r="C142" s="33"/>
      <c r="D142" s="226" t="s">
        <v>4</v>
      </c>
      <c r="E142" s="173"/>
      <c r="F142" s="38"/>
    </row>
    <row r="143" spans="1:7" ht="15">
      <c r="A143" s="30" t="s">
        <v>457</v>
      </c>
      <c r="B143" s="30" t="s">
        <v>458</v>
      </c>
      <c r="C143" s="31"/>
      <c r="D143" s="226" t="s">
        <v>4</v>
      </c>
      <c r="E143" s="173"/>
      <c r="F143" s="34">
        <f>F149+F157</f>
        <v>0</v>
      </c>
    </row>
    <row r="144" spans="1:7">
      <c r="A144" s="35" t="s">
        <v>459</v>
      </c>
      <c r="B144" s="35" t="s">
        <v>5</v>
      </c>
      <c r="C144" s="29"/>
      <c r="D144" s="132"/>
      <c r="E144" s="233"/>
      <c r="F144" s="37"/>
    </row>
    <row r="145" spans="1:7" ht="14.25">
      <c r="A145" s="20" t="s">
        <v>460</v>
      </c>
      <c r="B145" s="20" t="s">
        <v>434</v>
      </c>
      <c r="C145" s="26"/>
      <c r="D145" s="125"/>
      <c r="E145" s="173"/>
      <c r="F145" s="21"/>
    </row>
    <row r="146" spans="1:7" ht="96">
      <c r="A146" s="22" t="s">
        <v>461</v>
      </c>
      <c r="B146" s="23" t="s">
        <v>357</v>
      </c>
      <c r="C146" s="26"/>
      <c r="D146" s="125"/>
      <c r="E146" s="173"/>
      <c r="F146" s="21"/>
    </row>
    <row r="147" spans="1:7" ht="60">
      <c r="A147" s="22" t="s">
        <v>462</v>
      </c>
      <c r="B147" s="23" t="s">
        <v>290</v>
      </c>
      <c r="C147" s="26"/>
      <c r="D147" s="125"/>
      <c r="E147" s="173"/>
      <c r="F147" s="21"/>
    </row>
    <row r="148" spans="1:7" ht="14.25">
      <c r="A148" s="22" t="s">
        <v>463</v>
      </c>
      <c r="B148" s="23" t="s">
        <v>277</v>
      </c>
      <c r="C148" s="26"/>
      <c r="D148" s="125"/>
      <c r="E148" s="173"/>
      <c r="F148" s="21"/>
    </row>
    <row r="149" spans="1:7">
      <c r="A149" s="35" t="s">
        <v>464</v>
      </c>
      <c r="B149" s="210" t="s">
        <v>432</v>
      </c>
      <c r="C149" s="29"/>
      <c r="D149" s="132"/>
      <c r="E149" s="233"/>
      <c r="F149" s="131">
        <f>SUM(F150:F156)</f>
        <v>0</v>
      </c>
    </row>
    <row r="150" spans="1:7" ht="14.25">
      <c r="A150" s="20" t="s">
        <v>465</v>
      </c>
      <c r="B150" s="20" t="s">
        <v>436</v>
      </c>
      <c r="C150" s="26"/>
      <c r="D150" s="125"/>
      <c r="E150" s="173"/>
      <c r="F150" s="21"/>
    </row>
    <row r="151" spans="1:7" ht="36">
      <c r="A151" s="22" t="s">
        <v>466</v>
      </c>
      <c r="B151" s="23" t="s">
        <v>437</v>
      </c>
      <c r="C151" s="26"/>
      <c r="D151" s="125"/>
      <c r="E151" s="173"/>
      <c r="F151" s="21"/>
    </row>
    <row r="152" spans="1:7" ht="156">
      <c r="A152" s="22" t="s">
        <v>467</v>
      </c>
      <c r="B152" s="23" t="s">
        <v>438</v>
      </c>
      <c r="C152" s="26"/>
      <c r="D152" s="125"/>
      <c r="E152" s="173"/>
      <c r="F152" s="21"/>
    </row>
    <row r="153" spans="1:7" ht="89.25">
      <c r="A153" s="20" t="s">
        <v>468</v>
      </c>
      <c r="B153" s="20" t="s">
        <v>441</v>
      </c>
      <c r="C153" s="26"/>
      <c r="D153" s="125"/>
      <c r="E153" s="173"/>
      <c r="F153" s="21"/>
    </row>
    <row r="154" spans="1:7" ht="24">
      <c r="A154" s="22" t="s">
        <v>469</v>
      </c>
      <c r="B154" s="23" t="s">
        <v>440</v>
      </c>
      <c r="C154" s="26" t="s">
        <v>7</v>
      </c>
      <c r="D154" s="126">
        <v>2</v>
      </c>
      <c r="E154" s="174"/>
      <c r="F154" s="24">
        <f>D154*E154</f>
        <v>0</v>
      </c>
      <c r="G154" s="222"/>
    </row>
    <row r="155" spans="1:7" ht="63.75">
      <c r="A155" s="20" t="s">
        <v>490</v>
      </c>
      <c r="B155" s="20" t="s">
        <v>485</v>
      </c>
      <c r="C155" s="26"/>
      <c r="D155" s="125"/>
      <c r="E155" s="173"/>
      <c r="F155" s="21"/>
    </row>
    <row r="156" spans="1:7" ht="36">
      <c r="A156" s="22" t="s">
        <v>491</v>
      </c>
      <c r="B156" s="23" t="s">
        <v>487</v>
      </c>
      <c r="C156" s="26" t="s">
        <v>7</v>
      </c>
      <c r="D156" s="126">
        <v>38</v>
      </c>
      <c r="E156" s="174"/>
      <c r="F156" s="24">
        <f>D156*E156</f>
        <v>0</v>
      </c>
      <c r="G156" s="222"/>
    </row>
    <row r="157" spans="1:7">
      <c r="A157" s="35" t="s">
        <v>583</v>
      </c>
      <c r="B157" s="36" t="s">
        <v>405</v>
      </c>
      <c r="C157" s="29"/>
      <c r="D157" s="132"/>
      <c r="E157" s="233"/>
      <c r="F157" s="131">
        <f>SUM(F158:F165)</f>
        <v>0</v>
      </c>
    </row>
    <row r="158" spans="1:7" ht="63.75">
      <c r="A158" s="20" t="s">
        <v>584</v>
      </c>
      <c r="B158" s="20" t="s">
        <v>581</v>
      </c>
      <c r="C158" s="26"/>
      <c r="D158" s="125"/>
      <c r="E158" s="173"/>
      <c r="F158" s="21"/>
    </row>
    <row r="159" spans="1:7" ht="24">
      <c r="A159" s="22" t="s">
        <v>585</v>
      </c>
      <c r="B159" s="23" t="s">
        <v>582</v>
      </c>
      <c r="C159" s="26" t="s">
        <v>7</v>
      </c>
      <c r="D159" s="126">
        <v>2</v>
      </c>
      <c r="E159" s="174"/>
      <c r="F159" s="24">
        <f>D159*E159</f>
        <v>0</v>
      </c>
    </row>
    <row r="160" spans="1:7" ht="114.75">
      <c r="A160" s="20" t="s">
        <v>586</v>
      </c>
      <c r="B160" s="20" t="s">
        <v>588</v>
      </c>
      <c r="C160" s="26"/>
      <c r="D160" s="125"/>
      <c r="E160" s="173"/>
      <c r="F160" s="21"/>
    </row>
    <row r="161" spans="1:7" ht="36">
      <c r="A161" s="22" t="s">
        <v>587</v>
      </c>
      <c r="B161" s="23" t="s">
        <v>589</v>
      </c>
      <c r="C161" s="26" t="s">
        <v>251</v>
      </c>
      <c r="D161" s="126">
        <v>3</v>
      </c>
      <c r="E161" s="174"/>
      <c r="F161" s="24">
        <f>D161*E161</f>
        <v>0</v>
      </c>
    </row>
    <row r="162" spans="1:7" ht="76.5">
      <c r="A162" s="20" t="s">
        <v>606</v>
      </c>
      <c r="B162" s="20" t="s">
        <v>596</v>
      </c>
      <c r="C162" s="26"/>
      <c r="D162" s="125"/>
      <c r="E162" s="173"/>
      <c r="F162" s="21"/>
    </row>
    <row r="163" spans="1:7" ht="36">
      <c r="A163" s="22" t="s">
        <v>607</v>
      </c>
      <c r="B163" s="23" t="s">
        <v>597</v>
      </c>
      <c r="C163" s="26" t="s">
        <v>7</v>
      </c>
      <c r="D163" s="126">
        <v>9</v>
      </c>
      <c r="E163" s="174"/>
      <c r="F163" s="24">
        <f>D163*E163</f>
        <v>0</v>
      </c>
      <c r="G163" s="222"/>
    </row>
    <row r="164" spans="1:7" ht="63.75">
      <c r="A164" s="20" t="s">
        <v>608</v>
      </c>
      <c r="B164" s="20" t="s">
        <v>600</v>
      </c>
      <c r="C164" s="26"/>
      <c r="D164" s="125"/>
      <c r="E164" s="173"/>
      <c r="F164" s="21"/>
    </row>
    <row r="165" spans="1:7" ht="24">
      <c r="A165" s="22" t="s">
        <v>609</v>
      </c>
      <c r="B165" s="23" t="s">
        <v>601</v>
      </c>
      <c r="C165" s="26" t="s">
        <v>7</v>
      </c>
      <c r="D165" s="126">
        <v>1</v>
      </c>
      <c r="E165" s="174"/>
      <c r="F165" s="24">
        <f>D165*E165</f>
        <v>0</v>
      </c>
    </row>
    <row r="166" spans="1:7" ht="15.75">
      <c r="A166" s="6" t="s">
        <v>18</v>
      </c>
      <c r="B166" s="6" t="s">
        <v>417</v>
      </c>
      <c r="C166" s="7"/>
      <c r="D166" s="224" t="s">
        <v>4</v>
      </c>
      <c r="E166" s="225"/>
      <c r="F166" s="8"/>
    </row>
    <row r="167" spans="1:7" ht="15">
      <c r="A167" s="32" t="s">
        <v>253</v>
      </c>
      <c r="B167" s="32" t="s">
        <v>419</v>
      </c>
      <c r="C167" s="33"/>
      <c r="D167" s="226" t="s">
        <v>4</v>
      </c>
      <c r="E167" s="173"/>
      <c r="F167" s="38"/>
    </row>
    <row r="168" spans="1:7" ht="15">
      <c r="A168" s="30" t="s">
        <v>470</v>
      </c>
      <c r="B168" s="30" t="s">
        <v>471</v>
      </c>
      <c r="C168" s="31"/>
      <c r="D168" s="226" t="s">
        <v>4</v>
      </c>
      <c r="E168" s="173"/>
      <c r="F168" s="34">
        <f>F174+F180+F185</f>
        <v>0</v>
      </c>
    </row>
    <row r="169" spans="1:7">
      <c r="A169" s="35" t="s">
        <v>472</v>
      </c>
      <c r="B169" s="35" t="s">
        <v>5</v>
      </c>
      <c r="C169" s="29"/>
      <c r="D169" s="132"/>
      <c r="E169" s="233"/>
      <c r="F169" s="37"/>
    </row>
    <row r="170" spans="1:7" ht="14.25">
      <c r="A170" s="20" t="s">
        <v>473</v>
      </c>
      <c r="B170" s="20" t="s">
        <v>434</v>
      </c>
      <c r="C170" s="26"/>
      <c r="D170" s="125"/>
      <c r="E170" s="173"/>
      <c r="F170" s="21"/>
    </row>
    <row r="171" spans="1:7" ht="96">
      <c r="A171" s="22" t="s">
        <v>474</v>
      </c>
      <c r="B171" s="23" t="s">
        <v>357</v>
      </c>
      <c r="C171" s="26"/>
      <c r="D171" s="125"/>
      <c r="E171" s="173"/>
      <c r="F171" s="21"/>
    </row>
    <row r="172" spans="1:7" ht="60">
      <c r="A172" s="22" t="s">
        <v>475</v>
      </c>
      <c r="B172" s="23" t="s">
        <v>290</v>
      </c>
      <c r="C172" s="26"/>
      <c r="D172" s="125"/>
      <c r="E172" s="173"/>
      <c r="F172" s="21"/>
    </row>
    <row r="173" spans="1:7" ht="14.25">
      <c r="A173" s="22" t="s">
        <v>476</v>
      </c>
      <c r="B173" s="23" t="s">
        <v>277</v>
      </c>
      <c r="C173" s="26"/>
      <c r="D173" s="125"/>
      <c r="E173" s="173"/>
      <c r="F173" s="21"/>
    </row>
    <row r="174" spans="1:7">
      <c r="A174" s="35" t="s">
        <v>477</v>
      </c>
      <c r="B174" s="210" t="s">
        <v>432</v>
      </c>
      <c r="C174" s="29"/>
      <c r="D174" s="132"/>
      <c r="E174" s="233"/>
      <c r="F174" s="131">
        <f>SUM(F175:F179)</f>
        <v>0</v>
      </c>
    </row>
    <row r="175" spans="1:7" ht="14.25">
      <c r="A175" s="20" t="s">
        <v>478</v>
      </c>
      <c r="B175" s="20" t="s">
        <v>436</v>
      </c>
      <c r="C175" s="26"/>
      <c r="D175" s="125"/>
      <c r="E175" s="173"/>
      <c r="F175" s="21"/>
    </row>
    <row r="176" spans="1:7" ht="36">
      <c r="A176" s="22" t="s">
        <v>479</v>
      </c>
      <c r="B176" s="23" t="s">
        <v>437</v>
      </c>
      <c r="C176" s="26"/>
      <c r="D176" s="125"/>
      <c r="E176" s="173"/>
      <c r="F176" s="21"/>
    </row>
    <row r="177" spans="1:7" ht="156">
      <c r="A177" s="22" t="s">
        <v>480</v>
      </c>
      <c r="B177" s="23" t="s">
        <v>438</v>
      </c>
      <c r="C177" s="26"/>
      <c r="D177" s="125"/>
      <c r="E177" s="173"/>
      <c r="F177" s="21"/>
    </row>
    <row r="178" spans="1:7" ht="89.25">
      <c r="A178" s="20" t="s">
        <v>481</v>
      </c>
      <c r="B178" s="20" t="s">
        <v>441</v>
      </c>
      <c r="C178" s="26"/>
      <c r="D178" s="125"/>
      <c r="E178" s="173"/>
      <c r="F178" s="21"/>
    </row>
    <row r="179" spans="1:7" ht="24">
      <c r="A179" s="22" t="s">
        <v>482</v>
      </c>
      <c r="B179" s="23" t="s">
        <v>440</v>
      </c>
      <c r="C179" s="26" t="s">
        <v>7</v>
      </c>
      <c r="D179" s="126">
        <v>2</v>
      </c>
      <c r="E179" s="174"/>
      <c r="F179" s="24">
        <f>D179*E179</f>
        <v>0</v>
      </c>
      <c r="G179" s="222"/>
    </row>
    <row r="180" spans="1:7">
      <c r="A180" s="35" t="s">
        <v>533</v>
      </c>
      <c r="B180" s="36" t="s">
        <v>526</v>
      </c>
      <c r="C180" s="29"/>
      <c r="D180" s="132"/>
      <c r="E180" s="233"/>
      <c r="F180" s="131">
        <f>SUM(F181:F184)</f>
        <v>0</v>
      </c>
    </row>
    <row r="181" spans="1:7" ht="14.25">
      <c r="A181" s="20" t="s">
        <v>534</v>
      </c>
      <c r="B181" s="20" t="s">
        <v>436</v>
      </c>
      <c r="C181" s="26"/>
      <c r="D181" s="125"/>
      <c r="E181" s="173"/>
      <c r="F181" s="21"/>
    </row>
    <row r="182" spans="1:7" ht="48">
      <c r="A182" s="22" t="s">
        <v>535</v>
      </c>
      <c r="B182" s="23" t="s">
        <v>530</v>
      </c>
      <c r="C182" s="26"/>
      <c r="D182" s="125"/>
      <c r="E182" s="173"/>
      <c r="F182" s="21"/>
    </row>
    <row r="183" spans="1:7" ht="76.5">
      <c r="A183" s="20" t="s">
        <v>536</v>
      </c>
      <c r="B183" s="20" t="s">
        <v>532</v>
      </c>
      <c r="C183" s="26"/>
      <c r="D183" s="125"/>
      <c r="E183" s="173"/>
      <c r="F183" s="21"/>
    </row>
    <row r="184" spans="1:7" ht="24">
      <c r="A184" s="22" t="s">
        <v>385</v>
      </c>
      <c r="B184" s="23" t="s">
        <v>531</v>
      </c>
      <c r="C184" s="26" t="s">
        <v>7</v>
      </c>
      <c r="D184" s="126">
        <v>2</v>
      </c>
      <c r="E184" s="174"/>
      <c r="F184" s="24">
        <f>D184*E184</f>
        <v>0</v>
      </c>
      <c r="G184" s="222"/>
    </row>
    <row r="185" spans="1:7">
      <c r="A185" s="35" t="s">
        <v>575</v>
      </c>
      <c r="B185" s="36" t="s">
        <v>405</v>
      </c>
      <c r="C185" s="29"/>
      <c r="D185" s="132"/>
      <c r="E185" s="233"/>
      <c r="F185" s="131">
        <f>SUM(F186:F193)</f>
        <v>0</v>
      </c>
    </row>
    <row r="186" spans="1:7" ht="76.5">
      <c r="A186" s="20" t="s">
        <v>576</v>
      </c>
      <c r="B186" s="20" t="s">
        <v>573</v>
      </c>
      <c r="C186" s="26"/>
      <c r="D186" s="125"/>
      <c r="E186" s="173"/>
      <c r="F186" s="21"/>
    </row>
    <row r="187" spans="1:7" ht="24">
      <c r="A187" s="22" t="s">
        <v>577</v>
      </c>
      <c r="B187" s="23" t="s">
        <v>574</v>
      </c>
      <c r="C187" s="26" t="s">
        <v>7</v>
      </c>
      <c r="D187" s="126">
        <v>1</v>
      </c>
      <c r="E187" s="174"/>
      <c r="F187" s="24">
        <f>D187*E187</f>
        <v>0</v>
      </c>
      <c r="G187" s="222"/>
    </row>
    <row r="188" spans="1:7" ht="114.75">
      <c r="A188" s="20" t="s">
        <v>610</v>
      </c>
      <c r="B188" s="20" t="s">
        <v>588</v>
      </c>
      <c r="C188" s="26"/>
      <c r="D188" s="125"/>
      <c r="E188" s="173"/>
      <c r="F188" s="21"/>
    </row>
    <row r="189" spans="1:7" ht="36">
      <c r="A189" s="22" t="s">
        <v>611</v>
      </c>
      <c r="B189" s="23" t="s">
        <v>589</v>
      </c>
      <c r="C189" s="26" t="s">
        <v>251</v>
      </c>
      <c r="D189" s="126">
        <v>4</v>
      </c>
      <c r="E189" s="174"/>
      <c r="F189" s="24">
        <f>D189*E189</f>
        <v>0</v>
      </c>
    </row>
    <row r="190" spans="1:7" ht="76.5">
      <c r="A190" s="20" t="s">
        <v>612</v>
      </c>
      <c r="B190" s="20" t="s">
        <v>596</v>
      </c>
      <c r="C190" s="26"/>
      <c r="D190" s="125"/>
      <c r="E190" s="173"/>
      <c r="F190" s="21"/>
    </row>
    <row r="191" spans="1:7" ht="36">
      <c r="A191" s="22" t="s">
        <v>613</v>
      </c>
      <c r="B191" s="23" t="s">
        <v>597</v>
      </c>
      <c r="C191" s="26" t="s">
        <v>7</v>
      </c>
      <c r="D191" s="126">
        <v>3</v>
      </c>
      <c r="E191" s="174"/>
      <c r="F191" s="24">
        <f>D191*E191</f>
        <v>0</v>
      </c>
      <c r="G191" s="222"/>
    </row>
    <row r="192" spans="1:7" ht="63.75">
      <c r="A192" s="20" t="s">
        <v>614</v>
      </c>
      <c r="B192" s="20" t="s">
        <v>600</v>
      </c>
      <c r="C192" s="26"/>
      <c r="D192" s="125"/>
      <c r="E192" s="173"/>
      <c r="F192" s="21"/>
    </row>
    <row r="193" spans="1:6" ht="24">
      <c r="A193" s="22" t="s">
        <v>615</v>
      </c>
      <c r="B193" s="23" t="s">
        <v>601</v>
      </c>
      <c r="C193" s="26" t="s">
        <v>7</v>
      </c>
      <c r="D193" s="126">
        <v>1</v>
      </c>
      <c r="E193" s="174"/>
      <c r="F193" s="24">
        <f>D193*E193</f>
        <v>0</v>
      </c>
    </row>
    <row r="194" spans="1:6" ht="15.75">
      <c r="A194" s="6" t="s">
        <v>245</v>
      </c>
      <c r="B194" s="6" t="s">
        <v>337</v>
      </c>
      <c r="C194" s="7"/>
      <c r="D194" s="224" t="s">
        <v>4</v>
      </c>
      <c r="E194" s="225"/>
      <c r="F194" s="8"/>
    </row>
    <row r="195" spans="1:6" ht="15">
      <c r="A195" s="32" t="s">
        <v>246</v>
      </c>
      <c r="B195" s="32" t="s">
        <v>1016</v>
      </c>
      <c r="C195" s="33"/>
      <c r="D195" s="226" t="s">
        <v>4</v>
      </c>
      <c r="E195" s="173"/>
      <c r="F195" s="38"/>
    </row>
    <row r="196" spans="1:6" ht="15">
      <c r="A196" s="30" t="s">
        <v>249</v>
      </c>
      <c r="B196" s="30" t="s">
        <v>628</v>
      </c>
      <c r="C196" s="31"/>
      <c r="D196" s="226" t="s">
        <v>4</v>
      </c>
      <c r="E196" s="173"/>
      <c r="F196" s="34">
        <f>F202</f>
        <v>0</v>
      </c>
    </row>
    <row r="197" spans="1:6">
      <c r="A197" s="35" t="s">
        <v>261</v>
      </c>
      <c r="B197" s="35" t="s">
        <v>5</v>
      </c>
      <c r="C197" s="29"/>
      <c r="D197" s="132"/>
      <c r="E197" s="233"/>
      <c r="F197" s="37"/>
    </row>
    <row r="198" spans="1:6" ht="14.25">
      <c r="A198" s="20" t="s">
        <v>262</v>
      </c>
      <c r="B198" s="20" t="s">
        <v>275</v>
      </c>
      <c r="C198" s="26"/>
      <c r="D198" s="125"/>
      <c r="E198" s="173"/>
      <c r="F198" s="21"/>
    </row>
    <row r="199" spans="1:6" ht="96">
      <c r="A199" s="22" t="s">
        <v>263</v>
      </c>
      <c r="B199" s="23" t="s">
        <v>357</v>
      </c>
      <c r="C199" s="26"/>
      <c r="D199" s="125"/>
      <c r="E199" s="173"/>
      <c r="F199" s="21"/>
    </row>
    <row r="200" spans="1:6" ht="60">
      <c r="A200" s="22" t="s">
        <v>264</v>
      </c>
      <c r="B200" s="23" t="s">
        <v>290</v>
      </c>
      <c r="C200" s="26"/>
      <c r="D200" s="125"/>
      <c r="E200" s="173"/>
      <c r="F200" s="21"/>
    </row>
    <row r="201" spans="1:6" ht="14.25">
      <c r="A201" s="22" t="s">
        <v>629</v>
      </c>
      <c r="B201" s="23" t="s">
        <v>277</v>
      </c>
      <c r="C201" s="26"/>
      <c r="D201" s="125"/>
      <c r="E201" s="173"/>
      <c r="F201" s="21"/>
    </row>
    <row r="202" spans="1:6">
      <c r="A202" s="35" t="s">
        <v>250</v>
      </c>
      <c r="B202" s="36" t="s">
        <v>1015</v>
      </c>
      <c r="C202" s="125"/>
      <c r="D202" s="126"/>
      <c r="E202" s="233"/>
      <c r="F202" s="131"/>
    </row>
    <row r="203" spans="1:6" ht="51">
      <c r="A203" s="20" t="s">
        <v>630</v>
      </c>
      <c r="B203" s="20" t="s">
        <v>1018</v>
      </c>
      <c r="C203" s="26"/>
      <c r="D203" s="125"/>
      <c r="E203" s="173"/>
      <c r="F203" s="21"/>
    </row>
    <row r="204" spans="1:6">
      <c r="A204" s="22" t="s">
        <v>631</v>
      </c>
      <c r="B204" s="23" t="s">
        <v>1017</v>
      </c>
      <c r="C204" s="26" t="s">
        <v>7</v>
      </c>
      <c r="D204" s="126">
        <v>11</v>
      </c>
      <c r="E204" s="174"/>
      <c r="F204" s="24">
        <f>D204*E204</f>
        <v>0</v>
      </c>
    </row>
    <row r="205" spans="1:6" ht="14.25">
      <c r="A205" s="20" t="s">
        <v>632</v>
      </c>
      <c r="B205" s="20"/>
      <c r="C205" s="26"/>
      <c r="D205" s="125"/>
      <c r="E205" s="173"/>
      <c r="F205" s="21"/>
    </row>
    <row r="206" spans="1:6">
      <c r="A206" s="22" t="s">
        <v>633</v>
      </c>
      <c r="B206" s="23"/>
      <c r="C206" s="26"/>
      <c r="D206" s="126"/>
      <c r="E206" s="233"/>
      <c r="F206" s="24">
        <f>D206*E206</f>
        <v>0</v>
      </c>
    </row>
  </sheetData>
  <sheetProtection algorithmName="SHA-512" hashValue="8KaWpz1T7p9BM0aAGi+RnBmJg7mrk9jB7aD4orxiakTCwZenrFwwLSdL1zcqetlhPZs6C4oLwe9OGo3/q5rs8g==" saltValue="qKPBKJZTXfq6Z0WYdJp3PQ==" spinCount="100000" sheet="1" scenarios="1" formatCells="0" selectLockedCells="1"/>
  <phoneticPr fontId="101" type="noConversion"/>
  <pageMargins left="0.39370078740157483" right="0.39370078740157483" top="0.98425196850393704" bottom="0.39370078740157483" header="0.31496062992125984" footer="0.31496062992125984"/>
  <pageSetup paperSize="9" orientation="landscape" r:id="rId1"/>
  <headerFooter>
    <oddHeader>&amp;R&amp;G</oddHeader>
    <oddFooter>&amp;L&amp;"-,Krepko ležeče"&amp;9&amp;F&amp;C&amp;"-,Krepko ležeče"&amp;9&amp;A&amp;R&amp;"-,Krepko ležeče"&amp;10&amp;P&amp;"-,Ležeče"&amp;9/&amp;N</oddFooter>
  </headerFooter>
  <rowBreaks count="5" manualBreakCount="5">
    <brk id="38" max="16383" man="1"/>
    <brk id="76" max="16383" man="1"/>
    <brk id="140" max="16383" man="1"/>
    <brk id="165" max="16383" man="1"/>
    <brk id="193"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EA70C-5BB7-4ABB-96DE-D5F352BBE4B1}">
  <dimension ref="A1:G135"/>
  <sheetViews>
    <sheetView view="pageBreakPreview" zoomScaleNormal="100" zoomScaleSheetLayoutView="100" workbookViewId="0">
      <pane ySplit="1" topLeftCell="A124" activePane="bottomLeft" state="frozen"/>
      <selection activeCell="C30" sqref="C30"/>
      <selection pane="bottomLeft" activeCell="E129" sqref="E129"/>
    </sheetView>
  </sheetViews>
  <sheetFormatPr defaultRowHeight="12.75"/>
  <cols>
    <col min="1" max="1" width="13.7109375" style="9" customWidth="1"/>
    <col min="2" max="2" width="80.7109375" style="9" customWidth="1"/>
    <col min="3" max="3" width="5.7109375" style="28" customWidth="1"/>
    <col min="4" max="4" width="11.7109375" style="127" customWidth="1"/>
    <col min="5" max="5" width="11.7109375" style="175" customWidth="1"/>
    <col min="6" max="6" width="17.7109375" style="27" customWidth="1"/>
    <col min="7" max="16384" width="9.140625" style="9"/>
  </cols>
  <sheetData>
    <row r="1" spans="1:6" s="5" customFormat="1" ht="13.5" thickBot="1">
      <c r="A1" s="1" t="s">
        <v>0</v>
      </c>
      <c r="B1" s="2" t="s">
        <v>1</v>
      </c>
      <c r="C1" s="2" t="s">
        <v>2</v>
      </c>
      <c r="D1" s="3" t="s">
        <v>3</v>
      </c>
      <c r="E1" s="260" t="s">
        <v>10</v>
      </c>
      <c r="F1" s="4" t="s">
        <v>11</v>
      </c>
    </row>
    <row r="2" spans="1:6" ht="15.75">
      <c r="A2" s="6" t="s">
        <v>265</v>
      </c>
      <c r="B2" s="6" t="s">
        <v>266</v>
      </c>
      <c r="C2" s="7"/>
      <c r="D2" s="116" t="s">
        <v>4</v>
      </c>
      <c r="E2" s="166"/>
      <c r="F2" s="8"/>
    </row>
    <row r="3" spans="1:6" ht="15">
      <c r="A3" s="32" t="s">
        <v>267</v>
      </c>
      <c r="B3" s="32" t="s">
        <v>56</v>
      </c>
      <c r="C3" s="33"/>
      <c r="D3" s="119" t="s">
        <v>4</v>
      </c>
      <c r="E3" s="167"/>
      <c r="F3" s="38"/>
    </row>
    <row r="4" spans="1:6" ht="18">
      <c r="A4" s="10"/>
      <c r="B4" s="211" t="s">
        <v>9</v>
      </c>
      <c r="C4" s="11"/>
      <c r="D4" s="117"/>
      <c r="E4" s="168"/>
      <c r="F4" s="12"/>
    </row>
    <row r="5" spans="1:6" ht="14.25">
      <c r="A5" s="13"/>
      <c r="B5" s="13"/>
      <c r="C5" s="14"/>
      <c r="D5" s="118"/>
      <c r="E5" s="169"/>
      <c r="F5" s="15"/>
    </row>
    <row r="6" spans="1:6" s="16" customFormat="1" ht="15">
      <c r="A6" s="32" t="s">
        <v>107</v>
      </c>
      <c r="B6" s="32" t="s">
        <v>256</v>
      </c>
      <c r="C6" s="33"/>
      <c r="D6" s="119"/>
      <c r="E6" s="167"/>
      <c r="F6" s="38"/>
    </row>
    <row r="7" spans="1:6" s="16" customFormat="1" ht="15">
      <c r="A7" s="198" t="s">
        <v>637</v>
      </c>
      <c r="B7" s="30" t="s">
        <v>638</v>
      </c>
      <c r="C7" s="194"/>
      <c r="D7" s="195"/>
      <c r="E7" s="196"/>
      <c r="F7" s="197">
        <f>SUM(F8:F9)</f>
        <v>0</v>
      </c>
    </row>
    <row r="8" spans="1:6" s="16" customFormat="1" ht="15">
      <c r="A8" s="115" t="s">
        <v>647</v>
      </c>
      <c r="B8" s="115" t="s">
        <v>648</v>
      </c>
      <c r="C8" s="201"/>
      <c r="D8" s="202"/>
      <c r="E8" s="203"/>
      <c r="F8" s="204">
        <f>F29</f>
        <v>0</v>
      </c>
    </row>
    <row r="9" spans="1:6" s="16" customFormat="1" ht="15">
      <c r="A9" s="114" t="s">
        <v>732</v>
      </c>
      <c r="B9" s="114" t="s">
        <v>731</v>
      </c>
      <c r="C9" s="205"/>
      <c r="D9" s="206"/>
      <c r="E9" s="207"/>
      <c r="F9" s="208">
        <f>F73</f>
        <v>0</v>
      </c>
    </row>
    <row r="10" spans="1:6" s="16" customFormat="1" ht="15">
      <c r="A10" s="115"/>
      <c r="B10" s="115"/>
      <c r="C10" s="201"/>
      <c r="D10" s="202"/>
      <c r="E10" s="203"/>
      <c r="F10" s="204"/>
    </row>
    <row r="11" spans="1:6" s="16" customFormat="1" ht="15">
      <c r="A11" s="32" t="s">
        <v>252</v>
      </c>
      <c r="B11" s="32" t="s">
        <v>418</v>
      </c>
      <c r="C11" s="33"/>
      <c r="D11" s="119"/>
      <c r="E11" s="167"/>
      <c r="F11" s="38"/>
    </row>
    <row r="12" spans="1:6" s="16" customFormat="1" ht="15">
      <c r="A12" s="198" t="s">
        <v>640</v>
      </c>
      <c r="B12" s="30" t="s">
        <v>639</v>
      </c>
      <c r="C12" s="194"/>
      <c r="D12" s="195"/>
      <c r="E12" s="196"/>
      <c r="F12" s="197">
        <f>SUM(F13:F13)</f>
        <v>0</v>
      </c>
    </row>
    <row r="13" spans="1:6" s="16" customFormat="1" ht="15">
      <c r="A13" s="115" t="s">
        <v>773</v>
      </c>
      <c r="B13" s="115" t="s">
        <v>731</v>
      </c>
      <c r="C13" s="201"/>
      <c r="D13" s="202"/>
      <c r="E13" s="203"/>
      <c r="F13" s="204">
        <f>F111</f>
        <v>0</v>
      </c>
    </row>
    <row r="14" spans="1:6" s="16" customFormat="1" ht="15">
      <c r="A14" s="128"/>
      <c r="B14" s="129"/>
      <c r="C14" s="17"/>
      <c r="D14" s="122"/>
      <c r="E14" s="170"/>
      <c r="F14" s="130"/>
    </row>
    <row r="15" spans="1:6" ht="30">
      <c r="A15" s="177" t="s">
        <v>822</v>
      </c>
      <c r="B15" s="178" t="s">
        <v>874</v>
      </c>
      <c r="C15" s="179"/>
      <c r="D15" s="180" t="s">
        <v>4</v>
      </c>
      <c r="E15" s="181"/>
      <c r="F15" s="182">
        <f>F7+F12</f>
        <v>0</v>
      </c>
    </row>
    <row r="16" spans="1:6" ht="15.75">
      <c r="A16" s="18"/>
      <c r="B16" s="185" t="s">
        <v>40</v>
      </c>
      <c r="C16" s="186"/>
      <c r="D16" s="187"/>
      <c r="E16" s="183"/>
      <c r="F16" s="184">
        <f>F15*0.22</f>
        <v>0</v>
      </c>
    </row>
    <row r="17" spans="1:6" ht="28.5">
      <c r="A17" s="188" t="s">
        <v>822</v>
      </c>
      <c r="B17" s="189" t="s">
        <v>875</v>
      </c>
      <c r="C17" s="190"/>
      <c r="D17" s="191" t="s">
        <v>4</v>
      </c>
      <c r="E17" s="192"/>
      <c r="F17" s="193">
        <f>SUM(F15:F16)</f>
        <v>0</v>
      </c>
    </row>
    <row r="18" spans="1:6" ht="15.75">
      <c r="A18" s="19"/>
      <c r="B18" s="19"/>
      <c r="C18" s="14"/>
      <c r="D18" s="118"/>
      <c r="E18" s="169"/>
      <c r="F18" s="15"/>
    </row>
    <row r="19" spans="1:6" ht="15.75">
      <c r="A19" s="19"/>
      <c r="B19" s="19"/>
      <c r="C19" s="14"/>
      <c r="D19" s="118"/>
      <c r="E19" s="169"/>
      <c r="F19" s="15"/>
    </row>
    <row r="20" spans="1:6" ht="15.75">
      <c r="A20" s="19"/>
      <c r="B20" s="19"/>
      <c r="C20" s="14"/>
      <c r="D20" s="118"/>
      <c r="E20" s="169"/>
      <c r="F20" s="15"/>
    </row>
    <row r="21" spans="1:6" s="25" customFormat="1" ht="15.75">
      <c r="A21" s="6" t="s">
        <v>14</v>
      </c>
      <c r="B21" s="6" t="s">
        <v>15</v>
      </c>
      <c r="C21" s="7"/>
      <c r="D21" s="116" t="s">
        <v>4</v>
      </c>
      <c r="E21" s="166"/>
      <c r="F21" s="8"/>
    </row>
    <row r="22" spans="1:6" s="25" customFormat="1" ht="15">
      <c r="A22" s="32" t="s">
        <v>107</v>
      </c>
      <c r="B22" s="32" t="s">
        <v>256</v>
      </c>
      <c r="C22" s="33"/>
      <c r="D22" s="119" t="s">
        <v>4</v>
      </c>
      <c r="E22" s="167"/>
      <c r="F22" s="38"/>
    </row>
    <row r="23" spans="1:6" s="25" customFormat="1" ht="15">
      <c r="A23" s="30" t="s">
        <v>637</v>
      </c>
      <c r="B23" s="30" t="s">
        <v>638</v>
      </c>
      <c r="C23" s="31"/>
      <c r="D23" s="123" t="s">
        <v>4</v>
      </c>
      <c r="E23" s="171"/>
      <c r="F23" s="34">
        <f>F29+F73</f>
        <v>0</v>
      </c>
    </row>
    <row r="24" spans="1:6" s="25" customFormat="1">
      <c r="A24" s="35" t="s">
        <v>641</v>
      </c>
      <c r="B24" s="35" t="s">
        <v>5</v>
      </c>
      <c r="C24" s="29"/>
      <c r="D24" s="124"/>
      <c r="E24" s="172"/>
      <c r="F24" s="37"/>
    </row>
    <row r="25" spans="1:6" s="25" customFormat="1" ht="14.25">
      <c r="A25" s="20" t="s">
        <v>642</v>
      </c>
      <c r="B25" s="20" t="s">
        <v>644</v>
      </c>
      <c r="C25" s="26"/>
      <c r="D25" s="125"/>
      <c r="E25" s="173"/>
      <c r="F25" s="21"/>
    </row>
    <row r="26" spans="1:6" s="25" customFormat="1" ht="96">
      <c r="A26" s="22" t="s">
        <v>643</v>
      </c>
      <c r="B26" s="23" t="s">
        <v>357</v>
      </c>
      <c r="C26" s="26"/>
      <c r="D26" s="125"/>
      <c r="E26" s="173"/>
      <c r="F26" s="21"/>
    </row>
    <row r="27" spans="1:6" s="25" customFormat="1" ht="60">
      <c r="A27" s="22" t="s">
        <v>645</v>
      </c>
      <c r="B27" s="23" t="s">
        <v>290</v>
      </c>
      <c r="C27" s="26"/>
      <c r="D27" s="125"/>
      <c r="E27" s="173"/>
      <c r="F27" s="21"/>
    </row>
    <row r="28" spans="1:6" s="25" customFormat="1" ht="14.25">
      <c r="A28" s="22" t="s">
        <v>646</v>
      </c>
      <c r="B28" s="23" t="s">
        <v>277</v>
      </c>
      <c r="C28" s="26"/>
      <c r="D28" s="125"/>
      <c r="E28" s="173"/>
      <c r="F28" s="21"/>
    </row>
    <row r="29" spans="1:6" s="25" customFormat="1">
      <c r="A29" s="35" t="s">
        <v>647</v>
      </c>
      <c r="B29" s="210" t="s">
        <v>648</v>
      </c>
      <c r="C29" s="29"/>
      <c r="D29" s="124"/>
      <c r="E29" s="172"/>
      <c r="F29" s="131">
        <f>SUM(F30:F72)</f>
        <v>0</v>
      </c>
    </row>
    <row r="30" spans="1:6" s="25" customFormat="1" ht="14.25">
      <c r="A30" s="20" t="s">
        <v>649</v>
      </c>
      <c r="B30" s="20" t="s">
        <v>436</v>
      </c>
      <c r="C30" s="26"/>
      <c r="D30" s="125"/>
      <c r="E30" s="173"/>
      <c r="F30" s="21"/>
    </row>
    <row r="31" spans="1:6" s="25" customFormat="1" ht="84">
      <c r="A31" s="22" t="s">
        <v>651</v>
      </c>
      <c r="B31" s="23" t="s">
        <v>650</v>
      </c>
      <c r="C31" s="26"/>
      <c r="D31" s="125"/>
      <c r="E31" s="173"/>
      <c r="F31" s="21"/>
    </row>
    <row r="32" spans="1:6" s="25" customFormat="1" ht="72">
      <c r="A32" s="22" t="s">
        <v>652</v>
      </c>
      <c r="B32" s="23" t="s">
        <v>996</v>
      </c>
      <c r="C32" s="26"/>
      <c r="D32" s="125"/>
      <c r="E32" s="173"/>
      <c r="F32" s="21"/>
    </row>
    <row r="33" spans="1:6" s="25" customFormat="1" ht="140.25">
      <c r="A33" s="20" t="s">
        <v>653</v>
      </c>
      <c r="B33" s="20" t="s">
        <v>658</v>
      </c>
      <c r="C33" s="26"/>
      <c r="D33" s="125"/>
      <c r="E33" s="173"/>
      <c r="F33" s="21"/>
    </row>
    <row r="34" spans="1:6" s="25" customFormat="1" ht="24">
      <c r="A34" s="22" t="s">
        <v>655</v>
      </c>
      <c r="B34" s="23" t="s">
        <v>654</v>
      </c>
      <c r="C34" s="26" t="s">
        <v>251</v>
      </c>
      <c r="D34" s="126">
        <v>1</v>
      </c>
      <c r="E34" s="174"/>
      <c r="F34" s="24">
        <f>D34*E34</f>
        <v>0</v>
      </c>
    </row>
    <row r="35" spans="1:6" s="25" customFormat="1" ht="165.75">
      <c r="A35" s="20" t="s">
        <v>656</v>
      </c>
      <c r="B35" s="20" t="s">
        <v>663</v>
      </c>
      <c r="C35" s="26"/>
      <c r="D35" s="125"/>
      <c r="E35" s="173"/>
      <c r="F35" s="21"/>
    </row>
    <row r="36" spans="1:6" s="25" customFormat="1" ht="24">
      <c r="A36" s="22" t="s">
        <v>659</v>
      </c>
      <c r="B36" s="23" t="s">
        <v>657</v>
      </c>
      <c r="C36" s="26" t="s">
        <v>7</v>
      </c>
      <c r="D36" s="126">
        <v>11</v>
      </c>
      <c r="E36" s="174"/>
      <c r="F36" s="24">
        <f>D36*E36</f>
        <v>0</v>
      </c>
    </row>
    <row r="37" spans="1:6" ht="165.75">
      <c r="A37" s="20" t="s">
        <v>660</v>
      </c>
      <c r="B37" s="20" t="s">
        <v>664</v>
      </c>
      <c r="C37" s="26"/>
      <c r="D37" s="125"/>
      <c r="E37" s="173"/>
      <c r="F37" s="21"/>
    </row>
    <row r="38" spans="1:6" ht="24">
      <c r="A38" s="22" t="s">
        <v>661</v>
      </c>
      <c r="B38" s="23" t="s">
        <v>662</v>
      </c>
      <c r="C38" s="26" t="s">
        <v>7</v>
      </c>
      <c r="D38" s="126">
        <v>28</v>
      </c>
      <c r="E38" s="174"/>
      <c r="F38" s="24">
        <f>D38*E38</f>
        <v>0</v>
      </c>
    </row>
    <row r="39" spans="1:6" ht="51">
      <c r="A39" s="20" t="s">
        <v>665</v>
      </c>
      <c r="B39" s="20" t="s">
        <v>667</v>
      </c>
      <c r="C39" s="26"/>
      <c r="D39" s="125"/>
      <c r="E39" s="173"/>
      <c r="F39" s="21"/>
    </row>
    <row r="40" spans="1:6" ht="24">
      <c r="A40" s="22" t="s">
        <v>666</v>
      </c>
      <c r="B40" s="23" t="s">
        <v>668</v>
      </c>
      <c r="C40" s="26" t="s">
        <v>7</v>
      </c>
      <c r="D40" s="126">
        <v>3</v>
      </c>
      <c r="E40" s="174"/>
      <c r="F40" s="24">
        <f>D40*E40</f>
        <v>0</v>
      </c>
    </row>
    <row r="41" spans="1:6" ht="51">
      <c r="A41" s="20" t="s">
        <v>669</v>
      </c>
      <c r="B41" s="20" t="s">
        <v>671</v>
      </c>
      <c r="C41" s="26"/>
      <c r="D41" s="125"/>
      <c r="E41" s="173"/>
      <c r="F41" s="21"/>
    </row>
    <row r="42" spans="1:6" ht="36">
      <c r="A42" s="22" t="s">
        <v>670</v>
      </c>
      <c r="B42" s="23" t="s">
        <v>672</v>
      </c>
      <c r="C42" s="26" t="s">
        <v>7</v>
      </c>
      <c r="D42" s="126">
        <v>6</v>
      </c>
      <c r="E42" s="174"/>
      <c r="F42" s="24">
        <f>D42*E42</f>
        <v>0</v>
      </c>
    </row>
    <row r="43" spans="1:6" ht="51">
      <c r="A43" s="20" t="s">
        <v>673</v>
      </c>
      <c r="B43" s="20" t="s">
        <v>675</v>
      </c>
      <c r="C43" s="26"/>
      <c r="D43" s="125"/>
      <c r="E43" s="173"/>
      <c r="F43" s="21"/>
    </row>
    <row r="44" spans="1:6" ht="36">
      <c r="A44" s="22" t="s">
        <v>674</v>
      </c>
      <c r="B44" s="23" t="s">
        <v>676</v>
      </c>
      <c r="C44" s="26" t="s">
        <v>7</v>
      </c>
      <c r="D44" s="126">
        <v>6</v>
      </c>
      <c r="E44" s="174"/>
      <c r="F44" s="24">
        <f>D44*E44</f>
        <v>0</v>
      </c>
    </row>
    <row r="45" spans="1:6" ht="76.5">
      <c r="A45" s="20" t="s">
        <v>679</v>
      </c>
      <c r="B45" s="20" t="s">
        <v>677</v>
      </c>
      <c r="C45" s="26"/>
      <c r="D45" s="125"/>
      <c r="E45" s="173"/>
      <c r="F45" s="21"/>
    </row>
    <row r="46" spans="1:6" ht="36">
      <c r="A46" s="22" t="s">
        <v>680</v>
      </c>
      <c r="B46" s="23" t="s">
        <v>678</v>
      </c>
      <c r="C46" s="26" t="s">
        <v>7</v>
      </c>
      <c r="D46" s="126">
        <v>19</v>
      </c>
      <c r="E46" s="174"/>
      <c r="F46" s="24">
        <f>D46*E46</f>
        <v>0</v>
      </c>
    </row>
    <row r="47" spans="1:6" ht="63.75">
      <c r="A47" s="20" t="s">
        <v>683</v>
      </c>
      <c r="B47" s="20" t="s">
        <v>681</v>
      </c>
      <c r="C47" s="26"/>
      <c r="D47" s="125"/>
      <c r="E47" s="173"/>
      <c r="F47" s="21"/>
    </row>
    <row r="48" spans="1:6" ht="24">
      <c r="A48" s="22" t="s">
        <v>684</v>
      </c>
      <c r="B48" s="23" t="s">
        <v>682</v>
      </c>
      <c r="C48" s="26" t="s">
        <v>7</v>
      </c>
      <c r="D48" s="126">
        <v>3</v>
      </c>
      <c r="E48" s="174"/>
      <c r="F48" s="24">
        <f>D48*E48</f>
        <v>0</v>
      </c>
    </row>
    <row r="49" spans="1:6" ht="76.5">
      <c r="A49" s="20" t="s">
        <v>685</v>
      </c>
      <c r="B49" s="20" t="s">
        <v>687</v>
      </c>
      <c r="C49" s="26"/>
      <c r="D49" s="125"/>
      <c r="E49" s="173"/>
      <c r="F49" s="21"/>
    </row>
    <row r="50" spans="1:6" ht="36">
      <c r="A50" s="22" t="s">
        <v>686</v>
      </c>
      <c r="B50" s="23" t="s">
        <v>690</v>
      </c>
      <c r="C50" s="26" t="s">
        <v>7</v>
      </c>
      <c r="D50" s="126">
        <v>2</v>
      </c>
      <c r="E50" s="174"/>
      <c r="F50" s="24">
        <f>D50*E50</f>
        <v>0</v>
      </c>
    </row>
    <row r="51" spans="1:6" ht="102">
      <c r="A51" s="20" t="s">
        <v>688</v>
      </c>
      <c r="B51" s="20" t="s">
        <v>694</v>
      </c>
      <c r="C51" s="26"/>
      <c r="D51" s="125"/>
      <c r="E51" s="173"/>
      <c r="F51" s="21"/>
    </row>
    <row r="52" spans="1:6" ht="36">
      <c r="A52" s="22" t="s">
        <v>689</v>
      </c>
      <c r="B52" s="23" t="s">
        <v>691</v>
      </c>
      <c r="C52" s="26" t="s">
        <v>7</v>
      </c>
      <c r="D52" s="126">
        <v>2</v>
      </c>
      <c r="E52" s="174"/>
      <c r="F52" s="24">
        <f>D52*E52</f>
        <v>0</v>
      </c>
    </row>
    <row r="53" spans="1:6" ht="102">
      <c r="A53" s="20" t="s">
        <v>695</v>
      </c>
      <c r="B53" s="20" t="s">
        <v>693</v>
      </c>
      <c r="C53" s="26"/>
      <c r="D53" s="125"/>
      <c r="E53" s="173"/>
      <c r="F53" s="21"/>
    </row>
    <row r="54" spans="1:6" ht="36">
      <c r="A54" s="22" t="s">
        <v>696</v>
      </c>
      <c r="B54" s="23" t="s">
        <v>692</v>
      </c>
      <c r="C54" s="26" t="s">
        <v>7</v>
      </c>
      <c r="D54" s="126">
        <v>2</v>
      </c>
      <c r="E54" s="174"/>
      <c r="F54" s="24">
        <f>D54*E54</f>
        <v>0</v>
      </c>
    </row>
    <row r="55" spans="1:6" ht="114.75">
      <c r="A55" s="20" t="s">
        <v>697</v>
      </c>
      <c r="B55" s="20" t="s">
        <v>699</v>
      </c>
      <c r="C55" s="26"/>
      <c r="D55" s="125"/>
      <c r="E55" s="173"/>
      <c r="F55" s="21"/>
    </row>
    <row r="56" spans="1:6" ht="60">
      <c r="A56" s="22" t="s">
        <v>698</v>
      </c>
      <c r="B56" s="23" t="s">
        <v>700</v>
      </c>
      <c r="C56" s="26" t="s">
        <v>251</v>
      </c>
      <c r="D56" s="126">
        <v>1</v>
      </c>
      <c r="E56" s="174"/>
      <c r="F56" s="24">
        <f>D56*E56</f>
        <v>0</v>
      </c>
    </row>
    <row r="57" spans="1:6" ht="89.25">
      <c r="A57" s="20" t="s">
        <v>701</v>
      </c>
      <c r="B57" s="20" t="s">
        <v>704</v>
      </c>
      <c r="C57" s="26"/>
      <c r="D57" s="125"/>
      <c r="E57" s="173"/>
      <c r="F57" s="21"/>
    </row>
    <row r="58" spans="1:6" ht="36">
      <c r="A58" s="22" t="s">
        <v>702</v>
      </c>
      <c r="B58" s="23" t="s">
        <v>703</v>
      </c>
      <c r="C58" s="26" t="s">
        <v>251</v>
      </c>
      <c r="D58" s="126">
        <v>1</v>
      </c>
      <c r="E58" s="174"/>
      <c r="F58" s="24">
        <f>D58*E58</f>
        <v>0</v>
      </c>
    </row>
    <row r="59" spans="1:6" ht="63.75">
      <c r="A59" s="20" t="s">
        <v>705</v>
      </c>
      <c r="B59" s="20" t="s">
        <v>714</v>
      </c>
      <c r="C59" s="26"/>
      <c r="D59" s="125"/>
      <c r="E59" s="173"/>
      <c r="F59" s="21"/>
    </row>
    <row r="60" spans="1:6" ht="36">
      <c r="A60" s="22" t="s">
        <v>706</v>
      </c>
      <c r="B60" s="23" t="s">
        <v>707</v>
      </c>
      <c r="C60" s="26" t="s">
        <v>7</v>
      </c>
      <c r="D60" s="126">
        <v>14</v>
      </c>
      <c r="E60" s="174"/>
      <c r="F60" s="24">
        <f>D60*E60</f>
        <v>0</v>
      </c>
    </row>
    <row r="61" spans="1:6" ht="204">
      <c r="A61" s="20" t="s">
        <v>708</v>
      </c>
      <c r="B61" s="20" t="s">
        <v>710</v>
      </c>
      <c r="C61" s="26"/>
      <c r="D61" s="125"/>
      <c r="E61" s="173"/>
      <c r="F61" s="21"/>
    </row>
    <row r="62" spans="1:6" ht="60">
      <c r="A62" s="22" t="s">
        <v>709</v>
      </c>
      <c r="B62" s="23" t="s">
        <v>711</v>
      </c>
      <c r="C62" s="26" t="s">
        <v>251</v>
      </c>
      <c r="D62" s="126">
        <v>2</v>
      </c>
      <c r="E62" s="174"/>
      <c r="F62" s="24">
        <f>D62*E62</f>
        <v>0</v>
      </c>
    </row>
    <row r="63" spans="1:6" ht="63.75">
      <c r="A63" s="20" t="s">
        <v>712</v>
      </c>
      <c r="B63" s="20" t="s">
        <v>715</v>
      </c>
      <c r="C63" s="26"/>
      <c r="D63" s="125"/>
      <c r="E63" s="173"/>
      <c r="F63" s="21"/>
    </row>
    <row r="64" spans="1:6" ht="24">
      <c r="A64" s="22" t="s">
        <v>713</v>
      </c>
      <c r="B64" s="23" t="s">
        <v>728</v>
      </c>
      <c r="C64" s="26" t="s">
        <v>251</v>
      </c>
      <c r="D64" s="126">
        <v>1</v>
      </c>
      <c r="E64" s="174"/>
      <c r="F64" s="24">
        <f>D64*E64</f>
        <v>0</v>
      </c>
    </row>
    <row r="65" spans="1:7" ht="63.75">
      <c r="A65" s="20" t="s">
        <v>716</v>
      </c>
      <c r="B65" s="20" t="s">
        <v>718</v>
      </c>
      <c r="C65" s="26"/>
      <c r="D65" s="125"/>
      <c r="E65" s="173"/>
      <c r="F65" s="21"/>
    </row>
    <row r="66" spans="1:7" ht="36">
      <c r="A66" s="22" t="s">
        <v>717</v>
      </c>
      <c r="B66" s="23" t="s">
        <v>719</v>
      </c>
      <c r="C66" s="26" t="s">
        <v>7</v>
      </c>
      <c r="D66" s="126">
        <v>5</v>
      </c>
      <c r="E66" s="174"/>
      <c r="F66" s="24">
        <f>D66*E66</f>
        <v>0</v>
      </c>
    </row>
    <row r="67" spans="1:7" ht="51">
      <c r="A67" s="20" t="s">
        <v>720</v>
      </c>
      <c r="B67" s="20" t="s">
        <v>722</v>
      </c>
      <c r="C67" s="26"/>
      <c r="D67" s="125"/>
      <c r="E67" s="173"/>
      <c r="F67" s="21"/>
    </row>
    <row r="68" spans="1:7" ht="36">
      <c r="A68" s="22" t="s">
        <v>721</v>
      </c>
      <c r="B68" s="23" t="s">
        <v>723</v>
      </c>
      <c r="C68" s="26" t="s">
        <v>7</v>
      </c>
      <c r="D68" s="126">
        <v>10</v>
      </c>
      <c r="E68" s="174"/>
      <c r="F68" s="24">
        <f>D68*E68</f>
        <v>0</v>
      </c>
    </row>
    <row r="69" spans="1:7" ht="102">
      <c r="A69" s="20" t="s">
        <v>724</v>
      </c>
      <c r="B69" s="20" t="s">
        <v>726</v>
      </c>
      <c r="C69" s="26"/>
      <c r="D69" s="125"/>
      <c r="E69" s="173"/>
      <c r="F69" s="21"/>
    </row>
    <row r="70" spans="1:7" ht="24">
      <c r="A70" s="22" t="s">
        <v>725</v>
      </c>
      <c r="B70" s="23" t="s">
        <v>727</v>
      </c>
      <c r="C70" s="26" t="s">
        <v>7</v>
      </c>
      <c r="D70" s="126">
        <v>1</v>
      </c>
      <c r="E70" s="174"/>
      <c r="F70" s="24">
        <f>D70*E70</f>
        <v>0</v>
      </c>
    </row>
    <row r="71" spans="1:7" ht="229.5">
      <c r="A71" s="20" t="s">
        <v>729</v>
      </c>
      <c r="B71" s="20" t="s">
        <v>961</v>
      </c>
      <c r="C71" s="26"/>
      <c r="D71" s="125"/>
      <c r="E71" s="173"/>
      <c r="F71" s="21"/>
      <c r="G71" s="222"/>
    </row>
    <row r="72" spans="1:7" ht="24">
      <c r="A72" s="22" t="s">
        <v>730</v>
      </c>
      <c r="B72" s="23" t="s">
        <v>962</v>
      </c>
      <c r="C72" s="26" t="s">
        <v>251</v>
      </c>
      <c r="D72" s="126">
        <v>3</v>
      </c>
      <c r="E72" s="174"/>
      <c r="F72" s="24">
        <f>D72*E72</f>
        <v>0</v>
      </c>
      <c r="G72" s="222"/>
    </row>
    <row r="73" spans="1:7">
      <c r="A73" s="35" t="s">
        <v>732</v>
      </c>
      <c r="B73" s="36" t="s">
        <v>731</v>
      </c>
      <c r="C73" s="29"/>
      <c r="D73" s="124"/>
      <c r="E73" s="172"/>
      <c r="F73" s="131">
        <f>SUM(F74:F102)</f>
        <v>0</v>
      </c>
    </row>
    <row r="74" spans="1:7" ht="25.5">
      <c r="A74" s="20" t="s">
        <v>733</v>
      </c>
      <c r="B74" s="20" t="s">
        <v>755</v>
      </c>
      <c r="C74" s="26"/>
      <c r="D74" s="125"/>
      <c r="E74" s="173"/>
      <c r="F74" s="21"/>
    </row>
    <row r="75" spans="1:7" ht="14.25">
      <c r="A75" s="212"/>
      <c r="B75" s="213" t="s">
        <v>736</v>
      </c>
      <c r="C75" s="214" t="s">
        <v>7</v>
      </c>
      <c r="D75" s="215">
        <v>1</v>
      </c>
      <c r="E75" s="173"/>
      <c r="F75" s="21"/>
    </row>
    <row r="76" spans="1:7" ht="14.25">
      <c r="A76" s="212"/>
      <c r="B76" s="213" t="s">
        <v>737</v>
      </c>
      <c r="C76" s="214" t="s">
        <v>7</v>
      </c>
      <c r="D76" s="215">
        <v>2</v>
      </c>
      <c r="E76" s="173"/>
      <c r="F76" s="21"/>
    </row>
    <row r="77" spans="1:7" ht="14.25">
      <c r="A77" s="212"/>
      <c r="B77" s="213" t="s">
        <v>738</v>
      </c>
      <c r="C77" s="214" t="s">
        <v>7</v>
      </c>
      <c r="D77" s="215">
        <v>4</v>
      </c>
      <c r="E77" s="173"/>
      <c r="F77" s="21"/>
    </row>
    <row r="78" spans="1:7" ht="14.25">
      <c r="A78" s="212"/>
      <c r="B78" s="213" t="s">
        <v>739</v>
      </c>
      <c r="C78" s="214" t="s">
        <v>7</v>
      </c>
      <c r="D78" s="215">
        <v>1</v>
      </c>
      <c r="E78" s="173"/>
      <c r="F78" s="21"/>
    </row>
    <row r="79" spans="1:7" ht="14.25">
      <c r="A79" s="212"/>
      <c r="B79" s="213" t="s">
        <v>740</v>
      </c>
      <c r="C79" s="214" t="s">
        <v>756</v>
      </c>
      <c r="D79" s="215">
        <v>2</v>
      </c>
      <c r="E79" s="173"/>
      <c r="F79" s="21"/>
    </row>
    <row r="80" spans="1:7" ht="14.25">
      <c r="A80" s="212"/>
      <c r="B80" s="213" t="s">
        <v>741</v>
      </c>
      <c r="C80" s="214" t="s">
        <v>756</v>
      </c>
      <c r="D80" s="215">
        <v>1</v>
      </c>
      <c r="E80" s="173"/>
      <c r="F80" s="21"/>
    </row>
    <row r="81" spans="1:6" ht="14.25">
      <c r="A81" s="212"/>
      <c r="B81" s="213" t="s">
        <v>742</v>
      </c>
      <c r="C81" s="214" t="s">
        <v>756</v>
      </c>
      <c r="D81" s="215">
        <v>1</v>
      </c>
      <c r="E81" s="173"/>
      <c r="F81" s="21"/>
    </row>
    <row r="82" spans="1:6" ht="14.25">
      <c r="A82" s="212"/>
      <c r="B82" s="213" t="s">
        <v>743</v>
      </c>
      <c r="C82" s="214" t="s">
        <v>7</v>
      </c>
      <c r="D82" s="215">
        <v>2</v>
      </c>
      <c r="E82" s="173"/>
      <c r="F82" s="21"/>
    </row>
    <row r="83" spans="1:6" ht="14.25">
      <c r="A83" s="212"/>
      <c r="B83" s="213" t="s">
        <v>744</v>
      </c>
      <c r="C83" s="214" t="s">
        <v>7</v>
      </c>
      <c r="D83" s="215">
        <v>2</v>
      </c>
      <c r="E83" s="173"/>
      <c r="F83" s="21"/>
    </row>
    <row r="84" spans="1:6" ht="14.25">
      <c r="A84" s="212"/>
      <c r="B84" s="213" t="s">
        <v>745</v>
      </c>
      <c r="C84" s="214" t="s">
        <v>7</v>
      </c>
      <c r="D84" s="215">
        <v>2</v>
      </c>
      <c r="E84" s="173"/>
      <c r="F84" s="21"/>
    </row>
    <row r="85" spans="1:6" ht="14.25">
      <c r="A85" s="212"/>
      <c r="B85" s="213" t="s">
        <v>746</v>
      </c>
      <c r="C85" s="214" t="s">
        <v>756</v>
      </c>
      <c r="D85" s="215">
        <v>1</v>
      </c>
      <c r="E85" s="173"/>
      <c r="F85" s="21"/>
    </row>
    <row r="86" spans="1:6" ht="14.25">
      <c r="A86" s="212"/>
      <c r="B86" s="213" t="s">
        <v>747</v>
      </c>
      <c r="C86" s="214" t="s">
        <v>7</v>
      </c>
      <c r="D86" s="215">
        <v>2</v>
      </c>
      <c r="E86" s="173"/>
      <c r="F86" s="21"/>
    </row>
    <row r="87" spans="1:6" ht="14.25">
      <c r="A87" s="212"/>
      <c r="B87" s="213" t="s">
        <v>748</v>
      </c>
      <c r="C87" s="214" t="s">
        <v>7</v>
      </c>
      <c r="D87" s="215">
        <v>1</v>
      </c>
      <c r="E87" s="173"/>
      <c r="F87" s="21"/>
    </row>
    <row r="88" spans="1:6" ht="14.25">
      <c r="A88" s="212"/>
      <c r="B88" s="213" t="s">
        <v>749</v>
      </c>
      <c r="C88" s="214" t="s">
        <v>756</v>
      </c>
      <c r="D88" s="215">
        <v>1</v>
      </c>
      <c r="E88" s="173"/>
      <c r="F88" s="21"/>
    </row>
    <row r="89" spans="1:6" ht="14.25">
      <c r="A89" s="212"/>
      <c r="B89" s="213" t="s">
        <v>750</v>
      </c>
      <c r="C89" s="214" t="s">
        <v>756</v>
      </c>
      <c r="D89" s="215">
        <v>1</v>
      </c>
      <c r="E89" s="173"/>
      <c r="F89" s="21"/>
    </row>
    <row r="90" spans="1:6" ht="14.25">
      <c r="A90" s="212"/>
      <c r="B90" s="213" t="s">
        <v>751</v>
      </c>
      <c r="C90" s="214" t="s">
        <v>756</v>
      </c>
      <c r="D90" s="215">
        <v>1</v>
      </c>
      <c r="E90" s="173"/>
      <c r="F90" s="21"/>
    </row>
    <row r="91" spans="1:6" ht="14.25">
      <c r="A91" s="212"/>
      <c r="B91" s="213" t="s">
        <v>752</v>
      </c>
      <c r="C91" s="214" t="s">
        <v>756</v>
      </c>
      <c r="D91" s="215">
        <v>2</v>
      </c>
      <c r="E91" s="173"/>
      <c r="F91" s="21"/>
    </row>
    <row r="92" spans="1:6" ht="14.25">
      <c r="A92" s="212"/>
      <c r="B92" s="213" t="s">
        <v>753</v>
      </c>
      <c r="C92" s="214" t="s">
        <v>7</v>
      </c>
      <c r="D92" s="215">
        <v>1</v>
      </c>
      <c r="E92" s="173"/>
      <c r="F92" s="21"/>
    </row>
    <row r="93" spans="1:6" ht="14.25">
      <c r="A93" s="212"/>
      <c r="B93" s="213" t="s">
        <v>754</v>
      </c>
      <c r="C93" s="214" t="s">
        <v>7</v>
      </c>
      <c r="D93" s="215">
        <v>1</v>
      </c>
      <c r="E93" s="173"/>
      <c r="F93" s="21"/>
    </row>
    <row r="94" spans="1:6" ht="24">
      <c r="A94" s="22" t="s">
        <v>734</v>
      </c>
      <c r="B94" s="23" t="s">
        <v>757</v>
      </c>
      <c r="C94" s="26" t="s">
        <v>251</v>
      </c>
      <c r="D94" s="126">
        <v>1</v>
      </c>
      <c r="E94" s="174"/>
      <c r="F94" s="24">
        <f>D94*E94</f>
        <v>0</v>
      </c>
    </row>
    <row r="95" spans="1:6" ht="89.25">
      <c r="A95" s="20" t="s">
        <v>758</v>
      </c>
      <c r="B95" s="20" t="s">
        <v>764</v>
      </c>
      <c r="C95" s="26"/>
      <c r="D95" s="125"/>
      <c r="E95" s="173"/>
      <c r="F95" s="21"/>
    </row>
    <row r="96" spans="1:6">
      <c r="A96" s="22" t="s">
        <v>759</v>
      </c>
      <c r="B96" s="23" t="s">
        <v>763</v>
      </c>
      <c r="C96" s="26" t="s">
        <v>6</v>
      </c>
      <c r="D96" s="125">
        <v>50</v>
      </c>
      <c r="E96" s="174"/>
      <c r="F96" s="24">
        <f>D96*E96</f>
        <v>0</v>
      </c>
    </row>
    <row r="97" spans="1:6" ht="76.5">
      <c r="A97" s="20" t="s">
        <v>760</v>
      </c>
      <c r="B97" s="20" t="s">
        <v>765</v>
      </c>
      <c r="C97" s="26"/>
      <c r="D97" s="125"/>
      <c r="E97" s="173"/>
      <c r="F97" s="21"/>
    </row>
    <row r="98" spans="1:6" ht="24">
      <c r="A98" s="22" t="s">
        <v>761</v>
      </c>
      <c r="B98" s="23" t="s">
        <v>762</v>
      </c>
      <c r="C98" s="26" t="s">
        <v>251</v>
      </c>
      <c r="D98" s="126">
        <v>2</v>
      </c>
      <c r="E98" s="174"/>
      <c r="F98" s="24">
        <f>D98*E98</f>
        <v>0</v>
      </c>
    </row>
    <row r="99" spans="1:6" ht="51">
      <c r="A99" s="20" t="s">
        <v>766</v>
      </c>
      <c r="B99" s="20" t="s">
        <v>789</v>
      </c>
      <c r="C99" s="26"/>
      <c r="D99" s="125"/>
      <c r="E99" s="173"/>
      <c r="F99" s="21"/>
    </row>
    <row r="100" spans="1:6" ht="24">
      <c r="A100" s="22" t="s">
        <v>767</v>
      </c>
      <c r="B100" s="23" t="s">
        <v>790</v>
      </c>
      <c r="C100" s="26" t="s">
        <v>6</v>
      </c>
      <c r="D100" s="125">
        <v>16</v>
      </c>
      <c r="E100" s="174"/>
      <c r="F100" s="24">
        <f>D100*E100</f>
        <v>0</v>
      </c>
    </row>
    <row r="101" spans="1:6" ht="63.75">
      <c r="A101" s="20" t="s">
        <v>813</v>
      </c>
      <c r="B101" s="20" t="s">
        <v>810</v>
      </c>
      <c r="C101" s="26"/>
      <c r="D101" s="125"/>
      <c r="E101" s="173"/>
      <c r="F101" s="21"/>
    </row>
    <row r="102" spans="1:6" ht="24">
      <c r="A102" s="22" t="s">
        <v>814</v>
      </c>
      <c r="B102" s="23" t="s">
        <v>812</v>
      </c>
      <c r="C102" s="26" t="s">
        <v>7</v>
      </c>
      <c r="D102" s="126">
        <v>2</v>
      </c>
      <c r="E102" s="174"/>
      <c r="F102" s="24">
        <f>D102*E102</f>
        <v>0</v>
      </c>
    </row>
    <row r="103" spans="1:6" ht="15.75">
      <c r="A103" s="6" t="s">
        <v>16</v>
      </c>
      <c r="B103" s="6" t="s">
        <v>17</v>
      </c>
      <c r="C103" s="7"/>
      <c r="D103" s="116" t="s">
        <v>4</v>
      </c>
      <c r="E103" s="166"/>
      <c r="F103" s="8"/>
    </row>
    <row r="104" spans="1:6" ht="15">
      <c r="A104" s="32" t="s">
        <v>252</v>
      </c>
      <c r="B104" s="32" t="s">
        <v>418</v>
      </c>
      <c r="C104" s="33"/>
      <c r="D104" s="119" t="s">
        <v>4</v>
      </c>
      <c r="E104" s="167"/>
      <c r="F104" s="38"/>
    </row>
    <row r="105" spans="1:6" ht="15">
      <c r="A105" s="30" t="s">
        <v>640</v>
      </c>
      <c r="B105" s="30" t="s">
        <v>639</v>
      </c>
      <c r="C105" s="31"/>
      <c r="D105" s="123" t="s">
        <v>4</v>
      </c>
      <c r="E105" s="171"/>
      <c r="F105" s="34">
        <f>F111</f>
        <v>0</v>
      </c>
    </row>
    <row r="106" spans="1:6">
      <c r="A106" s="35" t="s">
        <v>768</v>
      </c>
      <c r="B106" s="35" t="s">
        <v>5</v>
      </c>
      <c r="C106" s="29"/>
      <c r="D106" s="124"/>
      <c r="E106" s="172"/>
      <c r="F106" s="37"/>
    </row>
    <row r="107" spans="1:6" ht="14.25">
      <c r="A107" s="20" t="s">
        <v>769</v>
      </c>
      <c r="B107" s="20" t="s">
        <v>434</v>
      </c>
      <c r="C107" s="26"/>
      <c r="D107" s="125"/>
      <c r="E107" s="173"/>
      <c r="F107" s="21"/>
    </row>
    <row r="108" spans="1:6" ht="96">
      <c r="A108" s="22" t="s">
        <v>770</v>
      </c>
      <c r="B108" s="23" t="s">
        <v>357</v>
      </c>
      <c r="C108" s="26"/>
      <c r="D108" s="125"/>
      <c r="E108" s="173"/>
      <c r="F108" s="21"/>
    </row>
    <row r="109" spans="1:6" ht="60">
      <c r="A109" s="22" t="s">
        <v>771</v>
      </c>
      <c r="B109" s="23" t="s">
        <v>290</v>
      </c>
      <c r="C109" s="26"/>
      <c r="D109" s="125"/>
      <c r="E109" s="173"/>
      <c r="F109" s="21"/>
    </row>
    <row r="110" spans="1:6" ht="14.25">
      <c r="A110" s="22" t="s">
        <v>772</v>
      </c>
      <c r="B110" s="23" t="s">
        <v>277</v>
      </c>
      <c r="C110" s="26"/>
      <c r="D110" s="125"/>
      <c r="E110" s="173"/>
      <c r="F110" s="21"/>
    </row>
    <row r="111" spans="1:6">
      <c r="A111" s="35" t="s">
        <v>773</v>
      </c>
      <c r="B111" s="210" t="s">
        <v>731</v>
      </c>
      <c r="C111" s="29"/>
      <c r="D111" s="124"/>
      <c r="E111" s="172"/>
      <c r="F111" s="131">
        <f>SUM(F112:F135)</f>
        <v>0</v>
      </c>
    </row>
    <row r="112" spans="1:6" ht="63.75">
      <c r="A112" s="20" t="s">
        <v>774</v>
      </c>
      <c r="B112" s="20" t="s">
        <v>1019</v>
      </c>
      <c r="C112" s="26"/>
      <c r="D112" s="126"/>
      <c r="E112" s="174"/>
      <c r="F112" s="24"/>
    </row>
    <row r="113" spans="1:6" ht="24">
      <c r="A113" s="22" t="s">
        <v>775</v>
      </c>
      <c r="B113" s="23" t="s">
        <v>1020</v>
      </c>
      <c r="C113" s="26" t="s">
        <v>251</v>
      </c>
      <c r="D113" s="126">
        <v>41</v>
      </c>
      <c r="E113" s="174"/>
      <c r="F113" s="24">
        <f>D113*E113</f>
        <v>0</v>
      </c>
    </row>
    <row r="114" spans="1:6" ht="395.25">
      <c r="A114" s="20" t="s">
        <v>776</v>
      </c>
      <c r="B114" s="20" t="s">
        <v>1027</v>
      </c>
      <c r="C114" s="26"/>
      <c r="D114" s="126"/>
      <c r="E114" s="174"/>
      <c r="F114" s="24"/>
    </row>
    <row r="115" spans="1:6" ht="24">
      <c r="A115" s="22" t="s">
        <v>777</v>
      </c>
      <c r="B115" s="23" t="s">
        <v>1021</v>
      </c>
      <c r="C115" s="26" t="s">
        <v>251</v>
      </c>
      <c r="D115" s="126">
        <v>1</v>
      </c>
      <c r="E115" s="174"/>
      <c r="F115" s="24">
        <f>D115*E115</f>
        <v>0</v>
      </c>
    </row>
    <row r="116" spans="1:6" ht="409.5">
      <c r="A116" s="20" t="s">
        <v>778</v>
      </c>
      <c r="B116" s="20" t="s">
        <v>1022</v>
      </c>
      <c r="C116" s="26"/>
      <c r="D116" s="125"/>
      <c r="E116" s="173"/>
      <c r="F116" s="21"/>
    </row>
    <row r="117" spans="1:6" ht="24">
      <c r="A117" s="22" t="s">
        <v>779</v>
      </c>
      <c r="B117" s="23" t="s">
        <v>780</v>
      </c>
      <c r="C117" s="26" t="s">
        <v>251</v>
      </c>
      <c r="D117" s="126">
        <v>1</v>
      </c>
      <c r="E117" s="174"/>
      <c r="F117" s="24">
        <f>D117*E117</f>
        <v>0</v>
      </c>
    </row>
    <row r="118" spans="1:6" ht="63.75">
      <c r="A118" s="20" t="s">
        <v>781</v>
      </c>
      <c r="B118" s="20" t="s">
        <v>784</v>
      </c>
      <c r="C118" s="26"/>
      <c r="D118" s="125"/>
      <c r="E118" s="173"/>
      <c r="F118" s="21"/>
    </row>
    <row r="119" spans="1:6">
      <c r="A119" s="22" t="s">
        <v>782</v>
      </c>
      <c r="B119" s="23" t="s">
        <v>783</v>
      </c>
      <c r="C119" s="26" t="s">
        <v>251</v>
      </c>
      <c r="D119" s="126">
        <v>3</v>
      </c>
      <c r="E119" s="174"/>
      <c r="F119" s="24">
        <f>D119*E119</f>
        <v>0</v>
      </c>
    </row>
    <row r="120" spans="1:6" ht="165.75">
      <c r="A120" s="20" t="s">
        <v>785</v>
      </c>
      <c r="B120" s="20" t="s">
        <v>788</v>
      </c>
      <c r="C120" s="26"/>
      <c r="D120" s="125"/>
      <c r="E120" s="173"/>
      <c r="F120" s="21"/>
    </row>
    <row r="121" spans="1:6" ht="24">
      <c r="A121" s="22" t="s">
        <v>786</v>
      </c>
      <c r="B121" s="23" t="s">
        <v>787</v>
      </c>
      <c r="C121" s="26" t="s">
        <v>6</v>
      </c>
      <c r="D121" s="125">
        <v>244</v>
      </c>
      <c r="E121" s="174"/>
      <c r="F121" s="24">
        <f>D121*E121</f>
        <v>0</v>
      </c>
    </row>
    <row r="122" spans="1:6" ht="382.5">
      <c r="A122" s="20" t="s">
        <v>791</v>
      </c>
      <c r="B122" s="20" t="s">
        <v>966</v>
      </c>
      <c r="C122" s="26"/>
      <c r="D122" s="125"/>
      <c r="E122" s="173"/>
      <c r="F122" s="21"/>
    </row>
    <row r="123" spans="1:6" ht="36">
      <c r="A123" s="22" t="s">
        <v>792</v>
      </c>
      <c r="B123" s="23" t="s">
        <v>965</v>
      </c>
      <c r="C123" s="26" t="s">
        <v>251</v>
      </c>
      <c r="D123" s="126">
        <v>1</v>
      </c>
      <c r="E123" s="209"/>
      <c r="F123" s="24">
        <f>D123*E123</f>
        <v>0</v>
      </c>
    </row>
    <row r="124" spans="1:6" ht="140.25">
      <c r="A124" s="20" t="s">
        <v>793</v>
      </c>
      <c r="B124" s="20" t="s">
        <v>797</v>
      </c>
      <c r="C124" s="26"/>
      <c r="D124" s="125"/>
      <c r="E124" s="173"/>
      <c r="F124" s="21"/>
    </row>
    <row r="125" spans="1:6" ht="24">
      <c r="A125" s="22" t="s">
        <v>794</v>
      </c>
      <c r="B125" s="23" t="s">
        <v>805</v>
      </c>
      <c r="C125" s="26" t="s">
        <v>251</v>
      </c>
      <c r="D125" s="126">
        <v>1</v>
      </c>
      <c r="E125" s="174"/>
      <c r="F125" s="24">
        <f>D125*E125</f>
        <v>0</v>
      </c>
    </row>
    <row r="126" spans="1:6" ht="255">
      <c r="A126" s="20" t="s">
        <v>795</v>
      </c>
      <c r="B126" s="20" t="s">
        <v>798</v>
      </c>
      <c r="C126" s="26"/>
      <c r="D126" s="125"/>
      <c r="E126" s="173"/>
      <c r="F126" s="21"/>
    </row>
    <row r="127" spans="1:6" ht="24">
      <c r="A127" s="22" t="s">
        <v>796</v>
      </c>
      <c r="B127" s="23" t="s">
        <v>806</v>
      </c>
      <c r="C127" s="26" t="s">
        <v>251</v>
      </c>
      <c r="D127" s="126">
        <v>1</v>
      </c>
      <c r="E127" s="174"/>
      <c r="F127" s="24">
        <f>D127*E127</f>
        <v>0</v>
      </c>
    </row>
    <row r="128" spans="1:6" ht="178.5">
      <c r="A128" s="20" t="s">
        <v>799</v>
      </c>
      <c r="B128" s="20" t="s">
        <v>801</v>
      </c>
      <c r="C128" s="26"/>
      <c r="D128" s="125"/>
      <c r="E128" s="173"/>
      <c r="F128" s="21"/>
    </row>
    <row r="129" spans="1:6" ht="24">
      <c r="A129" s="22" t="s">
        <v>800</v>
      </c>
      <c r="B129" s="23" t="s">
        <v>807</v>
      </c>
      <c r="C129" s="26" t="s">
        <v>251</v>
      </c>
      <c r="D129" s="126">
        <v>1</v>
      </c>
      <c r="E129" s="174"/>
      <c r="F129" s="24">
        <f>D129*E129</f>
        <v>0</v>
      </c>
    </row>
    <row r="130" spans="1:6" ht="76.5">
      <c r="A130" s="20" t="s">
        <v>802</v>
      </c>
      <c r="B130" s="20" t="s">
        <v>804</v>
      </c>
      <c r="C130" s="26"/>
      <c r="D130" s="125"/>
      <c r="E130" s="173"/>
      <c r="F130" s="21"/>
    </row>
    <row r="131" spans="1:6" ht="24">
      <c r="A131" s="22" t="s">
        <v>803</v>
      </c>
      <c r="B131" s="23" t="s">
        <v>811</v>
      </c>
      <c r="C131" s="26" t="s">
        <v>7</v>
      </c>
      <c r="D131" s="126">
        <v>40</v>
      </c>
      <c r="E131" s="174"/>
      <c r="F131" s="24">
        <f>D131*E131</f>
        <v>0</v>
      </c>
    </row>
    <row r="132" spans="1:6" ht="63.75">
      <c r="A132" s="20" t="s">
        <v>808</v>
      </c>
      <c r="B132" s="20" t="s">
        <v>810</v>
      </c>
      <c r="C132" s="26"/>
      <c r="D132" s="125"/>
      <c r="E132" s="173"/>
      <c r="F132" s="21"/>
    </row>
    <row r="133" spans="1:6" ht="24">
      <c r="A133" s="22" t="s">
        <v>809</v>
      </c>
      <c r="B133" s="23" t="s">
        <v>812</v>
      </c>
      <c r="C133" s="26" t="s">
        <v>7</v>
      </c>
      <c r="D133" s="126">
        <v>12</v>
      </c>
      <c r="E133" s="174"/>
      <c r="F133" s="24">
        <f>D133*E133</f>
        <v>0</v>
      </c>
    </row>
    <row r="134" spans="1:6" ht="76.5">
      <c r="A134" s="20" t="s">
        <v>815</v>
      </c>
      <c r="B134" s="20" t="s">
        <v>818</v>
      </c>
      <c r="C134" s="26"/>
      <c r="D134" s="125"/>
      <c r="E134" s="173"/>
      <c r="F134" s="21"/>
    </row>
    <row r="135" spans="1:6" ht="24">
      <c r="A135" s="22" t="s">
        <v>816</v>
      </c>
      <c r="B135" s="23" t="s">
        <v>817</v>
      </c>
      <c r="C135" s="26" t="s">
        <v>7</v>
      </c>
      <c r="D135" s="126">
        <v>5</v>
      </c>
      <c r="E135" s="174"/>
      <c r="F135" s="24">
        <f>D135*E135</f>
        <v>0</v>
      </c>
    </row>
  </sheetData>
  <sheetProtection algorithmName="SHA-512" hashValue="iHJlIFlU9gQLSQMz0dzs0Ok53cH5x6dFmBkhv/+rehcKc2GSSZiz1R5P6u14VM36XZLh+gnoyjI54ACsjogf7g==" saltValue="gS+aANB9fHxrVQqu9utftg==" spinCount="100000" sheet="1" scenarios="1" formatCells="0" selectLockedCells="1"/>
  <phoneticPr fontId="101" type="noConversion"/>
  <pageMargins left="0.39370078740157483" right="0.39370078740157483" top="0.98425196850393704" bottom="0.39370078740157483" header="0.31496062992125984" footer="0.31496062992125984"/>
  <pageSetup paperSize="9" orientation="landscape" r:id="rId1"/>
  <headerFooter>
    <oddHeader>&amp;R&amp;G</oddHeader>
    <oddFooter>&amp;L&amp;"-,Krepko ležeče"&amp;9&amp;F&amp;C&amp;"-,Krepko ležeče"&amp;9&amp;A&amp;R&amp;"-,Krepko ležeče"&amp;10&amp;P&amp;"-,Ležeče"&amp;9/&amp;N</oddFooter>
  </headerFooter>
  <rowBreaks count="2" manualBreakCount="2">
    <brk id="20" max="16383" man="1"/>
    <brk id="102"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9D3AA-6ED3-4A60-810E-E401D30654D0}">
  <dimension ref="A1:F48"/>
  <sheetViews>
    <sheetView view="pageBreakPreview" zoomScaleNormal="100" zoomScaleSheetLayoutView="100" workbookViewId="0">
      <pane ySplit="1" topLeftCell="A29" activePane="bottomLeft" state="frozen"/>
      <selection activeCell="C30" sqref="C30"/>
      <selection pane="bottomLeft" activeCell="E34" sqref="E34"/>
    </sheetView>
  </sheetViews>
  <sheetFormatPr defaultRowHeight="12.75"/>
  <cols>
    <col min="1" max="1" width="13.7109375" style="9" customWidth="1"/>
    <col min="2" max="2" width="80.7109375" style="9" customWidth="1"/>
    <col min="3" max="3" width="5.7109375" style="28" customWidth="1"/>
    <col min="4" max="4" width="11.7109375" style="127" customWidth="1"/>
    <col min="5" max="5" width="11.7109375" style="175" customWidth="1"/>
    <col min="6" max="6" width="17.7109375" style="27" customWidth="1"/>
    <col min="7" max="16384" width="9.140625" style="9"/>
  </cols>
  <sheetData>
    <row r="1" spans="1:6" s="5" customFormat="1" ht="13.5" thickBot="1">
      <c r="A1" s="1" t="s">
        <v>0</v>
      </c>
      <c r="B1" s="2" t="s">
        <v>1</v>
      </c>
      <c r="C1" s="2" t="s">
        <v>2</v>
      </c>
      <c r="D1" s="3" t="s">
        <v>3</v>
      </c>
      <c r="E1" s="260" t="s">
        <v>10</v>
      </c>
      <c r="F1" s="4" t="s">
        <v>11</v>
      </c>
    </row>
    <row r="2" spans="1:6" ht="15.75">
      <c r="A2" s="6" t="s">
        <v>265</v>
      </c>
      <c r="B2" s="6" t="s">
        <v>266</v>
      </c>
      <c r="C2" s="7"/>
      <c r="D2" s="116" t="s">
        <v>4</v>
      </c>
      <c r="E2" s="166"/>
      <c r="F2" s="8"/>
    </row>
    <row r="3" spans="1:6" ht="15">
      <c r="A3" s="32" t="s">
        <v>267</v>
      </c>
      <c r="B3" s="32" t="s">
        <v>56</v>
      </c>
      <c r="C3" s="33"/>
      <c r="D3" s="119" t="s">
        <v>4</v>
      </c>
      <c r="E3" s="167"/>
      <c r="F3" s="38"/>
    </row>
    <row r="4" spans="1:6" ht="18">
      <c r="A4" s="10"/>
      <c r="B4" s="211" t="s">
        <v>9</v>
      </c>
      <c r="C4" s="11"/>
      <c r="D4" s="117"/>
      <c r="E4" s="168"/>
      <c r="F4" s="12"/>
    </row>
    <row r="5" spans="1:6" ht="14.25">
      <c r="A5" s="13"/>
      <c r="B5" s="13"/>
      <c r="C5" s="14"/>
      <c r="D5" s="118"/>
      <c r="E5" s="169"/>
      <c r="F5" s="15"/>
    </row>
    <row r="6" spans="1:6" s="16" customFormat="1" ht="15">
      <c r="A6" s="32" t="s">
        <v>107</v>
      </c>
      <c r="B6" s="32" t="s">
        <v>256</v>
      </c>
      <c r="C6" s="33"/>
      <c r="D6" s="119"/>
      <c r="E6" s="167"/>
      <c r="F6" s="38"/>
    </row>
    <row r="7" spans="1:6" s="16" customFormat="1" ht="15">
      <c r="A7" s="198" t="s">
        <v>819</v>
      </c>
      <c r="B7" s="30" t="s">
        <v>820</v>
      </c>
      <c r="C7" s="194"/>
      <c r="D7" s="195"/>
      <c r="E7" s="196"/>
      <c r="F7" s="197">
        <f>SUM(F8:F8)</f>
        <v>0</v>
      </c>
    </row>
    <row r="8" spans="1:6" s="16" customFormat="1" ht="15">
      <c r="A8" s="115" t="s">
        <v>830</v>
      </c>
      <c r="B8" s="115" t="s">
        <v>831</v>
      </c>
      <c r="C8" s="201"/>
      <c r="D8" s="202"/>
      <c r="E8" s="203"/>
      <c r="F8" s="204">
        <f>F28</f>
        <v>0</v>
      </c>
    </row>
    <row r="9" spans="1:6" s="16" customFormat="1" ht="15">
      <c r="A9" s="115"/>
      <c r="B9" s="115"/>
      <c r="C9" s="201"/>
      <c r="D9" s="202"/>
      <c r="E9" s="203"/>
      <c r="F9" s="204"/>
    </row>
    <row r="10" spans="1:6" s="16" customFormat="1" ht="15">
      <c r="A10" s="32" t="s">
        <v>252</v>
      </c>
      <c r="B10" s="32" t="s">
        <v>418</v>
      </c>
      <c r="C10" s="33"/>
      <c r="D10" s="119"/>
      <c r="E10" s="167"/>
      <c r="F10" s="38"/>
    </row>
    <row r="11" spans="1:6" s="16" customFormat="1" ht="15">
      <c r="A11" s="198" t="s">
        <v>823</v>
      </c>
      <c r="B11" s="30" t="s">
        <v>821</v>
      </c>
      <c r="C11" s="194"/>
      <c r="D11" s="195"/>
      <c r="E11" s="196"/>
      <c r="F11" s="197">
        <f>SUM(F12:F12)</f>
        <v>0</v>
      </c>
    </row>
    <row r="12" spans="1:6" s="16" customFormat="1" ht="15">
      <c r="A12" s="115" t="s">
        <v>860</v>
      </c>
      <c r="B12" s="115" t="s">
        <v>831</v>
      </c>
      <c r="C12" s="201"/>
      <c r="D12" s="202"/>
      <c r="E12" s="203"/>
      <c r="F12" s="204">
        <f>F46</f>
        <v>0</v>
      </c>
    </row>
    <row r="13" spans="1:6" s="16" customFormat="1" ht="15">
      <c r="A13" s="128"/>
      <c r="B13" s="129"/>
      <c r="C13" s="17"/>
      <c r="D13" s="122"/>
      <c r="E13" s="170"/>
      <c r="F13" s="130"/>
    </row>
    <row r="14" spans="1:6" ht="30">
      <c r="A14" s="177" t="s">
        <v>824</v>
      </c>
      <c r="B14" s="178" t="s">
        <v>872</v>
      </c>
      <c r="C14" s="179"/>
      <c r="D14" s="180" t="s">
        <v>4</v>
      </c>
      <c r="E14" s="181"/>
      <c r="F14" s="182">
        <f>F7+F11</f>
        <v>0</v>
      </c>
    </row>
    <row r="15" spans="1:6" ht="15.75">
      <c r="A15" s="18"/>
      <c r="B15" s="185" t="s">
        <v>40</v>
      </c>
      <c r="C15" s="186"/>
      <c r="D15" s="187"/>
      <c r="E15" s="183"/>
      <c r="F15" s="184">
        <f>F14*0.22</f>
        <v>0</v>
      </c>
    </row>
    <row r="16" spans="1:6" ht="28.5">
      <c r="A16" s="188" t="s">
        <v>824</v>
      </c>
      <c r="B16" s="189" t="s">
        <v>873</v>
      </c>
      <c r="C16" s="190"/>
      <c r="D16" s="191" t="s">
        <v>4</v>
      </c>
      <c r="E16" s="192"/>
      <c r="F16" s="193">
        <f>SUM(F14:F15)</f>
        <v>0</v>
      </c>
    </row>
    <row r="17" spans="1:6" ht="15.75">
      <c r="A17" s="19"/>
      <c r="B17" s="19"/>
      <c r="C17" s="14"/>
      <c r="D17" s="118"/>
      <c r="E17" s="169"/>
      <c r="F17" s="15"/>
    </row>
    <row r="18" spans="1:6" ht="15.75">
      <c r="A18" s="19"/>
      <c r="B18" s="19"/>
      <c r="C18" s="14"/>
      <c r="D18" s="118"/>
      <c r="E18" s="169"/>
      <c r="F18" s="15"/>
    </row>
    <row r="19" spans="1:6" ht="15.75">
      <c r="A19" s="19"/>
      <c r="B19" s="19"/>
      <c r="C19" s="14"/>
      <c r="D19" s="118"/>
      <c r="E19" s="169"/>
      <c r="F19" s="15"/>
    </row>
    <row r="20" spans="1:6" s="25" customFormat="1" ht="15.75">
      <c r="A20" s="6" t="s">
        <v>14</v>
      </c>
      <c r="B20" s="6" t="s">
        <v>15</v>
      </c>
      <c r="C20" s="7"/>
      <c r="D20" s="116" t="s">
        <v>4</v>
      </c>
      <c r="E20" s="166"/>
      <c r="F20" s="8"/>
    </row>
    <row r="21" spans="1:6" s="25" customFormat="1" ht="15">
      <c r="A21" s="32" t="s">
        <v>107</v>
      </c>
      <c r="B21" s="32" t="s">
        <v>256</v>
      </c>
      <c r="C21" s="33"/>
      <c r="D21" s="119" t="s">
        <v>4</v>
      </c>
      <c r="E21" s="167"/>
      <c r="F21" s="38"/>
    </row>
    <row r="22" spans="1:6" s="25" customFormat="1" ht="15">
      <c r="A22" s="30" t="s">
        <v>819</v>
      </c>
      <c r="B22" s="30" t="s">
        <v>820</v>
      </c>
      <c r="C22" s="31"/>
      <c r="D22" s="123" t="s">
        <v>4</v>
      </c>
      <c r="E22" s="171"/>
      <c r="F22" s="34">
        <f>F28</f>
        <v>0</v>
      </c>
    </row>
    <row r="23" spans="1:6" s="25" customFormat="1">
      <c r="A23" s="35" t="s">
        <v>825</v>
      </c>
      <c r="B23" s="35" t="s">
        <v>5</v>
      </c>
      <c r="C23" s="29"/>
      <c r="D23" s="124"/>
      <c r="E23" s="172"/>
      <c r="F23" s="37"/>
    </row>
    <row r="24" spans="1:6" s="25" customFormat="1" ht="14.25">
      <c r="A24" s="20" t="s">
        <v>826</v>
      </c>
      <c r="B24" s="20" t="s">
        <v>644</v>
      </c>
      <c r="C24" s="26"/>
      <c r="D24" s="125"/>
      <c r="E24" s="173"/>
      <c r="F24" s="21"/>
    </row>
    <row r="25" spans="1:6" s="25" customFormat="1" ht="96">
      <c r="A25" s="22" t="s">
        <v>827</v>
      </c>
      <c r="B25" s="23" t="s">
        <v>357</v>
      </c>
      <c r="C25" s="26"/>
      <c r="D25" s="125"/>
      <c r="E25" s="173"/>
      <c r="F25" s="21"/>
    </row>
    <row r="26" spans="1:6" s="25" customFormat="1" ht="60">
      <c r="A26" s="22" t="s">
        <v>828</v>
      </c>
      <c r="B26" s="23" t="s">
        <v>290</v>
      </c>
      <c r="C26" s="26"/>
      <c r="D26" s="125"/>
      <c r="E26" s="173"/>
      <c r="F26" s="21"/>
    </row>
    <row r="27" spans="1:6" s="25" customFormat="1" ht="14.25">
      <c r="A27" s="22" t="s">
        <v>829</v>
      </c>
      <c r="B27" s="23" t="s">
        <v>277</v>
      </c>
      <c r="C27" s="26"/>
      <c r="D27" s="125"/>
      <c r="E27" s="173"/>
      <c r="F27" s="21"/>
    </row>
    <row r="28" spans="1:6" s="25" customFormat="1">
      <c r="A28" s="35" t="s">
        <v>830</v>
      </c>
      <c r="B28" s="210" t="s">
        <v>831</v>
      </c>
      <c r="C28" s="29"/>
      <c r="D28" s="124"/>
      <c r="E28" s="172"/>
      <c r="F28" s="131">
        <f>SUM(F29:F42)</f>
        <v>0</v>
      </c>
    </row>
    <row r="29" spans="1:6" s="25" customFormat="1" ht="114.75">
      <c r="A29" s="20" t="s">
        <v>832</v>
      </c>
      <c r="B29" s="20" t="s">
        <v>838</v>
      </c>
      <c r="C29" s="26"/>
      <c r="D29" s="125"/>
      <c r="E29" s="173"/>
      <c r="F29" s="21"/>
    </row>
    <row r="30" spans="1:6" s="25" customFormat="1" ht="24">
      <c r="A30" s="22" t="s">
        <v>834</v>
      </c>
      <c r="B30" s="23" t="s">
        <v>833</v>
      </c>
      <c r="C30" s="26" t="s">
        <v>7</v>
      </c>
      <c r="D30" s="126">
        <v>4</v>
      </c>
      <c r="E30" s="174"/>
      <c r="F30" s="24">
        <f>D30*E30</f>
        <v>0</v>
      </c>
    </row>
    <row r="31" spans="1:6" s="25" customFormat="1" ht="242.25">
      <c r="A31" s="20" t="s">
        <v>835</v>
      </c>
      <c r="B31" s="20" t="s">
        <v>837</v>
      </c>
      <c r="C31" s="26"/>
      <c r="D31" s="125"/>
      <c r="E31" s="173"/>
      <c r="F31" s="21"/>
    </row>
    <row r="32" spans="1:6" s="25" customFormat="1" ht="36">
      <c r="A32" s="22" t="s">
        <v>836</v>
      </c>
      <c r="B32" s="23" t="s">
        <v>843</v>
      </c>
      <c r="C32" s="26" t="s">
        <v>7</v>
      </c>
      <c r="D32" s="126">
        <v>1</v>
      </c>
      <c r="E32" s="174"/>
      <c r="F32" s="24">
        <f>D32*E32</f>
        <v>0</v>
      </c>
    </row>
    <row r="33" spans="1:6" ht="216.75">
      <c r="A33" s="20" t="s">
        <v>839</v>
      </c>
      <c r="B33" s="20" t="s">
        <v>841</v>
      </c>
      <c r="C33" s="26"/>
      <c r="D33" s="125"/>
      <c r="E33" s="173"/>
      <c r="F33" s="21"/>
    </row>
    <row r="34" spans="1:6" ht="36">
      <c r="A34" s="22" t="s">
        <v>840</v>
      </c>
      <c r="B34" s="23" t="s">
        <v>842</v>
      </c>
      <c r="C34" s="26" t="s">
        <v>7</v>
      </c>
      <c r="D34" s="126">
        <v>1</v>
      </c>
      <c r="E34" s="174"/>
      <c r="F34" s="24">
        <f>D34*E34</f>
        <v>0</v>
      </c>
    </row>
    <row r="35" spans="1:6" ht="102">
      <c r="A35" s="20" t="s">
        <v>844</v>
      </c>
      <c r="B35" s="20" t="s">
        <v>846</v>
      </c>
      <c r="C35" s="26"/>
      <c r="D35" s="125"/>
      <c r="E35" s="173"/>
      <c r="F35" s="21"/>
    </row>
    <row r="36" spans="1:6" ht="36">
      <c r="A36" s="22" t="s">
        <v>845</v>
      </c>
      <c r="B36" s="23" t="s">
        <v>847</v>
      </c>
      <c r="C36" s="26" t="s">
        <v>7</v>
      </c>
      <c r="D36" s="126">
        <v>1</v>
      </c>
      <c r="E36" s="174"/>
      <c r="F36" s="24">
        <f>D36*E36</f>
        <v>0</v>
      </c>
    </row>
    <row r="37" spans="1:6" ht="153">
      <c r="A37" s="20" t="s">
        <v>850</v>
      </c>
      <c r="B37" s="20" t="s">
        <v>848</v>
      </c>
      <c r="C37" s="26"/>
      <c r="D37" s="125"/>
      <c r="E37" s="173"/>
      <c r="F37" s="21"/>
    </row>
    <row r="38" spans="1:6" ht="36">
      <c r="A38" s="22" t="s">
        <v>851</v>
      </c>
      <c r="B38" s="23" t="s">
        <v>849</v>
      </c>
      <c r="C38" s="26" t="s">
        <v>7</v>
      </c>
      <c r="D38" s="126">
        <v>1</v>
      </c>
      <c r="E38" s="174"/>
      <c r="F38" s="24">
        <f>D38*E38</f>
        <v>0</v>
      </c>
    </row>
    <row r="39" spans="1:6" ht="153">
      <c r="A39" s="20" t="s">
        <v>852</v>
      </c>
      <c r="B39" s="20" t="s">
        <v>855</v>
      </c>
      <c r="C39" s="26"/>
      <c r="D39" s="125"/>
      <c r="E39" s="173"/>
      <c r="F39" s="21"/>
    </row>
    <row r="40" spans="1:6" ht="36">
      <c r="A40" s="22" t="s">
        <v>853</v>
      </c>
      <c r="B40" s="23" t="s">
        <v>854</v>
      </c>
      <c r="C40" s="26" t="s">
        <v>7</v>
      </c>
      <c r="D40" s="126">
        <v>1</v>
      </c>
      <c r="E40" s="174"/>
      <c r="F40" s="24">
        <f>D40*E40</f>
        <v>0</v>
      </c>
    </row>
    <row r="41" spans="1:6" ht="153">
      <c r="A41" s="20" t="s">
        <v>856</v>
      </c>
      <c r="B41" s="20" t="s">
        <v>858</v>
      </c>
      <c r="C41" s="26"/>
      <c r="D41" s="125"/>
      <c r="E41" s="173"/>
      <c r="F41" s="21"/>
    </row>
    <row r="42" spans="1:6" ht="36">
      <c r="A42" s="22" t="s">
        <v>857</v>
      </c>
      <c r="B42" s="23" t="s">
        <v>859</v>
      </c>
      <c r="C42" s="26" t="s">
        <v>7</v>
      </c>
      <c r="D42" s="126">
        <v>1</v>
      </c>
      <c r="E42" s="174"/>
      <c r="F42" s="24">
        <f>D42*E42</f>
        <v>0</v>
      </c>
    </row>
    <row r="43" spans="1:6" ht="15.75">
      <c r="A43" s="6" t="s">
        <v>16</v>
      </c>
      <c r="B43" s="6" t="s">
        <v>17</v>
      </c>
      <c r="C43" s="7"/>
      <c r="D43" s="116" t="s">
        <v>4</v>
      </c>
      <c r="E43" s="166"/>
      <c r="F43" s="8"/>
    </row>
    <row r="44" spans="1:6" ht="15">
      <c r="A44" s="32" t="s">
        <v>252</v>
      </c>
      <c r="B44" s="32" t="s">
        <v>418</v>
      </c>
      <c r="C44" s="33"/>
      <c r="D44" s="119" t="s">
        <v>4</v>
      </c>
      <c r="E44" s="167"/>
      <c r="F44" s="38"/>
    </row>
    <row r="45" spans="1:6" ht="15">
      <c r="A45" s="198" t="s">
        <v>823</v>
      </c>
      <c r="B45" s="30" t="s">
        <v>821</v>
      </c>
      <c r="C45" s="31"/>
      <c r="D45" s="123" t="s">
        <v>4</v>
      </c>
      <c r="E45" s="171"/>
      <c r="F45" s="34">
        <f>F46</f>
        <v>0</v>
      </c>
    </row>
    <row r="46" spans="1:6">
      <c r="A46" s="35" t="s">
        <v>860</v>
      </c>
      <c r="B46" s="210" t="s">
        <v>831</v>
      </c>
      <c r="C46" s="29"/>
      <c r="D46" s="124"/>
      <c r="E46" s="172"/>
      <c r="F46" s="131">
        <f>SUM(F47:F48)</f>
        <v>0</v>
      </c>
    </row>
    <row r="47" spans="1:6" ht="140.25">
      <c r="A47" s="20" t="s">
        <v>861</v>
      </c>
      <c r="B47" s="20" t="s">
        <v>864</v>
      </c>
      <c r="C47" s="26"/>
      <c r="D47" s="125"/>
      <c r="E47" s="173"/>
      <c r="F47" s="21"/>
    </row>
    <row r="48" spans="1:6" ht="36">
      <c r="A48" s="22" t="s">
        <v>862</v>
      </c>
      <c r="B48" s="23" t="s">
        <v>863</v>
      </c>
      <c r="C48" s="26" t="s">
        <v>7</v>
      </c>
      <c r="D48" s="126">
        <v>1</v>
      </c>
      <c r="E48" s="174"/>
      <c r="F48" s="24">
        <f>D48*E48</f>
        <v>0</v>
      </c>
    </row>
  </sheetData>
  <sheetProtection algorithmName="SHA-512" hashValue="FQgMkyMDSsjMuFoTdl80bIvdMK6P4cxUvdqaK0hYbFbxUGEYQagkFv9CDacppsZYMPEehu3OczgHX1eWcBWMmw==" saltValue="aCprbfOfFiF6bL5H1rvmGg==" spinCount="100000" sheet="1" scenarios="1" formatCells="0" selectLockedCells="1"/>
  <phoneticPr fontId="101" type="noConversion"/>
  <pageMargins left="0.39370078740157483" right="0.39370078740157483" top="0.98425196850393704" bottom="0.39370078740157483" header="0.31496062992125984" footer="0.31496062992125984"/>
  <pageSetup paperSize="9" orientation="landscape" r:id="rId1"/>
  <headerFooter>
    <oddHeader>&amp;R&amp;G</oddHeader>
    <oddFooter>&amp;L&amp;"-,Krepko ležeče"&amp;9&amp;F&amp;C&amp;"-,Krepko ležeče"&amp;9&amp;A&amp;R&amp;"-,Krepko ležeče"&amp;10&amp;P&amp;"-,Ležeče"&amp;9/&amp;N</oddFooter>
  </headerFooter>
  <rowBreaks count="2" manualBreakCount="2">
    <brk id="19" max="16383" man="1"/>
    <brk id="42"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5F98F-0FDC-4A5B-A7D8-D0CA738C3516}">
  <dimension ref="A1:G65"/>
  <sheetViews>
    <sheetView view="pageBreakPreview" zoomScaleNormal="100" zoomScaleSheetLayoutView="100" workbookViewId="0">
      <pane ySplit="1" topLeftCell="A2" activePane="bottomLeft" state="frozen"/>
      <selection activeCell="C30" sqref="C30"/>
      <selection pane="bottomLeft" activeCell="E34" sqref="E34"/>
    </sheetView>
  </sheetViews>
  <sheetFormatPr defaultRowHeight="12.75"/>
  <cols>
    <col min="1" max="1" width="13.7109375" style="9" customWidth="1"/>
    <col min="2" max="2" width="80.7109375" style="9" customWidth="1"/>
    <col min="3" max="3" width="5.7109375" style="28" customWidth="1"/>
    <col min="4" max="4" width="11.7109375" style="127" customWidth="1"/>
    <col min="5" max="5" width="11.7109375" style="175" customWidth="1"/>
    <col min="6" max="6" width="17.7109375" style="27" customWidth="1"/>
    <col min="7" max="7" width="18.140625" style="9" customWidth="1"/>
    <col min="8" max="16384" width="9.140625" style="9"/>
  </cols>
  <sheetData>
    <row r="1" spans="1:6" s="5" customFormat="1" ht="13.5" thickBot="1">
      <c r="A1" s="1" t="s">
        <v>0</v>
      </c>
      <c r="B1" s="2" t="s">
        <v>1</v>
      </c>
      <c r="C1" s="2" t="s">
        <v>2</v>
      </c>
      <c r="D1" s="3" t="s">
        <v>3</v>
      </c>
      <c r="E1" s="260" t="s">
        <v>10</v>
      </c>
      <c r="F1" s="4" t="s">
        <v>11</v>
      </c>
    </row>
    <row r="2" spans="1:6" ht="15.75">
      <c r="A2" s="6" t="s">
        <v>265</v>
      </c>
      <c r="B2" s="6" t="s">
        <v>266</v>
      </c>
      <c r="C2" s="7"/>
      <c r="D2" s="116" t="s">
        <v>4</v>
      </c>
      <c r="E2" s="166"/>
      <c r="F2" s="8"/>
    </row>
    <row r="3" spans="1:6" ht="15">
      <c r="A3" s="32" t="s">
        <v>267</v>
      </c>
      <c r="B3" s="32" t="s">
        <v>56</v>
      </c>
      <c r="C3" s="33"/>
      <c r="D3" s="119" t="s">
        <v>4</v>
      </c>
      <c r="E3" s="167"/>
      <c r="F3" s="38"/>
    </row>
    <row r="4" spans="1:6" ht="18">
      <c r="A4" s="10"/>
      <c r="B4" s="211" t="s">
        <v>9</v>
      </c>
      <c r="C4" s="11"/>
      <c r="D4" s="117"/>
      <c r="E4" s="168"/>
      <c r="F4" s="12"/>
    </row>
    <row r="5" spans="1:6" ht="14.25">
      <c r="A5" s="13"/>
      <c r="B5" s="13"/>
      <c r="C5" s="14"/>
      <c r="D5" s="118"/>
      <c r="E5" s="169"/>
      <c r="F5" s="15"/>
    </row>
    <row r="6" spans="1:6" s="16" customFormat="1" ht="15">
      <c r="A6" s="32" t="s">
        <v>107</v>
      </c>
      <c r="B6" s="32" t="s">
        <v>256</v>
      </c>
      <c r="C6" s="33"/>
      <c r="D6" s="119"/>
      <c r="E6" s="167"/>
      <c r="F6" s="38"/>
    </row>
    <row r="7" spans="1:6" s="16" customFormat="1" ht="15">
      <c r="A7" s="198" t="s">
        <v>865</v>
      </c>
      <c r="B7" s="30" t="s">
        <v>866</v>
      </c>
      <c r="C7" s="194"/>
      <c r="D7" s="195"/>
      <c r="E7" s="196"/>
      <c r="F7" s="197">
        <f>SUM(F8:F8)</f>
        <v>0</v>
      </c>
    </row>
    <row r="8" spans="1:6" s="16" customFormat="1" ht="15">
      <c r="A8" s="115" t="s">
        <v>868</v>
      </c>
      <c r="B8" s="115" t="s">
        <v>867</v>
      </c>
      <c r="C8" s="201"/>
      <c r="D8" s="202"/>
      <c r="E8" s="203"/>
      <c r="F8" s="204">
        <f>F28</f>
        <v>0</v>
      </c>
    </row>
    <row r="9" spans="1:6" s="16" customFormat="1" ht="15">
      <c r="A9" s="115"/>
      <c r="B9" s="115"/>
      <c r="C9" s="201"/>
      <c r="D9" s="202"/>
      <c r="E9" s="203"/>
      <c r="F9" s="204"/>
    </row>
    <row r="10" spans="1:6" s="16" customFormat="1" ht="15">
      <c r="A10" s="32" t="s">
        <v>252</v>
      </c>
      <c r="B10" s="32" t="s">
        <v>418</v>
      </c>
      <c r="C10" s="33"/>
      <c r="D10" s="119"/>
      <c r="E10" s="167"/>
      <c r="F10" s="38"/>
    </row>
    <row r="11" spans="1:6" s="16" customFormat="1" ht="15">
      <c r="A11" s="198" t="s">
        <v>869</v>
      </c>
      <c r="B11" s="30" t="s">
        <v>871</v>
      </c>
      <c r="C11" s="194"/>
      <c r="D11" s="195"/>
      <c r="E11" s="196"/>
      <c r="F11" s="197"/>
    </row>
    <row r="12" spans="1:6" s="16" customFormat="1" ht="15">
      <c r="A12" s="115" t="s">
        <v>870</v>
      </c>
      <c r="B12" s="115" t="s">
        <v>867</v>
      </c>
      <c r="C12" s="201"/>
      <c r="D12" s="202"/>
      <c r="E12" s="203"/>
      <c r="F12" s="204"/>
    </row>
    <row r="13" spans="1:6" s="16" customFormat="1" ht="15">
      <c r="A13" s="128"/>
      <c r="B13" s="129"/>
      <c r="C13" s="17"/>
      <c r="D13" s="122"/>
      <c r="E13" s="170"/>
      <c r="F13" s="130"/>
    </row>
    <row r="14" spans="1:6" ht="30">
      <c r="A14" s="177" t="s">
        <v>937</v>
      </c>
      <c r="B14" s="178" t="s">
        <v>876</v>
      </c>
      <c r="C14" s="179"/>
      <c r="D14" s="180" t="s">
        <v>4</v>
      </c>
      <c r="E14" s="181"/>
      <c r="F14" s="182">
        <f>F7+F11</f>
        <v>0</v>
      </c>
    </row>
    <row r="15" spans="1:6" ht="15.75">
      <c r="A15" s="18"/>
      <c r="B15" s="185" t="s">
        <v>40</v>
      </c>
      <c r="C15" s="186"/>
      <c r="D15" s="187"/>
      <c r="E15" s="183"/>
      <c r="F15" s="184">
        <f>F14*0.22</f>
        <v>0</v>
      </c>
    </row>
    <row r="16" spans="1:6" ht="28.5">
      <c r="A16" s="188" t="s">
        <v>937</v>
      </c>
      <c r="B16" s="189" t="s">
        <v>877</v>
      </c>
      <c r="C16" s="190"/>
      <c r="D16" s="191" t="s">
        <v>4</v>
      </c>
      <c r="E16" s="192"/>
      <c r="F16" s="193">
        <f>SUM(F14:F15)</f>
        <v>0</v>
      </c>
    </row>
    <row r="17" spans="1:6" ht="15.75">
      <c r="A17" s="19"/>
      <c r="B17" s="19"/>
      <c r="C17" s="14"/>
      <c r="D17" s="118"/>
      <c r="E17" s="169"/>
      <c r="F17" s="15"/>
    </row>
    <row r="18" spans="1:6" ht="15.75">
      <c r="A18" s="19"/>
      <c r="B18" s="19"/>
      <c r="C18" s="14"/>
      <c r="D18" s="118"/>
      <c r="E18" s="169"/>
      <c r="F18" s="15"/>
    </row>
    <row r="19" spans="1:6" ht="15.75">
      <c r="A19" s="19"/>
      <c r="B19" s="19"/>
      <c r="C19" s="14"/>
      <c r="D19" s="118"/>
      <c r="E19" s="169"/>
      <c r="F19" s="15"/>
    </row>
    <row r="20" spans="1:6" s="25" customFormat="1" ht="15.75">
      <c r="A20" s="6" t="s">
        <v>14</v>
      </c>
      <c r="B20" s="6" t="s">
        <v>15</v>
      </c>
      <c r="C20" s="7"/>
      <c r="D20" s="116" t="s">
        <v>4</v>
      </c>
      <c r="E20" s="166"/>
      <c r="F20" s="8"/>
    </row>
    <row r="21" spans="1:6" s="25" customFormat="1" ht="15">
      <c r="A21" s="32" t="s">
        <v>107</v>
      </c>
      <c r="B21" s="32" t="s">
        <v>256</v>
      </c>
      <c r="C21" s="33"/>
      <c r="D21" s="119" t="s">
        <v>4</v>
      </c>
      <c r="E21" s="167"/>
      <c r="F21" s="38"/>
    </row>
    <row r="22" spans="1:6" s="25" customFormat="1" ht="15">
      <c r="A22" s="30" t="s">
        <v>865</v>
      </c>
      <c r="B22" s="30" t="s">
        <v>866</v>
      </c>
      <c r="C22" s="31"/>
      <c r="D22" s="123" t="s">
        <v>4</v>
      </c>
      <c r="E22" s="171"/>
      <c r="F22" s="34">
        <f>F28</f>
        <v>0</v>
      </c>
    </row>
    <row r="23" spans="1:6" s="25" customFormat="1">
      <c r="A23" s="35" t="s">
        <v>878</v>
      </c>
      <c r="B23" s="35" t="s">
        <v>5</v>
      </c>
      <c r="C23" s="29"/>
      <c r="D23" s="124"/>
      <c r="E23" s="172"/>
      <c r="F23" s="37"/>
    </row>
    <row r="24" spans="1:6" s="25" customFormat="1" ht="14.25">
      <c r="A24" s="20" t="s">
        <v>879</v>
      </c>
      <c r="B24" s="20" t="s">
        <v>644</v>
      </c>
      <c r="C24" s="26"/>
      <c r="D24" s="125"/>
      <c r="E24" s="173"/>
      <c r="F24" s="21"/>
    </row>
    <row r="25" spans="1:6" s="25" customFormat="1" ht="96">
      <c r="A25" s="22" t="s">
        <v>880</v>
      </c>
      <c r="B25" s="23" t="s">
        <v>357</v>
      </c>
      <c r="C25" s="26"/>
      <c r="D25" s="125"/>
      <c r="E25" s="173"/>
      <c r="F25" s="21"/>
    </row>
    <row r="26" spans="1:6" s="25" customFormat="1" ht="60">
      <c r="A26" s="22" t="s">
        <v>881</v>
      </c>
      <c r="B26" s="23" t="s">
        <v>290</v>
      </c>
      <c r="C26" s="26"/>
      <c r="D26" s="125"/>
      <c r="E26" s="173"/>
      <c r="F26" s="21"/>
    </row>
    <row r="27" spans="1:6" s="25" customFormat="1" ht="14.25">
      <c r="A27" s="22" t="s">
        <v>882</v>
      </c>
      <c r="B27" s="23" t="s">
        <v>277</v>
      </c>
      <c r="C27" s="26"/>
      <c r="D27" s="125"/>
      <c r="E27" s="173"/>
      <c r="F27" s="21"/>
    </row>
    <row r="28" spans="1:6" s="25" customFormat="1">
      <c r="A28" s="35" t="s">
        <v>868</v>
      </c>
      <c r="B28" s="210" t="s">
        <v>887</v>
      </c>
      <c r="C28" s="29"/>
      <c r="D28" s="124"/>
      <c r="E28" s="172"/>
      <c r="F28" s="131">
        <f>SUM(F32:F51)</f>
        <v>0</v>
      </c>
    </row>
    <row r="29" spans="1:6" s="25" customFormat="1" ht="14.25">
      <c r="A29" s="20" t="s">
        <v>884</v>
      </c>
      <c r="B29" s="20" t="s">
        <v>436</v>
      </c>
      <c r="C29" s="26"/>
      <c r="D29" s="125"/>
      <c r="E29" s="173"/>
      <c r="F29" s="21"/>
    </row>
    <row r="30" spans="1:6" s="25" customFormat="1" ht="48">
      <c r="A30" s="22" t="s">
        <v>885</v>
      </c>
      <c r="B30" s="23" t="s">
        <v>888</v>
      </c>
      <c r="C30" s="26"/>
      <c r="D30" s="125"/>
      <c r="E30" s="173"/>
      <c r="F30" s="21"/>
    </row>
    <row r="31" spans="1:6" s="25" customFormat="1" ht="72">
      <c r="A31" s="22" t="s">
        <v>886</v>
      </c>
      <c r="B31" s="23" t="s">
        <v>889</v>
      </c>
      <c r="C31" s="26"/>
      <c r="D31" s="125"/>
      <c r="E31" s="173"/>
      <c r="F31" s="21"/>
    </row>
    <row r="32" spans="1:6" s="25" customFormat="1" ht="25.5">
      <c r="A32" s="20" t="s">
        <v>883</v>
      </c>
      <c r="B32" s="20" t="s">
        <v>895</v>
      </c>
      <c r="C32" s="26"/>
      <c r="D32" s="125"/>
      <c r="E32" s="173"/>
      <c r="F32" s="21"/>
    </row>
    <row r="33" spans="1:7" s="25" customFormat="1" ht="12">
      <c r="A33" s="22" t="s">
        <v>890</v>
      </c>
      <c r="B33" s="23" t="s">
        <v>896</v>
      </c>
      <c r="C33" s="26" t="s">
        <v>7</v>
      </c>
      <c r="D33" s="126">
        <v>4</v>
      </c>
      <c r="E33" s="174"/>
      <c r="F33" s="24">
        <f>D33*E33</f>
        <v>0</v>
      </c>
    </row>
    <row r="34" spans="1:7" s="25" customFormat="1" ht="12">
      <c r="A34" s="22" t="s">
        <v>891</v>
      </c>
      <c r="B34" s="23" t="s">
        <v>897</v>
      </c>
      <c r="C34" s="26" t="s">
        <v>7</v>
      </c>
      <c r="D34" s="126">
        <v>2</v>
      </c>
      <c r="E34" s="174"/>
      <c r="F34" s="24">
        <f t="shared" ref="F34:F36" si="0">D34*E34</f>
        <v>0</v>
      </c>
    </row>
    <row r="35" spans="1:7" s="25" customFormat="1" ht="12">
      <c r="A35" s="22" t="s">
        <v>892</v>
      </c>
      <c r="B35" s="23" t="s">
        <v>898</v>
      </c>
      <c r="C35" s="26" t="s">
        <v>7</v>
      </c>
      <c r="D35" s="126">
        <v>1</v>
      </c>
      <c r="E35" s="174"/>
      <c r="F35" s="24">
        <f t="shared" si="0"/>
        <v>0</v>
      </c>
    </row>
    <row r="36" spans="1:7" s="25" customFormat="1" ht="12">
      <c r="A36" s="22" t="s">
        <v>893</v>
      </c>
      <c r="B36" s="23" t="s">
        <v>899</v>
      </c>
      <c r="C36" s="26" t="s">
        <v>7</v>
      </c>
      <c r="D36" s="126">
        <v>4</v>
      </c>
      <c r="E36" s="174"/>
      <c r="F36" s="24">
        <f t="shared" si="0"/>
        <v>0</v>
      </c>
    </row>
    <row r="37" spans="1:7" s="25" customFormat="1" ht="12">
      <c r="A37" s="22" t="s">
        <v>894</v>
      </c>
      <c r="B37" s="23" t="s">
        <v>907</v>
      </c>
      <c r="C37" s="26" t="s">
        <v>7</v>
      </c>
      <c r="D37" s="126">
        <v>4</v>
      </c>
      <c r="E37" s="174"/>
      <c r="F37" s="24">
        <f t="shared" ref="F37:F44" si="1">D37*E37</f>
        <v>0</v>
      </c>
    </row>
    <row r="38" spans="1:7" s="25" customFormat="1" ht="12">
      <c r="A38" s="22" t="s">
        <v>900</v>
      </c>
      <c r="B38" s="23" t="s">
        <v>908</v>
      </c>
      <c r="C38" s="26" t="s">
        <v>7</v>
      </c>
      <c r="D38" s="126">
        <v>4</v>
      </c>
      <c r="E38" s="174"/>
      <c r="F38" s="24">
        <f t="shared" si="1"/>
        <v>0</v>
      </c>
    </row>
    <row r="39" spans="1:7" s="25" customFormat="1" ht="12">
      <c r="A39" s="22" t="s">
        <v>901</v>
      </c>
      <c r="B39" s="23" t="s">
        <v>909</v>
      </c>
      <c r="C39" s="26" t="s">
        <v>7</v>
      </c>
      <c r="D39" s="126">
        <v>1</v>
      </c>
      <c r="E39" s="174"/>
      <c r="F39" s="24">
        <f t="shared" si="1"/>
        <v>0</v>
      </c>
    </row>
    <row r="40" spans="1:7" s="25" customFormat="1" ht="12">
      <c r="A40" s="22" t="s">
        <v>902</v>
      </c>
      <c r="B40" s="23" t="s">
        <v>910</v>
      </c>
      <c r="C40" s="26" t="s">
        <v>7</v>
      </c>
      <c r="D40" s="126">
        <v>3</v>
      </c>
      <c r="E40" s="174"/>
      <c r="F40" s="24">
        <f t="shared" si="1"/>
        <v>0</v>
      </c>
    </row>
    <row r="41" spans="1:7" s="25" customFormat="1" ht="12">
      <c r="A41" s="22" t="s">
        <v>903</v>
      </c>
      <c r="B41" s="23" t="s">
        <v>911</v>
      </c>
      <c r="C41" s="26" t="s">
        <v>7</v>
      </c>
      <c r="D41" s="126">
        <v>3</v>
      </c>
      <c r="E41" s="174"/>
      <c r="F41" s="24">
        <f t="shared" si="1"/>
        <v>0</v>
      </c>
    </row>
    <row r="42" spans="1:7" s="25" customFormat="1" ht="12">
      <c r="A42" s="22" t="s">
        <v>904</v>
      </c>
      <c r="B42" s="23" t="s">
        <v>912</v>
      </c>
      <c r="C42" s="26" t="s">
        <v>7</v>
      </c>
      <c r="D42" s="126">
        <v>2</v>
      </c>
      <c r="E42" s="174"/>
      <c r="F42" s="24">
        <f t="shared" si="1"/>
        <v>0</v>
      </c>
    </row>
    <row r="43" spans="1:7" s="25" customFormat="1" ht="12">
      <c r="A43" s="22" t="s">
        <v>905</v>
      </c>
      <c r="B43" s="265" t="s">
        <v>922</v>
      </c>
      <c r="C43" s="253" t="s">
        <v>7</v>
      </c>
      <c r="D43" s="254">
        <v>1</v>
      </c>
      <c r="E43" s="174"/>
      <c r="F43" s="24">
        <f t="shared" si="1"/>
        <v>0</v>
      </c>
      <c r="G43" s="216"/>
    </row>
    <row r="44" spans="1:7" s="25" customFormat="1" ht="12">
      <c r="A44" s="22" t="s">
        <v>906</v>
      </c>
      <c r="B44" s="265" t="s">
        <v>923</v>
      </c>
      <c r="C44" s="253" t="s">
        <v>7</v>
      </c>
      <c r="D44" s="254">
        <v>1</v>
      </c>
      <c r="E44" s="174"/>
      <c r="F44" s="24">
        <f t="shared" si="1"/>
        <v>0</v>
      </c>
      <c r="G44" s="216"/>
    </row>
    <row r="45" spans="1:7" s="25" customFormat="1" ht="25.5">
      <c r="A45" s="20" t="s">
        <v>916</v>
      </c>
      <c r="B45" s="20" t="s">
        <v>921</v>
      </c>
      <c r="C45" s="26"/>
      <c r="D45" s="125"/>
      <c r="E45" s="173"/>
      <c r="F45" s="21"/>
    </row>
    <row r="46" spans="1:7" s="25" customFormat="1" ht="12">
      <c r="A46" s="22" t="s">
        <v>917</v>
      </c>
      <c r="B46" s="23" t="s">
        <v>913</v>
      </c>
      <c r="C46" s="26" t="s">
        <v>7</v>
      </c>
      <c r="D46" s="126">
        <v>4</v>
      </c>
      <c r="E46" s="174"/>
      <c r="F46" s="24">
        <f t="shared" ref="F46:F48" si="2">D46*E46</f>
        <v>0</v>
      </c>
    </row>
    <row r="47" spans="1:7" s="25" customFormat="1" ht="12">
      <c r="A47" s="22" t="s">
        <v>918</v>
      </c>
      <c r="B47" s="23" t="s">
        <v>914</v>
      </c>
      <c r="C47" s="26" t="s">
        <v>7</v>
      </c>
      <c r="D47" s="126">
        <v>1</v>
      </c>
      <c r="E47" s="174"/>
      <c r="F47" s="24">
        <f t="shared" si="2"/>
        <v>0</v>
      </c>
    </row>
    <row r="48" spans="1:7" s="25" customFormat="1" ht="12">
      <c r="A48" s="22" t="s">
        <v>919</v>
      </c>
      <c r="B48" s="23" t="s">
        <v>915</v>
      </c>
      <c r="C48" s="26" t="s">
        <v>7</v>
      </c>
      <c r="D48" s="126">
        <v>1</v>
      </c>
      <c r="E48" s="174"/>
      <c r="F48" s="24">
        <f t="shared" si="2"/>
        <v>0</v>
      </c>
    </row>
    <row r="49" spans="1:6" s="25" customFormat="1" ht="12">
      <c r="A49" s="22" t="s">
        <v>920</v>
      </c>
      <c r="B49" s="265" t="s">
        <v>924</v>
      </c>
      <c r="C49" s="253" t="s">
        <v>7</v>
      </c>
      <c r="D49" s="254">
        <v>1</v>
      </c>
      <c r="E49" s="174"/>
      <c r="F49" s="24">
        <f t="shared" ref="F49" si="3">D49*E49</f>
        <v>0</v>
      </c>
    </row>
    <row r="50" spans="1:6" ht="14.25">
      <c r="A50" s="20" t="s">
        <v>925</v>
      </c>
      <c r="B50" s="20"/>
      <c r="C50" s="26"/>
      <c r="D50" s="125"/>
      <c r="E50" s="173"/>
      <c r="F50" s="21"/>
    </row>
    <row r="51" spans="1:6">
      <c r="A51" s="22" t="s">
        <v>926</v>
      </c>
      <c r="B51" s="23"/>
      <c r="C51" s="26" t="s">
        <v>7</v>
      </c>
      <c r="D51" s="126"/>
      <c r="E51" s="174"/>
      <c r="F51" s="24">
        <f>D51*E51</f>
        <v>0</v>
      </c>
    </row>
    <row r="52" spans="1:6" ht="15.75">
      <c r="A52" s="6" t="s">
        <v>16</v>
      </c>
      <c r="B52" s="6" t="s">
        <v>17</v>
      </c>
      <c r="C52" s="7"/>
      <c r="D52" s="116" t="s">
        <v>4</v>
      </c>
      <c r="E52" s="166"/>
      <c r="F52" s="8"/>
    </row>
    <row r="53" spans="1:6" ht="15">
      <c r="A53" s="32" t="s">
        <v>252</v>
      </c>
      <c r="B53" s="32" t="s">
        <v>418</v>
      </c>
      <c r="C53" s="33"/>
      <c r="D53" s="119" t="s">
        <v>4</v>
      </c>
      <c r="E53" s="167"/>
      <c r="F53" s="38"/>
    </row>
    <row r="54" spans="1:6" ht="15">
      <c r="A54" s="198" t="s">
        <v>869</v>
      </c>
      <c r="B54" s="30" t="s">
        <v>871</v>
      </c>
      <c r="C54" s="31"/>
      <c r="D54" s="123" t="s">
        <v>4</v>
      </c>
      <c r="E54" s="171"/>
      <c r="F54" s="34"/>
    </row>
    <row r="55" spans="1:6">
      <c r="A55" s="35" t="s">
        <v>927</v>
      </c>
      <c r="B55" s="35" t="s">
        <v>5</v>
      </c>
      <c r="C55" s="29"/>
      <c r="D55" s="124"/>
      <c r="E55" s="172"/>
      <c r="F55" s="37"/>
    </row>
    <row r="56" spans="1:6" ht="14.25">
      <c r="A56" s="20" t="s">
        <v>928</v>
      </c>
      <c r="B56" s="20" t="s">
        <v>644</v>
      </c>
      <c r="C56" s="26"/>
      <c r="D56" s="125"/>
      <c r="E56" s="173"/>
      <c r="F56" s="21"/>
    </row>
    <row r="57" spans="1:6" ht="96">
      <c r="A57" s="22" t="s">
        <v>929</v>
      </c>
      <c r="B57" s="23" t="s">
        <v>357</v>
      </c>
      <c r="C57" s="26"/>
      <c r="D57" s="125"/>
      <c r="E57" s="173"/>
      <c r="F57" s="21"/>
    </row>
    <row r="58" spans="1:6" ht="60">
      <c r="A58" s="22" t="s">
        <v>930</v>
      </c>
      <c r="B58" s="23" t="s">
        <v>290</v>
      </c>
      <c r="C58" s="26"/>
      <c r="D58" s="125"/>
      <c r="E58" s="173"/>
      <c r="F58" s="21"/>
    </row>
    <row r="59" spans="1:6" ht="14.25">
      <c r="A59" s="22" t="s">
        <v>931</v>
      </c>
      <c r="B59" s="23" t="s">
        <v>277</v>
      </c>
      <c r="C59" s="26"/>
      <c r="D59" s="125"/>
      <c r="E59" s="173"/>
      <c r="F59" s="21"/>
    </row>
    <row r="60" spans="1:6">
      <c r="A60" s="35" t="s">
        <v>870</v>
      </c>
      <c r="B60" s="210" t="s">
        <v>887</v>
      </c>
      <c r="C60" s="29"/>
      <c r="D60" s="124"/>
      <c r="E60" s="172"/>
      <c r="F60" s="131">
        <f>SUM(F64:F81)</f>
        <v>0</v>
      </c>
    </row>
    <row r="61" spans="1:6" ht="14.25">
      <c r="A61" s="20" t="s">
        <v>932</v>
      </c>
      <c r="B61" s="20" t="s">
        <v>436</v>
      </c>
      <c r="C61" s="26"/>
      <c r="D61" s="125"/>
      <c r="E61" s="173"/>
      <c r="F61" s="21"/>
    </row>
    <row r="62" spans="1:6" ht="14.25">
      <c r="A62" s="22" t="s">
        <v>933</v>
      </c>
      <c r="B62" s="23"/>
      <c r="C62" s="26"/>
      <c r="D62" s="125"/>
      <c r="E62" s="173"/>
      <c r="F62" s="21"/>
    </row>
    <row r="63" spans="1:6" ht="14.25">
      <c r="A63" s="22" t="s">
        <v>934</v>
      </c>
      <c r="B63" s="23"/>
      <c r="C63" s="26"/>
      <c r="D63" s="125"/>
      <c r="E63" s="173"/>
      <c r="F63" s="21"/>
    </row>
    <row r="64" spans="1:6" ht="14.25">
      <c r="A64" s="20" t="s">
        <v>935</v>
      </c>
      <c r="B64" s="20"/>
      <c r="C64" s="26"/>
      <c r="D64" s="125"/>
      <c r="E64" s="173"/>
      <c r="F64" s="21"/>
    </row>
    <row r="65" spans="1:6">
      <c r="A65" s="22" t="s">
        <v>936</v>
      </c>
      <c r="B65" s="23"/>
      <c r="C65" s="26" t="s">
        <v>7</v>
      </c>
      <c r="D65" s="126"/>
      <c r="E65" s="174"/>
      <c r="F65" s="24">
        <f>D65*E65</f>
        <v>0</v>
      </c>
    </row>
  </sheetData>
  <sheetProtection algorithmName="SHA-512" hashValue="Ggz4M3vLFTYG8o9g3PWECpeW1kGT4YrLIHjYzEC89MuoLYfp/9Ns8ieweoTEIU3WgP73XtaaA5FN5pm8Jfg1hw==" saltValue="LqaSqTeSdwl5O4Ygent+TQ==" spinCount="100000" sheet="1" scenarios="1" formatCells="0" selectLockedCells="1"/>
  <phoneticPr fontId="101" type="noConversion"/>
  <pageMargins left="0.39370078740157483" right="0.39370078740157483" top="0.98425196850393704" bottom="0.39370078740157483" header="0.31496062992125984" footer="0.31496062992125984"/>
  <pageSetup paperSize="9" orientation="landscape" r:id="rId1"/>
  <headerFooter>
    <oddHeader>&amp;R&amp;G</oddHeader>
    <oddFooter>&amp;L&amp;"-,Krepko ležeče"&amp;9&amp;F&amp;C&amp;"-,Krepko ležeče"&amp;9&amp;A&amp;R&amp;"-,Krepko ležeče"&amp;10&amp;P&amp;"-,Ležeče"&amp;9/&amp;N</oddFooter>
  </headerFooter>
  <rowBreaks count="2" manualBreakCount="2">
    <brk id="19" max="16383" man="1"/>
    <brk id="51"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14</vt:i4>
      </vt:variant>
    </vt:vector>
  </HeadingPairs>
  <TitlesOfParts>
    <vt:vector size="22" baseType="lpstr">
      <vt:lpstr>naslovnica</vt:lpstr>
      <vt:lpstr>Skupna rekap. OPREMA</vt:lpstr>
      <vt:lpstr>X.2.1.-Gostinska opr.</vt:lpstr>
      <vt:lpstr>X.2.3.-Vgradna opr.</vt:lpstr>
      <vt:lpstr>X.2.4.-Premična opr.</vt:lpstr>
      <vt:lpstr>X.2.5.-Športna opr.</vt:lpstr>
      <vt:lpstr>X.2.6.-Posebna teh.opr.</vt:lpstr>
      <vt:lpstr>X.2.7.-Grafična opr.</vt:lpstr>
      <vt:lpstr>naslovnica!Področje_tiskanja</vt:lpstr>
      <vt:lpstr>'Skupna rekap. OPREMA'!Področje_tiskanja</vt:lpstr>
      <vt:lpstr>'X.2.1.-Gostinska opr.'!Področje_tiskanja</vt:lpstr>
      <vt:lpstr>'X.2.3.-Vgradna opr.'!Področje_tiskanja</vt:lpstr>
      <vt:lpstr>'X.2.4.-Premična opr.'!Področje_tiskanja</vt:lpstr>
      <vt:lpstr>'X.2.5.-Športna opr.'!Področje_tiskanja</vt:lpstr>
      <vt:lpstr>'X.2.6.-Posebna teh.opr.'!Področje_tiskanja</vt:lpstr>
      <vt:lpstr>'X.2.7.-Grafična opr.'!Področje_tiskanja</vt:lpstr>
      <vt:lpstr>'X.2.1.-Gostinska opr.'!Tiskanje_naslovov</vt:lpstr>
      <vt:lpstr>'X.2.3.-Vgradna opr.'!Tiskanje_naslovov</vt:lpstr>
      <vt:lpstr>'X.2.4.-Premična opr.'!Tiskanje_naslovov</vt:lpstr>
      <vt:lpstr>'X.2.5.-Športna opr.'!Tiskanje_naslovov</vt:lpstr>
      <vt:lpstr>'X.2.6.-Posebna teh.opr.'!Tiskanje_naslovov</vt:lpstr>
      <vt:lpstr>'X.2.7.-Grafična opr.'!Tiskanje_naslovov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Drago Kitner</dc:creator>
  <cp:lastModifiedBy>Zala Novak</cp:lastModifiedBy>
  <cp:lastPrinted>2021-05-28T11:43:26Z</cp:lastPrinted>
  <dcterms:created xsi:type="dcterms:W3CDTF">2021-03-09T16:47:59Z</dcterms:created>
  <dcterms:modified xsi:type="dcterms:W3CDTF">2024-03-13T12:49:16Z</dcterms:modified>
</cp:coreProperties>
</file>