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naskapro\Krajinaris\PROMET\PROJEKTI 2021\BR_139_LINHARTOVA\POPIS\popisi oddaja\"/>
    </mc:Choice>
  </mc:AlternateContent>
  <xr:revisionPtr revIDLastSave="0" documentId="13_ncr:1_{39CC39DF-096F-4881-9447-A2A4B4BFB32D}" xr6:coauthVersionLast="47" xr6:coauthVersionMax="47" xr10:uidLastSave="{00000000-0000-0000-0000-000000000000}"/>
  <bookViews>
    <workbookView xWindow="28680" yWindow="-120" windowWidth="29040" windowHeight="17640" tabRatio="500" xr2:uid="{00000000-000D-0000-FFFF-FFFF00000000}"/>
  </bookViews>
  <sheets>
    <sheet name="NAVODILA" sheetId="1" r:id="rId1"/>
    <sheet name="SKUPNA REKAPITULACIJA" sheetId="2" r:id="rId2"/>
    <sheet name="SKUPAJ_MOL" sheetId="3" r:id="rId3"/>
    <sheet name="SKUPAJ_VO-KA" sheetId="4" r:id="rId4"/>
    <sheet name="SKUPAJ_ENERGETIKA" sheetId="5" r:id="rId5"/>
    <sheet name="POPIS_MOL" sheetId="6" r:id="rId6"/>
    <sheet name="REKAP_MOL" sheetId="7" r:id="rId7"/>
    <sheet name="REKAP_VOKA" sheetId="8" r:id="rId8"/>
    <sheet name="POPIS_VOKA" sheetId="9" r:id="rId9"/>
    <sheet name="POPIS_ENERGETIKA" sheetId="10" r:id="rId10"/>
    <sheet name="REKAP_ENERGETIKA" sheetId="11" r:id="rId11"/>
    <sheet name="KRAJINSKA ARHITEKTURA" sheetId="12" r:id="rId12"/>
    <sheet name="CESTNA RAZSVETLJAVA" sheetId="13" r:id="rId13"/>
    <sheet name="REKAPITULACIJA VODOVOD" sheetId="14" r:id="rId14"/>
    <sheet name="OBRAZEC_1" sheetId="21" r:id="rId15"/>
    <sheet name="VODOVOD_&quot;A&quot;" sheetId="15" r:id="rId16"/>
    <sheet name="VODOVOD_&quot;B&quot;" sheetId="16" r:id="rId17"/>
    <sheet name="VODOVOD_&quot;C&quot;" sheetId="17" r:id="rId18"/>
    <sheet name="VODOVOD_&quot;D&quot;" sheetId="18" r:id="rId19"/>
    <sheet name="REKAPITULACIJA KANALIZACIJA" sheetId="19" r:id="rId20"/>
    <sheet name="OPOZORILA" sheetId="22" r:id="rId21"/>
    <sheet name="OBRAZEC 2 KA" sheetId="23" r:id="rId22"/>
    <sheet name="KANAL K1-K3" sheetId="20" r:id="rId23"/>
    <sheet name="KANAL K4" sheetId="24" r:id="rId24"/>
  </sheets>
  <externalReferences>
    <externalReference r:id="rId25"/>
  </externalReferences>
  <definedNames>
    <definedName name="_xlnm.Print_Titles" localSheetId="9">POPIS_ENERGETIKA!$1:$2</definedName>
    <definedName name="_xlnm.Print_Titles" localSheetId="5">POPIS_MOL!$1:$2</definedName>
    <definedName name="_xlnm.Print_Titles" localSheetId="8">POPIS_VOKA!$1:$2</definedName>
  </definedNames>
  <calcPr calcId="18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H19" i="4" l="1"/>
  <c r="H19" i="2"/>
  <c r="E7" i="19"/>
  <c r="F349" i="20"/>
  <c r="F343" i="20"/>
  <c r="F336" i="20"/>
  <c r="F329" i="20"/>
  <c r="F323" i="20"/>
  <c r="F318" i="20"/>
  <c r="F314" i="20"/>
  <c r="F308" i="20"/>
  <c r="F356" i="20" s="1"/>
  <c r="F358" i="20" s="1"/>
  <c r="F18" i="20" s="1"/>
  <c r="F293" i="20"/>
  <c r="F286" i="20"/>
  <c r="F280" i="20"/>
  <c r="F274" i="20"/>
  <c r="F267" i="20"/>
  <c r="F250" i="20"/>
  <c r="F244" i="20"/>
  <c r="F237" i="20"/>
  <c r="F232" i="20"/>
  <c r="F227" i="20"/>
  <c r="F226" i="20"/>
  <c r="F225" i="20"/>
  <c r="F224" i="20"/>
  <c r="F223" i="20"/>
  <c r="F215" i="20"/>
  <c r="F256" i="20" s="1"/>
  <c r="F197" i="20"/>
  <c r="F187" i="20"/>
  <c r="F177" i="20"/>
  <c r="F155" i="20"/>
  <c r="F151" i="20"/>
  <c r="F145" i="20"/>
  <c r="F138" i="20"/>
  <c r="F161" i="20" s="1"/>
  <c r="F129" i="20"/>
  <c r="F123" i="20"/>
  <c r="F118" i="20"/>
  <c r="F113" i="20"/>
  <c r="F101" i="20"/>
  <c r="F95" i="20"/>
  <c r="F90" i="20"/>
  <c r="F85" i="20"/>
  <c r="F77" i="20"/>
  <c r="F74" i="20"/>
  <c r="F68" i="20"/>
  <c r="F64" i="20"/>
  <c r="F59" i="20"/>
  <c r="F55" i="20"/>
  <c r="F49" i="20"/>
  <c r="F44" i="20"/>
  <c r="F40" i="20"/>
  <c r="F33" i="20"/>
  <c r="F103" i="20" s="1"/>
  <c r="F8" i="20" s="1"/>
  <c r="E8" i="19"/>
  <c r="F347" i="24"/>
  <c r="F341" i="24"/>
  <c r="F334" i="24"/>
  <c r="F327" i="24"/>
  <c r="F321" i="24"/>
  <c r="F316" i="24"/>
  <c r="F312" i="24"/>
  <c r="F306" i="24"/>
  <c r="F291" i="24"/>
  <c r="F284" i="24"/>
  <c r="F278" i="24"/>
  <c r="F272" i="24"/>
  <c r="F265" i="24"/>
  <c r="F248" i="24"/>
  <c r="F242" i="24"/>
  <c r="F235" i="24"/>
  <c r="F230" i="24"/>
  <c r="F225" i="24"/>
  <c r="F217" i="24"/>
  <c r="F254" i="24" s="1"/>
  <c r="F199" i="24"/>
  <c r="F189" i="24"/>
  <c r="F179" i="24"/>
  <c r="F157" i="24"/>
  <c r="F153" i="24"/>
  <c r="F147" i="24"/>
  <c r="F140" i="24"/>
  <c r="F131" i="24"/>
  <c r="F125" i="24"/>
  <c r="F120" i="24"/>
  <c r="F115" i="24"/>
  <c r="F163" i="24" s="1"/>
  <c r="F103" i="24"/>
  <c r="F97" i="24"/>
  <c r="F92" i="24"/>
  <c r="F87" i="24"/>
  <c r="F79" i="24"/>
  <c r="F76" i="24"/>
  <c r="F70" i="24"/>
  <c r="F66" i="24"/>
  <c r="F61" i="24"/>
  <c r="F57" i="24"/>
  <c r="F51" i="24"/>
  <c r="F46" i="24"/>
  <c r="F42" i="24"/>
  <c r="F35" i="24"/>
  <c r="F105" i="24" s="1"/>
  <c r="F10" i="24" s="1"/>
  <c r="F204" i="20" l="1"/>
  <c r="F206" i="20" s="1"/>
  <c r="F12" i="20" s="1"/>
  <c r="F258" i="20"/>
  <c r="F14" i="20" s="1"/>
  <c r="F163" i="20"/>
  <c r="F10" i="20" s="1"/>
  <c r="F299" i="20"/>
  <c r="F301" i="20" s="1"/>
  <c r="F16" i="20" s="1"/>
  <c r="F256" i="24"/>
  <c r="F16" i="24" s="1"/>
  <c r="F165" i="24"/>
  <c r="F12" i="24" s="1"/>
  <c r="F297" i="24"/>
  <c r="F299" i="24" s="1"/>
  <c r="F18" i="24" s="1"/>
  <c r="F206" i="24"/>
  <c r="F208" i="24" s="1"/>
  <c r="F14" i="24" s="1"/>
  <c r="F354" i="24"/>
  <c r="F356" i="24" s="1"/>
  <c r="F20" i="24" s="1"/>
  <c r="F21" i="20" l="1"/>
  <c r="F23" i="24"/>
  <c r="F173" i="18" l="1"/>
  <c r="F172" i="18"/>
  <c r="F170" i="18"/>
  <c r="F168" i="18"/>
  <c r="F167" i="18"/>
  <c r="F160" i="18"/>
  <c r="F159" i="18"/>
  <c r="F158" i="18"/>
  <c r="F157" i="18"/>
  <c r="F156" i="18"/>
  <c r="F155" i="18"/>
  <c r="F154" i="18"/>
  <c r="F147" i="18"/>
  <c r="F146" i="18"/>
  <c r="F145" i="18"/>
  <c r="F144" i="18"/>
  <c r="F143" i="18"/>
  <c r="F141" i="18"/>
  <c r="F140" i="18"/>
  <c r="F139" i="18"/>
  <c r="F137" i="18"/>
  <c r="F128" i="18"/>
  <c r="F127" i="18"/>
  <c r="F124" i="18"/>
  <c r="F123" i="18"/>
  <c r="F120" i="18"/>
  <c r="F119" i="18"/>
  <c r="F118" i="18"/>
  <c r="F117" i="18"/>
  <c r="F115" i="18"/>
  <c r="F107" i="18"/>
  <c r="F106" i="18"/>
  <c r="F105" i="18"/>
  <c r="F104" i="18"/>
  <c r="F103" i="18"/>
  <c r="F102" i="18"/>
  <c r="F100" i="18"/>
  <c r="F99" i="18"/>
  <c r="F98" i="18"/>
  <c r="F97" i="18"/>
  <c r="F96" i="18"/>
  <c r="F95" i="18"/>
  <c r="F94" i="18"/>
  <c r="F87" i="18"/>
  <c r="F86" i="18"/>
  <c r="F85" i="18"/>
  <c r="F84" i="18"/>
  <c r="F83" i="18"/>
  <c r="F82" i="18"/>
  <c r="F80" i="18"/>
  <c r="F79" i="18"/>
  <c r="F78" i="18"/>
  <c r="F77" i="18"/>
  <c r="F75" i="18"/>
  <c r="F74" i="18"/>
  <c r="F73" i="18"/>
  <c r="F71" i="18"/>
  <c r="F70" i="18"/>
  <c r="F69" i="18"/>
  <c r="F68" i="18"/>
  <c r="F67" i="18"/>
  <c r="F66" i="18"/>
  <c r="F63" i="18"/>
  <c r="F62" i="18"/>
  <c r="F61" i="18"/>
  <c r="F59" i="18"/>
  <c r="F58" i="18"/>
  <c r="F57" i="18"/>
  <c r="F56" i="18"/>
  <c r="F55" i="18"/>
  <c r="F54" i="18"/>
  <c r="F53" i="18"/>
  <c r="F52" i="18"/>
  <c r="F51" i="18"/>
  <c r="F50" i="18"/>
  <c r="F49" i="18"/>
  <c r="F48" i="18"/>
  <c r="F15" i="18"/>
  <c r="E18" i="14" s="1"/>
  <c r="F150" i="17"/>
  <c r="F149" i="17"/>
  <c r="F148" i="17"/>
  <c r="F147" i="17"/>
  <c r="F146" i="17"/>
  <c r="F143" i="17"/>
  <c r="F142" i="17"/>
  <c r="F141" i="17"/>
  <c r="F140" i="17"/>
  <c r="F139" i="17"/>
  <c r="F138" i="17"/>
  <c r="F137" i="17"/>
  <c r="F136" i="17"/>
  <c r="F135" i="17"/>
  <c r="F134" i="17"/>
  <c r="F133" i="17"/>
  <c r="F132" i="17"/>
  <c r="F129" i="17"/>
  <c r="F128" i="17"/>
  <c r="F127" i="17"/>
  <c r="F126" i="17"/>
  <c r="F125" i="17"/>
  <c r="F124" i="17"/>
  <c r="F123" i="17"/>
  <c r="F122" i="17"/>
  <c r="F120" i="17"/>
  <c r="F118" i="17"/>
  <c r="F116" i="17"/>
  <c r="F108" i="17"/>
  <c r="F107" i="17"/>
  <c r="F106" i="17"/>
  <c r="F105" i="17"/>
  <c r="F104" i="17"/>
  <c r="F103" i="17"/>
  <c r="F102" i="17"/>
  <c r="F101" i="17"/>
  <c r="F100" i="17"/>
  <c r="F98" i="17"/>
  <c r="F97" i="17"/>
  <c r="F96" i="17"/>
  <c r="F95" i="17"/>
  <c r="F94" i="17"/>
  <c r="F93" i="17"/>
  <c r="F92" i="17"/>
  <c r="F85" i="17"/>
  <c r="F84" i="17"/>
  <c r="F83" i="17"/>
  <c r="F82" i="17"/>
  <c r="F81" i="17"/>
  <c r="F80" i="17"/>
  <c r="F78" i="17"/>
  <c r="F77" i="17"/>
  <c r="F76" i="17"/>
  <c r="F75" i="17"/>
  <c r="F73" i="17"/>
  <c r="F72" i="17"/>
  <c r="F71" i="17"/>
  <c r="F69" i="17"/>
  <c r="F68" i="17"/>
  <c r="F67" i="17"/>
  <c r="F66" i="17"/>
  <c r="F65" i="17"/>
  <c r="F64" i="17"/>
  <c r="F61" i="17"/>
  <c r="F60" i="17"/>
  <c r="F59" i="17"/>
  <c r="F57" i="17"/>
  <c r="F56" i="17"/>
  <c r="F55" i="17"/>
  <c r="F54" i="17"/>
  <c r="F53" i="17"/>
  <c r="F52" i="17"/>
  <c r="F51" i="17"/>
  <c r="F50" i="17"/>
  <c r="F49" i="17"/>
  <c r="F48" i="17"/>
  <c r="F47" i="17"/>
  <c r="F46" i="17"/>
  <c r="F15" i="17"/>
  <c r="G199" i="16"/>
  <c r="G197" i="16"/>
  <c r="G195" i="16"/>
  <c r="G179" i="16" s="1"/>
  <c r="G194" i="16"/>
  <c r="G187" i="16"/>
  <c r="G186" i="16"/>
  <c r="G185" i="16"/>
  <c r="G184" i="16"/>
  <c r="G183" i="16"/>
  <c r="G182" i="16"/>
  <c r="G181" i="16"/>
  <c r="G180" i="16"/>
  <c r="G173" i="16"/>
  <c r="G172" i="16"/>
  <c r="G171" i="16"/>
  <c r="G170" i="16"/>
  <c r="G169" i="16"/>
  <c r="G167" i="16"/>
  <c r="G166" i="16"/>
  <c r="G165" i="16"/>
  <c r="G163" i="16"/>
  <c r="G153" i="16"/>
  <c r="G152" i="16"/>
  <c r="G151" i="16"/>
  <c r="G150" i="16"/>
  <c r="G149" i="16"/>
  <c r="G148" i="16"/>
  <c r="G145" i="16"/>
  <c r="G144" i="16"/>
  <c r="G143" i="16"/>
  <c r="G142" i="16"/>
  <c r="G141" i="16"/>
  <c r="G140" i="16"/>
  <c r="G137" i="16"/>
  <c r="G136" i="16"/>
  <c r="G135" i="16"/>
  <c r="G134" i="16"/>
  <c r="G133" i="16"/>
  <c r="G132" i="16"/>
  <c r="G131" i="16"/>
  <c r="G130" i="16"/>
  <c r="G129" i="16"/>
  <c r="G128" i="16"/>
  <c r="G127" i="16"/>
  <c r="G126" i="16"/>
  <c r="G124" i="16"/>
  <c r="G122" i="16"/>
  <c r="G120" i="16"/>
  <c r="G112" i="16"/>
  <c r="G111" i="16"/>
  <c r="G110" i="16"/>
  <c r="G109" i="16"/>
  <c r="G108" i="16"/>
  <c r="G107" i="16"/>
  <c r="G106" i="16"/>
  <c r="G105" i="16"/>
  <c r="G104" i="16"/>
  <c r="G103" i="16"/>
  <c r="G102" i="16"/>
  <c r="G100" i="16"/>
  <c r="G99" i="16"/>
  <c r="G98" i="16"/>
  <c r="G97" i="16"/>
  <c r="G96" i="16"/>
  <c r="G95" i="16"/>
  <c r="G94" i="16"/>
  <c r="G87" i="16"/>
  <c r="G86" i="16"/>
  <c r="G85" i="16"/>
  <c r="G84" i="16"/>
  <c r="G83" i="16"/>
  <c r="G82" i="16"/>
  <c r="G80" i="16"/>
  <c r="G79" i="16"/>
  <c r="G78" i="16"/>
  <c r="G77" i="16"/>
  <c r="G75" i="16"/>
  <c r="G74" i="16"/>
  <c r="G73" i="16"/>
  <c r="G71" i="16"/>
  <c r="G70" i="16"/>
  <c r="G69" i="16"/>
  <c r="G68" i="16"/>
  <c r="G67" i="16"/>
  <c r="G66" i="16"/>
  <c r="G63" i="16"/>
  <c r="G62" i="16"/>
  <c r="G61" i="16"/>
  <c r="G59" i="16"/>
  <c r="G58" i="16"/>
  <c r="G57" i="16"/>
  <c r="G56" i="16"/>
  <c r="G55" i="16"/>
  <c r="G54" i="16"/>
  <c r="G53" i="16"/>
  <c r="G52" i="16"/>
  <c r="G51" i="16"/>
  <c r="G50" i="16"/>
  <c r="G49" i="16"/>
  <c r="G48" i="16"/>
  <c r="G15" i="16"/>
  <c r="E14" i="14" s="1"/>
  <c r="G192" i="15"/>
  <c r="G191" i="15"/>
  <c r="G186" i="15"/>
  <c r="G185" i="15"/>
  <c r="G184" i="15"/>
  <c r="G183" i="15"/>
  <c r="G182" i="15"/>
  <c r="F187" i="15" s="1"/>
  <c r="G187" i="15" s="1"/>
  <c r="G178" i="15"/>
  <c r="G177" i="15"/>
  <c r="G176" i="15"/>
  <c r="G175" i="15"/>
  <c r="G173" i="15"/>
  <c r="G172" i="15"/>
  <c r="G165" i="15"/>
  <c r="G163" i="15"/>
  <c r="G162" i="15"/>
  <c r="G161" i="15"/>
  <c r="G160" i="15"/>
  <c r="G159" i="15"/>
  <c r="G158" i="15"/>
  <c r="G157" i="15"/>
  <c r="G156" i="15"/>
  <c r="G155" i="15"/>
  <c r="G154" i="15"/>
  <c r="G151" i="15"/>
  <c r="G150" i="15"/>
  <c r="G149" i="15"/>
  <c r="G148" i="15"/>
  <c r="G147" i="15"/>
  <c r="G146" i="15"/>
  <c r="G145" i="15"/>
  <c r="G142" i="15"/>
  <c r="G141" i="15"/>
  <c r="G140" i="15"/>
  <c r="G139" i="15"/>
  <c r="G138" i="15"/>
  <c r="G137" i="15"/>
  <c r="G136" i="15"/>
  <c r="G135" i="15"/>
  <c r="G134" i="15"/>
  <c r="G133" i="15"/>
  <c r="G132" i="15"/>
  <c r="G131" i="15"/>
  <c r="G130" i="15"/>
  <c r="G129" i="15"/>
  <c r="G128" i="15"/>
  <c r="G127" i="15"/>
  <c r="G126" i="15"/>
  <c r="G125" i="15"/>
  <c r="G124" i="15"/>
  <c r="G123" i="15"/>
  <c r="G121" i="15"/>
  <c r="G119" i="15"/>
  <c r="G117" i="15"/>
  <c r="G115" i="15"/>
  <c r="G108" i="15"/>
  <c r="G107" i="15"/>
  <c r="G106" i="15"/>
  <c r="G105" i="15"/>
  <c r="G104" i="15"/>
  <c r="G103" i="15"/>
  <c r="G102" i="15"/>
  <c r="G101" i="15"/>
  <c r="G100" i="15"/>
  <c r="G99" i="15"/>
  <c r="G98" i="15"/>
  <c r="G97" i="15"/>
  <c r="G96" i="15"/>
  <c r="G94" i="15"/>
  <c r="G93" i="15"/>
  <c r="G92" i="15"/>
  <c r="G91" i="15"/>
  <c r="G90" i="15"/>
  <c r="G89" i="15"/>
  <c r="G88" i="15"/>
  <c r="G87" i="15"/>
  <c r="G79" i="15"/>
  <c r="G78" i="15"/>
  <c r="G77" i="15"/>
  <c r="G76" i="15"/>
  <c r="G75" i="15"/>
  <c r="G74" i="15"/>
  <c r="G72" i="15"/>
  <c r="G71" i="15"/>
  <c r="G70" i="15"/>
  <c r="G68" i="15"/>
  <c r="G67" i="15"/>
  <c r="G66" i="15"/>
  <c r="G65" i="15"/>
  <c r="G62" i="15"/>
  <c r="G60" i="15"/>
  <c r="G59" i="15"/>
  <c r="G58" i="15"/>
  <c r="G57" i="15"/>
  <c r="G56" i="15"/>
  <c r="G55" i="15"/>
  <c r="G54" i="15"/>
  <c r="G53" i="15"/>
  <c r="G52" i="15"/>
  <c r="G51" i="15"/>
  <c r="G50" i="15"/>
  <c r="G49" i="15"/>
  <c r="G17" i="15"/>
  <c r="E12" i="14" s="1"/>
  <c r="E73" i="14"/>
  <c r="C73" i="14"/>
  <c r="C62" i="14" s="1"/>
  <c r="A70" i="14"/>
  <c r="A68" i="14"/>
  <c r="F60" i="14"/>
  <c r="F59" i="14"/>
  <c r="F58" i="14"/>
  <c r="F57" i="14"/>
  <c r="F56" i="14"/>
  <c r="F55" i="14"/>
  <c r="C54" i="14"/>
  <c r="F50" i="14"/>
  <c r="E16" i="14"/>
  <c r="F98" i="13"/>
  <c r="F97" i="13"/>
  <c r="F96" i="13"/>
  <c r="F95" i="13"/>
  <c r="F94" i="13"/>
  <c r="F93" i="13"/>
  <c r="F92" i="13"/>
  <c r="F91" i="13"/>
  <c r="F74" i="13"/>
  <c r="F73" i="13"/>
  <c r="F72" i="13"/>
  <c r="F71" i="13"/>
  <c r="F70" i="13"/>
  <c r="F69" i="13"/>
  <c r="F68" i="13"/>
  <c r="F67" i="13"/>
  <c r="F66" i="13"/>
  <c r="F65" i="13"/>
  <c r="F64" i="13"/>
  <c r="F45" i="13"/>
  <c r="F44" i="13"/>
  <c r="F43" i="13"/>
  <c r="F42" i="13"/>
  <c r="F41" i="13"/>
  <c r="F40" i="13"/>
  <c r="F39" i="13"/>
  <c r="F38" i="13"/>
  <c r="F37" i="13"/>
  <c r="F36" i="13"/>
  <c r="F32" i="13"/>
  <c r="F31" i="13"/>
  <c r="F30" i="13"/>
  <c r="F29" i="13"/>
  <c r="F23" i="13"/>
  <c r="F22" i="13"/>
  <c r="F21" i="13"/>
  <c r="F20" i="13"/>
  <c r="F24" i="13" s="1"/>
  <c r="F103" i="13" s="1"/>
  <c r="F14" i="13"/>
  <c r="F13" i="13"/>
  <c r="F12" i="13"/>
  <c r="F11" i="13"/>
  <c r="F10" i="13"/>
  <c r="F9" i="13"/>
  <c r="F148" i="12"/>
  <c r="F147" i="12"/>
  <c r="F146" i="12"/>
  <c r="F140" i="12"/>
  <c r="F139" i="12"/>
  <c r="F135" i="12"/>
  <c r="F131" i="12"/>
  <c r="F129" i="12"/>
  <c r="F127" i="12"/>
  <c r="C119" i="12"/>
  <c r="C120" i="12" s="1"/>
  <c r="F120" i="12" s="1"/>
  <c r="F114" i="12"/>
  <c r="F112" i="12"/>
  <c r="F110" i="12"/>
  <c r="C101" i="12"/>
  <c r="C104" i="12" s="1"/>
  <c r="F104" i="12" s="1"/>
  <c r="F67" i="12"/>
  <c r="F64" i="12"/>
  <c r="F62" i="12"/>
  <c r="F60" i="12"/>
  <c r="F55" i="12"/>
  <c r="F37" i="12"/>
  <c r="F42" i="12" s="1"/>
  <c r="F159" i="12" s="1"/>
  <c r="F28" i="12"/>
  <c r="F32" i="12" s="1"/>
  <c r="F158" i="12" s="1"/>
  <c r="F120" i="10"/>
  <c r="F119" i="10"/>
  <c r="F118" i="10"/>
  <c r="F117" i="10"/>
  <c r="F113" i="10"/>
  <c r="H19" i="11" s="1"/>
  <c r="F111" i="10"/>
  <c r="H18" i="11" s="1"/>
  <c r="F106" i="10"/>
  <c r="F105" i="10"/>
  <c r="F100" i="10"/>
  <c r="F99" i="10"/>
  <c r="F98" i="10"/>
  <c r="F97" i="10"/>
  <c r="F95" i="10"/>
  <c r="F94" i="10"/>
  <c r="F87" i="10"/>
  <c r="H16" i="11" s="1"/>
  <c r="F79" i="10"/>
  <c r="F78" i="10"/>
  <c r="F75" i="10"/>
  <c r="F74" i="10"/>
  <c r="F73" i="10"/>
  <c r="F72" i="10"/>
  <c r="F70" i="10"/>
  <c r="F68" i="10"/>
  <c r="F66" i="10"/>
  <c r="F65" i="10"/>
  <c r="F64" i="10"/>
  <c r="F61" i="10"/>
  <c r="F59" i="10"/>
  <c r="F58" i="10"/>
  <c r="F55" i="10"/>
  <c r="F54" i="10"/>
  <c r="F47" i="10"/>
  <c r="F46" i="10"/>
  <c r="F44" i="10"/>
  <c r="F43" i="10"/>
  <c r="F41" i="10"/>
  <c r="F39" i="10"/>
  <c r="F38" i="10"/>
  <c r="F37" i="10"/>
  <c r="F36" i="10"/>
  <c r="F30" i="10"/>
  <c r="F29" i="10"/>
  <c r="F25" i="10"/>
  <c r="F24" i="10"/>
  <c r="F23" i="10"/>
  <c r="F22" i="10"/>
  <c r="F21" i="10"/>
  <c r="F20" i="10"/>
  <c r="F19" i="10"/>
  <c r="F18" i="10"/>
  <c r="F17" i="10"/>
  <c r="F16" i="10"/>
  <c r="F15" i="10"/>
  <c r="F9" i="10"/>
  <c r="F8" i="10"/>
  <c r="F7" i="10"/>
  <c r="F6" i="10"/>
  <c r="F32" i="10" s="1"/>
  <c r="H13" i="11" s="1"/>
  <c r="F122" i="9"/>
  <c r="F121" i="9"/>
  <c r="F120" i="9"/>
  <c r="F119" i="9"/>
  <c r="F115" i="9"/>
  <c r="H19" i="8" s="1"/>
  <c r="F112" i="9"/>
  <c r="H18" i="8" s="1"/>
  <c r="F107" i="9"/>
  <c r="F106" i="9"/>
  <c r="F101" i="9"/>
  <c r="F100" i="9"/>
  <c r="F99" i="9"/>
  <c r="F98" i="9"/>
  <c r="F96" i="9"/>
  <c r="F95" i="9"/>
  <c r="F91" i="9"/>
  <c r="F87" i="9"/>
  <c r="H16" i="8" s="1"/>
  <c r="F79" i="9"/>
  <c r="F78" i="9"/>
  <c r="F75" i="9"/>
  <c r="F74" i="9"/>
  <c r="F73" i="9"/>
  <c r="F72" i="9"/>
  <c r="F70" i="9"/>
  <c r="F68" i="9"/>
  <c r="F66" i="9"/>
  <c r="F65" i="9"/>
  <c r="F64" i="9"/>
  <c r="F61" i="9"/>
  <c r="K59" i="9"/>
  <c r="F59" i="9"/>
  <c r="F58" i="9"/>
  <c r="F55" i="9"/>
  <c r="F54" i="9"/>
  <c r="F47" i="9"/>
  <c r="F46" i="9"/>
  <c r="F44" i="9"/>
  <c r="F43" i="9"/>
  <c r="F41" i="9"/>
  <c r="F39" i="9"/>
  <c r="F38" i="9"/>
  <c r="F37" i="9"/>
  <c r="F36" i="9"/>
  <c r="F30" i="9"/>
  <c r="F29" i="9"/>
  <c r="F25" i="9"/>
  <c r="F24" i="9"/>
  <c r="F23" i="9"/>
  <c r="F22" i="9"/>
  <c r="F21" i="9"/>
  <c r="F20" i="9"/>
  <c r="F19" i="9"/>
  <c r="F18" i="9"/>
  <c r="F17" i="9"/>
  <c r="F16" i="9"/>
  <c r="F15" i="9"/>
  <c r="F9" i="9"/>
  <c r="F8" i="9"/>
  <c r="F7" i="9"/>
  <c r="F6" i="9"/>
  <c r="F247" i="6"/>
  <c r="F246" i="6"/>
  <c r="F245" i="6"/>
  <c r="F244" i="6"/>
  <c r="F239" i="6"/>
  <c r="F238" i="6"/>
  <c r="F237" i="6"/>
  <c r="F236" i="6"/>
  <c r="F235" i="6"/>
  <c r="F234" i="6"/>
  <c r="F230" i="6"/>
  <c r="F229" i="6"/>
  <c r="F228" i="6"/>
  <c r="F227" i="6"/>
  <c r="F226" i="6"/>
  <c r="F225" i="6"/>
  <c r="F224" i="6"/>
  <c r="F223" i="6"/>
  <c r="F222" i="6"/>
  <c r="F221" i="6"/>
  <c r="F220" i="6"/>
  <c r="F219" i="6"/>
  <c r="F218" i="6"/>
  <c r="F217" i="6"/>
  <c r="F216" i="6"/>
  <c r="F215" i="6"/>
  <c r="F214" i="6"/>
  <c r="F213" i="6"/>
  <c r="F212" i="6"/>
  <c r="F210" i="6"/>
  <c r="F209" i="6"/>
  <c r="F208" i="6"/>
  <c r="F207" i="6"/>
  <c r="F206" i="6"/>
  <c r="F205" i="6"/>
  <c r="F204" i="6"/>
  <c r="F203" i="6"/>
  <c r="F202" i="6"/>
  <c r="F201" i="6"/>
  <c r="F200" i="6"/>
  <c r="F199" i="6"/>
  <c r="F198" i="6"/>
  <c r="F197" i="6"/>
  <c r="F192" i="6"/>
  <c r="F191" i="6"/>
  <c r="F190" i="6"/>
  <c r="F189" i="6"/>
  <c r="F188" i="6"/>
  <c r="F186" i="6"/>
  <c r="F185" i="6"/>
  <c r="F184" i="6"/>
  <c r="F183" i="6"/>
  <c r="F182" i="6"/>
  <c r="F179" i="6"/>
  <c r="F178" i="6"/>
  <c r="F177" i="6"/>
  <c r="F176" i="6"/>
  <c r="F175" i="6"/>
  <c r="F174" i="6"/>
  <c r="F172" i="6"/>
  <c r="F171" i="6"/>
  <c r="F170" i="6"/>
  <c r="F169" i="6"/>
  <c r="F168" i="6"/>
  <c r="F167" i="6"/>
  <c r="F166" i="6"/>
  <c r="F165" i="6"/>
  <c r="F164" i="6"/>
  <c r="F163" i="6"/>
  <c r="F162" i="6"/>
  <c r="F161" i="6"/>
  <c r="F160" i="6"/>
  <c r="F158" i="6"/>
  <c r="F156" i="6"/>
  <c r="F155" i="6"/>
  <c r="F154" i="6"/>
  <c r="F153" i="6"/>
  <c r="F151" i="6"/>
  <c r="F150" i="6"/>
  <c r="F149" i="6"/>
  <c r="F148" i="6"/>
  <c r="F147" i="6"/>
  <c r="F146" i="6"/>
  <c r="F145" i="6"/>
  <c r="F144" i="6"/>
  <c r="F143" i="6"/>
  <c r="F142" i="6"/>
  <c r="F141" i="6"/>
  <c r="F139" i="6"/>
  <c r="F138" i="6"/>
  <c r="F136" i="6"/>
  <c r="F130" i="6"/>
  <c r="F129" i="6"/>
  <c r="F128" i="6"/>
  <c r="F127" i="6"/>
  <c r="F126" i="6"/>
  <c r="F125" i="6"/>
  <c r="F124" i="6"/>
  <c r="F123" i="6"/>
  <c r="F122" i="6"/>
  <c r="F120" i="6"/>
  <c r="F119" i="6"/>
  <c r="F118" i="6"/>
  <c r="F117" i="6"/>
  <c r="F111" i="6"/>
  <c r="F110" i="6"/>
  <c r="F109" i="6"/>
  <c r="F108" i="6"/>
  <c r="F107" i="6"/>
  <c r="F106" i="6"/>
  <c r="F105" i="6"/>
  <c r="F104" i="6"/>
  <c r="F103" i="6"/>
  <c r="F102" i="6"/>
  <c r="F99" i="6"/>
  <c r="F98" i="6"/>
  <c r="F97" i="6"/>
  <c r="F96" i="6"/>
  <c r="F95" i="6"/>
  <c r="F94" i="6"/>
  <c r="F93" i="6"/>
  <c r="F91" i="6"/>
  <c r="F89" i="6"/>
  <c r="F87" i="6"/>
  <c r="F86" i="6"/>
  <c r="F85" i="6"/>
  <c r="F84" i="6"/>
  <c r="F81" i="6"/>
  <c r="F79" i="6"/>
  <c r="F78" i="6"/>
  <c r="F77" i="6"/>
  <c r="F74" i="6"/>
  <c r="F73" i="6"/>
  <c r="F66" i="6"/>
  <c r="F65" i="6"/>
  <c r="F63" i="6"/>
  <c r="F62" i="6"/>
  <c r="F60" i="6"/>
  <c r="F58" i="6"/>
  <c r="F57" i="6"/>
  <c r="F56" i="6"/>
  <c r="F55" i="6"/>
  <c r="F68" i="6" s="1"/>
  <c r="H14" i="7" s="1"/>
  <c r="F49" i="6"/>
  <c r="F48" i="6"/>
  <c r="F45" i="6"/>
  <c r="F44" i="6"/>
  <c r="F43" i="6"/>
  <c r="F42" i="6"/>
  <c r="F41" i="6"/>
  <c r="F40" i="6"/>
  <c r="F38" i="6"/>
  <c r="F37" i="6"/>
  <c r="F36" i="6"/>
  <c r="F35" i="6"/>
  <c r="F34" i="6"/>
  <c r="F33" i="6"/>
  <c r="F32" i="6"/>
  <c r="F31" i="6"/>
  <c r="F30" i="6"/>
  <c r="F29" i="6"/>
  <c r="F28" i="6"/>
  <c r="F26" i="6"/>
  <c r="F25" i="6"/>
  <c r="F24" i="6"/>
  <c r="F23" i="6"/>
  <c r="F22" i="6"/>
  <c r="F21" i="6"/>
  <c r="F20" i="6"/>
  <c r="F19" i="6"/>
  <c r="F17" i="6"/>
  <c r="F16" i="6"/>
  <c r="F15" i="6"/>
  <c r="F14" i="6"/>
  <c r="F13" i="6"/>
  <c r="F9" i="6"/>
  <c r="F8" i="6"/>
  <c r="F7" i="6"/>
  <c r="F6" i="6"/>
  <c r="F62" i="14" l="1"/>
  <c r="C61" i="14"/>
  <c r="F61" i="14" s="1"/>
  <c r="C121" i="12"/>
  <c r="F121" i="12" s="1"/>
  <c r="E108" i="18"/>
  <c r="F108" i="18" s="1"/>
  <c r="C122" i="12"/>
  <c r="F122" i="12" s="1"/>
  <c r="F179" i="15"/>
  <c r="G179" i="15" s="1"/>
  <c r="F124" i="9"/>
  <c r="H20" i="8" s="1"/>
  <c r="E148" i="18"/>
  <c r="F148" i="18" s="1"/>
  <c r="F149" i="18" s="1"/>
  <c r="F107" i="10"/>
  <c r="H17" i="11" s="1"/>
  <c r="F240" i="6"/>
  <c r="H19" i="7" s="1"/>
  <c r="F33" i="13"/>
  <c r="F104" i="13" s="1"/>
  <c r="F113" i="6"/>
  <c r="H15" i="7" s="1"/>
  <c r="F122" i="10"/>
  <c r="H20" i="11" s="1"/>
  <c r="F81" i="9"/>
  <c r="H15" i="8" s="1"/>
  <c r="F46" i="13"/>
  <c r="F105" i="13" s="1"/>
  <c r="F109" i="15"/>
  <c r="G109" i="15" s="1"/>
  <c r="F69" i="12"/>
  <c r="F160" i="12" s="1"/>
  <c r="C103" i="12"/>
  <c r="F103" i="12" s="1"/>
  <c r="C105" i="12"/>
  <c r="F105" i="12" s="1"/>
  <c r="E153" i="18"/>
  <c r="F153" i="18" s="1"/>
  <c r="E161" i="18" s="1"/>
  <c r="F161" i="18" s="1"/>
  <c r="E93" i="18"/>
  <c r="F93" i="18" s="1"/>
  <c r="F109" i="18"/>
  <c r="F10" i="18" s="1"/>
  <c r="E88" i="18"/>
  <c r="F88" i="18" s="1"/>
  <c r="F89" i="18" s="1"/>
  <c r="F8" i="18" s="1"/>
  <c r="E91" i="17"/>
  <c r="F91" i="17" s="1"/>
  <c r="E109" i="17" s="1"/>
  <c r="F109" i="17" s="1"/>
  <c r="F87" i="17"/>
  <c r="F8" i="17" s="1"/>
  <c r="E86" i="17"/>
  <c r="F86" i="17" s="1"/>
  <c r="F93" i="16"/>
  <c r="F88" i="16"/>
  <c r="G88" i="16" s="1"/>
  <c r="G89" i="16" s="1"/>
  <c r="G8" i="16" s="1"/>
  <c r="F193" i="15"/>
  <c r="G193" i="15" s="1"/>
  <c r="G196" i="15" s="1"/>
  <c r="G14" i="15" s="1"/>
  <c r="F86" i="15"/>
  <c r="G86" i="15" s="1"/>
  <c r="G110" i="15" s="1"/>
  <c r="G10" i="15" s="1"/>
  <c r="F80" i="15"/>
  <c r="G80" i="15" s="1"/>
  <c r="G81" i="15" s="1"/>
  <c r="G8" i="15" s="1"/>
  <c r="F99" i="13"/>
  <c r="F107" i="13" s="1"/>
  <c r="F15" i="13"/>
  <c r="F102" i="13" s="1"/>
  <c r="F108" i="13" s="1"/>
  <c r="F75" i="13"/>
  <c r="F106" i="13" s="1"/>
  <c r="F150" i="12"/>
  <c r="F162" i="12" s="1"/>
  <c r="F49" i="10"/>
  <c r="H14" i="11" s="1"/>
  <c r="H22" i="11" s="1"/>
  <c r="F81" i="10"/>
  <c r="H15" i="11" s="1"/>
  <c r="F32" i="9"/>
  <c r="H13" i="8" s="1"/>
  <c r="F49" i="9"/>
  <c r="H14" i="8" s="1"/>
  <c r="F108" i="9"/>
  <c r="H17" i="8" s="1"/>
  <c r="F51" i="6"/>
  <c r="H13" i="7" s="1"/>
  <c r="F132" i="6"/>
  <c r="H16" i="7" s="1"/>
  <c r="F193" i="6"/>
  <c r="H17" i="7" s="1"/>
  <c r="F232" i="6"/>
  <c r="H18" i="7" s="1"/>
  <c r="F249" i="6"/>
  <c r="H20" i="7" s="1"/>
  <c r="E30" i="14"/>
  <c r="F188" i="16"/>
  <c r="G188" i="16" s="1"/>
  <c r="G189" i="16" s="1"/>
  <c r="F200" i="16"/>
  <c r="G200" i="16" s="1"/>
  <c r="F201" i="16" s="1"/>
  <c r="G201" i="16" s="1"/>
  <c r="C102" i="12"/>
  <c r="F102" i="12" s="1"/>
  <c r="F142" i="12" s="1"/>
  <c r="F154" i="16"/>
  <c r="G154" i="16" s="1"/>
  <c r="F155" i="16" s="1"/>
  <c r="G155" i="16" s="1"/>
  <c r="G156" i="16" s="1"/>
  <c r="G12" i="16" s="1"/>
  <c r="F166" i="15"/>
  <c r="G166" i="15" s="1"/>
  <c r="F167" i="15" s="1"/>
  <c r="G167" i="15" s="1"/>
  <c r="E129" i="18"/>
  <c r="F129" i="18" s="1"/>
  <c r="E151" i="17"/>
  <c r="F151" i="17" s="1"/>
  <c r="G174" i="16"/>
  <c r="G175" i="16" s="1"/>
  <c r="E174" i="18" l="1"/>
  <c r="F174" i="18" s="1"/>
  <c r="F177" i="18" s="1"/>
  <c r="F18" i="18" s="1"/>
  <c r="F70" i="14" s="1"/>
  <c r="F162" i="18"/>
  <c r="G93" i="16"/>
  <c r="G114" i="16" s="1"/>
  <c r="G10" i="16" s="1"/>
  <c r="G14" i="16" s="1"/>
  <c r="F113" i="16"/>
  <c r="G113" i="16" s="1"/>
  <c r="F110" i="17"/>
  <c r="F10" i="17" s="1"/>
  <c r="E10" i="19"/>
  <c r="H22" i="8"/>
  <c r="H22" i="7"/>
  <c r="H24" i="7" s="1"/>
  <c r="H26" i="7" s="1"/>
  <c r="H28" i="7" s="1"/>
  <c r="H30" i="7" s="1"/>
  <c r="F152" i="12"/>
  <c r="F161" i="12"/>
  <c r="F163" i="12" s="1"/>
  <c r="H24" i="8"/>
  <c r="H26" i="8" s="1"/>
  <c r="G204" i="16"/>
  <c r="G18" i="16" s="1"/>
  <c r="F68" i="14" s="1"/>
  <c r="F73" i="14" s="1"/>
  <c r="F53" i="14"/>
  <c r="F51" i="14"/>
  <c r="F52" i="14"/>
  <c r="F54" i="14"/>
  <c r="H14" i="3"/>
  <c r="F110" i="13"/>
  <c r="F111" i="13" s="1"/>
  <c r="H14" i="2"/>
  <c r="E130" i="18"/>
  <c r="F130" i="18" s="1"/>
  <c r="F131" i="18" s="1"/>
  <c r="F12" i="18" s="1"/>
  <c r="F14" i="18" s="1"/>
  <c r="H24" i="11"/>
  <c r="H26" i="11" s="1"/>
  <c r="E152" i="17"/>
  <c r="F152" i="17" s="1"/>
  <c r="F153" i="17" s="1"/>
  <c r="F12" i="17" s="1"/>
  <c r="F14" i="17" s="1"/>
  <c r="G168" i="15"/>
  <c r="G12" i="15" s="1"/>
  <c r="G16" i="15" s="1"/>
  <c r="E12" i="19" l="1"/>
  <c r="E14" i="19" s="1"/>
  <c r="F63" i="14"/>
  <c r="H13" i="2"/>
  <c r="H13" i="3"/>
  <c r="F18" i="17"/>
  <c r="F16" i="14" s="1"/>
  <c r="F16" i="17"/>
  <c r="H17" i="4"/>
  <c r="H17" i="2"/>
  <c r="H28" i="8"/>
  <c r="H30" i="8" s="1"/>
  <c r="F24" i="14"/>
  <c r="F75" i="14"/>
  <c r="H21" i="5"/>
  <c r="H23" i="5" s="1"/>
  <c r="H26" i="5" s="1"/>
  <c r="H28" i="5" s="1"/>
  <c r="H30" i="5" s="1"/>
  <c r="H28" i="11"/>
  <c r="H30" i="11" s="1"/>
  <c r="H21" i="2"/>
  <c r="F22" i="14"/>
  <c r="F20" i="18"/>
  <c r="F18" i="14" s="1"/>
  <c r="F16" i="18"/>
  <c r="G20" i="16"/>
  <c r="F14" i="14" s="1"/>
  <c r="G16" i="16"/>
  <c r="G21" i="15"/>
  <c r="F12" i="14" s="1"/>
  <c r="G18" i="15"/>
  <c r="F165" i="12"/>
  <c r="F166" i="12" s="1"/>
  <c r="H15" i="3"/>
  <c r="H23" i="3" s="1"/>
  <c r="H26" i="3" s="1"/>
  <c r="H28" i="3" s="1"/>
  <c r="H30" i="3" s="1"/>
  <c r="H15" i="2"/>
  <c r="F20" i="14" l="1"/>
  <c r="F27" i="14" s="1"/>
  <c r="E28" i="14" s="1"/>
  <c r="H18" i="2"/>
  <c r="H23" i="2" s="1"/>
  <c r="H26" i="2" s="1"/>
  <c r="H28" i="2" s="1"/>
  <c r="H30" i="2" s="1"/>
  <c r="F77" i="14"/>
  <c r="H18" i="4" l="1"/>
  <c r="H23" i="4" s="1"/>
  <c r="H26" i="4" s="1"/>
  <c r="H28" i="4" s="1"/>
  <c r="H30" i="4" s="1"/>
</calcChain>
</file>

<file path=xl/sharedStrings.xml><?xml version="1.0" encoding="utf-8"?>
<sst xmlns="http://schemas.openxmlformats.org/spreadsheetml/2006/main" count="3872" uniqueCount="1297">
  <si>
    <t>Rekonstrukcija LINHARTOVE CESTE – I. Faza</t>
  </si>
  <si>
    <t xml:space="preserve">odsek, od Dunajske ceste do Matjaževe </t>
  </si>
  <si>
    <t>NAVODILA K PRIPRAVI PONUDBENEGA PREDRAČUNA</t>
  </si>
  <si>
    <t>1.</t>
  </si>
  <si>
    <t>Vse cene na enoto (brez DDV), količine in vrednosti postavk se navede v EUR na dve decimalni mesti natančno.</t>
  </si>
  <si>
    <t>2.</t>
  </si>
  <si>
    <t>V ceni je potrebno upoštevati notranjo kontrolo (tekoče preiskave).</t>
  </si>
  <si>
    <t>3.</t>
  </si>
  <si>
    <t>V ceni je potrebno upoštevati vsa potrebna geodetska dela.</t>
  </si>
  <si>
    <t>4.</t>
  </si>
  <si>
    <t>Popis tvori celoto skupaj z grafičnim in tekstualnim delom načrta, zato ga je potrebno brati skupaj s celotnim načrtom (grafike, tehnična poročila).</t>
  </si>
  <si>
    <t>5.</t>
  </si>
  <si>
    <t>Ponudnik je dolžan o vsaki ugotovljeni neskladnosti med popisom in tehničnim poročilom in/ali grafičnimi prikazi obvestiti projektanta in investitorja ter zahtevati pojasnilo pred oddajo ponudbe.</t>
  </si>
  <si>
    <t>6.</t>
  </si>
  <si>
    <t>Investitor bo zagotovil delovne površine v okviru ustreznega delovnega pasu. Na odsekih, kjer bo zaradi objektivnih vzrokov (v območju bližine objektov, konfiguracije terena, nepridobljenih soglasij ipd.) delovni pas ožji od običajnega, se gradnja prilagodi dejanskim razmeram na terenu.</t>
  </si>
  <si>
    <t>7.</t>
  </si>
  <si>
    <t>Vse ostale površine, ki jih bo izvajalec potreboval za gradnjo in za organizacijo gradbišč, si bo moral priskrbeti sam na svoje stroške.</t>
  </si>
  <si>
    <t>8.</t>
  </si>
  <si>
    <t>Izvajalec je dolžan izvesti vsa dela kvalitetno, v skladu s predpisi, projekti, tehničnimi pogoji in v skladu z dobro gradbeno prakso.</t>
  </si>
  <si>
    <t>9.</t>
  </si>
  <si>
    <t>Izvajalec mora omogočati stalen, prost in vzdrževan dostop za potrebe intervencije oz. vzdrževanja.</t>
  </si>
  <si>
    <t>10.</t>
  </si>
  <si>
    <t>Vsi hladni stiki na obrabni plasti morajo biti obdelani z bitumensko pasto. Pri asfaltih morajo biti v enotnih cenah upoštevani vsi pobrizgi z bitumensko emulzijo ter predhodno čiščenje površine.</t>
  </si>
  <si>
    <t>11.</t>
  </si>
  <si>
    <t xml:space="preserve">Vsi pokrovi jaškov vključujejo dobavo z AB obročem. </t>
  </si>
  <si>
    <t>12.</t>
  </si>
  <si>
    <t>Pri zagotavljanju in kontroli kvalitete materialov in vgrajevanja je potrebno smiselno upoštevati posebne tehnične pogoje za preddela, zemeljska dela in temeljenje, voziščne konstrukcije, odvodnjavanje in opremo cest ter dopolnitve.</t>
  </si>
  <si>
    <t>13.</t>
  </si>
  <si>
    <t>Kategorije izkopov so opredeljene glede na Posebne tehnične pogoje za zemeljska dela in temeljenje z dopolnitvami (5 kategorna lestvica).</t>
  </si>
  <si>
    <t>14.</t>
  </si>
  <si>
    <t>Vse postavke za izkope zajemajo izkop, nakladanje na kamion in odvoz, ter plačilo takse. Koločine izkopov/nasipov so računane v raščenem/komprimiranem stanju.</t>
  </si>
  <si>
    <t>15.</t>
  </si>
  <si>
    <t>Izkopi za jarke, kanali in jaške vključujejo odmet na rob jarka oz. na tovorno vozilo in odvoz na deponijo ter plačilo takse.</t>
  </si>
  <si>
    <t>16.</t>
  </si>
  <si>
    <t xml:space="preserve">Pri postavkah s predvideno zaporo prometa gre za ocenjen znesek prometne zapore. Obračun zapore se bo vršil po dejanskih stroških postavitve in vzdrževanja cestne zapore po ceniku koncesionarja. </t>
  </si>
  <si>
    <t>17.</t>
  </si>
  <si>
    <t>Ponudba mora vsebovati tudi izdelavo tehnološkega elaborata,  izdelavo varnostnega načrta varnostnega načrta (po potrebi) ter izdelavo načrta ureditve gradbišča.</t>
  </si>
  <si>
    <t>18.</t>
  </si>
  <si>
    <t xml:space="preserve">Vse gradbene odpadke (porušitve in odstranitve) je potrebno odpeljati na ustrezno deponijo (vključeno v ceno odstranitve) in nadzoru predložiti evidenčne liste ravnanja z gradbenimi odpadki ter poročilo o odpadkih (tudi za les in panje). </t>
  </si>
  <si>
    <t>19.</t>
  </si>
  <si>
    <t>Izvajalec mora pred pripravo ponudbe izvesti pregled obravnavane trase.</t>
  </si>
  <si>
    <t>20.</t>
  </si>
  <si>
    <t>Dela je izvajati po projektni dokumentaciji, v skladu z veljavnimi tehničnimi predpisi, normativi in standardi ob upoštevanju zahtev iz varstva pri delu.</t>
  </si>
  <si>
    <t>21.</t>
  </si>
  <si>
    <t>V enotnih cenah morajo biti zajeti vsi stroški po Splošnih tehničnih pogojih.</t>
  </si>
  <si>
    <t>22.</t>
  </si>
  <si>
    <t>Izvajalec mora v enotnih cenah upoštevati naslednje stroške, v kolikor le-ti niso upoštevani v posebnih postavkah:</t>
  </si>
  <si>
    <t>- vse stroške za pridobitev začasnih površin za gradnjo izven delovnega pasu (soglasja, odškodnine ...)</t>
  </si>
  <si>
    <t>- vse stroške v zvezi z začasnim odvozom, deponiranjem in vračanjem izkopanega materiala na mestih, kjer ne bo možno deponirati na gradbišču</t>
  </si>
  <si>
    <t>- vse stroške za ureditev gradbišča, postavitev gradbiščnih objektov (vključno s prostorom za operativne sestanke), ureditev začasnih deponij, tekoče vzdrževanje in odstranitev gradbišča</t>
  </si>
  <si>
    <t>- vse stroške za sanacijo in kultiviranje površin delovnega pasu in gradbiščnih površin po odstranitvi objektov</t>
  </si>
  <si>
    <t>- vse stroške v zvezi s transporti po javnih poteh in cestah: morebitne odškodnine, morebitne sanacij cestišč zaradi poškodb med gradnjo itd.</t>
  </si>
  <si>
    <t>- stroške odvoza in zagotovitev odstranjevanja odpadnega gradbenega materiala skladno z zakonodajo na področju ravnanja z odpadki (odvoz na urejene deponije s taksami itd.)</t>
  </si>
  <si>
    <t>- vsi stroški za zagotavljanje varnosti in zdravja pri delu, zlasti stroške za vsa dela, ki izhajajo iz zahtev Varnostnega načrta</t>
  </si>
  <si>
    <t>- stroški odvoda meteorne vode iz gradbene jame in vode, ki se izceja iz bočnih strani izkopa, če je potrebno</t>
  </si>
  <si>
    <t>- stroški dela v kampadah zaradi oteženih geoloških razmer</t>
  </si>
  <si>
    <t>- stroški dela v nagnjenem terenu</t>
  </si>
  <si>
    <t>- stroški oteženega izkopa v mokrem terenu, izkop v vodi, prekop potokov itd.</t>
  </si>
  <si>
    <t>- stroške gradbiščne omarice z obdobnimi električnimi meritvami</t>
  </si>
  <si>
    <t>23.</t>
  </si>
  <si>
    <t>Vsa nepredvidena dela so zajeta v generalni postavki nepredvidenih del v skupni rekapitulaciji vseh sklopov projekta.</t>
  </si>
  <si>
    <t>24.</t>
  </si>
  <si>
    <t>Ponudbena cena mora vsebovati stroške preprečitve oz. sanacije poškodb zaradi vibracij na sosednjih objektih. Izvajalec</t>
  </si>
  <si>
    <t>je dolžan pred pričetkom gradnje določiti območja, kjer so pričakovani vplivi vibracij na</t>
  </si>
  <si>
    <t>objekte in izdelati posnetek ničelnega stanja. Izvajalec je dolžan na svoje stroške izvajati</t>
  </si>
  <si>
    <t>ukrepe za preprečevanje morebitnih poškodb objektov. V primeru poškodb objektov, ki</t>
  </si>
  <si>
    <t>se ugotovijo med gradnjo in po končani gradnji glede na primerjavo s posnetki</t>
  </si>
  <si>
    <t>ničelnega stanja, je izvajalec na svoje stroške dolžan na prvi poziv odpraviti ali sanirati</t>
  </si>
  <si>
    <t>v čim krajšem času,</t>
  </si>
  <si>
    <t>REKONSTRUKCIJA LINHARTOVE CESTE, FAZA 1</t>
  </si>
  <si>
    <t>REKAPITULACIJA STROŠKOV</t>
  </si>
  <si>
    <t>1.0</t>
  </si>
  <si>
    <t>MESTNA OBČINA LJUBLJANA</t>
  </si>
  <si>
    <t>1.1 GRADBENO PROMETNI DEL</t>
  </si>
  <si>
    <t>1.2 CESTNA RAZSVETLJAVA</t>
  </si>
  <si>
    <t>1.3 KRAJINSKA ARHITEKTURA</t>
  </si>
  <si>
    <t>2.0</t>
  </si>
  <si>
    <t>VO-KA d.o.o.</t>
  </si>
  <si>
    <t>2.1 GRADBENO PROMETNI DEL</t>
  </si>
  <si>
    <t xml:space="preserve">  </t>
  </si>
  <si>
    <t>2.2 VODOVOD</t>
  </si>
  <si>
    <t>2.3 KANALIZACIJA</t>
  </si>
  <si>
    <t>3.0</t>
  </si>
  <si>
    <t>ENERGETIKA d.o.o.</t>
  </si>
  <si>
    <t>SKUPAJ</t>
  </si>
  <si>
    <t>SKUPAJ (brez DDV)</t>
  </si>
  <si>
    <t>DDV (22 %)</t>
  </si>
  <si>
    <t>SKUPAJ (z DDV)</t>
  </si>
  <si>
    <t>Ljubljana, september 2022</t>
  </si>
  <si>
    <t>REKAPITULACIJA STROŠKOV – MOL</t>
  </si>
  <si>
    <t>REKAPITULACIJA STROŠKOV – VO-KA</t>
  </si>
  <si>
    <t>REKAPITULACIJA STROŠKOV – ENERGETIKA</t>
  </si>
  <si>
    <t>Šifra</t>
  </si>
  <si>
    <t>Delo</t>
  </si>
  <si>
    <t>Enota</t>
  </si>
  <si>
    <t>Količina</t>
  </si>
  <si>
    <t>Cena / enoto</t>
  </si>
  <si>
    <t>Vrednost</t>
  </si>
  <si>
    <t>1 . 0</t>
  </si>
  <si>
    <t>PREDDELA</t>
  </si>
  <si>
    <t>1.1</t>
  </si>
  <si>
    <t>GEODETSKA DELA</t>
  </si>
  <si>
    <t>1.1.1</t>
  </si>
  <si>
    <t>Obnova in zavarovanje zakoličbe osi trase ostale javne ceste v ravninskem terenu</t>
  </si>
  <si>
    <t>km</t>
  </si>
  <si>
    <t>1.1.2</t>
  </si>
  <si>
    <t>Obnova in zavarovanje zakoličbe trase komunalnih vodov v ravninskem terenu, vključno z nadzorom pristojnih mnenjedajalcev</t>
  </si>
  <si>
    <t>1.1.3</t>
  </si>
  <si>
    <t>Postavitev in zavarovanje prečnega profila ostale javne ceste v ravninskem terenu</t>
  </si>
  <si>
    <t>kos</t>
  </si>
  <si>
    <t>1.1.4</t>
  </si>
  <si>
    <t>Določitev in preverjanje položajev, višin in smeri pri gradnji objekta s površino nad 500 m2</t>
  </si>
  <si>
    <t>1.2</t>
  </si>
  <si>
    <t>ČIŠČENJE TERENA</t>
  </si>
  <si>
    <t>Vključiti transporte, oddajo odpadnega materiala, plačilo takse gradbenih odpadkov odjemalcu, v skladu z veljavnim pravilnikom o ravnanju z odpadki, ki nastanejo pri gradbenih delih</t>
  </si>
  <si>
    <t>1.2.1</t>
  </si>
  <si>
    <t>ODSTRANITEV GRMOVJA, DREVES, VEJ IN PANJEV</t>
  </si>
  <si>
    <t>1.2.1.1</t>
  </si>
  <si>
    <t>Odstranitev žive meje vključno s koreninami</t>
  </si>
  <si>
    <t>m</t>
  </si>
  <si>
    <t>1.2.1.2</t>
  </si>
  <si>
    <t>Posek in odstranitev drevesa z deblom premera nad 50 cm ter odstranitev vej</t>
  </si>
  <si>
    <t>1.2.1.3</t>
  </si>
  <si>
    <t>Odstranitev panja drevesa z deblom premera nad 50 cm</t>
  </si>
  <si>
    <t>1.2.1.4</t>
  </si>
  <si>
    <t>Posek in odstranitev drevesa z deblom premera 11 do 30 cm ter odstranitev vej</t>
  </si>
  <si>
    <t>1.2.1.5</t>
  </si>
  <si>
    <t>Odstranitev panja drevesa z deblom premera 11 do 30 cm</t>
  </si>
  <si>
    <t>1.2.2</t>
  </si>
  <si>
    <t>ODSTRANITEV PROMETNE SIGNALIZACIJE IN OPREME</t>
  </si>
  <si>
    <t xml:space="preserve"> </t>
  </si>
  <si>
    <t>1.2.2.1</t>
  </si>
  <si>
    <t>Demontaža prometnega znaka na enem podstavku</t>
  </si>
  <si>
    <t>1.2.2.2</t>
  </si>
  <si>
    <t>Demontaža prometnega znaka na dveh podstavkih</t>
  </si>
  <si>
    <t>1.2.2.3</t>
  </si>
  <si>
    <t>Demontaža prometnega znaka na drogu javne razsvetljave oz. semaforju</t>
  </si>
  <si>
    <t>1.2.2.4</t>
  </si>
  <si>
    <t xml:space="preserve">Odstranitev stebrička (nosilnega droga) prometnega znaka vključno z rušenjem ter odstranitvijo betonskega temelja </t>
  </si>
  <si>
    <t>1.2.2.5</t>
  </si>
  <si>
    <t>Demontaža obvestilne table s površino 1,1 do 3 m2</t>
  </si>
  <si>
    <t>1.2.2.6</t>
  </si>
  <si>
    <t>Demontaža plastičnega oz. kovinskega znaka za prometni otok</t>
  </si>
  <si>
    <t>1.2.2.7</t>
  </si>
  <si>
    <t>Demontaža ter odstranitev INOX ograje</t>
  </si>
  <si>
    <t>m'</t>
  </si>
  <si>
    <t>1.2.2.8</t>
  </si>
  <si>
    <t>Odstranitev jeklenih stebričkov z rušenjem betonskega temelja, čiščenjem ter pripravo stebrička za ponovno uporabo (nasproti križišča z Neubergerjevo ulico ter v križišču z Vojkovo cesto)</t>
  </si>
  <si>
    <t>1.2.3</t>
  </si>
  <si>
    <t>PORUŠITEV IN ODSTRANITEV VOZIŠČNIH KONSTRUKCIJ</t>
  </si>
  <si>
    <t>1.2.3.1</t>
  </si>
  <si>
    <t xml:space="preserve">Rezkanje in odvoz asfaltne krovne plasti v debelini nad 10 cm </t>
  </si>
  <si>
    <t>m2</t>
  </si>
  <si>
    <t>1.2.3.3</t>
  </si>
  <si>
    <t>Porušitev in odstranitev asfaltne plasti v debelini 6 do 10 cm</t>
  </si>
  <si>
    <t>1.2.3.4</t>
  </si>
  <si>
    <t>Rezanje asfaltne plasti s talno diamantno žago, debele 6 do 10 cm</t>
  </si>
  <si>
    <t>1.2.3.5</t>
  </si>
  <si>
    <t>Rezanje asfaltne plasti s talno diamantno žago, debele nad 20 cm</t>
  </si>
  <si>
    <t>1.2.3.6</t>
  </si>
  <si>
    <t>Porušitev in odstranitev robnika iz cementnega betona</t>
  </si>
  <si>
    <t>1.2.3.7</t>
  </si>
  <si>
    <t>Porušitev in odstranitev robnika iz kamnitih kock z odvozom na mestno deponijo, vključno s čiščenjem in pripravo na ponovno vgradnjo</t>
  </si>
  <si>
    <t>1.2.3.8</t>
  </si>
  <si>
    <t>Porušitev in odstranitev robnika iz naravnega kamna 12/20 cm, vključno s čiščenjem in pripravo na ponovno vgradnjo</t>
  </si>
  <si>
    <t>1.2.3.9</t>
  </si>
  <si>
    <t>Porušitev in odstranitev robnika iz naravnega kamna 18/25 cm, vključno s čiščenjem in pripravo na ponovno vgradnjo</t>
  </si>
  <si>
    <t>1.2.3.10</t>
  </si>
  <si>
    <t>Porušitev in odstranitev nevezanega tlaka iz lomljenca, tlakovcev, plošč, debeline do 12 cm</t>
  </si>
  <si>
    <t>1.2.3.11</t>
  </si>
  <si>
    <t>Porušitev in odstranitev vezanega tlaka, debeline do 12 cm</t>
  </si>
  <si>
    <t>1.2.3.12</t>
  </si>
  <si>
    <t>Čiščenje tlakovcev</t>
  </si>
  <si>
    <t>1.2.4</t>
  </si>
  <si>
    <t>PORUŠITEV IN ODSTRANITEV OBJEKTOV</t>
  </si>
  <si>
    <t>1.2.4.1</t>
  </si>
  <si>
    <t>Demontaža in odstranitev prefabriciranih betonskih elementov v kompletu s podstavkom (betonske krogle), vključno s čiščenjem, peskanjem in postavitvijo na novo lokacijo</t>
  </si>
  <si>
    <t>1.2.4.2</t>
  </si>
  <si>
    <t>Porušitev in odstranitev kanalizacije iz obbetoniranih cevi s premerom do 40 cm</t>
  </si>
  <si>
    <t>1.2.4.3</t>
  </si>
  <si>
    <t>Porušitev in odstranitev vtočnega jaška z notranjo stranico/premerom do 60 cm</t>
  </si>
  <si>
    <t>1.2.4.4</t>
  </si>
  <si>
    <t>Odstranitev vseh vrst LTŽ kap, čiščenje in vgradnja na nove višine</t>
  </si>
  <si>
    <t>1.2.4.5</t>
  </si>
  <si>
    <t>Porušitev ter odstranitev armirano betonske plošče peš poti v Severnem mestnem parku (križišče Železne in Linhartove ceste)</t>
  </si>
  <si>
    <t>m3</t>
  </si>
  <si>
    <t>1.2.4.6</t>
  </si>
  <si>
    <t xml:space="preserve">Demontaža in odstranitev avtobusnih nadstrešnice, izklop elektrike, Odstranitev objekta in prevoz na deponijo – upravljalec
</t>
  </si>
  <si>
    <t>1.3</t>
  </si>
  <si>
    <t>OSTALA PREDDELA</t>
  </si>
  <si>
    <t>1.3.1</t>
  </si>
  <si>
    <t>OMEJITVE PROMETA</t>
  </si>
  <si>
    <t>1.3.1.1</t>
  </si>
  <si>
    <t>Zavarovanje gradbišča v času gradnje z zaporo prometa (izbira zapore ceste se uskladi med izvajalcem del in JP LPT d.o.o.)</t>
  </si>
  <si>
    <t>ocena</t>
  </si>
  <si>
    <t>1.3.1.2</t>
  </si>
  <si>
    <t>Izdelava elaborata začasne prometne ureditve, pridobitev dovoljenja</t>
  </si>
  <si>
    <t>2 . 0</t>
  </si>
  <si>
    <t>ZEMELJSKA DELA</t>
  </si>
  <si>
    <t>2.1</t>
  </si>
  <si>
    <t>IZKOPI</t>
  </si>
  <si>
    <t>2.1.1</t>
  </si>
  <si>
    <t xml:space="preserve">Površinski izkop plodne zemljine – 1. kategorije – strojno z nakladanjem </t>
  </si>
  <si>
    <t>2.1.2</t>
  </si>
  <si>
    <t>Široki izkop vezljive zemljine – 3. kategorije – strojno z nakladanjem</t>
  </si>
  <si>
    <t>2.1.3</t>
  </si>
  <si>
    <t>Široki izkop vezljive zemljine – 3. kategorije – strojno z nakladanjem (izkopi na obm. stockholm sistema)</t>
  </si>
  <si>
    <t>2.1.4</t>
  </si>
  <si>
    <t>Izkop vezljive zemljine/zrnate kamnine – 3. kategorije za temelje, kanalske rove, prepuste, jaške in drenaže, širine do 1,0 m in globine 1,1 do 2,0 m – strojno, planiranje dna ročno</t>
  </si>
  <si>
    <t>2.2</t>
  </si>
  <si>
    <t>PLANUM TEMELJNIH TAL</t>
  </si>
  <si>
    <t>2.2.1</t>
  </si>
  <si>
    <t>Ureditev planuma temeljnih tal vezljive zemljine – 3. kategorije, na predpisano nosilnost</t>
  </si>
  <si>
    <t>2.4</t>
  </si>
  <si>
    <t>NASIPI, ZASIPI, KLINI, POSTELJICA IN GLINASTI NABOJ</t>
  </si>
  <si>
    <t>2.4.1</t>
  </si>
  <si>
    <t>Vgraditev posteljice v debelini plasti do 30 cm iz zrnate kamnine – 3. kategorije. V ceni je zajeta nabava in dobava materiala na gradbišče, vgrajevanje po plasteh pri optimalni vlagi in s sprotnim komprimiranjem na nosilnost Ev2 ≥ 80 Mpa, vključno z vsemi dodatnimi in zaščitnimi deli.</t>
  </si>
  <si>
    <t>2.4.2</t>
  </si>
  <si>
    <t>Vgraditev posteljice v debelini plasti do 40 cm iz zrnate kamnine – 3. kategorije. V ceni je zajeta nabava in dobava materiala na gradbišče, vgrajevanje po plasteh pri optimalni vlagi in s sprotnim komprimiranjem na nosilnost Ev2 ≥ 80 Mpa, vključno z vsemi dodatnimi in zaščitnimi deli.</t>
  </si>
  <si>
    <t>2.5</t>
  </si>
  <si>
    <t>BREŽINE IN ZELENICE</t>
  </si>
  <si>
    <t>2.5.1</t>
  </si>
  <si>
    <t>Humuziranje zelenic z valjanjem, v debelini do 15 cm vključno z dobavo humusa - strojno</t>
  </si>
  <si>
    <t>2.5.2</t>
  </si>
  <si>
    <t>Doplačilo za zatravitev s semenom</t>
  </si>
  <si>
    <t>3 . 0</t>
  </si>
  <si>
    <t>VOZIŠČNE KONSTRUKCIJE</t>
  </si>
  <si>
    <t>3.1</t>
  </si>
  <si>
    <t>NOSILNE PLASTI</t>
  </si>
  <si>
    <t>3.1.1</t>
  </si>
  <si>
    <t>NEVEZANE NOSILNE PLASTI</t>
  </si>
  <si>
    <t>3.1.1.1</t>
  </si>
  <si>
    <t>Izdelava nevezane nosilne plasti enakomerno zrnatega drobljenca GW 0/32 iz kamnine v debelini 20 cm. V ceni je zajeta nabava in dobava materiala na gradbišče, vgrajevanje po plasteh pri optimalni vlagi in s sprotnim komprimiranjem na nosilnost Ev2 ≥ 100 Mpa, vključno z vsemi dodatnimi in zaščitnimi deli.</t>
  </si>
  <si>
    <t>3.1.1.2</t>
  </si>
  <si>
    <t>Izdelava nevezane nosilne plasti enakomerno zrnatega drobljenca GW 0/32 iz kamnine v debelini 30 cm. V ceni je zajeta nabava in dobava materiala na gradbišče, vgrajevanje po plasteh pri optimalni vlagi in s sprotnim komprimiranjem na nosilnost Ev2 ≥ 120 Mpa, vključno z vsemi dodatnimi in zaščitnimi deli.</t>
  </si>
  <si>
    <t>3.1.5</t>
  </si>
  <si>
    <t>ASFALTNE NOSILNE PLASTI - BASE (AC BASE)</t>
  </si>
  <si>
    <r>
      <rPr>
        <b/>
        <sz val="8"/>
        <rFont val="Arial Narrow"/>
        <family val="2"/>
        <charset val="238"/>
      </rPr>
      <t xml:space="preserve">Opomba: </t>
    </r>
    <r>
      <rPr>
        <b/>
        <sz val="9"/>
        <rFont val="Arial Narrow"/>
        <family val="2"/>
        <charset val="238"/>
      </rPr>
      <t>Vsi hladni stiki na obrabni plasti morajo biti obdelani z bitumensko pasto. Pri asfaltih morajo biti v enotnih cenah upoštevani vsi pobrizgi z bitumensko emulzijo ter predhodno čiščenje površine.</t>
    </r>
  </si>
  <si>
    <t>3.1.5.2</t>
  </si>
  <si>
    <t xml:space="preserve">Izdelava nosilne plasti bituminizirane zmesi AC 32 base B 50/70 A2 v debelini 9 cm. V ceni je zajeta izdelava v projektiranih naklonih ter vsa dodatna in zaščitna dela.  </t>
  </si>
  <si>
    <t>3.1.5.1</t>
  </si>
  <si>
    <t>Izdelava nosilne plasti bituminizirane zmesi AC 22 base B 50/70 A3 v debelini 7 cm. V ceni je zajeta izdelava v projektiranih naklonih ter vsa dodatna in zaščitna dela. (na priključkih manj prometnih cest)</t>
  </si>
  <si>
    <t>3.1.5.3</t>
  </si>
  <si>
    <t xml:space="preserve">Izdelava nosilne plasti bituminizirane zmesi AC 16 base B 50/70 A3 v debelini 5 cm. V ceni je zajeta izdelava v projektiranih naklonih ter vsa dodatna in zaščitna dela. </t>
  </si>
  <si>
    <t>3.1.7</t>
  </si>
  <si>
    <t>ASFALTNE VEZNE PLASTI - BINDER (AC BIN)</t>
  </si>
  <si>
    <t>3.1.7.1</t>
  </si>
  <si>
    <t xml:space="preserve">Izdelava vezne plasti bituminizirane zmesi AC 22 bin PmB 45/80-65 A1/A2 v debelini 7 cm. V ceni je zajeta izdelava v projektiranih naklonih ter vsa dodatna in zaščitna dela.  </t>
  </si>
  <si>
    <t>3.2</t>
  </si>
  <si>
    <t>OBRABNE PLASTI</t>
  </si>
  <si>
    <t>3.2.2</t>
  </si>
  <si>
    <t>ASFALTNE OBRABNE IN ZAPORNE PLASTI - BITUMENSKI BETONI (AC SURF)</t>
  </si>
  <si>
    <t>3.2.2.1</t>
  </si>
  <si>
    <t>Čiščenje podlage pred pobrizgom z bitumenskim vezivom</t>
  </si>
  <si>
    <t>3.2.2.2</t>
  </si>
  <si>
    <t>Pobrizg s polimerno bitumensko emulzijo do 0,30 kg/m2</t>
  </si>
  <si>
    <t>3.2.2.3</t>
  </si>
  <si>
    <t xml:space="preserve">Izdelava obrabne in zaporne plasti bituminizirane zmesi AC 8 surf B 50/70 A5 v debelini 3 cm. V ceni je zajeta izdelava v projektiranih naklonih ter vsa dodatna in zaščitna dela. </t>
  </si>
  <si>
    <t>3.2.2.4</t>
  </si>
  <si>
    <t xml:space="preserve">Izdelava obrabne in zaporne plasti bituminizirane zmesi AC 11 surf B 50/70 A3 v debelini 4 cm. V ceni je zajeta izdelava v projektiranih naklonih ter vsa dodatna in zaščitna dela. </t>
  </si>
  <si>
    <t>3.2.5</t>
  </si>
  <si>
    <t>ASFALTNE OBRABNE IN ZAPORNE PLASTI - DRENAŽNI ASFALT (PA)</t>
  </si>
  <si>
    <t>3.2.5.1</t>
  </si>
  <si>
    <t>Izdelava obrabne in drenažne plasti bituminizirane zmesi PA 11 B 70/100 A4 v debelini 4 cm z votlostjo 24 - 30 %. Votline se zapolnijo s samorazlivno cementno malto po sistemu Röfix CreteoPhalt 909 (barva po izboru projektanta), finalna obdelava z 2x peskanjem - avtobusna postajališča</t>
  </si>
  <si>
    <t>3.2.6</t>
  </si>
  <si>
    <t>ASFALTNE OBRABNE IN ZAPORNE PLASTI - DROBIRJI Z BITUMENSKIM MASTIKSOM (SMA)</t>
  </si>
  <si>
    <t>3.2.6.1</t>
  </si>
  <si>
    <t>Izdelava obrabne in zaporne plasti bituminizirane zmesi SMA 11 PmB 45/80-65 A1/A2 Z1 v debelini 4 cm. V ceni je zajeta izdelava v projektiranih naklonih ter vsa dodatna in zaščitna dela.</t>
  </si>
  <si>
    <t>3.4</t>
  </si>
  <si>
    <t>TLAKOVANE OBRABNE PLASTI</t>
  </si>
  <si>
    <t>3.4.1</t>
  </si>
  <si>
    <t>Nabava, dobava in vgradnja betonske taktilne oznake - vodilna linija bele barve dimenzije 30x30x8,5 cm, s fugiranjem s fino vodoneprepustno cementno malto, na predhodno utrjeno podlago na podložni beton C 16/20. V ceni vključeni vsi stroški montaže in fugiranja.</t>
  </si>
  <si>
    <t>3.4.2</t>
  </si>
  <si>
    <t>Nabava, dobava in vgradnje betonske taktilne oznake - čepasta plošče bele barve dimenzije 30x30x8,5 cm, s fugiranjem s fino vodoneprepustno cementno malto, na predhodno utrjeno podlago na podložni beton C 16/20. V ceni vključeni vsi stroški montaže in fugiranja.</t>
  </si>
  <si>
    <t>3.4.3</t>
  </si>
  <si>
    <t xml:space="preserve">Dobava in vgradnja betonskih tlakovcev trdnostnega reda C35/45 debeline 7 cm, dimenzije 20x20 cm - ostri rob z dodatno obdelano zgornjo površino - peskan, vključno z izdelavo posteljice iz drobirja 4-8 mm v debelini 5 cm. Polaganje na stik po polagalnem načrtu (polovični preklop), stiki zapolnjeni s fino mivko (potrebno upoštevati posedanje). Barva po izboru projektanta (svetlo siva). Tlakovci morajo biti odporni na obrus, odporni na zmrzal in sol. Končno barvo in teksturo potrdi projektant na podlagi vzorca </t>
  </si>
  <si>
    <t>3.4.4</t>
  </si>
  <si>
    <t>Izdelava obrabne plasti iz tlakovcev iz cementnega betona z dobavo tlakovcev (S tlakovci in pravokotni tlakovci), dobavo ter polaganjem drenažne folije na posteljico in dobavo ter vgradno 3-4 cm sloja peska granulacije 4-8 mm vključno z zaključnim fugiranjem z mivko (tlakovanje peš poti v mestnem parku Tijanov gaj)</t>
  </si>
  <si>
    <t>3.4.5</t>
  </si>
  <si>
    <t>Vgradnja obrabne plasti iz granitnih kock (obstoječe očiščene)  10/10/10 cm, v kompletu z izvedbo podložnega betona C12/15, debeline 15 cm, fugiranje z dvokomponetno fugirno maso</t>
  </si>
  <si>
    <t>3.4.6</t>
  </si>
  <si>
    <t>Dobava ter vgradnja granitnih kock 10/10/15 cm z zgornjo rezano-gladko stranico ter preostalimi klanimi stranicami z obbetoniranjem ter zalivanjem s fino vodoneprepustno cementno malto (koritnica na uvozih)</t>
  </si>
  <si>
    <t>3.4.7</t>
  </si>
  <si>
    <t>Dobava ter vgradnja granitnih kock 10/10/10 cm z zgornjo rezano-gladko stranico ter preostalimi klanimi stranicami z obbetoniranjem ter zalivanjem s fino vodoneprepustno cementno malto (koritnica izven uvozov)</t>
  </si>
  <si>
    <t>3.5</t>
  </si>
  <si>
    <t>ROBNI ELEMENTI VOZIŠČ</t>
  </si>
  <si>
    <t>3.5.2</t>
  </si>
  <si>
    <t>ROBNIKI</t>
  </si>
  <si>
    <t>3.5.2.1</t>
  </si>
  <si>
    <t>Dobava in vgraditev predfabriciranega robnika iz cementnega betona s prerezom 15/25/100 cm na betonsko podlago C 12/15 z obbetoniranjem in fugiranjem, na vsakih 5 m je potrebno izdelati elastičen stik (robniki so v liti izvedbi)</t>
  </si>
  <si>
    <t>3.5.2.2</t>
  </si>
  <si>
    <t>Dobava in vgraditev  robnika iz cementnega betona  s prerezom 8/20/100 cm na betonsko podlago C 12/15 z obbetoniranjem in fugiranjem (robniki so v liti izvedbi)</t>
  </si>
  <si>
    <t>3.5.2.3</t>
  </si>
  <si>
    <t>Dobava in vgraditev predfabriciranega zaokroženega robnika robnika iz cementnega betona s prerezom 15/25 cm na betonsko podlago C 12/15 z obbetoniranjem in fugiranjem, zunanji radij 0,25m (robniki so v liti izvedbi)</t>
  </si>
  <si>
    <t>3.5.2.4</t>
  </si>
  <si>
    <t>Dobava in vgraditev predfabriciranega zaokroženega robnika robnika iz cementnega betona s prerezom 15/25 cm na betonsko podlago C 12/15 z obbetoniranjem in fugiranjem, zunanji radij 0,50m (robniki so v liti izvedbi)</t>
  </si>
  <si>
    <t>3.5.2.5</t>
  </si>
  <si>
    <t>Dobava in vgraditev dvignjenega robnika iz naravnega kamna s prerezom 20/23 cm  na betonsko podlago C 12/15 z obbetoniranjem in fugiranjem, na vsakih 5 m je potrebno izdelati elastičen stik</t>
  </si>
  <si>
    <t>3.5.2.6</t>
  </si>
  <si>
    <t>Vgraditev dvignjenega robnika (obstoječi) iz naravnega kamna  s prerezom 25/25/100 cm (obstoječi in očiščeni robniki, rezanje polomljenih stikov) -na vsakih 5 m je potrebno izdelati elastični stik</t>
  </si>
  <si>
    <t>3.5.2.7</t>
  </si>
  <si>
    <t>Vgraditev dvignjenega robnika (obstoječi) iz naravnega kamna  s prerezom 20/23/100 cm (obstoječi in očiščeni robniki, rezanje polomljenih stikov) -na vsakih 5 m je potrebno izdelati elastični stik</t>
  </si>
  <si>
    <t>3.5.2.8</t>
  </si>
  <si>
    <t>Vgraditev dvignjenega robnika (obstoječi) iz naravnega kamna  s prerezom 18/25/100 cm (obstoječi in očiščeni robniki, rezanje polomljenih stikov) -na vsakih 5 m je potrebno izdelati elastični stik</t>
  </si>
  <si>
    <t>3.5.2.9</t>
  </si>
  <si>
    <t xml:space="preserve">Dobava ter vgradnja granitnih kock 20/20/18 cm z zgornjo rezano-gladko stranico ter preostalimi klanimi stranicami z obbetoniranjem ter zalivanjem s fino vodoneprepustno cementno malto </t>
  </si>
  <si>
    <t>3.5.2.10</t>
  </si>
  <si>
    <t xml:space="preserve">Dobava ter vgradnja granitnih kock 10/10/10 cm ( obstoječe očiščene) z obbetoniranjem ter zalivanjem s fino vodoneprepustno cementno malto </t>
  </si>
  <si>
    <t>4 . 0</t>
  </si>
  <si>
    <t>ODVODNJAVANJE</t>
  </si>
  <si>
    <t>4.3</t>
  </si>
  <si>
    <t>GLOBINSKO ODVODNJAVANJE - KANALIZACIJA</t>
  </si>
  <si>
    <t>4.3.1</t>
  </si>
  <si>
    <t>Izdelava vzdolžne in prečne drenaže iz dvostenske rebraste cevi iz polietilena, globoke do 1,0 m, na podložni plasti iz pešcene posteljice, , z gibljivimi cevmi premera 16 cm (zračenje dreves)</t>
  </si>
  <si>
    <t>4.3.2</t>
  </si>
  <si>
    <t>Izdelava kanalizacije iz cevi iz polietilena, vgrajenih na planumu izkopa, premera 16 cm, v globini do 1,0 m. Vključno z izvedbo peščene posteljice, obsipa in prekrivanja. V ceni zajeta vsa pomožna dela, materiali in prenosi.</t>
  </si>
  <si>
    <t>4.3.4</t>
  </si>
  <si>
    <t>Obbetoniranje cevi za kanalizacijo s cementnim betonom C 16/20, po detajlu iz načrta, premera 16 cm</t>
  </si>
  <si>
    <t>4.3.5</t>
  </si>
  <si>
    <t>Izdelava priklopa cestnega požiralnika na obstoječo meteorno kanalizacijo preko vpadnih jaškov iz PVC cevi premera 20 cm globine 1,00 - 1,50 m. V ceni zajeti vsi fazonski kosi, obbetoniranje priklopa z betonom C 25/30, vsa pomožna dela, materiali in prenosi.</t>
  </si>
  <si>
    <t>4.4</t>
  </si>
  <si>
    <t>JAŠKI</t>
  </si>
  <si>
    <t>4.4.1</t>
  </si>
  <si>
    <t>Izdelava jaška iz polietilena, krožnega prereza s premerom 50 cm, globokega 1,0 do 1,5 m</t>
  </si>
  <si>
    <t>4.4.2</t>
  </si>
  <si>
    <t>Nabava, dobava in vgraditev pokrova požiralnika iz duktilne litine in ojačenega cementnega betona, z nosilnostjo 250 kN, krožnega prereza s premerom 600 mm.  Vključno z AB robnim vencem, razbremenilnim obročem ter vsemi dodatnimi in zaščitnimi deli.</t>
  </si>
  <si>
    <t>4.4.3</t>
  </si>
  <si>
    <t>Nabava, dobava in vgraditev rešetke iz duktilne litine in ojačenega cementnega betona, z nosilnostjo 400 kN, s prerezom 400/400 mm. Vključno z AB robnim vencem, razbremenilnim obročem ter vsemi dodatnimi in zaščitnimi deli. - ravna izvedba</t>
  </si>
  <si>
    <t>4.4.4</t>
  </si>
  <si>
    <t>Nabava, dobava in vgraditev rešetke iz duktilne litine in ojačenega cementnega betona, z nosilnostjo 400 kN, s prerezom 400/400 mm. Vključno z AB robnim vencem, razbremenilnim obročem ter vsemi dodatnimi in zaščitnimi deli. - ukrivljena izvedba</t>
  </si>
  <si>
    <t>4.4.5</t>
  </si>
  <si>
    <t>Nabava, dobava in vgraditev robniške rešetke iz duktilne litine in ojačenega cementnega betona, z nosilnostjo 250 kN, kvadratnega prereza (npr. Saint-Gobain PAM Selecta 500, Livar tip 708). Vključno z AB robnim vencem, razbremenilnim obročem ter vsemi dodatnimi in zaščitnimi deli.</t>
  </si>
  <si>
    <t>4.4.6</t>
  </si>
  <si>
    <t>Dobava in vgradnja linijske kanalete iz polimernega betonai, dolžine 1,0m, višine 200 mm, širina 210 mm s čelno fugo za zatesnitev (kot FASERFIx STANDARD 150 tip 010 ali enakovredno)</t>
  </si>
  <si>
    <t>4.4.7</t>
  </si>
  <si>
    <t xml:space="preserve">Dobava in vgradnja peskolova (revizijska kanaleta) iz polimernega betona z LTŽ okvirjem in pocinkanim vedrom, , dolžine 0,5 m višine 640 mm, širina 240 mm </t>
  </si>
  <si>
    <t>4.4.8</t>
  </si>
  <si>
    <t>Dobava in vgradnja LTŽ rešetke, širine 229 mm, višina 40 mm, dolžine 0,5 m, razred obrenitve C250</t>
  </si>
  <si>
    <t>4.4.9</t>
  </si>
  <si>
    <t>Dobava in vgradnja zaključne stene - SLEPA za predviden tip linijske kanalete (FASERFIX STANDARD 150 ali enakovredno)</t>
  </si>
  <si>
    <t>5 . 0</t>
  </si>
  <si>
    <t>GRADBENA IN OBRTNIŠKA DELA</t>
  </si>
  <si>
    <t>5.1</t>
  </si>
  <si>
    <t>TESARSKA DELA</t>
  </si>
  <si>
    <t>5.1.1</t>
  </si>
  <si>
    <r>
      <rPr>
        <sz val="8"/>
        <rFont val="Arial Narrow"/>
        <family val="2"/>
        <charset val="238"/>
      </rPr>
      <t xml:space="preserve">Izdelava lesenega opaža izdelanega iz smrekovih površinsko obdelanih plohov, debeline 4cm, </t>
    </r>
    <r>
      <rPr>
        <b/>
        <sz val="8"/>
        <rFont val="Arial Narrow"/>
        <family val="2"/>
        <charset val="238"/>
      </rPr>
      <t>višine 20cm</t>
    </r>
    <r>
      <rPr>
        <sz val="8"/>
        <rFont val="Arial Narrow"/>
        <family val="2"/>
        <charset val="238"/>
      </rPr>
      <t>, kompletno z tramiči, postavitivjo, rezanjem, vrtanjem lukenj, drobnim materialom ter razopaženjem in čiščenjem po končanih delih, nakladanje in odvoz na stalno deponijo</t>
    </r>
  </si>
  <si>
    <t>5.2</t>
  </si>
  <si>
    <t>DELA  JEKLOM ZA OJAČITEV</t>
  </si>
  <si>
    <t>5.2.1</t>
  </si>
  <si>
    <t xml:space="preserve">Dobava in postavitev armaturne mreže iz vlečene jeklene žice MA 500; Q385 </t>
  </si>
  <si>
    <t>kg</t>
  </si>
  <si>
    <t>5.2.2</t>
  </si>
  <si>
    <t>Nabava , dobava in vgradnja moznikov iz gladkega jekla S235 premera 20 cm potopljenih v epoksi maso in posipanih z kremenčevim peskom,  d= 500 mm s plastično PE zaščitno cev d=250 mm</t>
  </si>
  <si>
    <t>5.3</t>
  </si>
  <si>
    <t>DELA S CEMENTNIM BETONOM</t>
  </si>
  <si>
    <t>5.3.1</t>
  </si>
  <si>
    <t>Izdelava točkovnih temeljev za avtobusno nadstrešnico - tip nadstrešnice osnovna (po katalogu MOL) vključno s sidri za pritrditev (1 kos pomeni izvedbo vseh temeljev na 1 AP)</t>
  </si>
  <si>
    <t>5.3.2</t>
  </si>
  <si>
    <t>Izdelava točkovnih temeljev za avtobusno nadstrešnico - tip nadstrešnice ozka (po katalogu MOL) vključno s sidri za pritrditev (1 kos pomeni izvedbo vseh temeljev na 1 AP)</t>
  </si>
  <si>
    <t>5.3.3</t>
  </si>
  <si>
    <t>Izdelava temljev za reklamni pano CITY LIGHT skupaj s sidranjem in potrebno napeljavo</t>
  </si>
  <si>
    <t>5.3.4</t>
  </si>
  <si>
    <t>Dobava in vgraditev cementnega betona C30/37,XC4, XD2,XF4,XA1,Cl 0,2,Dmax16,S3,  prerez do 0,15 m3/m2-m1 (koritnica)</t>
  </si>
  <si>
    <t>5.3.5</t>
  </si>
  <si>
    <t>Dobava in vgraditev cementnega betona C20/25 XC4, XF3, nearmiran prerez do 0,15 m3/m2-m1 (metličen beton)-15 cm Dmax 16</t>
  </si>
  <si>
    <t>5.3.6</t>
  </si>
  <si>
    <t>Dobava in vgraditev zmrlinsko opdpornega drenažnega cementnega betona C25/30 XF1/XF3 v temeljne plošče debeline 15 cm (pod tlakovanjem na avtobusnih postajališčih)</t>
  </si>
  <si>
    <t>5.3.7</t>
  </si>
  <si>
    <t>Metlanje površine prevleke s cementno malto</t>
  </si>
  <si>
    <t>5.3.8</t>
  </si>
  <si>
    <r>
      <rPr>
        <sz val="8"/>
        <rFont val="Calibri"/>
        <family val="2"/>
        <charset val="238"/>
      </rPr>
      <t xml:space="preserve">Dobava in vgrajevanje betona C 30/37 (XC4, XF4, XD2, XM2, PV-II, S4 z dodatkom proti krčenju in mikroarmiranjem s PP vlakni) v AB ploščo </t>
    </r>
    <r>
      <rPr>
        <b/>
        <sz val="8"/>
        <rFont val="Calibri"/>
        <family val="2"/>
        <charset val="238"/>
      </rPr>
      <t>debeline 20 cm</t>
    </r>
    <r>
      <rPr>
        <sz val="8"/>
        <rFont val="Calibri"/>
        <family val="2"/>
        <charset val="238"/>
      </rPr>
      <t>. Izdelava plošče z granulatom po izboru projektanta (frakcije 0-2mm, 4-8mm, 8-16mm), v belem cementu, ter vsemi potrebnimi dodatki za zagotovitev zmrzlinske odpornosti in odpornosti na sol. Končna obdelava prana površina zaščitena z zaščitnim slojem, dilatacije izdelane skladno s shemo, polnjene s trajnoelastičnim kitom potrebne kvalitete (UV obstojnost, primerna elastičnost v času zmrzali) v barvi po izboru arhitekta, pred nanosom obvezen premaz s prajmerjem. V enotni ceni upoštevati izdelavo vzorca - plošče (dimenzije 1,5m2), katerega potrdi projektant ter nadzor. Obdelava in izgled betona mora biti enak obstoječemu.</t>
    </r>
  </si>
  <si>
    <t>5.3.9</t>
  </si>
  <si>
    <t>Dobava in vgradnja penastega traku, debeline 8mm, višine 20 cm (ob kanaleti)</t>
  </si>
  <si>
    <t>Dobava in vgradnja penastega traku, debeline 8mm, višine 10 cm (ob robniku)</t>
  </si>
  <si>
    <t>5.3.10</t>
  </si>
  <si>
    <t>Izvedba nege betona (nabava, dobava in polaganje filca, polivanje z vodo in pokritje filca z PE gradbeno folijo)</t>
  </si>
  <si>
    <t>dan</t>
  </si>
  <si>
    <t>5.4</t>
  </si>
  <si>
    <t>GRADBENA DELA - CESTNA RAZSVETLJAVA</t>
  </si>
  <si>
    <t>5.4/1</t>
  </si>
  <si>
    <t>Izdelava temelja za kovinski kandelaber višine h=10 m nad nivojem terena, komplet z izkopom jame, obbetoniranjem, za postavitev kandelabra direktno v temelj:</t>
  </si>
  <si>
    <t>5.4/2</t>
  </si>
  <si>
    <t>5.4/3</t>
  </si>
  <si>
    <t>Izdelava temelja za kovinski kandelaber višine h=7 m nad nivojem terena, komplet z izkopom jame, obbetoniranjem, za postavitev kandelabra direktno v temelj:</t>
  </si>
  <si>
    <t>5.4/4</t>
  </si>
  <si>
    <t>Izdelava temelja za kombinirani kandelaber s prirobnico višine h = 10 m nad nivojem terena (bič - težka izvedba), I. vetrovna cona (20 m/s), komplet z izkopom jame, betoniranjem, dobavo in vgradnjo sidra:</t>
  </si>
  <si>
    <t>5.4/5</t>
  </si>
  <si>
    <t>Izkop kanala za kabel III. kategorije globine 0.8m, širine 0,4m, dobava in polaganje stigmafleks cevi fi 50, izdelava kabelske posteljice s peskom granulacije 0-4 mm, obsutje cevi s peskom granulacije 0-4mm, izdelava tampona - nasutje 10-20 cm  gramoza, opozorilna folija, zasutje z izkopanim materialom, utrjevanje:</t>
  </si>
  <si>
    <t>2 x cev</t>
  </si>
  <si>
    <t>5.4/6</t>
  </si>
  <si>
    <t>Izkop kanala za kabel III. kategorije globine 0.8m, širine 0,4m, dobava in polaganje stigmafleks cevi fi 110, izdelava kabelske posteljice s peskom granulacije 0-4 mm, obsutje cevi s peskom granulacije 0-4mm, izdelava tampona - nasutje 10-20 cm  gramoza, opozorilna folija, zasutje z izkopanim materialom, utrjevanje:</t>
  </si>
  <si>
    <t>1xcev</t>
  </si>
  <si>
    <t>2xcev</t>
  </si>
  <si>
    <t>4xcev</t>
  </si>
  <si>
    <t>6xcev</t>
  </si>
  <si>
    <t>5.4/7</t>
  </si>
  <si>
    <t>Izdelava kompletnega tipskega jaška cestne razsvetljave dimenzij 60 x 60 cm z velikostjo litoželeznega pokrova   60 x 60 cm; nosilnost 125 kN z napisom JAVNA RAZSVETLJAVA</t>
  </si>
  <si>
    <t>5.4/8</t>
  </si>
  <si>
    <t>Izdelava betonskega temelja za prižigališče javne razsvetljave, komplet z izkopom jame</t>
  </si>
  <si>
    <t>5.4/9</t>
  </si>
  <si>
    <t>Vgradnja poliesterskega podstavka PMO, komplet z izkopom ter obbetoniranjem</t>
  </si>
  <si>
    <t>5.4/10</t>
  </si>
  <si>
    <t>Dobava in polaganje betonskih plošč pred prižigališče in PMO</t>
  </si>
  <si>
    <t>5.4/11</t>
  </si>
  <si>
    <t>Obbetoniranje zgornejga dela rova (30 cm/ MB-10) kabelske kanalizacije pri prehodih preko asfaltnih površin v cestišču ter ob kabelskih jaških</t>
  </si>
  <si>
    <t>5.4/12</t>
  </si>
  <si>
    <t>Rušitev obstoječega omrežja javne razsvetljave ter odvoz na deponijo:</t>
  </si>
  <si>
    <t>kpl</t>
  </si>
  <si>
    <t>5.4/13</t>
  </si>
  <si>
    <t>Izdelava prebojev v obstoječe kabelske jaške:</t>
  </si>
  <si>
    <t>5.4/14</t>
  </si>
  <si>
    <t>Izvedba navezave novo predvidene kabelskih jaškov na obstoječo kabelsko kanalizacijo/ obstoječe kabelske trase JR</t>
  </si>
  <si>
    <t>5.4/15</t>
  </si>
  <si>
    <t>Pospravilo trase v prvotno stanje</t>
  </si>
  <si>
    <t>5.5</t>
  </si>
  <si>
    <t>GRADBENA DELA – SEMAFORIZACIJA</t>
  </si>
  <si>
    <t>5.5/1</t>
  </si>
  <si>
    <t>Dograditev temelja krmilne nanprave na dimenzije nove krmilne naprave ( izdelava opaža na dolžini 0,68m, širine 0,38m in do obstoječe višine za debelino cca 0,12m</t>
  </si>
  <si>
    <t>5.5/2</t>
  </si>
  <si>
    <t>Izdelava temelja za ravni semaforski drog:  izkop 0,9x0,9x0,1 m, izdelava temelja dim 0,7x0,7x0,15 m + 0,5x0,5x0,85 m z vgradnjo sidra, dovodne cevi fi 110 in ozemljitvenega valjanca, zasutje in utrditev, odvoz odvečnega materiala</t>
  </si>
  <si>
    <t>5.5/3</t>
  </si>
  <si>
    <t>Izdelava temelja za usločen drog: izkop 1,2x1,0x1,0m  temelja dimenzij 0,8x0,8x0,8 m s sidrom, dovodne vevi 3x 110 - 3m do obstoječega jaška,  zasutje in utrditev in odvoz odvečnega materiala</t>
  </si>
  <si>
    <t>5.5/4</t>
  </si>
  <si>
    <t>Dobava in polaganje pocinkanega valjanca Fe Zn 4x25 mm2 z veznimi elementi</t>
  </si>
  <si>
    <t>5.5/5</t>
  </si>
  <si>
    <t>Rušenje temelja usločenega droga</t>
  </si>
  <si>
    <t>5.5/6</t>
  </si>
  <si>
    <t>Rušenje temeljev za ravni semaforski drog</t>
  </si>
  <si>
    <t>5.10</t>
  </si>
  <si>
    <t>OSTALA DELA</t>
  </si>
  <si>
    <t>5.10.1</t>
  </si>
  <si>
    <t>ZASADITEV ŽIVE MEJE</t>
  </si>
  <si>
    <t>5.10.1.1</t>
  </si>
  <si>
    <t>Izkop sadilnega jarka 40/40/40 cm oz 1,5x širine koreninske bale</t>
  </si>
  <si>
    <t>5.10.1.2</t>
  </si>
  <si>
    <t>Rahlanje dna jarka</t>
  </si>
  <si>
    <t>5.10.1.3</t>
  </si>
  <si>
    <t>Dodajanje rodovitne zemlje z dodatki gnojil 100g/m2</t>
  </si>
  <si>
    <t>5.10.1.4</t>
  </si>
  <si>
    <t>Nabava žive meje Carpinus betulus - beli gaber, višina sadike 60/80 cm, 2 sadiki na tekoči meter</t>
  </si>
  <si>
    <t>5.10.1.5</t>
  </si>
  <si>
    <t>Sajenje večjih grmovnic z zalivanjem (20 l/sadiko)</t>
  </si>
  <si>
    <t>5.10.2</t>
  </si>
  <si>
    <t>ZASADITEV DREVES</t>
  </si>
  <si>
    <t>5.10.2.1</t>
  </si>
  <si>
    <t>Nabava, dobava in vgradnja spodnjega ustroja sadilnega jarka, drobljene kamnine 100 - 150 mm in prsti po opredeljenem postopku: 1.vgradnja drobljne kamnine (100-150mm v plasteh po 250 in poravnava sloja z lato 2. postopni nanosi rodovitne prsti z vmešano šoto (10%) v max debelini 2 cm, 3. inkorporiranje (spiranje) v reže med kamite agregate.  Postopek ponavljati do popolne zapolnitve por oz. prostorov med kaminitimi agregati kar ustreza razmerju zemlja/ kamniti del 1:3, 4. Utrjevanje do predpisane trdnosti. Vgradnja po detajlu</t>
  </si>
  <si>
    <t>5.10.2.2</t>
  </si>
  <si>
    <t>Dodajanje gnojila (kot npr.: Osmocote Exact Standard 8-9 mesecev ali Multicode100g/m2 = 1 pest) na vsako izdelano plast (250 mm) skeletnega rastnega profila</t>
  </si>
  <si>
    <t>5.10.2.3</t>
  </si>
  <si>
    <t xml:space="preserve">Nabava, dobava in zasip zgornjega sloja sadilnega jarka okrog obstoječe drevnine. Izboljšanje rastišča obstoječe drevnine v koritih z rodovitno zemljo primerno za sajenje z dodajanjem gnojil s počasnim sproščanjem v razmerju 18-10-9 z dodanimi mikrolementi (kot. npr. Osmocote Pro 8-9. Komplet z vsemi deli, transportom in izvedbo! </t>
  </si>
  <si>
    <t>5.10.2.4</t>
  </si>
  <si>
    <t>Nabava, dobava in vgradnja količki, impregnirani, premer 10 cm, dolžina 250 cm (3 na sadiko), povezava z impregniranimi  latami (polokroglicami), vezivo mora dovoljevati nihanje drevesa in slediti rasti v debelino</t>
  </si>
  <si>
    <t>5.10.2.5</t>
  </si>
  <si>
    <t>Dobava in vgradnja predfabriciranih betonskih elementov 120x70x8 cm – izvedba zasaditve pod tlakovanimi površinami po detajlu</t>
  </si>
  <si>
    <t>6 . 0</t>
  </si>
  <si>
    <t>OPREMA CEST</t>
  </si>
  <si>
    <t>6.1</t>
  </si>
  <si>
    <t>POKONČNA OPREMA CEST</t>
  </si>
  <si>
    <t>6.1.1</t>
  </si>
  <si>
    <t>Izdelava temelja iz cementnega betona C 12/15, globine 50 cm, premera 30 cm</t>
  </si>
  <si>
    <t>6.1.2</t>
  </si>
  <si>
    <t>Nabava, dobava in vgradnja koreninskega sidra s krilci dolžine 600 mm za pritrditev stebrička za prometni znak premera 60 mm (v kompletu s pritdrilnim materialom)</t>
  </si>
  <si>
    <t>6.1.3</t>
  </si>
  <si>
    <t>Nabava, dobava in vgradnja koreninskega sidra s krilci dolžine 480 mm za pritrditev stebrička za prometni znak premera 60 mm (v kompletu s pritdrilnim materialom)</t>
  </si>
  <si>
    <t>6.1.5</t>
  </si>
  <si>
    <t>Dobava in vgraditev stebrička za prometni znak iz vroče cinkane jeklene cevi s premerom 60 mm, dolge 3500 mm</t>
  </si>
  <si>
    <t>6.1.6</t>
  </si>
  <si>
    <t>Dobava in vgraditev stebrička za prometni znak iz vroče cinkane jeklene cevi s premerom 60 mm, dolge 4000 mm</t>
  </si>
  <si>
    <t>Dobava in pritrditev trikotnega prometnega znaka, podloga iz vroče cinkane jeklene pločevine, razred svetlobne odbojnosti RA3, dolžina stranice a = 900 mm – pritditev na semaforju</t>
  </si>
  <si>
    <t>Dobava in pritrditev osemkotnega prometnega znaka, podloga iz vroče cinkane jeklene pločevine, razred svetlobne odbojnosti RA3, dolžina stranice a = 600 mm – pritditev a semaforju</t>
  </si>
  <si>
    <t>6.1.7</t>
  </si>
  <si>
    <t>Dobava in pritrditev trikotnega prometnega znaka, podloga iz vroče cinkane jeklene pločevine, razred svetlobne odbojnosti RA2, dolžina stranice a = 900 mm</t>
  </si>
  <si>
    <t>6.1.8</t>
  </si>
  <si>
    <t>Dobava in pritrditev okroglega prometnega znaka, podloga iz vroče cinkane jeklene pločevine, razred svetlobne odbojnosti RA2, premera 600 mm</t>
  </si>
  <si>
    <t>6.1.9</t>
  </si>
  <si>
    <t>Dobava in pritrditev osemkotnega prometnega znaka, podloga iz vroče cinkane jeklene pločevine, razred svetlobne odbojnosti RA2, dolžina stranice a = 600 mm</t>
  </si>
  <si>
    <t>6.1.10</t>
  </si>
  <si>
    <t>Dobava in pritrditev prometnega znaka, podloga iz vroče cinkane jeklene pločevine, razred svetlobne odbojnosti RA2, velikost od 0,21 do 0,40 m2</t>
  </si>
  <si>
    <t>6.1.11</t>
  </si>
  <si>
    <t>Dobava in pritrditev prometnega znaka, podloga iz vroče cinkane jeklene pločevine, razred svetlobne odbojnosti RA2, velikost od 0,71 do 1,00 m2</t>
  </si>
  <si>
    <t>6.1.12</t>
  </si>
  <si>
    <t>Dobava in pritrditev prometnega znaka prometni otok (oznaka 3313) dimenzije 300 x 600 mm, razred svetlobne odbojnosti RA3</t>
  </si>
  <si>
    <t>Dobava in vgradnja stebričkov iz kovinske cevi premera 6 cm višine 50 cm nad nivelto, v katero je vstavljena litoželezna krogla. Vsi elementi morajo biti ustrezno protikorozijsko zaščiteni, barvani majsko zeleno barbo</t>
  </si>
  <si>
    <t>6.2</t>
  </si>
  <si>
    <t>OZNAČBE NA VOZIŠČIH</t>
  </si>
  <si>
    <t>6.2.3</t>
  </si>
  <si>
    <t>Izdelava tankoslojne vzdolžne/prečne označbe na vozišču z enokomponentno belo barvo, vključno 250 g/m2 posipa z drobci / kroglicami stekla, strojno, debelina plasti suhe snovi 200 µm, širina črte 10 cm (parkingi)</t>
  </si>
  <si>
    <t>Izdelava tankoslojne vzdolžne/prečne označbe na vozišču z enokomponentno rumeno barvo, vključno 250 g/m2 posipa z drobci / kroglicami stekla, strojno, debelina plasti suhe snovi 200 µm, širina črte 10 cm (parkingi)</t>
  </si>
  <si>
    <t>Izdelava tankoslojne vzdolžne/prečne označbe na vozišču z enokomponentno modro barvo, vključno 250 g/m2 posipa z drobci / kroglicami stekla, strojno, debelina plasti suhe snovi 200 µm, širina črte 10 cm (parkingi)</t>
  </si>
  <si>
    <t>Izdelava tankoslojne vzdolžne/prečne označbe na vozišču z enokomponentno belo barvo (RAL 5015), vključno 250 g/m2 posipa z drobci / kroglicami stekla, strojno, debelina plasti suhe snovi 200 µm, širina črte 12 cm (manj prometne ceste)</t>
  </si>
  <si>
    <t>6.2.1</t>
  </si>
  <si>
    <t>Izdelava debeloslojne vzdolžne/prečne označbe na vozišču z vročo plastiko bele barve z vmešanimi drobci / kroglicami stekla, vključno 200 g/m2 dodatnega posipa z drobci stekla, strojno, debelina plasti 2-3 mm, širina črte 12 cm (kolesarske površine)</t>
  </si>
  <si>
    <t xml:space="preserve">Izdelava debeloslojne vzdolžne/prečne označbe na vozišču z vročo plastiko bele barve z vmešanimi drobci / kroglicami stekla, vključno 200 g/m2 dodatnega posipa z drobci stekla, strojno, debelina plasti 2-3 mm, širina črte 15 cm </t>
  </si>
  <si>
    <t xml:space="preserve">Izdelava debeloslojne vzdolžne/prečne označbe na vozišču z vročo plastiko rumene barve z vmešanimi drobci / kroglicami stekla, vključno 200 g/m2 dodatnega posipa z drobci stekla, strojno, debelina plasti 2-3 mm, širina črte 15 cm </t>
  </si>
  <si>
    <t xml:space="preserve">Izdelava debeloslojne vzdolžne/prečne označbe na vozišču z vročo plastiko rumene barve z vmešanimi drobci / kroglicami stekla, vključno 200 g/m2 dodatnega posipa z drobci stekla, strojno, debelina plasti 2-3 mm, širina črte 30 cm </t>
  </si>
  <si>
    <t>6.2.2</t>
  </si>
  <si>
    <t xml:space="preserve">Izdelava debeloslojne vzdolžne/prečne označbe na vozišču z vročo plastiko bele barve z vmešanimi drobci / kroglicami stekla, vključno 200 g/m2 dodatnega posipa z drobci stekla, strojno, debelina plasti 2-3 mm, širina črte 50 cm </t>
  </si>
  <si>
    <t>Izdelava debeloslojne vzdolžne/prečne označbe na vozišču z vročo plastiko rumene barve (ral 1023) z vmešanimi drobci / kroglicami stekla, vključno 200 g/m2 dodatnega posipa z drobci stekla, strojno, debelina plasti 2-3 mm, širina črte 50 cm</t>
  </si>
  <si>
    <t>6.2.4</t>
  </si>
  <si>
    <t>Izdelava debeloslojne vzdolžne/prečne označbe na vozišču z vročo plastiko bele barve z vmešanimi drobci / kroglicami stekla, vključno 200 g/m2 dodatnega posipa z drobci stekla, strojno, debelina plasti 2-3 mm, površina označbe 1,1 do 1,5 m2</t>
  </si>
  <si>
    <t>6.2.5</t>
  </si>
  <si>
    <t>Izdelava debeloslojne vzdolžne/prečne označbe na vozišču z vročo plastiko bele barve z vmešanimi drobci / kroglicami stekla, vključno 200 g/m2 dodatnega posipa z drobci stekla, strojno, debelina plasti 2-3 mm, površina označbe nad 1,5 m2</t>
  </si>
  <si>
    <t>6.2.6</t>
  </si>
  <si>
    <t xml:space="preserve">Izdelava debeloslojne vzdolžne/prečne označbe na vozišču z vročo plastiko remene barve (ral 1023) z vmešanimi drobci / kroglicami stekla, vključno 200 g/m2 dodatnega posipa z drobci stekla, strojno, debelina plasti 2-3 mm, širina črte 15 cm </t>
  </si>
  <si>
    <t>6.2.7</t>
  </si>
  <si>
    <t>Izdelava debeloslojne vzdolžne/prečne označbe na vozišču z vročo plastiko remene barve (ral 1023) z vmešanimi drobci / kroglicami stekla, vključno 200 g/m2 dodatnega posipa z drobci stekla, strojno, debelina plasti 2-3 mm, širina črte 50 cm</t>
  </si>
  <si>
    <t>6.2.8</t>
  </si>
  <si>
    <t>Izdelava debeloslojne vzdolžne/prečne označbe na vozišču z vročo plastiko rumene barve(ral 1023) z vmešanimi drobci / kroglicami stekla, vključno 200 g/m2 dodatnega posipa z drobci stekla, strojno, debelina plasti 2-3 mm, površina označbe 0,6 do 1,0 m2</t>
  </si>
  <si>
    <t>6.2.10</t>
  </si>
  <si>
    <t>Izdelava debeloslojne vzdolžne/prečne označbe na vozišču z vročo plastiko rumene barve(ral 1023) z vmešanimi drobci / kroglicami stekla, vključno 200 g/m2 dodatnega posipa z drobci stekla, strojno, debelina plasti 2-3 mm, površina označbe nad 1,5 m2</t>
  </si>
  <si>
    <t>6.2.12</t>
  </si>
  <si>
    <t>Izdelava debeloslojne prečne in ostalih označb na vozišču z vročo plastiko bele barve z vmešanimi drobci / kroglicami stekla, vključno 200 g/m2 dodatnega posipa z drobci stekla, strojno, debelina plasti 2-3 mm,  - prehodi za pešce in kolesarje</t>
  </si>
  <si>
    <t>6.2.14</t>
  </si>
  <si>
    <t>Izdelava debeloslojne vzdolžne/prečne označbe na vozišču z vročo plastiko rdeče barve(RAL 3011, 3001) z vmešanimi drobci / kroglicami stekla, vključno 200 g/m2 dodatnega posipa z drobci stekla, strojno, debelina plasti 2-3 mm, širina črte 20 cm</t>
  </si>
  <si>
    <t>6.2.16</t>
  </si>
  <si>
    <t>Izdelava debeloslojne reliefne vodilne črte bele barve iz brizgane vroče plastike  debeline 4-5 mm (talni taktilni vodilni sistem za slepe in slabovidne preko prehoda za pešce) - 3 vzporedne črte širine 3 cm na medsebojni oddaljenosti 3 cm, skupna širina 15 cm</t>
  </si>
  <si>
    <t>7 . 0</t>
  </si>
  <si>
    <t>URBANA OPREMA</t>
  </si>
  <si>
    <t>7.1</t>
  </si>
  <si>
    <t xml:space="preserve">Dobava in vgradnja drevesne rešetke s sledečimi lastnostmi:  iz duktilne litine (EN-GJS-250 DIN EN 1561) kvadratna z okroglo notranjo odprtino fi 600 mm vključno s pritrdilnim materialom iz nerjavečega jekla premaz cink fosforjeva epoksidna osnova in  2 komponenten strukturni lak, RAL 9005. Vključno s spodnjo jekleno konstrukcijo, 2 delno vroče cinkano s pritdilnim materialom 
Višina rešetke 41 mm
Višina okvirja: 100 mm 
Obremenitev  50 kN
Zunanje dimenzije:1250 X 1250 mm
</t>
  </si>
  <si>
    <t>7.2</t>
  </si>
  <si>
    <t>Dobava in vgradnja predbfabricirane zaščite za drevo iz nerjavečega  jekla, RAL 9005, višine 1820 mm, po katalogu urbane opremem MOL. V ključno z vsem prtrdilnim materialom</t>
  </si>
  <si>
    <t>7.3</t>
  </si>
  <si>
    <t xml:space="preserve">Dobava ter vgradnja  kolesarskih stojal (osnovna) – gladko brušena nerjaveča pločevina po katalogu MOL iz cevi premera 50 mm, višine 80 cm, dolžina 110 cm, razdalja med stojali 85 cm, vključno s pritrditvijo. </t>
  </si>
  <si>
    <t>7.4</t>
  </si>
  <si>
    <t>Dobava in vgradnja klopi z lesenim sedalom dimenzije 200x54cm ,višine 42 cm – tipski element iz kataloga urbene opreme MOL z vsemi pritdilnimi elementi. Osnovni element klopi je podstavek iz mikroarmiranega betona, na katerega se privijači ustrezno protikorozijsko zaščiten jeklen nosilec za sedalo. Sedalo je leseno, iz letev impregniranega macesna dimenzij 4 cm x 5 cm,ki so z ožjo stranico položene in privijačene na jeklene nosilce. Betonski podstavki v obliki črke “C” so delno vkopani in služijo kot temelj klopi. Klopi se sidra na betonsko ploščo .</t>
  </si>
  <si>
    <t>7.5</t>
  </si>
  <si>
    <t>Dobava in vgradnja tipskega koša za smeti iz konstrukcijskega jekla – kolesarski koš (barva antracit), kot model KOS KO 37 ali enakovredno v kompletu z izdelavo temelja in vsem pritrdilnim materialom</t>
  </si>
  <si>
    <t>8 . 0</t>
  </si>
  <si>
    <t>TUJE STORITVE</t>
  </si>
  <si>
    <t>8.9</t>
  </si>
  <si>
    <t>PRESKUSI, NADZOR IN TEHNIČNA DOKUMENTACIJA</t>
  </si>
  <si>
    <t>8.9.1</t>
  </si>
  <si>
    <t>Projektantski nadzor IZS</t>
  </si>
  <si>
    <t>ur</t>
  </si>
  <si>
    <t>8.9.2</t>
  </si>
  <si>
    <t>Geotehnični nadzor</t>
  </si>
  <si>
    <t>8.9.3</t>
  </si>
  <si>
    <t>Geodetski posnetek izvedenega stanja s pripravo geodetskega načrta</t>
  </si>
  <si>
    <t>8.9.4</t>
  </si>
  <si>
    <t>Izdelava projektne dokumentacije za projekt izvedenih del</t>
  </si>
  <si>
    <t>REKAPITULACIJA NAČRTA BR 139/21 - PZI</t>
  </si>
  <si>
    <t>4.0</t>
  </si>
  <si>
    <t>5.0</t>
  </si>
  <si>
    <t>6.0</t>
  </si>
  <si>
    <t>7.0</t>
  </si>
  <si>
    <t>Nepredvidena dela</t>
  </si>
  <si>
    <t>Ljubljana, december 2022</t>
  </si>
  <si>
    <t>Cena na</t>
  </si>
  <si>
    <t>Opis dela</t>
  </si>
  <si>
    <t>enoto mere</t>
  </si>
  <si>
    <t>Znesek</t>
  </si>
  <si>
    <t>splošno:</t>
  </si>
  <si>
    <t>Dela je potrebno izvajati po projektni dokumentaciji, v skladu z veljavnimi tehničnimi predpisi, normativi in standardi ob upoštevanju zahtev iz varstva pri delu. Uporabljati je potrebno samo materiale, ki ustrezajo predpisom in standardom</t>
  </si>
  <si>
    <t>V enotnih cenah morajo biti zajeti tudi naslednji stroški:</t>
  </si>
  <si>
    <t>*</t>
  </si>
  <si>
    <t>ureditev gradbišča, postavitev gradbiščne table, zaščitna ograja in obvestil ter ostala pripravljalna dela, z vsemi deli in materialom in dnevno čiščenje gradbišča, skladno z varnostnim načrtom</t>
  </si>
  <si>
    <t>izvajanje geodetskih storitev  med samo gradnjo, ki vsebujejo: zakoličbe širitev in novih komunalnih vodov,  podajanje višin, kontrola ustreznih naklonov ipd., postavitev gradbenih profilov, zaščita zakoličbe, vse  za ves čas gradnje in za vsa dela</t>
  </si>
  <si>
    <t>ves potreben material z dobavo, transporti in vgrajevanjem,</t>
  </si>
  <si>
    <t>nabavo in dobavo osnovnega, pomožnega, pritrdilnega, tesnilnega materiala za izvedbo posamezne postavke iz popisa;</t>
  </si>
  <si>
    <t>izpolnitev obvez izvajalca glede varstva pri delu na premičnih deloviščih (gradbišču)</t>
  </si>
  <si>
    <t>snemanje izmer na licu mesta in usklajevanje z nadzorom oz. odg.projektantom v primeru odstopanja od projekta ali pri nejasnostih;</t>
  </si>
  <si>
    <t>koordinacijo izvajalca do svojih podizvajalcev, dobaviteljev in kooperantov, ki sodelujejo pri predmetni gradnji oz. izvedbi del;</t>
  </si>
  <si>
    <t>izpolnitev vseh obvez izvajalca po veljavni zakonodaji in pripadajočih veljavnih pravilnikih, ki se nanašajo direktno ali indirektno na izvedbo/gradnjo;</t>
  </si>
  <si>
    <t>pripravo in vzdrževanje gradbišča, vključno z odstranitvijo vseh provizorijev ter začasnih komunalnih priključkov po končanih delih;</t>
  </si>
  <si>
    <t>za  vsa čiščenja med samo gradnjo</t>
  </si>
  <si>
    <t>finalno čiščenje gradbišča, pred predajo naročniku</t>
  </si>
  <si>
    <t>zavarovanja gradbišča,</t>
  </si>
  <si>
    <t>začasne in stalne deponije in pripadajoči transporti,</t>
  </si>
  <si>
    <t>sortiranje odpadkov na gradbišču (gradbiščni odpadki in odpadki od rušenja), stroški nakladanja, odvoza na registrirano stalno deponijo ter plačilo stroškov prevozov, deponije in taks. Ponudnik - izvajalec sam izbere lokacije deponij</t>
  </si>
  <si>
    <t>OPOMBE:</t>
  </si>
  <si>
    <t>Vsa zemeljska in rušitvena dela so v popisu načrta prometne ureditve!</t>
  </si>
  <si>
    <t>Za detajl Stockholm sistema glej načrt prometne ureditve!</t>
  </si>
  <si>
    <t>1</t>
  </si>
  <si>
    <t xml:space="preserve">ZAŠČITA OBSTOJEČE DREVNINE </t>
  </si>
  <si>
    <r>
      <rPr>
        <sz val="9"/>
        <rFont val="Arial"/>
        <family val="2"/>
        <charset val="238"/>
      </rPr>
      <t>Zaščita obstoječe vegetacije in rastiščnega prostora, skladno z načrtom varovanja in predpisanimi ukrepi  licenciranega arborista, v skladu z vsemi normativi SIST DIN 18920:2019!</t>
    </r>
    <r>
      <rPr>
        <b/>
        <sz val="9"/>
        <rFont val="Arial"/>
        <family val="2"/>
        <charset val="238"/>
      </rPr>
      <t xml:space="preserve"> Za natančne postavke glej </t>
    </r>
    <r>
      <rPr>
        <b/>
        <sz val="9"/>
        <rFont val="Arial"/>
        <family val="2"/>
        <charset val="238"/>
      </rPr>
      <t xml:space="preserve">Varstvo drevnine pred gradbenimi posegi – Linhartova cesta!!
</t>
    </r>
  </si>
  <si>
    <t>kpt</t>
  </si>
  <si>
    <t xml:space="preserve">Skupaj z vsemi deli, dognojevanjem, zastiranjem, sprotnim zalivanjem (120 litrov/sadiko), ter oskrbo  </t>
  </si>
  <si>
    <t>Glej tehnično poročilo!! Velja za celotno območje gradbišča in 3m pas okrog območja gradbišča!</t>
  </si>
  <si>
    <t>ZAŠČITA OBSTOJEČE DREVNINE SKUPAJ:</t>
  </si>
  <si>
    <t>2</t>
  </si>
  <si>
    <r>
      <rPr>
        <b/>
        <i/>
        <sz val="9"/>
        <color rgb="FF000000"/>
        <rFont val="Arial"/>
        <family val="2"/>
        <charset val="238"/>
      </rPr>
      <t>PRESADITEV OBSTOJEČIH DREVES</t>
    </r>
    <r>
      <rPr>
        <b/>
        <sz val="9"/>
        <color rgb="FF000000"/>
        <rFont val="Arial"/>
        <family val="2"/>
        <charset val="238"/>
      </rPr>
      <t xml:space="preserve"> (</t>
    </r>
    <r>
      <rPr>
        <b/>
        <i/>
        <sz val="9"/>
        <color rgb="FF000000"/>
        <rFont val="Arial"/>
        <family val="2"/>
        <charset val="238"/>
      </rPr>
      <t xml:space="preserve">Corylus colurna </t>
    </r>
    <r>
      <rPr>
        <b/>
        <sz val="9"/>
        <color rgb="FF000000"/>
        <rFont val="Arial"/>
        <family val="2"/>
        <charset val="238"/>
      </rPr>
      <t xml:space="preserve">17kom in </t>
    </r>
    <r>
      <rPr>
        <b/>
        <i/>
        <sz val="9"/>
        <color rgb="FF000000"/>
        <rFont val="Arial"/>
        <family val="2"/>
        <charset val="238"/>
      </rPr>
      <t>Juglans regia</t>
    </r>
    <r>
      <rPr>
        <b/>
        <sz val="9"/>
        <color rgb="FF000000"/>
        <rFont val="Arial"/>
        <family val="2"/>
        <charset val="238"/>
      </rPr>
      <t xml:space="preserve"> 8kom) </t>
    </r>
  </si>
  <si>
    <t>Presaditev obstoječe drevnine z zahtevno nego (po načrtih in dogovoru z naročnikom, izvedencem za arboristiko in projektantom!) Odkop dreves, presaditev na lokacijo, nega drevesa. Skupaj z vsemi deli in nego dreves.</t>
  </si>
  <si>
    <t>-</t>
  </si>
  <si>
    <t>Odkop dreves</t>
  </si>
  <si>
    <t>Začasna presaditev s privezovanjem na drugo območje</t>
  </si>
  <si>
    <t>Nega drevesa, z vsemi potrebnimi deli,  dodajanjem hranil in zalivanjem</t>
  </si>
  <si>
    <t>PRESADITEV OBSTOJEČIH DREVES SKUPAJ:</t>
  </si>
  <si>
    <t>3</t>
  </si>
  <si>
    <t xml:space="preserve">ZEMELJSKA DELA  </t>
  </si>
  <si>
    <t>Obračun zemeljskih del se mora izvajati na osnovi dejansko opravljenih količin z dejansko kategorijo zemljine, katere z vpisom v gradbeni dnevnik potrdi odgovorni nadzorni. Vse količine zemeljskih del, tamponov,.. so podane v raščenem oz. zbitem stanju.</t>
  </si>
  <si>
    <t xml:space="preserve">Ob izvedbi širokega izkopa mora geomehanik prevzeti planum izkopa in potrditi projektiran sestav spodnjega ustroja. Meritve zbitosti in pregledi temeljnih tal, tamponov in nasipov se ne obračunavajo posebej, ampak morajo biti vključene v enotne cene zemeljskih del. </t>
  </si>
  <si>
    <t>Pri izkopih upoštevati tudi: vse vertikalne in horizontalne prenose, prevoze in transporte, vsa podpiranja in zavarovanja brežin izkopov ter zavarovanja okolice med izkopi.</t>
  </si>
  <si>
    <t>Stroški odvoza odvečnega in odpadnega (kontaminiranega) zemeljskega materiala vključujejo odvoz na stalno deponijo v oddaljenosti do 15 km. Kompletno s plačilom taks in stroškov deponije.</t>
  </si>
  <si>
    <t>Zemeljska dela se izvaja v času, ko je frakcija tal sveža ali vlažna.  Fina nivelacija se izvaja ročno na višino +/- 2 cm na 4 metrski lati. Nivo zemlje je potrebno izravnati + 1 cm nad  končno niveleto (upoštevanje posedanje).  Plasti substrata se vgrajujejo postopoma v 20-30 cm plasteh.</t>
  </si>
  <si>
    <t>Skupna debelina sloja rodovitne zemlje oziroma rastnega substrata na površinah ne sme biti manjša od 20cm za izvedbo tratne površine, 40cm za zasaditev grmovnic in 80cm za zasaditev dreves!</t>
  </si>
  <si>
    <t>Zemlja za sajenje mora ustrezati naslednjim zahtevam: ph vrednost: 6-7, vsebnost hranil (mg/100g) po Al metodi: fosfor (4-8), kalij (8-16), Mg (4-8), delež humusa 5-8%. Substart mora biti zračen, brez plevelnih semen in ostankov korenin ali ostalih rastlinskih delov ter strukturno stabilen.</t>
  </si>
  <si>
    <t xml:space="preserve">Površinski strojni izkop humusa (živice) in zrnate zemljine 1. kategorije v debelini 20cm, z odvozom na začasno deponijo v območju gradbišča. Kvalitetna zemljina (ki ne sme biti kontaminirana z onesnaževali in invazivnimi rastlinami!) se deponira na gradbiščni deponiji za ponovno uporabo! Obračun po odstanjeni prostornini v raščenem stanju. </t>
  </si>
  <si>
    <t>Komplet z vsemi deli, transportom in izvedbo!</t>
  </si>
  <si>
    <t>S sprotnim utrjevanjem do predpisane vrednosti!</t>
  </si>
  <si>
    <t>3.3</t>
  </si>
  <si>
    <t>Nabava, dobava in zasip rodovitne zemlje v debelini 60cm do nivelete -20cm v sadilnih jarkih in odsekih sadilnih jarkov s Stockholm sistemom. Utrjevanje v slojih po 30cm do predpisane trdnosti.</t>
  </si>
  <si>
    <t>Nabava, dobava in zasip rodovitne zemlje v debelini 80cm do nivelete -20cm v sadilnih jarkih in odsekih sadilnih jarkov brez Stockholm sistema. Utrjevanje v slojih po 30cm do predpisane trdnosti.</t>
  </si>
  <si>
    <t xml:space="preserve">Nabava, dobava in zasip rodovitne zemlje v debelini 40cm na območjih osrednjih gred/sadilnih jarkov za grmovnice. </t>
  </si>
  <si>
    <t>*zasip v primeru kasnejšega sajenja grmovnic (če se grmovnice sadijo istočasno kot se izvajajo zemeljska dela, se upošteva postavka 3.3!)</t>
  </si>
  <si>
    <t>3.6</t>
  </si>
  <si>
    <r>
      <rPr>
        <sz val="9"/>
        <color rgb="FF000000"/>
        <rFont val="Arial"/>
        <family val="2"/>
        <charset val="238"/>
      </rPr>
      <t xml:space="preserve">Vgradnja humusa (živice) iz gradbiščne deponije z grobim in finim planiranjem (do višin po projektu) v enotni deb. 20 cm, priprava za sejanje trate. </t>
    </r>
    <r>
      <rPr>
        <sz val="9"/>
        <color rgb="FF000000"/>
        <rFont val="Arial"/>
        <family val="2"/>
        <charset val="238"/>
      </rPr>
      <t>Komplet z vsemi deli, transportom in izvedbo!</t>
    </r>
  </si>
  <si>
    <t>ZEMELJSKA DELA SKUPAJ:</t>
  </si>
  <si>
    <t>4</t>
  </si>
  <si>
    <t>ZASADITVE</t>
  </si>
  <si>
    <t>zasaditev:</t>
  </si>
  <si>
    <t>Po končanih gradbenih delih in pred pričetkom saditvenih in setvenih del je potrebno območje očistiti in odstraniti gradbene odpadke. Med deli je potrebno preprečiti kakršnokoli odtekanje škodljivih snovi (olja, goriva, kemikalije, barve ipd.) v tla, sploh na območju predvidenega ozelenjevanja.</t>
  </si>
  <si>
    <t>Pred vgradnjo posameznih plasti vegetacijskega sloja in začetkom zemeljskih in saditvenih del je potrebno preveriti stanje objekta. Pregledajo se površine in odpravijo možne nepravilnosti (poškodbe membrane, zaščitnih slojev: toplotna zaščita in hidroizolacija, pregledajo se vsi spoji, površine..).</t>
  </si>
  <si>
    <t>Izvajalec sadilnih in setvenih del je odgovoren za 2-letno investicijsko  vzdrževanje oziroma vzdrževanje do vraščenosti rastlin.</t>
  </si>
  <si>
    <t>Sadike morajo ustrezati standardu Evropskemu tehničnemu in kakovostnemu standardu za drevesnice (ENA).</t>
  </si>
  <si>
    <t>Pred vgradnjo sadik je potreben strokovni nadzor. Izvaja ga usposobljen strokovnjak (agronom, krajinski arhitekt, izvedenec vrtnarske stroke) in preveri količine, kakovost sadik in ravnanje s sadikami. Neustrezne sadike zavrne!</t>
  </si>
  <si>
    <t>RAVNANJE S SADIKAMI - ZAŠČITA 1: Rastline je potrebno posaditi takoj po dobavi. Če to ni mogoče, se jih lahko uskladišči za največ 48 ur. V tem času je treba rastline z enostavnimi ukrepi, kot je to na primer z zalivanjem in s pokrivanjem, zaščititi tako, da ne bo prišlo do poškodb zaradi izsušitve, zmrzali ali pregrevanja.</t>
  </si>
  <si>
    <t>RAVNANJE S SADIKAMI - ZAŠČITA 2: ko so rastline na gradbišču je treba preprečiti, da bi se poškodovale pri prevozu in premikanju, skladiščenju, vkopavanju v zasip in sajenju. Prav tako jih je treba zaščititi pred izsušitvijo, pregretjem in zmrzaljo.</t>
  </si>
  <si>
    <t>Sadike se nabavijo po pogojih PZR in po terminskem planu. Če predpisanih sadik ni na voljo, mora izvajalec o spremembi obvestiti projektanta in šele z njegovim pisnim privoljenjem izvesti morebitno spremembo.</t>
  </si>
  <si>
    <t>V primeru nejasnosti veljajo navodila, kot jih določajo DIN oz. enakovredni veljavni SIST EN normativi:</t>
  </si>
  <si>
    <r>
      <rPr>
        <b/>
        <sz val="9"/>
        <color rgb="FF000000"/>
        <rFont val="Arial"/>
        <family val="2"/>
        <charset val="238"/>
      </rPr>
      <t>SIST DIN 18915:2019</t>
    </r>
    <r>
      <rPr>
        <sz val="9"/>
        <color rgb="FF000000"/>
        <rFont val="Arial"/>
        <family val="2"/>
        <charset val="238"/>
      </rPr>
      <t xml:space="preserve"> Uporaba rastlin pri urejanje zelenih površin - Zemeljska dela (Vegetationstechnik im Landschaftsbau – Bodenarbeiten)</t>
    </r>
  </si>
  <si>
    <r>
      <rPr>
        <b/>
        <sz val="9"/>
        <color rgb="FF000000"/>
        <rFont val="Arial"/>
        <family val="2"/>
        <charset val="238"/>
      </rPr>
      <t xml:space="preserve">SIST DIN 18916:2019 </t>
    </r>
    <r>
      <rPr>
        <sz val="9"/>
        <color rgb="FF000000"/>
        <rFont val="Arial"/>
        <family val="2"/>
        <charset val="238"/>
      </rPr>
      <t>Uporaba rastlin pri urejanje zelenih površin – Rastline in saditvena dela</t>
    </r>
    <r>
      <rPr>
        <b/>
        <sz val="9"/>
        <color rgb="FF000000"/>
        <rFont val="Arial"/>
        <family val="2"/>
        <charset val="238"/>
      </rPr>
      <t xml:space="preserve"> </t>
    </r>
    <r>
      <rPr>
        <sz val="9"/>
        <color rgb="FF000000"/>
        <rFont val="Arial"/>
        <family val="2"/>
        <charset val="238"/>
      </rPr>
      <t xml:space="preserve"> (Vegetationstechnik im Landschaftsbau - Pflanzen und Pflanzarbeiten)</t>
    </r>
  </si>
  <si>
    <r>
      <rPr>
        <b/>
        <sz val="9"/>
        <color rgb="FF000000"/>
        <rFont val="Arial"/>
        <family val="2"/>
        <charset val="238"/>
      </rPr>
      <t>SIST DIN 18917:2019</t>
    </r>
    <r>
      <rPr>
        <sz val="9"/>
        <color rgb="FF000000"/>
        <rFont val="Arial"/>
        <family val="2"/>
        <charset val="238"/>
      </rPr>
      <t xml:space="preserve"> Uporaba rastlin pri urejanje zelenih površin – Trate in setvena dela (Vegetationstechnik im Landschaftsbau, Rasen und Saatarbeiten)</t>
    </r>
  </si>
  <si>
    <r>
      <rPr>
        <b/>
        <sz val="9"/>
        <color rgb="FF000000"/>
        <rFont val="Arial"/>
        <family val="2"/>
        <charset val="238"/>
      </rPr>
      <t>SIST DIN 18918:2019</t>
    </r>
    <r>
      <rPr>
        <sz val="9"/>
        <color rgb="FF000000"/>
        <rFont val="Arial"/>
        <family val="2"/>
        <charset val="238"/>
      </rPr>
      <t xml:space="preserve"> – Vegetacijska tehnika v krajinski gradnji  (Vegetationstechnik im Landschaftsbau - Ingenieurbiologische Sicherungsbauweisen- Sicherungen durch Ansaaten, Bepflanzungen, Bauweisen mit lebenden und nicht lebenden Stoffen und Bauteilen, kombinierte Bauweisen)</t>
    </r>
  </si>
  <si>
    <r>
      <rPr>
        <b/>
        <sz val="9"/>
        <color rgb="FF000000"/>
        <rFont val="Arial"/>
        <family val="2"/>
        <charset val="238"/>
      </rPr>
      <t>SIST DIN 18919:2019</t>
    </r>
    <r>
      <rPr>
        <sz val="9"/>
        <color rgb="FF000000"/>
        <rFont val="Arial"/>
        <family val="2"/>
        <charset val="238"/>
      </rPr>
      <t xml:space="preserve"> – Uporaba rastlin pri urejanje zelenih površin – Začetno in redno vzdrževanje zelenih površin - Entwicklungs und Unterhaltungspflege von Grünflächen (povzetek načel dobre prakse pri ureditvi in oskrbi zelenih površin)</t>
    </r>
  </si>
  <si>
    <r>
      <rPr>
        <b/>
        <sz val="9"/>
        <color rgb="FF000000"/>
        <rFont val="Arial"/>
        <family val="2"/>
        <charset val="238"/>
      </rPr>
      <t xml:space="preserve">SIST DIN 18920:2019 - </t>
    </r>
    <r>
      <rPr>
        <sz val="9"/>
        <color rgb="FF000000"/>
        <rFont val="Arial"/>
        <family val="2"/>
        <charset val="238"/>
      </rPr>
      <t>Uporaba rastlin pri urejanju zelenih površin – Zaščita drevja, rastlinskih
sestojev in nasadov pri gradbenih posegih</t>
    </r>
  </si>
  <si>
    <t>Upoštevati je treba naravno posedanje in pri nasipih in zasipih sadilnih jam. Pričakovane posedke se upošteva pri dobavi zemlje.</t>
  </si>
  <si>
    <t>Glej še tehnično poročilo in pogoje za sajenje v uvodu popisa.</t>
  </si>
  <si>
    <t>Saditev dreves</t>
  </si>
  <si>
    <t xml:space="preserve">Sadilne jame pri drevesnih in grmovnih sadikah morajo ustrezati najmanj 1,5 kratnemu premeru bale oz. koreninske grude rastline in do globine, ki ustreza višini koreninske grude. </t>
  </si>
  <si>
    <t>KAKOVOST SADIK - Opis kakovostnih zahtev velja po SIST DIN 18916:2019 in FLL določilih za sadike iz drevesnic ter določilih OTP. Sadike dreves morajo imeti koreninsko grudo, premer koreninske grude mora biti vsaj 3x obsega debla na koreninskem vratu. Višina in število presajanj v drevesnici določen v popisu sadik! Neobraščeno deblo mora biti do krošnje visoko najmanj 1.5 m, krošnja z vsaj 5 dobro razvitih nastavkov vretenasto izraščajočih mora biti skladna in v primernem razmerju z obsegom debla.</t>
  </si>
  <si>
    <t>Nabava in dovoz sadik dreves ustrezne vrste in kakovosti kot je opredeljena v popisu sadik!</t>
  </si>
  <si>
    <t>V primeru, da koreninska gruda presega dimenzijo 80cm, se temu prilagodi kamniti material v ’Stockholm’ sistemu.</t>
  </si>
  <si>
    <t>4.1</t>
  </si>
  <si>
    <t>Večja drevesa</t>
  </si>
  <si>
    <t>izkop sadilne jame v velikosti 150x150x80 cm oz. 1.5 x premer bale (glej tehnično poročilo - pogoje saditve!) in sajenje po SIST DIN 18916</t>
  </si>
  <si>
    <t>priprava rastišča po SIST DIN 18915 toč. 7.7.1 (mešanica kvalitetne zemlje, mivke (kremenčevega peska) in šote v globini 20 - 40 cm)</t>
  </si>
  <si>
    <t>količki, impregnirani, premer 10 cm, dolžina 250 cm (4 na sadiko), povezava z impregniranimi  latami (polokroglicami), vezivo mora dovoljevati nihanje drevesa in slediti rasti v debelino</t>
  </si>
  <si>
    <t xml:space="preserve">dobava, saditev, min. gnojilo Osmocote Exact Standard 8-9 mesecev, 100g/m2 na sadiko, izdelava zalivalne sklede, zastiranje v debelini 10 cm, zalivanje (120 litrov/sadiko), oskrba  </t>
  </si>
  <si>
    <t>4.2</t>
  </si>
  <si>
    <t>Sadike dreves</t>
  </si>
  <si>
    <t>Opis kakovostnih zahtev po SIST DIN 18916:2013, FLL določilih za sadike iz drevesnic, ter določilih OTP.</t>
  </si>
  <si>
    <t>Gleditsia triacanthos</t>
  </si>
  <si>
    <t>Kakovost sadik: KG, 25-30cm, 4x presajena, višina 450-500cm, širina 150-200cm</t>
  </si>
  <si>
    <t>Aesculus hippocastanum</t>
  </si>
  <si>
    <t>Kakovost sadik: KG, 18-20 cm, 4x presajena, koreninska gruda, višina 350-400cm, širina 200-300cm</t>
  </si>
  <si>
    <t>Acer pseudoplatanus</t>
  </si>
  <si>
    <t>Kakovost sadik: KG, 18-20cm, 4x presajena, višina 350-400cm</t>
  </si>
  <si>
    <t>Saditev grmovnic</t>
  </si>
  <si>
    <t>grmovnice</t>
  </si>
  <si>
    <t>izkop sadilne jame 60/60 oz 1,5 x širina koreninske bale, v globini 40 cm, lonca ter sajenje po SIST DIN 18916</t>
  </si>
  <si>
    <t>dobava, saditev, gnojilo, zastiranje, zalivanje (35 litrov/sadiko), oskrba</t>
  </si>
  <si>
    <t>Sadike grmovnic in vzpenjalk</t>
  </si>
  <si>
    <t>Opis kakovostnih zahtev po SIST DIN 18916:2019, FLL določilih za sadike iz drevesnic, ter določilih OTP.</t>
  </si>
  <si>
    <t>Pyracantha ’Orange Charmer’</t>
  </si>
  <si>
    <t>Kakovost sadike: Lonec (L3), 50-60 cm</t>
  </si>
  <si>
    <t>Spiraea japonica ’Little Princess’</t>
  </si>
  <si>
    <t>Kakovost sadik: Lonec (L3), 30 -40 cm</t>
  </si>
  <si>
    <t>Spiraea japonica ’Albiflora’</t>
  </si>
  <si>
    <t>Ureditev tratnih površin</t>
  </si>
  <si>
    <t>4.5</t>
  </si>
  <si>
    <t>ureditev trate na površinah ob cesti</t>
  </si>
  <si>
    <t>Setev trave, strojno rahljanje zgornje plasti (d=8-10cm), fino planiranje, valjanje in zalivanje</t>
  </si>
  <si>
    <t>4.6</t>
  </si>
  <si>
    <t>Drugo</t>
  </si>
  <si>
    <t xml:space="preserve">Dobava, polaganje in priprava mineralne zastirke iz drobljenca (4-8mm), v debelini 4cm </t>
  </si>
  <si>
    <t>Dobava, polaganje in priprava naravne, organske, nedrseče zastirke iz drobno mletega lubja temno rjave barve (bor), debeline 5cm</t>
  </si>
  <si>
    <t>ZASADITVE SKUPAJ:</t>
  </si>
  <si>
    <t>5</t>
  </si>
  <si>
    <t>RAZNO</t>
  </si>
  <si>
    <t>Projektantski nadzor ZAPS na gradbišču. Obračun po dejanskih urah in materialnih stroških. Ocena ur</t>
  </si>
  <si>
    <t>Arboristični nadzor</t>
  </si>
  <si>
    <t>RAZNO SKUPAJ:</t>
  </si>
  <si>
    <t xml:space="preserve">SKUPAJ </t>
  </si>
  <si>
    <t>REKAPITULACIJA</t>
  </si>
  <si>
    <t xml:space="preserve">PRESADITEV OBSTOJEČIH DREVES </t>
  </si>
  <si>
    <t>Skupaj brez DDV</t>
  </si>
  <si>
    <t>DDV 22%</t>
  </si>
  <si>
    <t>skupaj z DDV</t>
  </si>
  <si>
    <t>P.2 PROJEKTANTSKI PREDRAČUN</t>
  </si>
  <si>
    <t xml:space="preserve">Cestna razsvetljava </t>
  </si>
  <si>
    <t>Rekonstrukcija Linhartove ceste 1. faza</t>
  </si>
  <si>
    <t>od križišča z Dunajsko cesto do križišča z Matjaževo ulico</t>
  </si>
  <si>
    <t xml:space="preserve">št. načrta: 07-30-2954/3024 </t>
  </si>
  <si>
    <t>Opis postavke</t>
  </si>
  <si>
    <t>Kol. post.</t>
  </si>
  <si>
    <t>cena</t>
  </si>
  <si>
    <t>Količina x cena</t>
  </si>
  <si>
    <t>SVETLOBNA OPREMA</t>
  </si>
  <si>
    <t>Dobava in postavitev ravnega pocinkanega kandelabra višine h=7 m nad nivojem terena za montažo v temelj s svetilko kot npr. (BGP 701 LUMA GEN2 NANO - proizvajalec PHILIPS) z naslednjimi tehničnimi parametri; optika DM 12, svetlobni tok 3500 lm, barva svetlobe WW 3000K, max. priključna moč 25 W, možnost daljinske regulacije DALI, kompletno svetlobno mesto z ožičenjem</t>
  </si>
  <si>
    <t>Dobava in postavitev ravnega pocinkanega kandelabra višine h=10 m nad nivojem terena za montažo v temelj s svetilko kot npr. (LUMA GEN 2 MINI BGP703  z ravnim steklom - proizvajalec PHILIPS) z naslednjimi tehničnimi parametri; optika DM11, svetlobni tok 9600 lm, barva svetlobe WW 3000K, max. priključna moč 70 W, daljinska regulacija DALI, kompletno svetlobno mesto z ožičenjem</t>
  </si>
  <si>
    <t>Dobava in postavitev ravnega pocinkanega kandelabra višine h=10 m nad nivojem terena za montažo v temelj s svetilko kot npr. (LUMA GEN 2 MEDIUM BGP704 z ravnim steklom - proizvajalec PHILIPS) z naslednjimi tehničnimi parametri; optika DW10, svetlobni tok 15000 lm, barva svetlobe WW 3000K, max. priključna moč 110 W, daljinska regulacija DALI, kompletno svetlobno mesto z ožičenjem</t>
  </si>
  <si>
    <t>Dobava in postavitev ravnega pocinkanega kandelabra višine h=10 m nad nivojem terena za montažo v temelj z 2x svetilko kot npr. (LUMA GEN 2 MEDIUM BGP704 z ravnim steklom - proizvajalec PHILIPS) z naslednjimi tehničnimi parametri; optika DW10, svetlobni tok 15000 lm, barva svetlobe WW 3000K, max. priključna moč 110 W, daljinska regulacija DALI, kompletno svetlobno mesto z ožičenjem</t>
  </si>
  <si>
    <t>Dobava in postavitev ravnega pocinkanega kandelabra višine h=10 m nad nivojem terena za montažo v temelj z 2x svetilko kot npr. (LUMA GEN 2 MINI BGP703  z ravnim steklom - proizvajalec PHILIPS) z naslednjimi tehničnimi parametri; optika DM11, svetlobni tok 9600 lm, barva svetlobe WW 3000K, max. priključna moč 70 W, daljinska regulacija DALI, kompletno svetlobno mesto z ožičenjem</t>
  </si>
  <si>
    <t xml:space="preserve">Dobava in postavitev ravnega (segmentnega) kombiniranega kovinskega vročecinkanega kandelabra (bič - težka izvedba) s prirobnico višine h = 10 m nad nivojem terena, I. vetrovna cona (20 m/s), z LED svetilko kot npr. kot npr. (LUMA GEN 2 MEDIUM BGP704 z ravnim steklom - proizvajalec PHILIPS) z naslednjimi tehničnimi parametri; optika DW10, svetlobni tok 15000 lm, barva svetlobe WW 3000K, max. priključna moč 110 W, daljinska regulacija DALI, kompletno svetlobno mesto z ožičenjem + ročica dolžine l = 6 m 
</t>
  </si>
  <si>
    <t>Skupaj:</t>
  </si>
  <si>
    <t>ELEKTRO OPREMA</t>
  </si>
  <si>
    <t>Izdelava, dobava in montaža prižigališča cestne razsvetljave, opremljenega  v skladu z zahtevami upravljalca JR (daljinsko vodenje in nadzor), komplet z omaro kot npr. (EH3/AP-22)</t>
  </si>
  <si>
    <t xml:space="preserve">Dobava in vgradnja 1x  prostostoječe kabelske omare (PMO) kot npr. (EH3/AP-21) z opremo po tropolni shemi: </t>
  </si>
  <si>
    <t xml:space="preserve">Dobava in montaža poliesterskega postavka za PMO  dimenzij 900 x 780 x 310 mm  </t>
  </si>
  <si>
    <t>Izvedba prestavitve obstoječe naprave merilnega mesata v novo predvideno PMO, komplet s priključitvijo</t>
  </si>
  <si>
    <t>KABLI IN VALJANEC</t>
  </si>
  <si>
    <t>Dobava in polaganje valjanca FeZn 25x4mm:</t>
  </si>
  <si>
    <t>Dobava in polaganje kabla NYY-J 5x16 mm2:</t>
  </si>
  <si>
    <t>Dobava in polaganje kabla NYY-J 5x10 mm2 (BUS):</t>
  </si>
  <si>
    <t>Dobava in polaganje krmilnega kabla NYY-J 4x2,5mm2</t>
  </si>
  <si>
    <t>MONTAŽNA DELA</t>
  </si>
  <si>
    <t>Vezave kablov v kandelabrskih omaricah:</t>
  </si>
  <si>
    <t>Priključki pocinkanega valjanca (TN-C,) komplet:</t>
  </si>
  <si>
    <t>Izdelava kabelskih končnikov:</t>
  </si>
  <si>
    <t>Priklop kabla v prižigališču:</t>
  </si>
  <si>
    <t>Priklop energetskih kablov v prižigališčih in PMO:</t>
  </si>
  <si>
    <t>Povezava prevodnih delov z ozemlitvijo javne razsvetljave komplet s spojnim materialom:</t>
  </si>
  <si>
    <t>Dobava in montaža kabelske spojke na napajalnem kablu, komplet s priborom in kabelsko maso</t>
  </si>
  <si>
    <t>Zatesnitev cevi v PMO in prižigališču:</t>
  </si>
  <si>
    <t>Dobava in nasutje higroskopskega granulata v poliesterski podstavek PMO</t>
  </si>
  <si>
    <t>Izdelava začasnih navezav obstoječega omrežja javne razsvetljave v času gradnje - izdelava začasnih priklopov</t>
  </si>
  <si>
    <t>DRUGA DELA</t>
  </si>
  <si>
    <t>Trasiranje in zakoličbe za potrebe javne razsvetljave:</t>
  </si>
  <si>
    <t>Zakoličbe komunalnih vodov:</t>
  </si>
  <si>
    <t>Geodetski posnetki:</t>
  </si>
  <si>
    <t>Izdelava osnov za vnos v kataster komunalnih vodov:</t>
  </si>
  <si>
    <t>Izdelava baze cestnih podatkov - BCP:</t>
  </si>
  <si>
    <t>Meritve električnih lastnosti:</t>
  </si>
  <si>
    <t>Preveritev srednje osvetljenosti površine- križišča:</t>
  </si>
  <si>
    <t>Preveritev srednje svetlosti površine vozišča:</t>
  </si>
  <si>
    <t>Nepredvidena dela in drobni material v višini 2,1 % od načrtovanih del - obračun po dejanskih stroških in potrjenem gradbenem dnevniku:</t>
  </si>
  <si>
    <t>Projektantski nadzor:</t>
  </si>
  <si>
    <t>Izdelava PID dokumentacije:</t>
  </si>
  <si>
    <t>NADZOR IN KRMILJENJE</t>
  </si>
  <si>
    <t>Krmilna naprava, kpl. z montažo in ožičenjem v prižigališču JR:</t>
  </si>
  <si>
    <t>Dograditev nadzornega računalniškega programa SCADA za daljinski nadzor razsvetljave (LINHARTOVA CESTA-1.faza) - dograditev obstoječega programa za nadzor razsvetljave MOL:</t>
  </si>
  <si>
    <t>Dograditev nadzornega računalniškega programa SCADA za daljinski nadzor razsvetljave - implemetacija prometnih podatkov na obravnavanem območju:</t>
  </si>
  <si>
    <t>Dograditev nadzornega računalniškega programa SCADA za daljinski nadzor razsvetljave - implemetacija vremenskih podatkov na obravnavanem območju:</t>
  </si>
  <si>
    <t>Dograditev aplikacijske programske opreme - LINHARTOV ACESTA-1.faza (izdelava ekranske slike v sklopu nadzora in krmiljenja drugih objektov, dinamizacija ekranske slike, izdelava komunikacijskih protokolov za prenos podatkov iz prižigališč v bazo podatkov, dodelava baze podatkov v sklopu nadzora, preizkus v razvojnem okolju in na terenu):</t>
  </si>
  <si>
    <t>Dobava in vgradnja segmentnega krmilnika - lokalne postaje (LP) v prižigališče JR:</t>
  </si>
  <si>
    <t>Dobava in vgradnja nadzorno/krmilnega modula (NKM) v posamezno svetilko JR:</t>
  </si>
  <si>
    <t>Dobava in montaža GSM modula:</t>
  </si>
  <si>
    <t>Rekapitulacija:</t>
  </si>
  <si>
    <t>Svetlobna oprema</t>
  </si>
  <si>
    <t>Elektro oprema</t>
  </si>
  <si>
    <t>Kabli in valjanec</t>
  </si>
  <si>
    <t>Montažna dela</t>
  </si>
  <si>
    <t>Druga dela</t>
  </si>
  <si>
    <t>Nadzor in krmiljenje</t>
  </si>
  <si>
    <t>Skupaj brez DDV:</t>
  </si>
  <si>
    <t>Skupaj z DDV</t>
  </si>
  <si>
    <t>datum: maj 2023</t>
  </si>
  <si>
    <t>S K U P N A    R E K A P I T U L A C I J A</t>
  </si>
  <si>
    <t>a) GRADNJA JAVNEGA VODOVODA</t>
  </si>
  <si>
    <t>Dolžina odseka</t>
  </si>
  <si>
    <t>Cena</t>
  </si>
  <si>
    <t xml:space="preserve">Javni VODOVOD ''A'' - NL DN300
</t>
  </si>
  <si>
    <t xml:space="preserve">Javni VODOVOD ''B'' - NL DN150
</t>
  </si>
  <si>
    <t xml:space="preserve">Javni VODOVOD 'C'' - NL DN300
</t>
  </si>
  <si>
    <t xml:space="preserve">Javni VODOVOD ''D'' - NL DN100
</t>
  </si>
  <si>
    <t>SKUPAJ GRADNJA JAVNEGA VODOVODA:</t>
  </si>
  <si>
    <t>b) DODATNA DELA PRI IZVEDBI IN ODDAJI JAVNEGA VODOVODA</t>
  </si>
  <si>
    <t>c) GRADNJA HIŠNIH VODOVODNIH PRIKLJUČKOV</t>
  </si>
  <si>
    <t>SKUPNA CENA INVESTICIJE</t>
  </si>
  <si>
    <t>cena gradnje na tekoči meter:</t>
  </si>
  <si>
    <t>Skupna dolžina gradnje javnega vodovoda:</t>
  </si>
  <si>
    <t>VSE CENE SO BREZ DDV-a!</t>
  </si>
  <si>
    <t>OPOMBA:</t>
  </si>
  <si>
    <t>Pri izkopu je upoštevano, da se izkop vrši od spodnjega roba asfalta.</t>
  </si>
  <si>
    <t>Faktor razrahljivosti je upoštevan v ceni po enoti posameznih del!</t>
  </si>
  <si>
    <t>B.</t>
  </si>
  <si>
    <t>DODATNA DELA</t>
  </si>
  <si>
    <t>količina</t>
  </si>
  <si>
    <t>po</t>
  </si>
  <si>
    <t>cena na enoto</t>
  </si>
  <si>
    <t>Izdelava načrta zapore ceste s postavitvijo zapore. Zavarovanje gradbišča s predpisano prometno signalizacijo, kot so letve, opozorilne vrvice, znaki, svetlobna telesa… Po končanih delih se signalizacija odstrani.</t>
  </si>
  <si>
    <t>od</t>
  </si>
  <si>
    <t>Izdelava PID-a v skladu z GZ in dopolnitvami, (2x v projektni obliki, 2x v elektronski obliki)</t>
  </si>
  <si>
    <t>Izdelava geodetskega posnetka v ETRS koordinatnem sistemu v elektronski obliki, ter pridobitev potrdila o vrisu v kataster</t>
  </si>
  <si>
    <t>Izdelava geodetskega načrta</t>
  </si>
  <si>
    <t>Izdelava VODILNE MAPE (2x) z dokazili o zanesljivosti objekta, kompletna dokumentacija za izvedbo tehničnega pregleda in pridobitve uporabnega dovoljenja v skladu z ZGO-1 in dopolnitvami</t>
  </si>
  <si>
    <t>Stroški izvedbe nadzora geomehanika
(obračun po dejanskih stroških)</t>
  </si>
  <si>
    <t>Stroški izvedbe projektantskega nadzora</t>
  </si>
  <si>
    <t>Stroški postavitve in po končanih delih odstranitve obvestilne table na gradbišču</t>
  </si>
  <si>
    <t>Izdelava varnostnega načrta za enostavnejši objekt. (V izdelavo so vključeni vsi stroški). Koordinacija VZPD na gradbišču.V ceno je vštet en obisk na gradbišču.</t>
  </si>
  <si>
    <t>Stroški izdelave načrta o ravnanju z odpadki, ki nastanejo pri gradbenih delih, s končnim poročilom in zahtevano dokumentacijo v skladu z uredbo oz. predpisi za tovrstno področje</t>
  </si>
  <si>
    <t>Vzdrževanje vseh prekopanih javnih površin v času od rušitve do vzpostavitve v prvotno stanje z upoštevanjem stroškov dela in materiala  (polivanje-proti prašna zaščita, dosip-udarne jame)</t>
  </si>
  <si>
    <t>Prekintev oskrbe z obvestili uporabnikom</t>
  </si>
  <si>
    <t>Geodetska izmera, obdelava in priprava digitalnih podatkov (artribuiranje, digitalna skica) vodovodnih priključkov, skladno z internimi tehničnimi normativi upravljalca vodovoda</t>
  </si>
  <si>
    <t>Skupaj dodatna dela</t>
  </si>
  <si>
    <t>št. priklj.</t>
  </si>
  <si>
    <t>sk. dolžina</t>
  </si>
  <si>
    <t>OBNOVA HIŠNIH VODOVODNIH PRIKLJUČKOV – VODOVOD_«B«</t>
  </si>
  <si>
    <t>OBNOVA HIŠNIH VODOVODNIH PRIKLJUČKOV – VODOVOD_«C«</t>
  </si>
  <si>
    <t>SKUPAJ OBNOVA HIŠNIH VODOVODNIH PRIKLJUČKOV:</t>
  </si>
  <si>
    <t>cena obnove priključka na m':</t>
  </si>
  <si>
    <t>PODROBNEJŠI OPIS VODOVODNEGA MATERIALA:</t>
  </si>
  <si>
    <t>1.CEVI IZ NODULARNE LITINE:</t>
  </si>
  <si>
    <t>Tlačne cevi iz nodularne litine (NL) z navadnim ali varovanim sidrnim spojem in EPDM tesnilom, preferiranega tlačnega razreda najmanj C40 (do vključno DN300), C30 (do vključno DN600), dolžina posamezne cevi je 6 m. Vsi spoji morajo biti primerni za tlake minimalno 16 bar oz. 25 bar (skladno s ponudbenim predračunom in spodnjimi specifikacijami ter zahtevami naročnika v razpisni dokumentaciji).
Cevi morajo biti izdelane na obojko v skladu s SIST EN 545:2011. Na zunanji strani morajo biti zaščitene z aktivno galvansko zaščito, ki omogoča vgradnjo cevi tudi v agresivno zemljo z zlitino Zn + Al debeline 400 g/m2 (v razmerju 85%  in ostalo Al in druge kovine) in modrim pokrivnim nanosom, na notranji strani pa s cementno oblogo v skladu s SIST EN 545:2011 (cementna obloga mora biti narejena s pitno vodo, cement tipa CEM III-B ex BFC pa mora biti v skladu z EN197-1 z CE oznako (certifikat)). 
Druga zunanja zaščita cevi možna le ob izrecni zahtevi v popisu vodovodnega materiala - te cevi morajo biti izdelane skladno s SIST EN 545:2011 - Annex D, točka D.2.3)
Cevi morajo biti obvezno opremljene z odgovarjajočimi tesnili v skladu z SIST EN 681-1 (certifikat). Obojčno tesnilo oz. spoj mora biti zaradi zagotovitve kvalitete spoja preizkušen skupaj s cevmi (certifikat). Vse cevi morajo biti od istega proizvajalca.</t>
  </si>
  <si>
    <t>2. FAZONSKI KOSI IZ NODULARNE LITINE</t>
  </si>
  <si>
    <r>
      <rPr>
        <b/>
        <u/>
        <sz val="8"/>
        <rFont val="Swis721 Ex BT"/>
        <family val="2"/>
        <charset val="238"/>
      </rPr>
      <t>Fazonski kosi iz nodularne litine na obojko</t>
    </r>
    <r>
      <rPr>
        <sz val="8"/>
        <rFont val="Swis721 Ex BT"/>
        <family val="2"/>
        <charset val="238"/>
      </rPr>
      <t xml:space="preserve"> z navadnim ali varovanim sidrnim spojem in EPDM tesnilom. Obojčni fazonski kosi morajo imeti isti spoj kot cevi. 
Fazonski kosi morajo biti izdelani iz duktilne litine GGG400 v skladu s SIST EN 545:2011, z zunanjo in notranjo epoksi zaščito min. debeline 70 mikronov po postopku kataforeze ali min. 250 mikronov po klasičnem postopku. Glede na zahteve iz popisa upoštevati drugo zunanjo zaščito cevi primerno za vgradnjo v zemljine s prisotnostjo talne vode in z večjo verjetnostjo pojava korozije (skladno s SIST EN 545:2011 - Annex D, točka D.2.3)
Opremljeni morajo biti z odgovarjajočimi tesnili v skladu z SIST EN 681-1 . Obojčno tesnilo oz. spoj mora biti zaradi zagotovitve kvalitete spoja preizkušen skupaj s fazoni (certifikat). Obojčni fazonski kosi morajo biti istega proizvajalca kot cevi.</t>
    </r>
  </si>
  <si>
    <r>
      <rPr>
        <b/>
        <u/>
        <sz val="8"/>
        <rFont val="Swis721 Ex BT"/>
        <family val="2"/>
        <charset val="238"/>
      </rPr>
      <t>Fazonski kosi iz nodularne litine s prirobnico</t>
    </r>
    <r>
      <rPr>
        <sz val="8"/>
        <rFont val="Swis721 Ex BT"/>
        <family val="2"/>
        <charset val="238"/>
      </rPr>
      <t xml:space="preserve"> morajo biti izdelani iz duktilne litine GGG400 v skladu z SIST EN 545:2011, z zunanjo in notranjo epoksi zaščito min. debeline 70 mikronov po postopku kataforeze ali min. 250 mikronov po klasičnem postopku. 
Prirobnični fazonski kosi standardne izvedbe morajo imeti vrtljivo prirobnico, ostali (samo FF kos) pa imajo lahko fiksno. Prirobnični fazonski kosi z vrtljivo prirobnico morajo biti istega proizvajalca kot cevi.</t>
    </r>
  </si>
  <si>
    <t>3. POLIETILENSKE CEI (PE)</t>
  </si>
  <si>
    <t>Tlačne polietilenske (PE) cevi za pitno vodo so izdelane v skladu s standardom po SIST EN 12201-1:2011, SIST EN 12201-2:2011, SIST ISO 4427. Za delovne tlake 10-16 bar (glej popis). Material za cevi, mora biti dobre in ustrezne kvalitete za delo pod specifičnimi pogoji in pod prometno obtežbo, tlaku v ceveh, koroziji in spreminjanju temperaturnih in klimatskih sprememb brez poškodb ali okvar. Če ni drugače določeno, morajo vse cevi prenesti prometno obtežbo.</t>
  </si>
  <si>
    <t>4. UNIVERZALNE SPOJKE</t>
  </si>
  <si>
    <t>Spojka s telesom iz nodularne litine za spajanje cevi različnih materialov, z EPDM tesnilom in obojestransko epoksi zaščito minimalne debeline 250 mikronov. Obojčno tesnilo oz. spoj mora omogočati lom na spoju min 4°. Spoj mora zagotavljati sidranje pri tlaku ≥ 16 bar.</t>
  </si>
  <si>
    <t>5. NEPOVRATNI VENTIL - Z LOPUTO</t>
  </si>
  <si>
    <t>Telo prirobničnega ventila mora biti iz litine z epoxy zaščito , z gumirano loputo (EPDM).</t>
  </si>
  <si>
    <r>
      <rPr>
        <b/>
        <sz val="8"/>
        <rFont val="Swis721 Ex BT"/>
        <family val="2"/>
        <charset val="238"/>
      </rPr>
      <t xml:space="preserve">6. NEPOVRATNI VENTIL </t>
    </r>
    <r>
      <rPr>
        <sz val="8"/>
        <rFont val="Swis721 Ex BT"/>
        <family val="2"/>
        <charset val="238"/>
      </rPr>
      <t>- varovanje primarne linije pri objektih pred vdorom onesnažene vode.</t>
    </r>
  </si>
  <si>
    <t>100% prepreči povratni tok z dvema nepovratnima ventiloma in vmesnim izpustnim ventilom.  Izdelani po standardu EN 1717. Material ohišja je iz medenine oz. brona. Osi in vzmeti so iz nerjavečega jekla. Za servis ga ni potrebno izgraditi iz linije.</t>
  </si>
  <si>
    <t>7. LOVILEC NESNAGE</t>
  </si>
  <si>
    <t>Telo prirobničnega lovilca nesnage mora biti iz litine z epoxy zaščito s čistilno mrežico iz nerjavečega jekla s perforacijo najmanj 1,2 mm, ter čistilno prirobnico.</t>
  </si>
  <si>
    <t>8. MONTAŽNO DEMONTAŽNI KOS</t>
  </si>
  <si>
    <t>Montažno - demontažni kosi morajo biti izdelani iz jekla z Epoxy zaščito min. 250 mikronov; tesnenje EPDM. Možnost nastavitve dolžine +-25mm.</t>
  </si>
  <si>
    <t>9. EV ZASUNI KRATKE IZVEDBE (po SIST EN 558:2008+A1:2012, serija 14):</t>
  </si>
  <si>
    <t>EV zasuni morajo biti izdelani iz litine GGG-40, z obojestransko epoksi zaščito minimalne debeline 250 mikronov. Klin zasuna je zaščiten z EPDM elastomerno gumo. Vreteno zasuna je izdelano iz nerjavečega jekla. Tesnenje na vretenu je izvedeno z dvema "O" tesniloma. Na obeh straneh klina so vodila iz poliamida. Spoj telesa in pokrova mora biti izveden brez vijakov in zagozd. Ustrezati morajo zahtevam standardov SIST EN1074 (certifikat) in SIST EN12266.</t>
  </si>
  <si>
    <t xml:space="preserve">10. PRIROBNIČNE LOPUTE </t>
  </si>
  <si>
    <t>Ohišje in loputa prirobnične lopute sta izdelana iz duktilne litine GS 500-7, z epoxy zaščito minimalne debeline 250 mikronov. Osovina je izdelana iz nerjavečega jekla. "O" tesnila na vretenu so iz NBR. EPDM tesnilo, ki se nahaja na loputi omogoča 100% tesnenje pri pretoku v obe smeri (avtomatsko tesnenje), je možno zamenjati. Disk lopute je dvakrat excentrično postavljen glede na ohišje  zaradi lažjega upravljanja. Sedež narejen iz nerjavečega jekla je uvaljan na ohišje. Ustrezati mora standardu EN1074 (certifikat).</t>
  </si>
  <si>
    <t>11. HIDRANTI NADZEMNI</t>
  </si>
  <si>
    <t>Nadzemni hidrant s telesom iz NL ali INOX, prirobničnim priključkom in EPDM tesnilom. Hidrant skladen s standardi SIST EN14384:2005 in SIST EN 1074-6:2008. S tremi stabilnimi spojkami: 2 × tip C in 1 × tip B za DN80 ter 2 × tip B in 1 × tip A  za DN100.
- min. pretočne karakteristike (Kv) po SIST EN 14348:2005. 
Omogočeno obračanje glave za 360°.
Material hidranta je NL ali INOX, notranji deli iz nerjavnega materiala, NL deli hidranta zunaj in znotraj zaščiteni z epoksi premazom min. debeline 250 mikronov. Opremljen s sistemom za preprečevanje iztoka v primeru loma in izpustno odprtino za izpust stoječe vode iz hidranta skladno s SIST EN1074-6:2008.</t>
  </si>
  <si>
    <r>
      <rPr>
        <sz val="8"/>
        <rFont val="Swis721 Ex BT"/>
        <family val="2"/>
        <charset val="238"/>
      </rPr>
      <t xml:space="preserve">hidranta. Ustrezati morajo standardu </t>
    </r>
    <r>
      <rPr>
        <sz val="11"/>
        <rFont val="Arial"/>
        <family val="2"/>
        <charset val="238"/>
      </rPr>
      <t>SIST EN 14384:2005</t>
    </r>
    <r>
      <rPr>
        <sz val="12"/>
        <rFont val="Times New Roman"/>
        <family val="1"/>
        <charset val="238"/>
      </rPr>
      <t>.</t>
    </r>
  </si>
  <si>
    <t>12. HIDRANT PODZEMNI</t>
  </si>
  <si>
    <t xml:space="preserve">Podtalni hidrant s prirobničnim priključkom in EPDM tesnilom. Skladen s standardi SIST EN 14339:2005 in SIST EN1074-6:2008.
Material hidranta NL ali INOX, pretočna karakteristika Kv &gt; 120 m3/h pri ΔP=1 bar.
NL deli zunaj in znotraj zaščiteni z epoksi barvo min. debeline 250 mikronov. Hidrant opremljen s sistemom za preprečevanje iztoka v primeru loma in drenažnim sistemom - izpustno odprtino za izpust stoječe vode iz hidranta skladno s SIST EN1074-6:2008. </t>
  </si>
  <si>
    <t>13. MEHANSKI REGULATOR NIVOJA - PLOVNI VENTIL</t>
  </si>
  <si>
    <t>Telo regulatorja, zapiralo in regulirna palica so izdelani iz jekla z epoxy zaščito 200 mikronov. Plovek je izdelan iz ekspandiranega polistirena, tesnilo pa iz SBR. Prirobnice so vrtane po ISO 2531.</t>
  </si>
  <si>
    <t>14. CESTNE KAPE</t>
  </si>
  <si>
    <r>
      <rPr>
        <u/>
        <sz val="8"/>
        <rFont val="Swis721 Ex BT"/>
        <family val="2"/>
        <charset val="238"/>
      </rPr>
      <t xml:space="preserve">Cestne kape za zasune in hidrante
</t>
    </r>
    <r>
      <rPr>
        <sz val="8"/>
        <rFont val="Swis721 Ex BT"/>
        <family val="2"/>
        <charset val="238"/>
      </rPr>
      <t>Teleskopska cestna kapa iz nodularne litine kvalitetne (težke) izvedbe v razredu nosilnosti D400, po standradu EN 124 s protihrupnim PUR vložkom na pokrovu, tečajem ter možnostjo vgradnje pod naklonom, ki omogoča enostavno prilagoditev pokrova vozni površini brez dodatnih gradbenih del. S sistemom zapiranja, ki otežuje odstranitev pokrova in minimizira hrup. Cestna kapa s površinsko zaščito ohišja in trajno protikorozijsko zaščito pokrova. Pokrov z ustreznim napisom po navodilih upravljalca, npr.: VODA, VODOVOD, Z, HIDRANT,...
Za vgradnjo v povozno površino.</t>
    </r>
  </si>
  <si>
    <r>
      <rPr>
        <u/>
        <sz val="8"/>
        <rFont val="Swis721 Ex BT"/>
        <family val="2"/>
        <charset val="238"/>
      </rPr>
      <t xml:space="preserve">Cestne kape za COMBI armature
</t>
    </r>
    <r>
      <rPr>
        <sz val="8"/>
        <rFont val="Swis721 Ex BT"/>
        <family val="2"/>
        <charset val="238"/>
      </rPr>
      <t>Kompaktna cestna kapa iz nodularne litine kvalitetne/ težke izvedbe z integriranimi 4 pokrovi z varovalnim sistemom, ki preprečuje enostavno odstranitev in ropotanje. Skladna z zahtevami proizvajalca armature. Cestna kapa s površinsko zaščito ohišja in trajno protikorozijsko zaščito pokrova. Pokrov z ustreznim napisom po navodilih upravljalca. Varovalni sistem z zatiči iz nerjavečega jekla.
Za vgradnjo v povozno površino.</t>
    </r>
  </si>
  <si>
    <r>
      <rPr>
        <u/>
        <sz val="8"/>
        <rFont val="Swis721 Ex BT"/>
        <family val="2"/>
        <charset val="238"/>
      </rPr>
      <t xml:space="preserve">Cestne kape za podtalni zračnik
</t>
    </r>
    <r>
      <rPr>
        <sz val="8"/>
        <rFont val="Swis721 Ex BT"/>
        <family val="2"/>
        <charset val="238"/>
      </rPr>
      <t>Kompaktna cestna kapa iz nodularne litine kvalitetne/ težke izvedbe z  okroglim pokrovom in pritrdilnim sistemom pokrova iz nerjavečega materiala, ki preprečuje ropotanje. Skladna z zahtevami proizvajalca armature. Cestna kapa s površinsko zaščito ohišja in trajno protikorozijsko zaščito pokrova. Pokrov z ustreznim napisom po navodilih upravljalca. Varovalni zatiči iz nerjavečega jekla. 
Za vgradnjo v povozno površino.Cestna kapa za zračnik mora biti okrogle oblike imeti napis ZRAČNIK v slovenskem jeziku, poliuretanski protihrupni vložek, ter dva vijaka s katerimi je pričvrščen pokrov na ohišje kape.</t>
    </r>
  </si>
  <si>
    <r>
      <rPr>
        <u/>
        <sz val="8"/>
        <rFont val="Swis721 Ex BT"/>
        <family val="2"/>
        <charset val="238"/>
      </rPr>
      <t>Cestna kapa za univerzalne navrtalne zasune (oklepi)</t>
    </r>
    <r>
      <rPr>
        <sz val="8"/>
        <rFont val="Swis721 Ex BT"/>
        <family val="2"/>
        <charset val="238"/>
      </rPr>
      <t xml:space="preserve">                                                                                 Kapa mora biti okrogle oblike - mala, fi 95 mm, ohišje kape in pokrov iz nodularne litine, bitumensko in dodatno protikorozijsko epoxi prašno zaščiten. Ustrezati mora standardu DIN 4056 z napisom "VODA" ali "VODOVOD".  Nalaganje pokrova konusno s podaljšanim zobom. Pokrov v celoti odstranljiv. Možnost prilagajanja glede na teren s pripadajočimi distančnimi obroči.</t>
    </r>
  </si>
  <si>
    <t>15. POKROVI IZ NODULARNE LITINE</t>
  </si>
  <si>
    <t>Pokrovi morajo biti izdelani iz nodularne litine v skladu s standardom SIST EN124, zaščiteni z bitumenskim premazom. Razred nosilnosti B125 KN naj bo opremljen s ključavnico, protismradnim labirintnim tesnilom in možnostjo simbolnega označevanja namena jaška (elektrika, voda, meteorna kanalizacija, fekalna kanalizacija). Razred nosilnosti D 400 KN naj bo opremljen z obročem iz kompozitnega materiala in naj ima možnost naknadne vgradnje ključavnice. Pokrov se mora blokirati pri 90° da prepreči nehoteno zapiranje.</t>
  </si>
  <si>
    <t>16. UNIVERZALNI NAVRTALNI ZASUN (OKLEPI)</t>
  </si>
  <si>
    <t>Univerzalni navrtalni zasun (oklepi) za cevi iz PE oz. NL (izbor glede na sekundarno omrežje), z integriranim ploščatim zapornim ventilom, za pitno vodo, PN10, z zgornjim bajonetnim priključkom za vrtljivo koleno (možen obrat za 360° - brez vijačenja), iz nodularne litine (GGG-40), notranja in zunanja epoxi zaščita, prašno barvano.</t>
  </si>
  <si>
    <t>17. TELESKOPSKE VGRADBENE GARNITURE</t>
  </si>
  <si>
    <t xml:space="preserve">Nastavljiv teleskopski komplet za rokovanje podzemnih armatur z zunanjo PEh/PVC zaščito. Kovinskim nasadni element, spojka in vodilo zaščiteni pred korozijo. Dobava skupaj z zaporno armaturo! </t>
  </si>
  <si>
    <t>18. ZRAČNIK (AVTOMATSKI)</t>
  </si>
  <si>
    <r>
      <rPr>
        <u/>
        <sz val="8"/>
        <rFont val="Swis721 Ex BT"/>
        <family val="2"/>
        <charset val="238"/>
      </rPr>
      <t xml:space="preserve">vgradnja v zemljino:
</t>
    </r>
    <r>
      <rPr>
        <sz val="8"/>
        <rFont val="Swis721 Ex BT"/>
        <family val="2"/>
        <charset val="238"/>
      </rPr>
      <t xml:space="preserve">kompaktne izvedbe, z zaščitno konstrukcijo iz nerjavnega materiala in vgrajenim zračnim ventilom s funkcijo odvajanja in dovajanja ≥ 180 m3/h zraka v/iz cevovoda in avtomatskim zapornim ventilom, ki omogoča vgradnjo pod tlakom. Zračnik mora biti opremljen z drenažnim izpustom iz telesa zračnika. 
S prirobnico, EPDM tesnilom in deli iz NL z obojestransko epoksi zaščito min. debeline 250 mikronov. Zračnik opremljen z drenažnim sistemom.  Delovno območje od 1 do 16 bar. 
Ustrezati mora zahtevam standarda SIST EN 1074-4. 
</t>
    </r>
    <r>
      <rPr>
        <u/>
        <sz val="8"/>
        <rFont val="Swis721 Ex BT"/>
        <family val="2"/>
        <charset val="238"/>
      </rPr>
      <t xml:space="preserve">
vgradnja v jašek</t>
    </r>
    <r>
      <rPr>
        <sz val="8"/>
        <rFont val="Swis721 Ex BT"/>
        <family val="2"/>
        <charset val="238"/>
      </rPr>
      <t xml:space="preserve">:
Telo zračnika je izdelano iz duktilne litine GJS 400-15 z epoxy zaščito minimalne debeline 250 mikronov, plovci so iz ABS, šoba malega plovka je iz poliamida, tesnilo glavnega plovka pa EPDM. Mreža za zaščito pred nesnago in pokrov sta iz INOX jekla. Delovno območje tlaka obsega  0,1 ÷ 25 bar. V ohišje je vgrajen dodatni odzračni ventila za kontrolo delovanja. </t>
    </r>
  </si>
  <si>
    <t>19. VENTILI REDUCIRNI (avtomatski hidravlični)</t>
  </si>
  <si>
    <t>Telo ventila je izdelano iz duktilne litine GJS 400-15 z epoxy zaščito minimalno 250 mikronov. Membrana je ločena od zapirala na katerem je tesnilni element quadring. Prehod skozi ventil je reduciran zaradi boljše regulacije (linearnosti). Ventil deluje na avtomatski hidravlični način in ima ločen pilot iz nerjavečega jekla za nastavitev redukcije (območja 01-2 bar, 1,2-14 bar, 7-21 bar) . Povezave so iz nerjavečega jekla. Opremljen mora biti z indikatorjem položaja, kontrolno enoto za nastavitev hitrost odpiranja, zapiranja in reakcije in dvemi manometri na katerih lahko vidimo dejanski tlak v cevovodu tudi ob zaprtem kontrolnem krogu. Vgradna mera po standardu EN5752 serija 1, prirobnice PN10, PN16 ali PN 25: EN1092.</t>
  </si>
  <si>
    <t>20. TESNILA ZA PRIROBNICE</t>
  </si>
  <si>
    <t>Prirobnična tesnila morajo biti iz EPDM gume, ki ustreza uporabi v stiku s pitno vodo. Tesnila imajo vgrajen nosilni kovinski obroč in so profilirane oblike (na notranjem premeru ojačitev okrogle oblike). Vse v skladu s standardom SIST EN 1514-1.</t>
  </si>
  <si>
    <t>21.  FITINGI - pocinkani</t>
  </si>
  <si>
    <t>Fitingi morajo biti izdelani iz bele temprane litine visoke kvalitete z vroče cinkano prevleko. Ustrezati morajo standardu DIN 1692, din 2999/1 (ISO 7/1).</t>
  </si>
  <si>
    <t>22. Spojni elementi</t>
  </si>
  <si>
    <t>Vsi spojni elementi – vijaki (skladni s SIST EN ISO 4016:2011) in matice (skladne s SIST EN ISO 4034:2002) morajo biti standardne izvedbe in zaščiteni proti rjavenju – galvanizirani ali INOX minimalne natezne trdnosti vsaj 6.8. Podložke morajo ustrezati standardu SIST EN ISO 7091:2002.
Vse vgradne dolžine ventilov s prirobnicami morajo ustrezati SIST EN 558:2008+A1:2008.
Vse prirobnice morajo biti skladne s SIST EN 1092-2:2008, prirobnična tesnila pa s SIST EN 1514-1:1998.
Vsa zunanja in notranja epoxy zaščita mora biti izvedena po SIST EN14901:2006.</t>
  </si>
  <si>
    <t>Ponujeni materiali in oprema mora biti najmanj enake kvalitete kot je zahtevana na tem obrazcu. Za vse elemente, ki so v stiku s pitno vodo je potrebno upoštevati veljaven pravilnik o pitni vodi, ki v poglavju V. predpisuje zagotavljanje kakovosti priprave vode, opreme in materialov (priložiti poročila o preizkušanju).</t>
  </si>
  <si>
    <t xml:space="preserve"> R E K A P I T U L A C I J A</t>
  </si>
  <si>
    <t>- Linhartova južni del -</t>
  </si>
  <si>
    <t>Zemeljska in betonska dela</t>
  </si>
  <si>
    <t>Vodovodni material</t>
  </si>
  <si>
    <t>Vodovodni provizorij</t>
  </si>
  <si>
    <t>dolžina projektrianega vodovoda:</t>
  </si>
  <si>
    <t>VSE SKUPAJ:</t>
  </si>
  <si>
    <t>upoštevano je da je obstoječ material slab zato se izkopani material v celoti odpelje na deponijo</t>
  </si>
  <si>
    <t>Izkop se izvaja z brežinami v naklonu:</t>
  </si>
  <si>
    <t xml:space="preserve">Širina dna izkopa je: </t>
  </si>
  <si>
    <t>A.</t>
  </si>
  <si>
    <t>Zakoličba osi projektiranega cevovoda z zavarovanjem osi, oznako horizontalnih in vertikalnih lomov, oznako vozlišč, odcepov in zakoličba mesta prevezave na obstoječi cevovod</t>
  </si>
  <si>
    <t>Priprava gradbišča, odstranitev eventuelnih ovir in ureditev delovnega platoja. Po končanih delh se gradbišče pospravi in vzpostavi prvotno stanje oz. novo stanje po zunanji ureditvi območja.  Priprava gradbišča, določitev deponije vodovodnega materiala in zavarovanje gradbene jame, izvedba proviziranih dostopov do objektov preko izkopanih jarkov iz plohov debeline 5 cm z ograjo. Po končanih delih se gradbišče pospravi in vzpostavi v prvotno stanje.</t>
  </si>
  <si>
    <t>Zakoličba komunalnih vodov (križanja) s strani predstavnikov prizadetih upravljavcev komunalne infrastrukture.
(obstoječi in predvideni)</t>
  </si>
  <si>
    <t>Polaganje cevovoda nad projektirano javno komunalno odpadno kanalizacijo. Vmesni zasip se zasuje z nekoherentnim materialom. Izkop na mestu križanja se izvaja ročno pod nadzorom upravljalca komunalnega voda.</t>
  </si>
  <si>
    <t>Polaganje cevovoda pod obstoječim plinovodnimi priključki. Vmesni zasip se zasuje z nekoherentnim materialom. Izkop na mestu križanja se izvaja ročno pod nadzorom upravljalca komunalnega voda.</t>
  </si>
  <si>
    <t>Polaganje cevovoda pod obstoječo elektriko. Vmesni zasip se zasuje z nekoherentnim materialom. Izkop na mestu križanja se izvaja ročno pod nadzorom upravljalca komunalnega voda.</t>
  </si>
  <si>
    <t>Polaganje cevovoda nad javno meteorno kanalizacijo. Vmesni zasip se zasuje z nekoherentnim materialom. Izkop na mestu križanja se izvaja ročno pod nadzorom upravljalca komunalnega voda.</t>
  </si>
  <si>
    <t>Prečno križanje elektro kabli, varovanje z obešanjem-podpiranjem v času gradnje.Polaganje cevovoda pod elektrovodi. Vmesni zasip se zasuje z nekoherentnim materialom. Izkop na mestu križanja se izvaja ročno pod nadzorom upravljalca komunalnega voda.</t>
  </si>
  <si>
    <t>Prečno križanje plinovodom, varovanje z obešanjem-podpiranjem v času gradnje. Polaganje cevovoda pod in nad plinovodom. Vmesni zasip se zasuje z nekoherentnim materialom. Izkop na mestu križanja se izvaja ročno pod nadzorom upravljalca komunalnega voda.</t>
  </si>
  <si>
    <t>Stroški nadzora pri križanju vodovoda z ostalimi komunalnimi vodi 
(obračun po dejanskih stroških)</t>
  </si>
  <si>
    <t>Postavitev gradbenih profilov na vzpostavljeno os trase cevovoda ter določitev nivoja za merjenja globine izkopa in polaganje cevovoda.</t>
  </si>
  <si>
    <t>Črpanje vode iz vodovodnega jarka v času gradnje.</t>
  </si>
  <si>
    <t>Strojni izkop jarka globine do 2,00 m, v terenu III-IV kategorije,odvozom in/ali odlaganjem izkopanega materiala. Brežine so po potrebi zavarovane z opažem.</t>
  </si>
  <si>
    <t>odvoz slabega materiala na trajno deponijo</t>
  </si>
  <si>
    <t xml:space="preserve">*Opomba: Pri odvozu slabega materiala s kamionom kiperjem na trajno deponijo je upoštevano plačilo deponije na razdalji do 5 km, z nakladanjem, razkladanjem, planiranjem in utrjevanjem v slojih po 50 cm. Upoštevan je raztres materiala in sicer povečanje volumna za 5%. </t>
  </si>
  <si>
    <t>Delno ročni izkop jarka globine do 2,00 m, v terenu III-IV kategorije,</t>
  </si>
  <si>
    <t>Ročno planiranje dna jarka s točnostjo do 3 cm v projektiranem padcu (odstranitev večjih izboklin).</t>
  </si>
  <si>
    <t>Nabava, dobava in izdelava peščenega nasipa (posteljice) za izravnavo dna jarka debeline min 10 cm iz 2x sejanega peska brez frakcij večjih od 5 mm</t>
  </si>
  <si>
    <t>Dobava, nabava in transport materiala za izdelavo obsipa položene cevi. Obsip cevi se izvaja v slojih po 15-20 cm istočasno na obeh straneh cevi. Obsip je treba skrbno utrditi, da bo preprečeno poznejše posedanje terena nad izkopom. Obsip se utrjuje po standardnem "Proktorjevem" postopku do 95% trdosti. Obsipni material je 2x sejani pesek brez frakcij večjih od 5 mm.</t>
  </si>
  <si>
    <t>Nabava, nakladanje, transport ter zasipavanje vodovodnega jarka z gramoznim materialom s komprimiranjem zemljine v slojih po 20 cm do 95% trdnosti po standardnem Proktorjevem postopku.</t>
  </si>
  <si>
    <t>z novim materialom (upoštevana nabava in dobava)</t>
  </si>
  <si>
    <t>izdelava vodovodnega jaška 3,0x3,0</t>
  </si>
  <si>
    <t>Izkop terena III.-IV.ktg. (ročno:strojno, 20:80) za potrebe postavitve hidrantov in zračnikov. Obsip hidrantov, zračnikov s primernim gramoznim materialom in izkopanim materialom (cca 1 m3/ kos) in ureditev terena.</t>
  </si>
  <si>
    <t>Podbetoniranje, obbetoniranje vodovodne armature, zasuni, hidranti, odcepi horizontalni in vertikalni lomi, vgradnja cestnih kap, montaža betonskih podlošk. Možna je montažna betonskih podstavkov. Obračun 0,25 m3/kos izvedenega podbetoniranja.</t>
  </si>
  <si>
    <t>podbetoniranje vodov. arm.</t>
  </si>
  <si>
    <t>obbetoniranje vodov. arm.</t>
  </si>
  <si>
    <t>cestne kape</t>
  </si>
  <si>
    <t>montažne podloške</t>
  </si>
  <si>
    <t>obsip armatur</t>
  </si>
  <si>
    <t>Čiščenje terena po končani gradnji ter ureditev okolice.</t>
  </si>
  <si>
    <t>Nepredvidena zemeljska dela
(% od zemeljskih del).</t>
  </si>
  <si>
    <t>Skupaj zemeljska dela</t>
  </si>
  <si>
    <t>Priprava gradbišča, deponija vodovodnih cevi in zavarovanje vodovodnega materiala. V % od vrednosti vodovodnega materiala</t>
  </si>
  <si>
    <t>Demontaža obstoječih cevi do  pri priključitvah novih in ukinitvah,  vključno z rezanjem cevi, začasnim zapiranjem ventilov na obst. cevi, zapora vodooskrbe.  Odvoz demontiranih delov, tudi cele dolžine ukinjene cevi , na trajno deponijo, vključno s stroški deponije.</t>
  </si>
  <si>
    <t>Demontaža obstoječih fazonskih kosov, armatur, vgradnih garnitur, cestnih kap, z označevalnimi tablicami ukinjenih zasunov, hidrantov. vključno z odvozom in stroški deponije</t>
  </si>
  <si>
    <t>Izpraznitev obstoječega cevovoda z odrezom cevi</t>
  </si>
  <si>
    <t>Prenos spuščanje in polaganje cevi  v pripravljen jarek, ter poravnanje v vertikalni in horizontalni smeri</t>
  </si>
  <si>
    <t>Prenos spuščanje in polaganje fazonskih kosov in armatur do DN250, v pripravljen jarek, ter poravnanje v vertikalni in horizontalni smeri</t>
  </si>
  <si>
    <t>Montaža vodovodnih cevi na položeno in utrjeno peščeno posteljico debeline 10 cm.</t>
  </si>
  <si>
    <t>Montaža prirobničnih kosov po priloženih montažnih shemah ter dokončna obdelava in zaščita spojev.</t>
  </si>
  <si>
    <t>Montaža obojčnih kosov po priloženih montažnih shemah ter dokončna obdelava in zaščita spojev.</t>
  </si>
  <si>
    <t>Montaža zasuna (Euro 20; tip 23) s tesnili in vijaki ter vgradno garnituro in cestno kapo.</t>
  </si>
  <si>
    <t>DN80</t>
  </si>
  <si>
    <t>DN100</t>
  </si>
  <si>
    <t>DN150</t>
  </si>
  <si>
    <t>DN200</t>
  </si>
  <si>
    <t>DN250</t>
  </si>
  <si>
    <t>DN300</t>
  </si>
  <si>
    <t>Montaža podtalnega hidranta s podbetoniranjem telesa hidranta in izdelavo drenažnega zasipa.</t>
  </si>
  <si>
    <t>Montaža zračnika ''Hawle'' - vgradna izvedba z montažo tesnil, vijakov. DN100</t>
  </si>
  <si>
    <t>Dobava in montaža tablic za označevanje hidrantov in zasunov na ustrezne drogove.</t>
  </si>
  <si>
    <t>Dobava in montaža drogov za montažo tablic  iz prejšnje točke (vključno s sidri d50 dolžine 600mm). Stebrički so iz aluminijastih cevi d50 mm, višine 2400 mm.</t>
  </si>
  <si>
    <t>Nabava in polaganje signalnega in opozorilnega traku nad vodovodnimi cevmi.</t>
  </si>
  <si>
    <t>Tlačni preizkus položenega cevovoda po standardu SIST EN 805, vključno z pridobitvijo ustreznega zapisnika.</t>
  </si>
  <si>
    <t xml:space="preserve">Dezifekcija položenega cevovoda </t>
  </si>
  <si>
    <t>Nepredvidena montažna dela (% montažnih del)</t>
  </si>
  <si>
    <t>Skupaj montažna dela</t>
  </si>
  <si>
    <t>C.</t>
  </si>
  <si>
    <t>VODOVODNI MATERIAL</t>
  </si>
  <si>
    <t>Cevi DUCTIL NATURAL DN300 (EN 545:2010, C40), PN10 (standard spoj) komplet s tesnili (DIN 28610 T1), dolžina cevi l=6,0 m/kos;
Dolžina cevi je povečana za 2% zaradi obdelave.</t>
  </si>
  <si>
    <t>NL DN300</t>
  </si>
  <si>
    <t>Cevi DUCTIL NATURAL DN100 (EN 545:2010, C40), PN10 (standard spoj) komplet s tesnili (DIN 28610 T1), dolžina cevi l=6,0 m/kos;
Dolžina cevi je povečana za 2% zaradi obdelave.</t>
  </si>
  <si>
    <t>NL DN100</t>
  </si>
  <si>
    <t>Cevi DUCTIL NATURAL DN150 (EN 545:2010, C40), PN10 (standard spoj) komplet s tesnili (DIN 28610 T1), dolžina cevi l=6,0 m/kos;
Dolžina cevi je povečana za 2% zaradi obdelave.</t>
  </si>
  <si>
    <t>NL DN150</t>
  </si>
  <si>
    <t>Cevi DUCTIL NATURAL DN250 (EN 545:2010, C40), PN10 (standard spoj) komplet s tesnili (DIN 28610 T1), dolžina cevi l=6,0 m/kos;
Dolžina cevi je povečana za 2% zaradi obdelave.</t>
  </si>
  <si>
    <t>NL DN250</t>
  </si>
  <si>
    <t>PRIROBNIČNI DUCTIL fazonski kosi za tlačno stopnjo PN10 komplet s tesnili (armatura po DIN 28610 T1),
vijačni in tesnilni material upoštevan v ceni fazonskih kosov, za vsak spojni kos (FFK, T) se vgradi vrtljivo prirobnico,
za vsako prirobnico DN80 se naroči 8 vijakov M16; L/X 85/57
za vsako prirobnico DN100 oz. DN125 se naroči 8 vijakov M16; L/X 90/62 za vsako prirobnico DN150 se naroči 8 vijakov M20;L/X 100/72</t>
  </si>
  <si>
    <t>FF80(500)</t>
  </si>
  <si>
    <t>N80</t>
  </si>
  <si>
    <t>FF80(250)</t>
  </si>
  <si>
    <t>FFK150(45°)</t>
  </si>
  <si>
    <t>FFR150/80</t>
  </si>
  <si>
    <t>Q150</t>
  </si>
  <si>
    <t>T150/150</t>
  </si>
  <si>
    <t>T150/80</t>
  </si>
  <si>
    <t>FF300(1000)</t>
  </si>
  <si>
    <t>FF250(1000)</t>
  </si>
  <si>
    <t>FFK300(45°)</t>
  </si>
  <si>
    <t>FFK250(45°)</t>
  </si>
  <si>
    <t>UNI300</t>
  </si>
  <si>
    <t>UNI250</t>
  </si>
  <si>
    <t>UNI150</t>
  </si>
  <si>
    <t>UNI100</t>
  </si>
  <si>
    <t>T300/250</t>
  </si>
  <si>
    <t>T300/100</t>
  </si>
  <si>
    <t>MDK300</t>
  </si>
  <si>
    <t>MDK250</t>
  </si>
  <si>
    <t>FAZONSKI KOSI NA PRIROBNICO:</t>
  </si>
  <si>
    <r>
      <rPr>
        <sz val="8"/>
        <rFont val="Swis721 Ex BT"/>
        <family val="2"/>
        <charset val="238"/>
      </rPr>
      <t xml:space="preserve">OBOJČNI DUCTIL fazonski kosi za tlačno stopnjo PN10 komplet s tesnili (armatura po DIN 28610 T1). Vsa kolena na obojčne spoje (MMK) so predvidena s sidrnmi VI spoji, ter dva spoja pred in po kolenu enako. </t>
    </r>
    <r>
      <rPr>
        <b/>
        <sz val="8"/>
        <rFont val="Swis721 Ex BT"/>
        <family val="2"/>
        <charset val="238"/>
      </rPr>
      <t>Tesnilni (tudi za sidrne spoje) material je upoštevan v ceni fazonskih kosov</t>
    </r>
  </si>
  <si>
    <t>NL DN300(500)</t>
  </si>
  <si>
    <t>E300</t>
  </si>
  <si>
    <t>MMA300/80</t>
  </si>
  <si>
    <t>MMA300/100</t>
  </si>
  <si>
    <t>MMA300/150</t>
  </si>
  <si>
    <t>MMK300(45°)</t>
  </si>
  <si>
    <t>MMK150(45°)</t>
  </si>
  <si>
    <t>FAZONSKI KOSI NA OBOJKO:</t>
  </si>
  <si>
    <t>DUCTIL zasun (Euro 20; tip 23) z teleskopsko vgradbeno garnituro (Hvgr=1,0-1,50m), cestno kapo in prirobničnim PAM tesnilom in vijaki (tlačna stopnja PN10).</t>
  </si>
  <si>
    <t>Z80</t>
  </si>
  <si>
    <t>Z100</t>
  </si>
  <si>
    <t>Z150</t>
  </si>
  <si>
    <t>Z_R200</t>
  </si>
  <si>
    <t>Z_R250</t>
  </si>
  <si>
    <t>Z300</t>
  </si>
  <si>
    <t>Z_R300</t>
  </si>
  <si>
    <t>Podtalni hidrant</t>
  </si>
  <si>
    <t>Zračnik ''Hawle'' DN100 s prirobničnimi PAM tesnili in vijaki.</t>
  </si>
  <si>
    <t>SKUPAJ ARMATURE:</t>
  </si>
  <si>
    <t>Stroški meritve pretokov vode na hidrantih vključno s pridobitvijo potrdila</t>
  </si>
  <si>
    <t>Prevoz in prenos vodovodnega materiala iz deponije do mesta vgradnje.
V % od vrednosti vodovodnega materiala.</t>
  </si>
  <si>
    <t>Nepredviden vodovodni material
(% od vrednosti vodovodnega materiala)</t>
  </si>
  <si>
    <t>Skupaj vodovodni material</t>
  </si>
  <si>
    <t>E.</t>
  </si>
  <si>
    <t>Točkovni izkop za izvedbo prevezave obstoječega vodovodnega priključka na predviden provizorij, z odlaganjem 1m od roba gradbene jame ter zasipom</t>
  </si>
  <si>
    <t>Priprava gradbišča za provizorij, odstranitev eventuelnih ovir in ureditev delovnega mesta.</t>
  </si>
  <si>
    <t>Obsipavanje začasnega vodovodnega provizorija.</t>
  </si>
  <si>
    <t>Nakladanje, prevoz in obsip provizorija z ustreznim izkopanim materialom z roba gradbene jame</t>
  </si>
  <si>
    <t>Nakladanje, prevoz in obsip provizorija z ustreznim izkopanim materialom z začasne deponije</t>
  </si>
  <si>
    <t>Z novim materialom (upoštevana je nabava in dobava)</t>
  </si>
  <si>
    <t xml:space="preserve">Odvoz materiala začasnega nasipa provizorija s kamionom kiperjem  na trajno gradbeno deponijo s plačilom deponije na razdalji do 5 km, z nakladanjem, razkladanjem, planiranjem in utrjevanjem v slojih po 50 cm. Upoštevan je raztres materiala in sicer povečanje volumna za 5%. </t>
  </si>
  <si>
    <t>Nepredvidena zemeljska dela za provizorij (% zemeljskih del za provizorij)</t>
  </si>
  <si>
    <t>zemeljska dela za provizorij skupaj</t>
  </si>
  <si>
    <t>Dobava in polaganje cevi začasnega provizorija  za oskrbo prebivalcev s pitno vodo,  z montažo elektro spojk (upoštevan je ves preostali spojni material za izvedbo prevezave obstoječih priključkov).</t>
  </si>
  <si>
    <t>Prevoz iz začasne deponije ter montaža začasnih navrtnih zasunov</t>
  </si>
  <si>
    <t>Praznenje položenega provizorija.</t>
  </si>
  <si>
    <t>Demontaža začasnih navrtnih zasunov z odlaganjem na začasno deponijo</t>
  </si>
  <si>
    <t>Odstranitev položenega začasnega provizorija z prevozom na trajno gradbeno deponijo</t>
  </si>
  <si>
    <t>Nepredvidena dodatna montažna dela ( 10% montažnih del za provizorij)</t>
  </si>
  <si>
    <t>montažna dela za provizorij skupaj</t>
  </si>
  <si>
    <t>Nabava cevi za začasno oskrbo porabnikov z sanitarno pitno vodo Cevi PEHDd225/PN16.</t>
  </si>
  <si>
    <t>elektro spojke</t>
  </si>
  <si>
    <t>Nepredviden dodatni material za položen provizorij ( 10% materiala za provizorij)</t>
  </si>
  <si>
    <t>Vodovodni material za provizorij skupaj</t>
  </si>
  <si>
    <t>Skupaj vodovodni provizorij</t>
  </si>
  <si>
    <t>JAVNI VODOVOD ''B'' - NL DN150</t>
  </si>
  <si>
    <t>- severni del Linhartove -</t>
  </si>
  <si>
    <t>b)  OBNOVA HIŠNIH VODOVODNIH PRIKLJUČKOV - VODOVOD ''B''</t>
  </si>
  <si>
    <t>Prečno križanje z elektro kabli, varovanje z obešanjem-podpiranjem v času gradnje. Polaganje cevovoda pod elektro kabli. Vmesni zasip se zasuje z nekoherentnim materialom. Izkop na mestu križanja se izvaja ročno pod nadzorom upravljalca komunalnega voda.</t>
  </si>
  <si>
    <t>Prečno križanje TK kabli, varovanje z obešanjem-podpiranjem v času gradnje. Polaganje cevovoda pod TK inštalacijoi. Vmesni zasip se zasuje z nekoherentnim materialom. Izkop na mestu križanja se izvaja ročno pod nadzorom upravljalca komunalnega voda.</t>
  </si>
  <si>
    <t>Polaganje cevovoda pod obstoječo TK inštalacijo. Vmesni zasip se zasuje z nekoherentnim materialom. Izkop na mestu križanja se izvaja ročno pod nadzorom upravljalca komunalnega voda.</t>
  </si>
  <si>
    <t>odlaganje na rob gr. Jame (dober material)</t>
  </si>
  <si>
    <t>Odvoz na zač. Deponijo (dober material)</t>
  </si>
  <si>
    <t xml:space="preserve">Opomba: Pri odvozu slabega materiala s kamionom kiperjem na trajno deponijo je upoštevano plačilo deponije na razdalji do 5 km, z nakladanjem, razkladanjem, planiranjem in utrjevanjem v slojih po 50 cm. Upoštevan je raztres materiala in sicer povečanje volumna za 5%. </t>
  </si>
  <si>
    <t>odlaganje na rob gr. jame</t>
  </si>
  <si>
    <t>odvoz na zač. deponijo
(brežine so po potrebi varovane z opažem)</t>
  </si>
  <si>
    <t>Zasipavanje vodovodnega jarka z ustreznim materialom s komprimiranjem zemljine v slojih po 20 cm do 95% trdnosti po standardnem Proktorjevem postopku.</t>
  </si>
  <si>
    <t>Z roba gradbene jame</t>
  </si>
  <si>
    <t>z začasne deponije</t>
  </si>
  <si>
    <t>nov material</t>
  </si>
  <si>
    <t>Izdelava začasnega zasipa do nivelete terena z utrjevanjem  v slojih po 20 cm do 95% trdnosti po standardnem Proktorjevem postopku.
Upoštevan je začasni zasip do predvidenega sp. roba asfalta)</t>
  </si>
  <si>
    <t>Nakladanje in prevoz iz začasne deponije</t>
  </si>
  <si>
    <t>z novi materialom  (upoštevana nabava in dobava)</t>
  </si>
  <si>
    <t>Odvoz odkopanega materiala s kamionom kiperjem  na trajno gradbeno deponijo z plačilom deponije na razdalji do 5 km, z nakladanjem, razkladanjem, planiranjem in utrjevanjem v slojih po 50 cm. Upoštevan je raztres materiala in sicer povečanje volumna za 5%. (Ves ustrezen material je porabljen za zasip, začasni zasip in provizorij.)</t>
  </si>
  <si>
    <t>Izkop terena III.-IV.ktg. (ročno:strojno, 20:80) za potrebe postavitve  hidrantov in zračnikov. Obsip hidrantov, zračnikov s primernim gramoznim materialom in izkopanim material (cca 1 m3/ kos). Ureditev terena v prvotno stanje.</t>
  </si>
  <si>
    <t>26.</t>
  </si>
  <si>
    <t>27.</t>
  </si>
  <si>
    <t>Demontaža obstoječih cevi do DN250 pri priključitvah novih in ukinitvah,  vključno z rezanjem cevi, začasnim zapiranjem ventilov na obst. cevi, zapora vodooskrbe.  Odvoz demontiranih delov, tudi cele dolžine ukinjene cevi , na trajno deponijo, vključno s stroški deponije.</t>
  </si>
  <si>
    <t>Montaža zračnika ''Hawle'' - podtalna izvedba z montažo tesnil, vijakov, cestne kape in montažne podloške. DN50</t>
  </si>
  <si>
    <t xml:space="preserve">Dezinfekcija položenega cevovoda </t>
  </si>
  <si>
    <t>PRIROBNIČNI DUCTIL fazonski kosi za tlačno stopnjo PN10 komplet s tesnili (armatura po DIN 28610 T1, K9),
vijačni in tesnilni material upoštevan v ceni fazonskih kosov, za vsak spojni kos (FFK, T) se vgradi vrtljivo prirobnico,
za vsako prirobnico DN80 se naroči 8 vijakov M16; L/X 85/57
za vsako prirobnico DN100 oz. DN125 se naroči 8 vijakov M16; L/X 90/62 za vsako prirobnico DN150 se naroči 8 vijakov M20;L/X 100/72</t>
  </si>
  <si>
    <t>T150/100</t>
  </si>
  <si>
    <t>FFR200/150</t>
  </si>
  <si>
    <t>FFR100/80</t>
  </si>
  <si>
    <t>T100/80</t>
  </si>
  <si>
    <t>UNI80</t>
  </si>
  <si>
    <t>UNI200</t>
  </si>
  <si>
    <t>NL DN150(500)</t>
  </si>
  <si>
    <t>E150</t>
  </si>
  <si>
    <t>MMA150/80</t>
  </si>
  <si>
    <t>MMA150/100</t>
  </si>
  <si>
    <t>MMA150/150</t>
  </si>
  <si>
    <t>Z200</t>
  </si>
  <si>
    <t>b) OBNOVA HIŠNIH VODOVODNIH PRIKLJUČKOV</t>
  </si>
  <si>
    <t>a.</t>
  </si>
  <si>
    <t>Zemeljska dela (priključki)</t>
  </si>
  <si>
    <t>Postavitev gradbenih profilov na vzpostavljeno os trase cevovoda ter določitev nivoja za merjenje globine izkopa in polaganje cevovoda</t>
  </si>
  <si>
    <r>
      <rPr>
        <sz val="8"/>
        <rFont val="Swis721 Ex BT"/>
        <family val="2"/>
        <charset val="238"/>
      </rPr>
      <t>Strojni izkop (92%) in delno ročni izkop (8%) jarka globine do 2,00 m, v terenu III-IV kategorije,  z odlaganjem kakovostnega materiala na rob gradbene jame(40%) ter odvozom slabšega  izkopanega materiala(60%) z nakladanjem na kamion na trajno deponijo . Brežine so po potrebi zavarovane z opažem.
Brežine se izvajajo v naklonu 60</t>
    </r>
    <r>
      <rPr>
        <sz val="8"/>
        <rFont val="Calibri"/>
        <family val="2"/>
        <charset val="238"/>
      </rPr>
      <t xml:space="preserve">°
</t>
    </r>
    <r>
      <rPr>
        <sz val="8"/>
        <rFont val="Swis721 Ex BT"/>
        <family val="2"/>
        <charset val="238"/>
      </rPr>
      <t>Širina dna izkopa je 50cm, globina je 1,30m</t>
    </r>
  </si>
  <si>
    <t>Utrjen teren (odstarnitev in ponovno polaganje bet. tlakovcev)</t>
  </si>
  <si>
    <t>Rušitev, nabava ter ponovno polaganje asfalta v privatnih površinah v širini 2m</t>
  </si>
  <si>
    <t>Neutrjen teren</t>
  </si>
  <si>
    <t>Ročno planiranje dna jarka, izdelava peščenega nasipa, nabava in transport materiala za izdelavo obsipa nad cevjo, zasipavanje vodovodnega jarka z materialom z roba gradbene jame(40%), nabava, nakladanje in prevoz ter zasipavanje vodovodnega jarka z novim materialom (60%) s komprimiranjem zemljine v slojih po 20 cm ter končnim čiščenjem terena</t>
  </si>
  <si>
    <t>Varovanje žive meje z odstranitvojo in ponovno vraditvijo s pognojevanjem in zalivanjem</t>
  </si>
  <si>
    <t>Izvedba križanja z obstoječimi komunalnimi vodi (izkop na mestu križanja se izvaja ročno)</t>
  </si>
  <si>
    <t>Postavitev cestnih kap na končno niveleto terena</t>
  </si>
  <si>
    <t>Polaganje vodovodne in zaščitne cevi skozi steno vodomernega mesta  s čiščenjem in tesnenjem preboja.</t>
  </si>
  <si>
    <t>Nepredvidena zemeljska dela (% gradbenih del)</t>
  </si>
  <si>
    <t>b.</t>
  </si>
  <si>
    <t>Montažna dela (priključki)</t>
  </si>
  <si>
    <t>Prevoz in prenos vodovodnega materiala iz deponije do mesta vgradnje. V % od vrednosti vodovodnega materiala.</t>
  </si>
  <si>
    <t>Demontaža obstoječih hišnih vodovodnih priključkov (vodovodne cevi, fitingov, vodomera, cestne kape, navrtnega zasuna..) z odvozom na gradbeno deponjo</t>
  </si>
  <si>
    <t>Prenos spuščanje in montaža vodovodnih cevi v obstoječo zaščitno cev.</t>
  </si>
  <si>
    <t>Montaža vodovodnih in zaščitnih cevi na položeno in utrjeno peščeno posteljico debeline 10 cm.</t>
  </si>
  <si>
    <t>Montaža navrtnih zasunov z vgradbeno garnituro in cestno kapo, pehodno ločno spojko ter montažo betonskih podložnih plošč.</t>
  </si>
  <si>
    <t>Montaža vodovodne armature in fitingov v vodomernem mestu  po specifikaciji materiala</t>
  </si>
  <si>
    <t>Nabava in polaganje signalnega in opozorilnega traku nad vodovodnimi cevmi</t>
  </si>
  <si>
    <t xml:space="preserve">Tlačni preizkus položenega cevovoda po standardu SIST EN 805 </t>
  </si>
  <si>
    <t>Nepredvidena montažna dela (% motažnih del del)</t>
  </si>
  <si>
    <t>c.</t>
  </si>
  <si>
    <t>Vodovodni material (priključki)</t>
  </si>
  <si>
    <t xml:space="preserve">Cevi PE100d32, PN 16  priključna cev </t>
  </si>
  <si>
    <t xml:space="preserve">Cevi PE80d63, PN 10, zaščitna cev </t>
  </si>
  <si>
    <t>Vodovodna armatura za priključitev na javni vodovod:navrtni zasun, streme za NZ, koleno priključno, vgradna granitura (Hvgr 1,0 - 1,5m), betonski podstavek mali in cestna kapa DN90.</t>
  </si>
  <si>
    <t>Nabava in dobava fitingov na vodomernih mestih (kroglične pipe, kolena, tesnila, reducirke, podloške,…): pipa krogelna, pipa krogelna  z izpustom, zmanjševalni kos, spojka ravna za PE cevi, nosilec za vodmer s holandcem, betonski podstavek 40x40 cm, nepovratni ventil (vložek) in Nabava in dobava gumi tesnil</t>
  </si>
  <si>
    <t>Nepredviden vodovodni material</t>
  </si>
  <si>
    <t>Stroški transporta vodovodnih armatur in fazonskih kosov (% od vrednosti vodovodnega materiala)</t>
  </si>
  <si>
    <t>JAVNI VODOVOD ''C'' - NL DN300</t>
  </si>
  <si>
    <t>- Topniška in Linhratova desno od križišča -</t>
  </si>
  <si>
    <t>Obnova vodovoda poteka skupaj v sklopu obnove kanalizacije in ceste, zato je rušitev in obnova cestišča zajeta v durgih dveh načrtih.
Delilnik bo določen naknadno</t>
  </si>
  <si>
    <t>Cevi DUCTIL NATURAL DN200 (EN 545:2010, C40), PN10 (standard spoj) komplet s tesnili (DIN 28610 T1), dolžina cevi l=6,0 m/kos;
Dolžina cevi je povečana za 2% zaradi obdelave.</t>
  </si>
  <si>
    <t>NL DN200</t>
  </si>
  <si>
    <t>T100/100</t>
  </si>
  <si>
    <t>NL DN100(500)</t>
  </si>
  <si>
    <t>NL DN200(500)</t>
  </si>
  <si>
    <t>E100</t>
  </si>
  <si>
    <t>E200</t>
  </si>
  <si>
    <t>MMK200(45°)</t>
  </si>
  <si>
    <t>JAVNI VODOVOD ''D'' - NL DN100</t>
  </si>
  <si>
    <t xml:space="preserve"> - prečno na Linhartovo -</t>
  </si>
  <si>
    <t>b)  OBNOVA HIŠNIH VODOVODNIH PRIKLJUČKOV - VODOVOD ''D''</t>
  </si>
  <si>
    <t>FFK100(45°)</t>
  </si>
  <si>
    <t>REKONSTRUKCIJA LINHARTOVE CESTE</t>
  </si>
  <si>
    <t xml:space="preserve"> - obnova javne kanalizacije</t>
  </si>
  <si>
    <t>proj.št. 1458/N-22</t>
  </si>
  <si>
    <t>skupaj</t>
  </si>
  <si>
    <t>SKUPAJ Z DDV</t>
  </si>
  <si>
    <t>2.1.</t>
  </si>
  <si>
    <t>KANAL K1 in K3</t>
  </si>
  <si>
    <t>2.1.1.</t>
  </si>
  <si>
    <t>PRIPRAVLJALNA DELA</t>
  </si>
  <si>
    <t>2.1.2.</t>
  </si>
  <si>
    <t>2.1.3.</t>
  </si>
  <si>
    <t>GRADBENA DELA</t>
  </si>
  <si>
    <t>2.1.4.</t>
  </si>
  <si>
    <t>KANALIZACIJSKA DELA</t>
  </si>
  <si>
    <t>2.1.5.</t>
  </si>
  <si>
    <t>KRIŽANJE Z OSTALIMI KOMUNALNIMI VODI</t>
  </si>
  <si>
    <t>2.1.6.</t>
  </si>
  <si>
    <t>POŽIRANIŠKE ZVEZE</t>
  </si>
  <si>
    <t>SKUPAJ BREZ DDV:</t>
  </si>
  <si>
    <t>enota</t>
  </si>
  <si>
    <t>cena/enoto</t>
  </si>
  <si>
    <t xml:space="preserve">Nabava, postavitev in odstranitev obvestilne </t>
  </si>
  <si>
    <t>table na gradbišču (napisi s podatki o</t>
  </si>
  <si>
    <t>naročniku, odg. vodji projekta, odgov.</t>
  </si>
  <si>
    <t>projektantu, nadzorniku…)</t>
  </si>
  <si>
    <t>Obračun v sklopu ureditve ceste</t>
  </si>
  <si>
    <t>Izdelava varnostnega načrta po gradbeni</t>
  </si>
  <si>
    <t>zakonodaji in predpisih o zagotavljanju</t>
  </si>
  <si>
    <t>varnosti in zdravja pri delu pred</t>
  </si>
  <si>
    <t>pričetkom gradnje</t>
  </si>
  <si>
    <t>(za kanal K1 in K3)</t>
  </si>
  <si>
    <t xml:space="preserve">Zakoličenje osi kanalizacije z oznako </t>
  </si>
  <si>
    <t>revizijskih jaškov in globine kanalov</t>
  </si>
  <si>
    <t>m1</t>
  </si>
  <si>
    <t>Zakoličba in nadzor pri gradnji kanala pristojnih služb</t>
  </si>
  <si>
    <t xml:space="preserve">ostalih komunalnih vodov na območju: </t>
  </si>
  <si>
    <t xml:space="preserve">Elektro, PTT, plinovod, vodovod, javna razsvetljava,... </t>
  </si>
  <si>
    <t>Postavitev gradbenih profilov na</t>
  </si>
  <si>
    <t>vzpostavljeno os trase kanala, ter</t>
  </si>
  <si>
    <t>določitev nivoja za merjenje globine</t>
  </si>
  <si>
    <t xml:space="preserve">izkopa </t>
  </si>
  <si>
    <t>Izvajanje projektantskega nadzora pri gradnji</t>
  </si>
  <si>
    <t>javne kanalizacije</t>
  </si>
  <si>
    <t>Izvajanje geomehanskega nadzora pri gradnji</t>
  </si>
  <si>
    <t>javne kanalizacije, vključno z vsemi meritvami</t>
  </si>
  <si>
    <t>in izdelavo poročila</t>
  </si>
  <si>
    <t>Izdelava provizorijev za peš prehod čez</t>
  </si>
  <si>
    <t>gradbeno jamo kanalizacije</t>
  </si>
  <si>
    <t>Izdelava poročila o ravnanju z gradbenimi odpadki</t>
  </si>
  <si>
    <t>v skladu z Uredbo o ravnanju z gradbenimi odpadki,</t>
  </si>
  <si>
    <t>ki nastanejo pri gradbenih delih (v dveh izvodih)</t>
  </si>
  <si>
    <t>Načrt organizacije gradbišča</t>
  </si>
  <si>
    <t>Geodetski posnetek, vris v kataster in izdelava</t>
  </si>
  <si>
    <t>geodetskega načrta vključno z datoteko koordinat</t>
  </si>
  <si>
    <t>za hišne priključke in cestne požiralnike.</t>
  </si>
  <si>
    <t xml:space="preserve">En izvod posnetka v koordinatnem sistemu </t>
  </si>
  <si>
    <t>D96 se odda v elektronski obliki.</t>
  </si>
  <si>
    <t>Obračun po 1m1</t>
  </si>
  <si>
    <t>Izdelava načrta PID za izvedeno javno kanalizacijo</t>
  </si>
  <si>
    <t>v 3 izvodih + CD</t>
  </si>
  <si>
    <t>Izdelava dokazila o zanesljivosti objekta vključno</t>
  </si>
  <si>
    <t>z vodilno mapo v 3 izvodih + CD</t>
  </si>
  <si>
    <t>Fotoevidentiranje obstoječih objektov pred</t>
  </si>
  <si>
    <t xml:space="preserve">pričetkom gradnje. V ceni zajeta izdelava </t>
  </si>
  <si>
    <t>poročila v oblili elaborata v 2 izvodih in 1</t>
  </si>
  <si>
    <t>izvodu na CD</t>
  </si>
  <si>
    <t>Skupaj pripravljalna dela:</t>
  </si>
  <si>
    <t xml:space="preserve">Strojni izkop zemljine jarka globine 0-5,0 m pod   </t>
  </si>
  <si>
    <t>kotom 90° v terenu III. Ktg. z odvozom</t>
  </si>
  <si>
    <t>na  trajno deponijo s plačilom takse</t>
  </si>
  <si>
    <t>na začasno gradbiščno deponijo</t>
  </si>
  <si>
    <t>Ročni izkop izkop zemljine jarka</t>
  </si>
  <si>
    <t>v terenu III. Ktg. z odvozom</t>
  </si>
  <si>
    <t>Dobava, vgradnja in izvlečenje tipskega opažnega sistema</t>
  </si>
  <si>
    <t>z razpiranjem (Krings ali podobno)</t>
  </si>
  <si>
    <t>V ceno vključena dobava oz. izposoja opaža.</t>
  </si>
  <si>
    <t xml:space="preserve">za izdelavo posteljice in nasipa nad položenimi cevmi </t>
  </si>
  <si>
    <t>30 cm nad temenom. Obsip se izvaja v</t>
  </si>
  <si>
    <t>slojih po 15 cm, istočasno na obeh straneh</t>
  </si>
  <si>
    <t>cevi.Obsip in nasip se utrjujeta do 95%</t>
  </si>
  <si>
    <t xml:space="preserve">po standardnem Proktorjevem postopku </t>
  </si>
  <si>
    <t>Zasip jarka z izkopanim materialom deponiranim</t>
  </si>
  <si>
    <t>na začasni gradbiščni deponiji z utrjevanjem</t>
  </si>
  <si>
    <t xml:space="preserve">v slojih  po 30 cm do 95 % trdnosti po standardnem </t>
  </si>
  <si>
    <t>Proktorjevem postopku</t>
  </si>
  <si>
    <t xml:space="preserve">Zasip jarka z novim materialom z utrjevanjem </t>
  </si>
  <si>
    <t>Ročno planiranje dna jarka s točnostjo</t>
  </si>
  <si>
    <t>+/- 3 cm po projektiranem padcu</t>
  </si>
  <si>
    <t>Ostala dodatna in nepredvidena</t>
  </si>
  <si>
    <t>dela. Obračun po dejanskih stroških</t>
  </si>
  <si>
    <t>porabe časa in materiala po vpisu v</t>
  </si>
  <si>
    <t>gradbeni dnevnik.</t>
  </si>
  <si>
    <t xml:space="preserve">Ocena stroškov 10 % od vrednosti del </t>
  </si>
  <si>
    <t>Skupaj zemeljska dela:</t>
  </si>
  <si>
    <t xml:space="preserve">Dobava in vgradnja revizijskega jaška iz armiranega  </t>
  </si>
  <si>
    <t>z zaklepom in protihrupnim vložkom.</t>
  </si>
  <si>
    <t>LTŽ pokrovi morajo ustrezati standardu EN124</t>
  </si>
  <si>
    <t>(PAM, Norinco ali enakovredno)</t>
  </si>
  <si>
    <t>gl. do 3,0 do 4,0</t>
  </si>
  <si>
    <t xml:space="preserve">Ocena stroškov 10 % od vrednosti  </t>
  </si>
  <si>
    <t>del.</t>
  </si>
  <si>
    <t>Skupaj gradbena dela:</t>
  </si>
  <si>
    <t>Prevoz in prenos kanalizacijskega materiala z</t>
  </si>
  <si>
    <t>deponije do mesta vgradnje.</t>
  </si>
  <si>
    <t>Dobava in montaža GRP kanalskih cevi</t>
  </si>
  <si>
    <t xml:space="preserve">SN 10000, PN1 po SIST EN 14364 in spojkami </t>
  </si>
  <si>
    <t xml:space="preserve">z EPDM tesnilom, cevi morajo imeti notranji </t>
  </si>
  <si>
    <t xml:space="preserve">zaščitni sloj iz čistega poliestra po DIN 19565 </t>
  </si>
  <si>
    <t>in DIN 19523</t>
  </si>
  <si>
    <t>DN 300 mm</t>
  </si>
  <si>
    <t>DN 400 mm</t>
  </si>
  <si>
    <t>Pregled s TV kamero po standardu</t>
  </si>
  <si>
    <t xml:space="preserve">EN 13508-2:2003 in smernicah ATV-M 143-2 </t>
  </si>
  <si>
    <t>in čiščenje kanala po končanih delih</t>
  </si>
  <si>
    <t>Tlačni preizkus vodotesnosti položenih</t>
  </si>
  <si>
    <t xml:space="preserve">kanalizacijskih cevi  po veljavnem </t>
  </si>
  <si>
    <t>standardu EN 1610</t>
  </si>
  <si>
    <t>Črpanje vode iz gradbene jame v času</t>
  </si>
  <si>
    <t xml:space="preserve">izvedbe izkopa za potrebe kanalizacije in med </t>
  </si>
  <si>
    <t>obbetoniranjem cevi (v deževnem obdobju in pri</t>
  </si>
  <si>
    <t>izdelavi prevezav) z vso potrebno opremo,</t>
  </si>
  <si>
    <t>deli, matrialom in porabo energije</t>
  </si>
  <si>
    <t>ure</t>
  </si>
  <si>
    <t>Prečrpavanje kanalizacije v času gradnje z vso</t>
  </si>
  <si>
    <t xml:space="preserve">potrebno opremo, deli, materialom in porabo  </t>
  </si>
  <si>
    <t>energije</t>
  </si>
  <si>
    <t xml:space="preserve">Ocena stroškov 10 % od vrednosti del  </t>
  </si>
  <si>
    <t>Skupaj kanalizacijska dela:</t>
  </si>
  <si>
    <t xml:space="preserve">Prečno zavarovanje obstoječega plinovoda </t>
  </si>
  <si>
    <t xml:space="preserve">v času izvedbe gradbene jame </t>
  </si>
  <si>
    <t>in vzpostavitev v prvotno stanje</t>
  </si>
  <si>
    <t>Prečno zavarovanje obstoječega TK kabla oz.</t>
  </si>
  <si>
    <t>obbetonirane TK kanalizacije z obešanjem</t>
  </si>
  <si>
    <t xml:space="preserve">ali podpiranjem v času izvedbe gradbene jame </t>
  </si>
  <si>
    <t xml:space="preserve">Prečno zavarovanje obstoječega NN in VN kabla oz. </t>
  </si>
  <si>
    <t>obbetonirane EK kanalizacije z obešanjem</t>
  </si>
  <si>
    <t xml:space="preserve">Prečno zavarovanje obstoječega vodovda </t>
  </si>
  <si>
    <t xml:space="preserve">z obešanjem v času izvedbe gradbene jame </t>
  </si>
  <si>
    <t>do DN 150</t>
  </si>
  <si>
    <t xml:space="preserve">Vzdolžno zavarovanje obstoječega vodovoda </t>
  </si>
  <si>
    <t>z obešanjem-podpiranjem v času izvedbe gradbene</t>
  </si>
  <si>
    <t>jame in vzpostavitev v prvotno stanje</t>
  </si>
  <si>
    <t>Skupaj križanje z ostalimi komunalnimi vodi:</t>
  </si>
  <si>
    <t>POŽIRALNIŠKE ZVEZE</t>
  </si>
  <si>
    <t xml:space="preserve">Zakoličenje osi kanalizacije </t>
  </si>
  <si>
    <t>Izkop kanalizacijskega jarka globine</t>
  </si>
  <si>
    <t>0-1,50  m1, v terenu III ktg. z odlaganjem</t>
  </si>
  <si>
    <t>izkopanega materiala ob rob izkopa,</t>
  </si>
  <si>
    <t>naklon brežine 60°</t>
  </si>
  <si>
    <t xml:space="preserve">Zasip jarka z materialom deponiranim </t>
  </si>
  <si>
    <t xml:space="preserve">ob izkopu v slojih po 25 cm do 95 % trdnosti po </t>
  </si>
  <si>
    <t>standardnem Proktorjevem postopku</t>
  </si>
  <si>
    <t xml:space="preserve">Odvoz  viška izkopanega materiala na </t>
  </si>
  <si>
    <t>odpadno deponijo vključno s stroški</t>
  </si>
  <si>
    <t>deponije, H =do 15 km s plačilom</t>
  </si>
  <si>
    <t>komunalne takse</t>
  </si>
  <si>
    <t>Dobava in montaža  PVC  kanalskih cevi</t>
  </si>
  <si>
    <t>vključo s pripadajočimi fazonskimi kosi</t>
  </si>
  <si>
    <t>Izdelava priključka zveze požiralnikov</t>
  </si>
  <si>
    <t>na javno kanalizacijo z vpadnim jaškom</t>
  </si>
  <si>
    <t>iz cevi PVC200, ustreznimi fazonskimi kosi</t>
  </si>
  <si>
    <t>in polnim obbetonranjem z betonm C 16/20</t>
  </si>
  <si>
    <t>z vsemi pomožnimi deli</t>
  </si>
  <si>
    <t>Križanje projektiranih požiralniških zvez z</t>
  </si>
  <si>
    <t>ostalimi komunalnimi vodi skupaj z varovanjem, obešanjem</t>
  </si>
  <si>
    <t>podpiranjem in vzpostavitvijo v prvotno stanje</t>
  </si>
  <si>
    <t>Ocena stroškov 10 % od vrednosti del</t>
  </si>
  <si>
    <t>Skupaj požiralniške zveze:</t>
  </si>
  <si>
    <t>Dobava in vgradnja tipskega elementa za odpadke  model KOŠKO po katalogu urbane opreme MOL. Koš za odpadke je izdelan iz konstrukcijskega jekla. Ukriv­ljene palice premera 12 mm so pritrjene na jeklene obroče. Na zgornjem obroču sta nameščena pepelnik s ključavnico in pokrov koša. Pokrov je sestavljen iz jeklenih palic, ki preprečujejo pticam dostop do odpadkov. V zgornjem delu (pod pokrovom) je nameščen žični obroč, namenjen pritrdit­vi vreče za odpadke. Vsi deli so pocinkani in lakirani. 
Krožno oblikovan podstavek koša je obtežen, da ga je težko prestavljati ali zvračati. . Dimenzije volumen 200L, višina 102cm, premer 76cm.</t>
  </si>
  <si>
    <t>VODOVODNI MATERIAL - OBRAZEC 1</t>
  </si>
  <si>
    <r>
      <t xml:space="preserve">Pomembno!:
</t>
    </r>
    <r>
      <rPr>
        <sz val="10"/>
        <color rgb="FF000000"/>
        <rFont val="Arial CE"/>
        <charset val="238"/>
      </rPr>
      <t xml:space="preserve">    1. V tem seznamu OBRAZEC 1 je naveden seznam ključnih materialov in opreme z minimalnimi zahtevanimi
        karakteristikami, ki jih ponujen material poleg zahtev, 
        ki izhajajo iz veljavne zakonodaje mora izpolnjevati. Ves ponujen material in oprema mora obvezno izpolnjevati 
        minimalne zahtevane karakteristike. 
        Izpolnjevanje ustreznosti materiala in opreme pred vgradnjo obvezno preverita predstavnik nadzora in upravljalca. 
        Ponudnik / izvajalec del skladnost z zahtevami obvezno dokazuje z ustreznimi certifikati, soglasji,.....
    2. Izdelki morajo biti primerni za uporabo v sistemih s pitno vodo in izdelani v skladu z veljavnimi standardi SIST / EN 
        ter imeti ustrezne certifikate / tehnična soglasja
       (skladno z veljavno zakonodajo - ZGPro ter ZGO-1 (s sprem. in  dopol.)).</t>
    </r>
  </si>
  <si>
    <t xml:space="preserve">Minimalne zahtevane karakteristike </t>
  </si>
  <si>
    <t>A. STROJNA OPREMA</t>
  </si>
  <si>
    <t>1. CEVOVODI</t>
  </si>
  <si>
    <t xml:space="preserve">Vpišite proizvajalca in tip materiala, ki ga nudite:
</t>
  </si>
  <si>
    <r>
      <t>Tlačne cevi iz nodularne litine (NL) z navadnim ali varovanim sidrnim spojem in EPDM tesnilom, preferiranega tlačnega razreda najmanj C40 (do vključno DN300) oz. C30 za DN &gt;300, dolžina posamezne cevi je 6 m. Vsi spoji morajo biti primerni za tlake minimalno 16 bar oz. 25 bar (skladno s ponudbenim predračunom in spodnjimi specifikacijami ter zahtevami naročnika v razpisni dokumentaciji).
Cevi morajo biti izdelane na obojko v skladu s SIST EN 545:2011. Na zunanji strani morajo biti zaščitene z aktivno galvansko zaščito, ki omogoča vgradnjo cevi tudi v agresivno zemljo z zlitino Zn + Al debeline 400 g/m</t>
    </r>
    <r>
      <rPr>
        <vertAlign val="superscript"/>
        <sz val="9"/>
        <rFont val="Arial CE"/>
        <charset val="238"/>
      </rPr>
      <t>2</t>
    </r>
    <r>
      <rPr>
        <sz val="9"/>
        <rFont val="Arial CE"/>
        <charset val="238"/>
      </rPr>
      <t xml:space="preserve"> (v razmerju 85%  in ostalo Al) in modrim pokrivnim nanosom, na notranji strani pa s cementno oblogo v skladu s SIST EN 545:2011. 
Druga zunanja zaščita cevi možna le ob izrecni zahtevi v popisu vodovodnega materiala - te cevi morajo biti izdelane skladno s SIST EN 545:2011 - Annex D, točka D.2.3)
Cevi morajo biti obvezno opremljene z odgovarjajočimi tesnili v skladu z SIST EN 681-1 in ISO 4633. Obojčno tesnilo oz. spoj mora biti zaradi zagotovitve kvalitete spoja preizkušen skupaj s cevmi (certifikat).</t>
    </r>
  </si>
  <si>
    <t>Fazonski kosi iz nodularne litine na obojko z navadnim ali varovanim sidrnim spojem in EPDM tesnilom. Obojčni fazonski kosi morajo imeti isti spoj kot cevi. 
Fazonski kosi morajo biti izdelani iz duktilne litine GGG400 v skladu s SIST EN 545:2011, z zunanjo in notranjo epoksi zaščito min. debeline 70 mikronov po postopku kataforeze ali min. 250 mikronov po klasičnem postopku. Glede na zahteve iz popisa upoštevati drugo zunanjo zaščito cevi primerno za vgradnjo v zemljine s prisotnostjo talne vode in z večjo verjetnostjo pojava korozije (skladno s SIST EN 545:2011 - Annex D, točka D.2.3)
Opremljeni morajo biti z odgovarjajočimi tesnili v skladu z SIST EN 681-1 in ISO 4633. Obojčno tesnilo oz. spoj mora biti zaradi zagotovitve kvalitete spoja preizkušen skupaj s fazoni (certifikat).</t>
  </si>
  <si>
    <t>Fazonski kosi iz nodularne litine s prirobnico morajo biti izdelani iz duktilne litine GGG400 v skladu z SIST EN 545:2011, z zunanjo in notranjo epoksi zaščito min. debeline 70 mikronov po postopku kataforeze ali min. 250 mikronov po klasičnem postopku. 
Prirobnični fazonski kosi standardne izvedbe morajo imeti vrtljivo prirobnico, ostali (samo FF kos) pa imajo lahko fiksno.</t>
  </si>
  <si>
    <t>2. ARMATURE (s prirobnicami)</t>
  </si>
  <si>
    <t>Univerzalne spojke:
Spojka s telesom iz nodularne litine za spajanje cevi različnih materialov, z EPDM tesnilom in obojestransko epoksi zaščito minimalne debeline 250 mikronov ali Rilsan Nylon 11. Obojčno tesnilo oz. spoj mora omogočati lom na spoju min 4°. Spoj mora zagotavljati sidranje pri tlaku ≥ 16 bar.</t>
  </si>
  <si>
    <t>Montažno-demontažni kos:
Montažno-demontažni kosi s telesom iz jeklene ali nodularne litine in zaščitenim z epoksi zaščito min. debeline 250 mikronov, s stojnimi vijaki na eni strani in maticami za regulacijo, s koničnim tesnenjem. Testiran po SIST EN 12266-1. Tesnila EPDM ali NBR.</t>
  </si>
  <si>
    <t>Odcepi z vgrajenimi zasuni:
Kompaktne izvedbe, T ali TT kos z vgrajenim enim ali več zasuni. Vgrajeni zasuni morajo biti izvedbe z mehkim tesnenjem z vretenom iz nerjavečega jekla, klin zasuna je zaščiten z EPDM elastomerno gumo, tesnenje na vretenu je izvedeno z dvema "O" tesniloma.
Telo armature iz nodularne litine z obojestransko epoksi zaščito pred erozijo.
Ustrezati morajo zahtevam standardov SIST EN1074 in SIST EN12266.</t>
  </si>
  <si>
    <t>EV zasuni kratke izvedbe (po SIST EN 558:2008+A1:2012, serija 14):
EV zasuni morajo biti izdelani iz litine GGG-40, z obojestransko epoksi zaščito minimalne debeline 250 mikronov. Klin zasuna je zaščiten z EPDM elastomerno gumo. Vreteno zasuna je izdelano iz nerjavečega jekla. Tesnenje na vretenu je izvedeno z dvema "O" tesniloma. Na obeh straneh klina so vodila iz poliamida. Ustrezati morajo zahtevam standardov SIST EN1074 in SIST EN12266. Npr. PAM EURO20, IMP art.735 ali enakovredno</t>
  </si>
  <si>
    <t>Prirobnična loputa:
dvojno ekscentrična, ki omogoča 100% tesnenje. Ohišje in loputa iz litine GGG-50 ali GGG-40, zaščitena z obojestransko epoksi zaščito minimalne debeline 250 mikronov. 
Sedež lopute iz nerjavečega materiala, vreteno in vijaki, ki so v stiku z medijem iz nerjavečega jekla. Tesnenje na vretenu je izvedeno z dvema "O" EPDM tesniloma. Tesnilo iz EPDM.
Loputa mora ustrezati zahtevam SIST EN 1074, SIST EN 593:2009, SIST EN 12266.</t>
  </si>
  <si>
    <r>
      <t>Podtalni hidrant:
s prirobničnim priključkom in EPDM tesnilom. Skladen s standardi SIST EN 14339:2005 in SIST EN1074-6:2008.
Material hidranta NL ali INOX, pretočna karakteristika K</t>
    </r>
    <r>
      <rPr>
        <vertAlign val="subscript"/>
        <sz val="9"/>
        <rFont val="Arial CE"/>
        <charset val="238"/>
      </rPr>
      <t xml:space="preserve">v </t>
    </r>
    <r>
      <rPr>
        <sz val="9"/>
        <rFont val="Arial CE"/>
        <charset val="238"/>
      </rPr>
      <t>&gt; 120 m</t>
    </r>
    <r>
      <rPr>
        <vertAlign val="superscript"/>
        <sz val="9"/>
        <rFont val="Arial CE"/>
        <charset val="238"/>
      </rPr>
      <t>3</t>
    </r>
    <r>
      <rPr>
        <sz val="9"/>
        <rFont val="Arial CE"/>
        <charset val="238"/>
      </rPr>
      <t xml:space="preserve">/h pri ΔP=1 bar.
NL deli zunaj in znotraj zaščiteni z epoksi barvo min. debeline 250 mikronov. Hidrant opremljen s sistemom za preprečevanje iztoka v primeru loma in drenažnim sistemom - izpustno odprtino za izpust stoječe vode iz hidranta skladno s SIST EN1074-6:2008. </t>
    </r>
  </si>
  <si>
    <t>Nadzemni hidrant:
s telesom iz NL ali INOX, prirobničnim priključkom in EPDM tesnilom. Hidrant skladen s standardi SIST EN14384:2005 in SIST EN 1074-6:2008. S tremi stabilnimi spojkami: 2 × tip C in 1 × tip B za DN80 ter 2 × tip B in 1 × tip A  za DN100.
- min. pretočne karakteristike (Kv) po SIST EN 14348:2005. 
Omogočeno obračanje glave za 360°.
Material hidranta je NL ali INOX, notranji deli iz nerjavnega materiala, NL deli hidranta zunaj in znotraj zaščiteni z epoksi premazom min. debeline 250 mikronov. Opremljen s sistemom za preprečevanje iztoka v primeru loma in izpustno odprtino za izpust stoječe vode iz hidranta skladno s SIST EN1074-6:2008</t>
  </si>
  <si>
    <r>
      <t xml:space="preserve">Zračniki (avtomatski):
</t>
    </r>
    <r>
      <rPr>
        <u/>
        <sz val="9"/>
        <rFont val="Arial CE"/>
        <charset val="238"/>
      </rPr>
      <t>vgradnja v zemljino:</t>
    </r>
    <r>
      <rPr>
        <sz val="9"/>
        <rFont val="Arial CE"/>
        <charset val="238"/>
      </rPr>
      <t xml:space="preserve">
kompaktne izvedbe, z zaščitno konstrukcijo iz nerjavnega materiala in vgrajenim zračnim ventilom s funkcijo odvajanja in dovajanja ≥ 180 m</t>
    </r>
    <r>
      <rPr>
        <vertAlign val="superscript"/>
        <sz val="9"/>
        <rFont val="Arial CE"/>
        <charset val="238"/>
      </rPr>
      <t>3</t>
    </r>
    <r>
      <rPr>
        <sz val="9"/>
        <rFont val="Arial CE"/>
        <charset val="238"/>
      </rPr>
      <t>/h zraka v/iz cevovoda in avtomatskim zapornim ventilom, ki omogoča vgradnjo pod tlakom. Zračnik mora biti opremljen z drenažnim izpustom iz telesa zračnika. 
S prirobnico, EPDM tesnilom in deli iz NL z obojestransko epoksi zaščito min. debeline 250 mikronov. Zračnik opremljen z drenažnim sistemom.  Delovno območje od 1 do 16 bar. 
Ustrezati mora zahtevam standarda SIST EN 1074-4.
Vgradnja v jašku:
Avtomatski zračni izpustno sesalni ventil za vodovodne sisteme s tremi funkcijami (I. odvajanje zraka med polnjenjem cevovoda; II. dovajanje zraka med praznjenjem cevovoda in odv/dovajanje zraka med normalnim delovanjem). 
Zračniki ≥ DN80 obvezno s telesom nodularne litine in plovcem iz nerjeveče litine, tesnilo iz EPDM gume. Deli iz nodularne litine z obojestranskim epoksi premazom min. debeline 250 mikronov. 
Telo zračnika &lt;DN80 lahko iz drugih nerjavnih materialov.
S prirobničnim priključkom (PN16) skladnim s SIST EN 1092-2:2008. Vključno s tesnilnim in pritrdilnim materialom.
Zračnik mora ustrezati zahtevam standarda SIST EN 1074-4.</t>
    </r>
  </si>
  <si>
    <t>3. CESTNE KAPE, POKROVI IN DRUGO</t>
  </si>
  <si>
    <r>
      <rPr>
        <u/>
        <sz val="9"/>
        <rFont val="Arial CE"/>
        <charset val="238"/>
      </rPr>
      <t>Cestne kape za zasune in hidrante:</t>
    </r>
    <r>
      <rPr>
        <sz val="9"/>
        <rFont val="Arial CE"/>
        <charset val="238"/>
      </rPr>
      <t xml:space="preserve">
Teleskopska cestna kapa iz nodularne litine kvalitetne (težke) izvedbe, ki omogoča enostavno prilagoditev pokrova vozni površini brez dodatnih gradbenih del. S sistemom zapiranja, ki otežuje odstranitev pokrova in minimizira hrup. Cestna kapa s površinsko zaščito ohišja in trajno protikorozijsko zaščito pokrova. Pokrov z ustreznim napisom po navodilih upravljalca, npr.: VODA, VODOVOD, Z, HIDRANT,...
Za vgradnjo v povozno površino.
Ustrezati mora zahtevam standarda DIN 4055, DIN 4056 in DIN 4057 odvisno od namena uporabe. </t>
    </r>
    <r>
      <rPr>
        <u/>
        <sz val="9"/>
        <rFont val="Arial CE"/>
        <charset val="238"/>
      </rPr>
      <t/>
    </r>
  </si>
  <si>
    <r>
      <rPr>
        <u/>
        <sz val="9"/>
        <rFont val="Arial CE"/>
        <charset val="238"/>
      </rPr>
      <t>Cestne kape za podtalni zračnik:</t>
    </r>
    <r>
      <rPr>
        <sz val="9"/>
        <rFont val="Arial CE"/>
        <charset val="238"/>
      </rPr>
      <t xml:space="preserve">
Kompaktna cestna kapa iz nodularne litine kvalitetne/ težke izvedbe z  okroglim pokrovom in pritrdilnim sistemom pokrova iz nerjavečega materiala, ki preprečuje ropotanje. Skladna z zahtevami proizvajalca armature. Cestna kapa s površinsko zaščito ohišja in trajno protikorozijsko zaščito pokrova. Pokrov z ustreznim napisom po navodilih upravljalca. Varovalni zatiči iz nerjavečega jekla. 
Za vgradnjo v povozno površino.</t>
    </r>
  </si>
  <si>
    <r>
      <rPr>
        <u/>
        <sz val="9"/>
        <rFont val="Arial CE"/>
        <charset val="238"/>
      </rPr>
      <t>Teleskopske vgradbene garniture:</t>
    </r>
    <r>
      <rPr>
        <sz val="9"/>
        <rFont val="Arial CE"/>
        <charset val="238"/>
      </rPr>
      <t xml:space="preserve">
Nastavljiv teleskopski komplet za rokovanje podzemnih armatur z zunanjo PEh/PVC zaščito. Kovinskim nasadni element, spojka in vodilo zaščiteni pred korozijo. Dobava skupaj z zaporno armaturo! 
</t>
    </r>
  </si>
  <si>
    <t xml:space="preserve">OPOZORILO: </t>
  </si>
  <si>
    <t>Popis je veljaven le ob upoštevanju grafičnih prilog, načrtov in detajlov ter tehničnega  poročila iz projektne dokumentacije.  V popisu so vnešeni osnovni podatki o sestavnih delih objekta.  Natančnejši opisi, način in kvaliteta izdelave in podobno so razvidni iz prej naštetih sestavin načrta. Uporaba popisa brez vseh prej omenjenih sestavin načrta ni dovoljena. Ponudba ki se sklicuje zgolj na tekstualni del popisa ni veljavna, oziroma se jo smatra za pomanjklivo.</t>
  </si>
  <si>
    <t>Odpadni in izkopani material se deponira na deponije, katere morajo imeti upravna dovoljenja za deponiranje posameznih vrst materiala. Prikazane količine v tem popisu so v raščenem ali vgrajenem stanju, stopnja razrahljivosti mora biti upoštevana v ceni na enoto. Obračun izkopanih, nasutih in odpeljanih materialov se obračuna v raščenem stanju. Stalne koeficiente razrahljivosti je potrebno upoštevati v E.M. posamezne postavke. Za ves material,ki je bil odpeljan na stalno deponijo morajo biti priloženi izpolnjeni evidenčni listi</t>
  </si>
  <si>
    <t>Odstranjevanje, nalaganje in odvoz obstoječega asfalta, cestnih robnikov in cestne</t>
  </si>
  <si>
    <t>opreme z odvozom na ustrezno deponijo in ponovna izdelava je upoštevano v načtu ceste.</t>
  </si>
  <si>
    <t xml:space="preserve">V popisih za izvedbo kanalizacije je izračunan izkop in zasipa od spodnjega </t>
  </si>
  <si>
    <t xml:space="preserve">roba obstoječega asfalta.  </t>
  </si>
  <si>
    <t>Krajinaris d.o.o.</t>
  </si>
  <si>
    <t>Ureditev Liinhartove ceste - I.faza se izvaja po načrtu št. BR 139/21-PZI,</t>
  </si>
  <si>
    <t>KANALIZACIJSKI MATERIAL - OBRAZEC 2</t>
  </si>
  <si>
    <t>Kanalizacijske cevi iz armiranega poliestra (GRP) izdelane po SIST EN 14364: 2013, nazivne togosti SN 10.000 N/m2, kompletno z potrebnimi spojkami. Cev ima na eni strani montirano spojko iz poliestra z EPDM tesnilom. Spoj (tesnilo) mora biti zaradi zagotovitve kvalitete spoja preizkušen skupaj s cevmi (certifikat). Notranji zaščitni sloj cevi iz čistega poliestra, brez polnila in ojačitve, mora imeti minimalno debelino 1,0 mm s ciljem doseganja tesnosti, kemijske in abrazijske obstojnosti in odpornosti na obrus pri visokotlačnem čiščenju. Odpornost pri visokotlačnem čiščenju se doakzuje s standardom DIN 19523</t>
  </si>
  <si>
    <t xml:space="preserve">Vpišite proizvajalca in tip proizvoda, ki ga nudite:
</t>
  </si>
  <si>
    <t xml:space="preserve">Revizijski jaški iz armiranega poliestra po SIST EN 14364, min. SN 5.000 N/m2, komplet z izdelano muldo in priključnimi cevmi (vtok, Iztok).  Minimalna debelina sten revizijskega jaška je 15mm. Jaški morajo biti izdelani po enaki tehnologiji kot kanalizacijske cevi. 
</t>
  </si>
  <si>
    <t xml:space="preserve"> LTŽ pokrov fi 600mm, skladno s SIST EN 124-1:2015 D 400 kN, kjer je predviden promet s težkimi vozili ali vzdrževanje 30T. Pokrov izveden na zaklep z odprtinami za zračenje. Kot npr. tip: Norinco, PAM ali enakovredno. </t>
  </si>
  <si>
    <r>
      <t xml:space="preserve">Pomembno!:
</t>
    </r>
    <r>
      <rPr>
        <sz val="10"/>
        <color rgb="FF000000"/>
        <rFont val="Arial CE"/>
        <charset val="238"/>
      </rPr>
      <t xml:space="preserve">    1. V tem seznamu OBRAZEC 2 je naveden seznam ključnih materialov in opreme z minimalnimi zahtevanimi
        karakteristikami, ki jih ponujen material poleg zahtev, 
        ki izhajajo iz veljavne zakonodaje mora izpolnjevati. Ves ponujen material in oprema mora obvezno izpolnjevati 
        minimalne zahtevane karakteristike. 
        Izpolnjevanje ustreznosti materiala in opreme pred vgradnjo obvezno preverita predstavnik nadzora in upravljalca. 
        Ponudnik / izvajalec del skladnost z zahtevami obvezno dokazuje z ustreznimi certifikati, soglasji,..... </t>
    </r>
  </si>
  <si>
    <t>2.2.</t>
  </si>
  <si>
    <t>KANAL K4</t>
  </si>
  <si>
    <t>(za kanal K4)</t>
  </si>
  <si>
    <t>Nabava in dobava gramoznega materiala fi 8-16 mm</t>
  </si>
  <si>
    <t xml:space="preserve">poliesterskih cevi f 100 cm, deb. stene d = 12,00mm,  </t>
  </si>
  <si>
    <t xml:space="preserve">na kanalu DN300/400 z vgradnjo AB razbremenilne plošče </t>
  </si>
  <si>
    <t>plošče in AB venca z LTŽ pokrovom f 600 mm, D400</t>
  </si>
  <si>
    <t xml:space="preserve">na kanalu DN500/700 z vgradnjo AB razbremenilne plošče </t>
  </si>
  <si>
    <t>gl. do 4,0 do 5,0</t>
  </si>
  <si>
    <t>gl. do 5,0 do 6,0</t>
  </si>
  <si>
    <r>
      <t>f</t>
    </r>
    <r>
      <rPr>
        <sz val="10"/>
        <rFont val="Arial CE"/>
        <family val="2"/>
        <charset val="238"/>
      </rPr>
      <t xml:space="preserve"> 160 mm, stiki so tesnjeni z gumi tesnili, </t>
    </r>
  </si>
  <si>
    <t>z izdelavo betonske posteljice h = 10 cm in</t>
  </si>
  <si>
    <t>polno obbetoniranjem z betonom C 16/20</t>
  </si>
  <si>
    <t>DN 500 mm</t>
  </si>
  <si>
    <t>DN 600 mm</t>
  </si>
  <si>
    <t>DN 700 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</si>
</sst>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7">
    <numFmt numFmtId="164" formatCode="#,##0.00&quot; €&quot;"/>
    <numFmt numFmtId="165" formatCode="#,##0.000"/>
    <numFmt numFmtId="166" formatCode="#,##0.00&quot; €&quot;;[Red]\-#,##0.00&quot; €&quot;"/>
    <numFmt numFmtId="167" formatCode="0.0%"/>
    <numFmt numFmtId="168" formatCode="#,##0.00&quot;      &quot;;\-#,##0.00&quot;      &quot;"/>
    <numFmt numFmtId="169" formatCode="* #,##0.00&quot;    &quot;;\-* #,##0.00&quot;    &quot;;* \-#&quot;    &quot;;@"/>
    <numFmt numFmtId="170" formatCode="&quot;[$]&quot;@"/>
    <numFmt numFmtId="171" formatCode="#,##0.00\ [$€-809]"/>
    <numFmt numFmtId="172" formatCode="#,##0.00\ [$€-424];[Red]\-#,##0.00\ [$€-424]"/>
    <numFmt numFmtId="173" formatCode="* #,##0.00&quot; SIT &quot;;\-* #,##0.00&quot; SIT &quot;;* \-#&quot; SIT &quot;;@\ "/>
    <numFmt numFmtId="174" formatCode="* #,##0.00&quot;       &quot;;\-* #,##0.00&quot;       &quot;;* \-#&quot;       &quot;;@\ "/>
    <numFmt numFmtId="175" formatCode="mm/yy"/>
    <numFmt numFmtId="176" formatCode="0.00&quot; m&quot;"/>
    <numFmt numFmtId="177" formatCode="* #,##0.00\ [$€-424]\ ;\-* #,##0.00\ [$€-424]\ ;* \-#\ [$€-424]\ ;@\ "/>
    <numFmt numFmtId="178" formatCode="0.00&quot; €/m'&quot;"/>
    <numFmt numFmtId="179" formatCode="0\ %"/>
    <numFmt numFmtId="180" formatCode="0.0&quot; kos&quot;"/>
    <numFmt numFmtId="181" formatCode="0&quot; kos&quot;"/>
    <numFmt numFmtId="182" formatCode="0.00&quot; €/kos&quot;"/>
    <numFmt numFmtId="183" formatCode="0&quot; h&quot;"/>
    <numFmt numFmtId="184" formatCode="0.0&quot; €/h&quot;"/>
    <numFmt numFmtId="185" formatCode="* #,##0.00&quot; € &quot;;\-* #,##0.00&quot; € &quot;;* \-#&quot; € &quot;;@\ "/>
    <numFmt numFmtId="186" formatCode="0&quot; €/m³&quot;"/>
    <numFmt numFmtId="187" formatCode="0&quot; °&quot;"/>
    <numFmt numFmtId="188" formatCode="0&quot; cm&quot;"/>
    <numFmt numFmtId="189" formatCode="0.00&quot; €/h&quot;"/>
    <numFmt numFmtId="190" formatCode="0.00&quot; m³&quot;"/>
    <numFmt numFmtId="191" formatCode="0.00&quot; €/m³&quot;"/>
    <numFmt numFmtId="192" formatCode="0.00&quot; m²&quot;"/>
    <numFmt numFmtId="193" formatCode="0.00&quot; €/m²&quot;"/>
    <numFmt numFmtId="194" formatCode="0.0&quot; €/m³&quot;"/>
    <numFmt numFmtId="195" formatCode="* #,##0.00\ [$€-1]\ ;\-* #,##0.00\ [$€-1]\ ;* \-#\ [$€-1]\ ;@\ "/>
    <numFmt numFmtId="196" formatCode="0.0&quot; €/m'&quot;"/>
    <numFmt numFmtId="197" formatCode="0&quot; kpl&quot;"/>
    <numFmt numFmtId="198" formatCode="0.00&quot; €/kpl&quot;"/>
    <numFmt numFmtId="200" formatCode="_-* #,##0.00\ [$€-424]_-;\-* #,##0.00\ [$€-424]_-;_-* &quot;-&quot;??\ [$€-424]_-;_-@_-"/>
    <numFmt numFmtId="201" formatCode="#,##0.00\ &quot;€&quot;"/>
  </numFmts>
  <fonts count="117">
    <font>
      <sz val="14"/>
      <color rgb="FF000000"/>
      <name val="Arial Narrow"/>
      <family val="2"/>
      <charset val="238"/>
    </font>
    <font>
      <sz val="11"/>
      <color theme="1"/>
      <name val="Calibri"/>
      <family val="2"/>
      <charset val="238"/>
      <scheme val="minor"/>
    </font>
    <font>
      <sz val="12"/>
      <color rgb="FF9999FF"/>
      <name val="Times New Roman"/>
      <family val="1"/>
      <charset val="238"/>
    </font>
    <font>
      <sz val="10"/>
      <name val="Arial"/>
      <family val="2"/>
      <charset val="238"/>
    </font>
    <font>
      <sz val="10"/>
      <color rgb="FF000000"/>
      <name val="Arial"/>
      <family val="2"/>
      <charset val="238"/>
    </font>
    <font>
      <sz val="11"/>
      <name val="Arial"/>
      <family val="2"/>
      <charset val="238"/>
    </font>
    <font>
      <b/>
      <sz val="11"/>
      <color rgb="FF000000"/>
      <name val="Arial"/>
      <family val="2"/>
      <charset val="238"/>
    </font>
    <font>
      <sz val="11"/>
      <color rgb="FF000000"/>
      <name val="Arial"/>
      <family val="2"/>
      <charset val="238"/>
    </font>
    <font>
      <b/>
      <sz val="11"/>
      <name val="Arial"/>
      <family val="2"/>
      <charset val="238"/>
    </font>
    <font>
      <sz val="9"/>
      <name val="Arial Narrow"/>
      <family val="2"/>
      <charset val="238"/>
    </font>
    <font>
      <sz val="8"/>
      <name val="Arial Narrow"/>
      <family val="2"/>
      <charset val="238"/>
    </font>
    <font>
      <sz val="10"/>
      <name val="SLO Arial"/>
      <charset val="238"/>
    </font>
    <font>
      <sz val="10"/>
      <name val="SLO Arial"/>
      <family val="2"/>
      <charset val="238"/>
    </font>
    <font>
      <b/>
      <sz val="14"/>
      <color rgb="FF000000"/>
      <name val="Arial Narrow"/>
      <family val="2"/>
      <charset val="238"/>
    </font>
    <font>
      <b/>
      <sz val="12"/>
      <color rgb="FF000000"/>
      <name val="Arial Narrow"/>
      <family val="2"/>
      <charset val="238"/>
    </font>
    <font>
      <sz val="12"/>
      <color rgb="FF000000"/>
      <name val="Arial Narrow"/>
      <family val="2"/>
      <charset val="238"/>
    </font>
    <font>
      <sz val="14"/>
      <color rgb="FF000000"/>
      <name val="Calibri"/>
      <family val="2"/>
      <charset val="238"/>
    </font>
    <font>
      <sz val="8"/>
      <name val="Calibri"/>
      <family val="2"/>
      <charset val="238"/>
    </font>
    <font>
      <sz val="10"/>
      <name val="Calibri"/>
      <family val="2"/>
      <charset val="238"/>
    </font>
    <font>
      <b/>
      <sz val="10"/>
      <name val="Calibri"/>
      <family val="2"/>
      <charset val="238"/>
    </font>
    <font>
      <b/>
      <sz val="11"/>
      <name val="Calibri"/>
      <family val="2"/>
      <charset val="238"/>
    </font>
    <font>
      <b/>
      <sz val="8"/>
      <name val="Calibri"/>
      <family val="2"/>
      <charset val="238"/>
    </font>
    <font>
      <sz val="14"/>
      <name val="Calibri"/>
      <family val="2"/>
      <charset val="238"/>
    </font>
    <font>
      <b/>
      <sz val="8"/>
      <name val="Arial Narrow"/>
      <family val="2"/>
      <charset val="238"/>
    </font>
    <font>
      <b/>
      <sz val="9"/>
      <name val="Arial Narrow"/>
      <family val="2"/>
      <charset val="238"/>
    </font>
    <font>
      <sz val="14"/>
      <color rgb="FFFF0000"/>
      <name val="Calibri"/>
      <family val="2"/>
      <charset val="238"/>
    </font>
    <font>
      <sz val="10"/>
      <color rgb="FF000000"/>
      <name val="Calibri"/>
      <family val="2"/>
      <charset val="238"/>
    </font>
    <font>
      <sz val="9"/>
      <name val="Arial"/>
      <family val="2"/>
      <charset val="238"/>
    </font>
    <font>
      <b/>
      <sz val="9"/>
      <name val="Arial"/>
      <family val="2"/>
      <charset val="238"/>
    </font>
    <font>
      <b/>
      <sz val="9"/>
      <color rgb="FF000000"/>
      <name val="Arial"/>
      <family val="2"/>
      <charset val="238"/>
    </font>
    <font>
      <b/>
      <i/>
      <sz val="9"/>
      <name val="Arial"/>
      <family val="2"/>
      <charset val="238"/>
    </font>
    <font>
      <i/>
      <sz val="9"/>
      <name val="Arial"/>
      <family val="2"/>
      <charset val="238"/>
    </font>
    <font>
      <sz val="9"/>
      <name val="Arial"/>
      <family val="2"/>
      <charset val="238"/>
    </font>
    <font>
      <b/>
      <sz val="9"/>
      <name val="Arial"/>
      <family val="2"/>
      <charset val="238"/>
    </font>
    <font>
      <b/>
      <i/>
      <sz val="9"/>
      <color rgb="FF000000"/>
      <name val="Arial"/>
      <family val="2"/>
      <charset val="238"/>
    </font>
    <font>
      <sz val="9"/>
      <color rgb="FF000000"/>
      <name val="Arial"/>
      <family val="2"/>
      <charset val="238"/>
    </font>
    <font>
      <sz val="9"/>
      <color rgb="FFCE181E"/>
      <name val="Arial"/>
      <family val="2"/>
      <charset val="238"/>
    </font>
    <font>
      <b/>
      <sz val="9"/>
      <color rgb="FF000000"/>
      <name val="Arial"/>
      <family val="2"/>
      <charset val="238"/>
    </font>
    <font>
      <sz val="9"/>
      <color rgb="FFED1C24"/>
      <name val="Arial"/>
      <family val="2"/>
      <charset val="238"/>
    </font>
    <font>
      <sz val="9"/>
      <color rgb="FF000000"/>
      <name val="Arial"/>
      <family val="2"/>
      <charset val="238"/>
    </font>
    <font>
      <b/>
      <i/>
      <sz val="9"/>
      <name val="Arial"/>
      <family val="2"/>
      <charset val="238"/>
    </font>
    <font>
      <i/>
      <sz val="9"/>
      <name val="Arial"/>
      <family val="2"/>
      <charset val="238"/>
    </font>
    <font>
      <i/>
      <sz val="9"/>
      <color rgb="FF000000"/>
      <name val="Arial"/>
      <family val="2"/>
      <charset val="238"/>
    </font>
    <font>
      <b/>
      <i/>
      <sz val="9"/>
      <color rgb="FFCE181E"/>
      <name val="Arial"/>
      <family val="2"/>
      <charset val="238"/>
    </font>
    <font>
      <i/>
      <sz val="9"/>
      <color rgb="FFCE181E"/>
      <name val="Arial"/>
      <family val="2"/>
      <charset val="238"/>
    </font>
    <font>
      <sz val="9"/>
      <color rgb="FFC00000"/>
      <name val="Arial"/>
      <family val="2"/>
      <charset val="238"/>
    </font>
    <font>
      <sz val="9"/>
      <color rgb="FF006C3B"/>
      <name val="Arial"/>
      <family val="2"/>
      <charset val="238"/>
    </font>
    <font>
      <sz val="9"/>
      <color rgb="FF2A6099"/>
      <name val="Arial"/>
      <family val="2"/>
      <charset val="238"/>
    </font>
    <font>
      <sz val="8"/>
      <name val="Times New Roman CE"/>
      <family val="1"/>
      <charset val="238"/>
    </font>
    <font>
      <sz val="12"/>
      <name val="Arial CE"/>
      <family val="2"/>
      <charset val="238"/>
    </font>
    <font>
      <sz val="10"/>
      <name val="Times New Roman CE"/>
      <family val="1"/>
      <charset val="238"/>
    </font>
    <font>
      <b/>
      <sz val="10"/>
      <name val="Arial CE"/>
      <family val="2"/>
      <charset val="238"/>
    </font>
    <font>
      <b/>
      <sz val="12"/>
      <name val="Arial"/>
      <family val="2"/>
      <charset val="238"/>
    </font>
    <font>
      <sz val="10"/>
      <name val="Arial CE"/>
      <family val="2"/>
      <charset val="238"/>
    </font>
    <font>
      <sz val="11"/>
      <name val="Arial CE"/>
      <family val="2"/>
      <charset val="238"/>
    </font>
    <font>
      <b/>
      <sz val="11"/>
      <name val="Arial CE"/>
      <family val="2"/>
      <charset val="238"/>
    </font>
    <font>
      <b/>
      <sz val="12"/>
      <name val="Arial CE"/>
      <charset val="238"/>
    </font>
    <font>
      <b/>
      <sz val="10"/>
      <color rgb="FF003300"/>
      <name val="Arial CE"/>
      <family val="2"/>
      <charset val="238"/>
    </font>
    <font>
      <sz val="8"/>
      <name val="Arial CE"/>
      <family val="2"/>
      <charset val="238"/>
    </font>
    <font>
      <sz val="10"/>
      <name val="Arial CE"/>
      <charset val="238"/>
    </font>
    <font>
      <sz val="10"/>
      <color rgb="FF000000"/>
      <name val="Arial CE"/>
      <family val="2"/>
      <charset val="238"/>
    </font>
    <font>
      <b/>
      <sz val="12"/>
      <name val="Arial CE"/>
      <family val="2"/>
      <charset val="238"/>
    </font>
    <font>
      <sz val="10"/>
      <name val="Swis721 Ex BT"/>
      <family val="2"/>
      <charset val="238"/>
    </font>
    <font>
      <sz val="16"/>
      <name val="Swis721 Ex BT"/>
      <family val="2"/>
      <charset val="238"/>
    </font>
    <font>
      <sz val="12"/>
      <name val="Swis721 Ex BT"/>
      <family val="2"/>
      <charset val="238"/>
    </font>
    <font>
      <i/>
      <sz val="8"/>
      <name val="Swis721 Ex BT"/>
      <family val="2"/>
      <charset val="238"/>
    </font>
    <font>
      <sz val="8"/>
      <name val="Swis721 Ex BT"/>
      <family val="2"/>
      <charset val="238"/>
    </font>
    <font>
      <b/>
      <i/>
      <sz val="8"/>
      <color rgb="FF000000"/>
      <name val="Swis721 Ex BT"/>
      <family val="2"/>
      <charset val="238"/>
    </font>
    <font>
      <sz val="8"/>
      <color rgb="FF000000"/>
      <name val="Swis721 Ex BT"/>
      <family val="2"/>
      <charset val="238"/>
    </font>
    <font>
      <i/>
      <sz val="8"/>
      <color rgb="FF000000"/>
      <name val="Swis721 Ex BT"/>
      <family val="2"/>
      <charset val="238"/>
    </font>
    <font>
      <b/>
      <i/>
      <sz val="9"/>
      <name val="Swis721 Ex BT"/>
      <family val="2"/>
      <charset val="238"/>
    </font>
    <font>
      <b/>
      <sz val="8"/>
      <name val="Swis721 Ex BT"/>
      <family val="2"/>
      <charset val="238"/>
    </font>
    <font>
      <b/>
      <sz val="9"/>
      <name val="Swis721 Ex BT"/>
      <family val="2"/>
      <charset val="238"/>
    </font>
    <font>
      <b/>
      <sz val="9"/>
      <name val="Swis721 Lt BT"/>
      <family val="2"/>
      <charset val="238"/>
    </font>
    <font>
      <sz val="9"/>
      <name val="Swis721 Ex BT"/>
      <family val="2"/>
      <charset val="238"/>
    </font>
    <font>
      <b/>
      <sz val="10"/>
      <name val="Swis721 Ex BT"/>
      <family val="2"/>
      <charset val="238"/>
    </font>
    <font>
      <b/>
      <sz val="8"/>
      <name val="Arial CE"/>
      <family val="2"/>
      <charset val="238"/>
    </font>
    <font>
      <i/>
      <sz val="8"/>
      <name val="Arial CE"/>
      <family val="2"/>
      <charset val="238"/>
    </font>
    <font>
      <sz val="8"/>
      <name val="Arial CE"/>
      <charset val="238"/>
    </font>
    <font>
      <i/>
      <sz val="8"/>
      <name val="Arial CE"/>
      <charset val="238"/>
    </font>
    <font>
      <b/>
      <sz val="8"/>
      <name val="Arial CE"/>
      <charset val="238"/>
    </font>
    <font>
      <b/>
      <sz val="11"/>
      <name val="Swis721 Ex BT"/>
      <family val="2"/>
      <charset val="238"/>
    </font>
    <font>
      <b/>
      <u/>
      <sz val="8"/>
      <name val="Swis721 Ex BT"/>
      <family val="2"/>
      <charset val="238"/>
    </font>
    <font>
      <b/>
      <sz val="12"/>
      <name val="Times New Roman"/>
      <family val="1"/>
      <charset val="238"/>
    </font>
    <font>
      <sz val="12"/>
      <name val="Times New Roman"/>
      <family val="1"/>
      <charset val="238"/>
    </font>
    <font>
      <u/>
      <sz val="8"/>
      <name val="Swis721 Ex BT"/>
      <family val="2"/>
      <charset val="238"/>
    </font>
    <font>
      <sz val="10"/>
      <color rgb="FF000000"/>
      <name val="Swis721 Ex BT"/>
      <family val="2"/>
      <charset val="238"/>
    </font>
    <font>
      <sz val="14"/>
      <color rgb="FF000000"/>
      <name val="Swis721 Ex BT"/>
      <family val="2"/>
      <charset val="238"/>
    </font>
    <font>
      <sz val="12"/>
      <color rgb="FF000000"/>
      <name val="Swis721 Ex BT"/>
      <family val="2"/>
      <charset val="238"/>
    </font>
    <font>
      <sz val="9"/>
      <color rgb="FF000000"/>
      <name val="Swis721 Ex BT"/>
      <family val="2"/>
      <charset val="238"/>
    </font>
    <font>
      <i/>
      <sz val="9"/>
      <color rgb="FF000000"/>
      <name val="Swis721 Ex BT"/>
      <family val="2"/>
      <charset val="238"/>
    </font>
    <font>
      <b/>
      <sz val="9"/>
      <color rgb="FF000000"/>
      <name val="Swis721 Ex BT"/>
      <family val="2"/>
      <charset val="238"/>
    </font>
    <font>
      <b/>
      <sz val="9"/>
      <color rgb="FF000000"/>
      <name val="Swis721 Lt BT"/>
      <family val="2"/>
      <charset val="238"/>
    </font>
    <font>
      <b/>
      <sz val="10"/>
      <color rgb="FF000000"/>
      <name val="Swis721 Ex BT"/>
      <family val="2"/>
      <charset val="238"/>
    </font>
    <font>
      <sz val="8"/>
      <color rgb="FF000000"/>
      <name val="Swis721 Ex BT"/>
      <charset val="238"/>
    </font>
    <font>
      <b/>
      <sz val="8"/>
      <color rgb="FF000000"/>
      <name val="Swis721 Ex BT"/>
      <family val="2"/>
      <charset val="238"/>
    </font>
    <font>
      <sz val="9"/>
      <color rgb="FF000000"/>
      <name val="Swis721 BT"/>
      <family val="2"/>
      <charset val="238"/>
    </font>
    <font>
      <b/>
      <sz val="10"/>
      <name val="Arial CE"/>
      <charset val="238"/>
    </font>
    <font>
      <b/>
      <sz val="16"/>
      <name val="Arial CE"/>
      <charset val="238"/>
    </font>
    <font>
      <sz val="16"/>
      <name val="Arial CE"/>
      <charset val="238"/>
    </font>
    <font>
      <sz val="10"/>
      <color rgb="FFFF0000"/>
      <name val="Arial CE"/>
      <charset val="238"/>
    </font>
    <font>
      <b/>
      <sz val="10"/>
      <name val="Arial"/>
      <family val="2"/>
      <charset val="238"/>
    </font>
    <font>
      <b/>
      <sz val="10"/>
      <name val="Arial Narrow"/>
      <family val="2"/>
      <charset val="238"/>
    </font>
    <font>
      <sz val="11"/>
      <color rgb="FF000000"/>
      <name val="Arial ce"/>
      <charset val="238"/>
    </font>
    <font>
      <b/>
      <sz val="13"/>
      <name val="Arial ce"/>
      <charset val="238"/>
    </font>
    <font>
      <sz val="13"/>
      <name val="Arial ce"/>
      <charset val="238"/>
    </font>
    <font>
      <u/>
      <sz val="10"/>
      <name val="Arial CE"/>
      <charset val="238"/>
    </font>
    <font>
      <sz val="10"/>
      <color rgb="FF000000"/>
      <name val="Arial CE"/>
      <charset val="238"/>
    </font>
    <font>
      <b/>
      <sz val="11"/>
      <color rgb="FF000000"/>
      <name val="Arial ce"/>
      <charset val="238"/>
    </font>
    <font>
      <sz val="9"/>
      <name val="Arial CE"/>
      <charset val="238"/>
    </font>
    <font>
      <vertAlign val="superscript"/>
      <sz val="9"/>
      <name val="Arial CE"/>
      <charset val="238"/>
    </font>
    <font>
      <vertAlign val="subscript"/>
      <sz val="9"/>
      <name val="Arial CE"/>
      <charset val="238"/>
    </font>
    <font>
      <u/>
      <sz val="9"/>
      <name val="Arial CE"/>
      <charset val="238"/>
    </font>
    <font>
      <sz val="9"/>
      <color rgb="FF000000"/>
      <name val="Arial ce"/>
      <charset val="238"/>
    </font>
    <font>
      <sz val="10"/>
      <name val="Arial"/>
      <family val="2"/>
    </font>
    <font>
      <b/>
      <sz val="10"/>
      <name val="Arial"/>
      <family val="2"/>
    </font>
    <font>
      <sz val="10"/>
      <name val="Symbol"/>
      <family val="1"/>
      <charset val="238"/>
    </font>
  </fonts>
  <fills count="17">
    <fill>
      <patternFill patternType="none"/>
    </fill>
    <fill>
      <patternFill patternType="gray125"/>
    </fill>
    <fill>
      <patternFill patternType="solid">
        <fgColor rgb="FF808080"/>
        <bgColor rgb="FF729FCF"/>
      </patternFill>
    </fill>
    <fill>
      <patternFill patternType="solid">
        <fgColor rgb="FFBFBFBF"/>
        <bgColor rgb="FFCCCCCC"/>
      </patternFill>
    </fill>
    <fill>
      <patternFill patternType="solid">
        <fgColor rgb="FFF2F2F2"/>
        <bgColor rgb="FFEEEEEE"/>
      </patternFill>
    </fill>
    <fill>
      <patternFill patternType="solid">
        <fgColor rgb="FFD9D9D9"/>
        <bgColor rgb="FFDDDDDD"/>
      </patternFill>
    </fill>
    <fill>
      <patternFill patternType="solid">
        <fgColor rgb="FFFFFFFF"/>
        <bgColor rgb="FFF2F2F2"/>
      </patternFill>
    </fill>
    <fill>
      <patternFill patternType="solid">
        <fgColor rgb="FFEEEEEE"/>
        <bgColor rgb="FFF2F2F2"/>
      </patternFill>
    </fill>
    <fill>
      <patternFill patternType="solid">
        <fgColor rgb="FFCCCCCC"/>
        <bgColor rgb="FFBFBFBF"/>
      </patternFill>
    </fill>
    <fill>
      <patternFill patternType="solid">
        <fgColor rgb="FFDDDDDD"/>
        <bgColor rgb="FFD9D9D9"/>
      </patternFill>
    </fill>
    <fill>
      <patternFill patternType="solid">
        <fgColor rgb="FFC2E0AE"/>
        <bgColor rgb="FFCCCCCC"/>
      </patternFill>
    </fill>
    <fill>
      <patternFill patternType="solid">
        <fgColor rgb="FFCCFFCC"/>
        <bgColor rgb="FFEBF1DE"/>
      </patternFill>
    </fill>
    <fill>
      <patternFill patternType="solid">
        <fgColor rgb="FFE3E3E3"/>
        <bgColor rgb="FFDDDDDD"/>
      </patternFill>
    </fill>
    <fill>
      <patternFill patternType="solid">
        <fgColor rgb="FF8DB4E2"/>
        <bgColor rgb="FF000000"/>
      </patternFill>
    </fill>
    <fill>
      <patternFill patternType="solid">
        <fgColor rgb="FFC5D9F1"/>
        <bgColor rgb="FF000000"/>
      </patternFill>
    </fill>
    <fill>
      <patternFill patternType="solid">
        <fgColor rgb="FFD9D9D9"/>
        <bgColor rgb="FF000000"/>
      </patternFill>
    </fill>
    <fill>
      <patternFill patternType="solid">
        <fgColor rgb="FFEBF1DE"/>
        <bgColor rgb="FF000000"/>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style="thin">
        <color auto="1"/>
      </right>
      <top/>
      <bottom/>
      <diagonal/>
    </border>
    <border>
      <left/>
      <right style="thin">
        <color auto="1"/>
      </right>
      <top/>
      <bottom/>
      <diagonal/>
    </border>
    <border>
      <left style="thin">
        <color auto="1"/>
      </left>
      <right style="thin">
        <color auto="1"/>
      </right>
      <top/>
      <bottom style="thin">
        <color auto="1"/>
      </bottom>
      <diagonal/>
    </border>
    <border>
      <left/>
      <right style="thin">
        <color auto="1"/>
      </right>
      <top/>
      <bottom style="thin">
        <color auto="1"/>
      </bottom>
      <diagonal/>
    </border>
    <border>
      <left/>
      <right/>
      <top/>
      <bottom style="thin">
        <color auto="1"/>
      </bottom>
      <diagonal/>
    </border>
    <border>
      <left/>
      <right/>
      <top/>
      <bottom style="double">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thin">
        <color auto="1"/>
      </right>
      <top/>
      <bottom style="double">
        <color auto="1"/>
      </bottom>
      <diagonal/>
    </border>
    <border>
      <left style="thin">
        <color auto="1"/>
      </left>
      <right style="thin">
        <color auto="1"/>
      </right>
      <top style="double">
        <color auto="1"/>
      </top>
      <bottom style="medium">
        <color auto="1"/>
      </bottom>
      <diagonal/>
    </border>
    <border>
      <left style="thin">
        <color auto="1"/>
      </left>
      <right style="thin">
        <color auto="1"/>
      </right>
      <top style="double">
        <color auto="1"/>
      </top>
      <bottom style="thin">
        <color auto="1"/>
      </bottom>
      <diagonal/>
    </border>
    <border>
      <left/>
      <right/>
      <top style="thin">
        <color auto="1"/>
      </top>
      <bottom/>
      <diagonal/>
    </border>
    <border>
      <left/>
      <right/>
      <top/>
      <bottom style="hair">
        <color auto="1"/>
      </bottom>
      <diagonal/>
    </border>
    <border>
      <left/>
      <right/>
      <top style="hair">
        <color auto="1"/>
      </top>
      <bottom/>
      <diagonal/>
    </border>
    <border>
      <left style="medium">
        <color auto="1"/>
      </left>
      <right style="medium">
        <color auto="1"/>
      </right>
      <top style="thin">
        <color auto="1"/>
      </top>
      <bottom style="double">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style="medium">
        <color auto="1"/>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s>
  <cellStyleXfs count="9">
    <xf numFmtId="0" fontId="0" fillId="0" borderId="0"/>
    <xf numFmtId="174" fontId="59" fillId="0" borderId="0" applyBorder="0" applyProtection="0"/>
    <xf numFmtId="173" fontId="59" fillId="0" borderId="0" applyBorder="0" applyProtection="0">
      <alignment vertical="top" wrapText="1"/>
    </xf>
    <xf numFmtId="179" fontId="59" fillId="0" borderId="0" applyBorder="0" applyProtection="0"/>
    <xf numFmtId="0" fontId="2" fillId="0" borderId="0"/>
    <xf numFmtId="0" fontId="3" fillId="0" borderId="0"/>
    <xf numFmtId="0" fontId="4" fillId="0" borderId="0"/>
    <xf numFmtId="0" fontId="2" fillId="0" borderId="0"/>
    <xf numFmtId="0" fontId="1" fillId="0" borderId="0"/>
  </cellStyleXfs>
  <cellXfs count="730">
    <xf numFmtId="0" fontId="0" fillId="0" borderId="0" xfId="0"/>
    <xf numFmtId="49" fontId="0" fillId="0" borderId="0" xfId="0" applyNumberFormat="1" applyAlignment="1">
      <alignment horizontal="center"/>
    </xf>
    <xf numFmtId="0" fontId="6" fillId="0" borderId="0" xfId="0" applyFont="1" applyAlignment="1">
      <alignment wrapText="1" shrinkToFit="1"/>
    </xf>
    <xf numFmtId="0" fontId="7" fillId="0" borderId="0" xfId="0" applyFont="1"/>
    <xf numFmtId="0" fontId="8" fillId="0" borderId="0" xfId="0" applyFont="1" applyAlignment="1">
      <alignment horizontal="left" vertical="top"/>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49" fontId="11" fillId="0" borderId="0" xfId="0" applyNumberFormat="1" applyFont="1"/>
    <xf numFmtId="49" fontId="11" fillId="0" borderId="0" xfId="4" applyNumberFormat="1" applyFont="1" applyAlignment="1">
      <alignment horizontal="center"/>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49" fontId="12" fillId="0" borderId="0" xfId="4" applyNumberFormat="1" applyFont="1"/>
    <xf numFmtId="49" fontId="12" fillId="0" borderId="0" xfId="4" applyNumberFormat="1" applyFont="1" applyAlignment="1">
      <alignment horizontal="center"/>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0" fontId="9" fillId="0" borderId="0" xfId="0" applyFont="1" applyAlignment="1">
      <alignment horizontal="left" vertical="center" wrapText="1"/>
    </xf>
    <xf numFmtId="0" fontId="13" fillId="0" borderId="0" xfId="0" applyFont="1"/>
    <xf numFmtId="49" fontId="14" fillId="0" borderId="0" xfId="0" applyNumberFormat="1" applyFont="1"/>
    <xf numFmtId="0" fontId="14" fillId="0" borderId="0" xfId="0" applyFont="1"/>
    <xf numFmtId="0" fontId="15" fillId="0" borderId="0" xfId="0" applyFont="1"/>
    <xf numFmtId="164" fontId="15" fillId="0" borderId="0" xfId="0" applyNumberFormat="1" applyFont="1"/>
    <xf numFmtId="49" fontId="15" fillId="0" borderId="0" xfId="0" applyNumberFormat="1" applyFont="1"/>
    <xf numFmtId="0" fontId="15" fillId="0" borderId="8" xfId="0" applyFont="1" applyBorder="1"/>
    <xf numFmtId="49" fontId="15" fillId="0" borderId="8" xfId="0" applyNumberFormat="1" applyFont="1" applyBorder="1"/>
    <xf numFmtId="164" fontId="14" fillId="0" borderId="8" xfId="0" applyNumberFormat="1" applyFont="1" applyBorder="1"/>
    <xf numFmtId="0" fontId="15" fillId="0" borderId="9" xfId="0" applyFont="1" applyBorder="1"/>
    <xf numFmtId="164" fontId="14" fillId="0" borderId="9" xfId="0" applyNumberFormat="1" applyFont="1" applyBorder="1"/>
    <xf numFmtId="0" fontId="16" fillId="0" borderId="0" xfId="0" applyFont="1" applyAlignment="1">
      <alignment vertical="top"/>
    </xf>
    <xf numFmtId="49" fontId="17" fillId="0" borderId="1" xfId="0" applyNumberFormat="1" applyFont="1" applyBorder="1" applyAlignment="1">
      <alignment horizontal="center" vertical="top"/>
    </xf>
    <xf numFmtId="0" fontId="18" fillId="0" borderId="2" xfId="0" applyFont="1" applyBorder="1" applyAlignment="1">
      <alignment horizontal="center" vertical="top"/>
    </xf>
    <xf numFmtId="0" fontId="18" fillId="0" borderId="2" xfId="0" applyFont="1" applyBorder="1" applyAlignment="1">
      <alignment vertical="top"/>
    </xf>
    <xf numFmtId="4" fontId="18" fillId="0" borderId="2" xfId="0" applyNumberFormat="1" applyFont="1" applyBorder="1" applyAlignment="1">
      <alignment horizontal="center" vertical="top"/>
    </xf>
    <xf numFmtId="49" fontId="19" fillId="2" borderId="10" xfId="0" applyNumberFormat="1" applyFont="1" applyFill="1" applyBorder="1" applyAlignment="1">
      <alignment horizontal="center" vertical="top"/>
    </xf>
    <xf numFmtId="49" fontId="20" fillId="2" borderId="10" xfId="0" applyNumberFormat="1" applyFont="1" applyFill="1" applyBorder="1" applyAlignment="1">
      <alignment horizontal="left" vertical="top"/>
    </xf>
    <xf numFmtId="0" fontId="19" fillId="2" borderId="10" xfId="0" applyFont="1" applyFill="1" applyBorder="1" applyAlignment="1">
      <alignment horizontal="center" vertical="top"/>
    </xf>
    <xf numFmtId="4" fontId="19" fillId="2" borderId="10" xfId="0" applyNumberFormat="1" applyFont="1" applyFill="1" applyBorder="1" applyAlignment="1">
      <alignment horizontal="center" vertical="top"/>
    </xf>
    <xf numFmtId="0" fontId="19" fillId="2" borderId="10" xfId="0" applyFont="1" applyFill="1" applyBorder="1" applyAlignment="1">
      <alignment vertical="top"/>
    </xf>
    <xf numFmtId="0" fontId="19" fillId="0" borderId="11" xfId="0" applyFont="1" applyBorder="1" applyAlignment="1">
      <alignment horizontal="center" vertical="top"/>
    </xf>
    <xf numFmtId="0" fontId="20" fillId="0" borderId="11" xfId="0" applyFont="1" applyBorder="1" applyAlignment="1">
      <alignment vertical="top"/>
    </xf>
    <xf numFmtId="4" fontId="19" fillId="0" borderId="11" xfId="0" applyNumberFormat="1" applyFont="1" applyBorder="1" applyAlignment="1">
      <alignment horizontal="center" vertical="top"/>
    </xf>
    <xf numFmtId="0" fontId="19" fillId="0" borderId="11" xfId="0" applyFont="1" applyBorder="1" applyAlignment="1">
      <alignment vertical="top"/>
    </xf>
    <xf numFmtId="49" fontId="21" fillId="3" borderId="1" xfId="0" applyNumberFormat="1" applyFont="1" applyFill="1" applyBorder="1" applyAlignment="1">
      <alignment horizontal="center" vertical="top"/>
    </xf>
    <xf numFmtId="49" fontId="21" fillId="3" borderId="1" xfId="0" applyNumberFormat="1" applyFont="1" applyFill="1" applyBorder="1" applyAlignment="1">
      <alignment horizontal="left" vertical="top"/>
    </xf>
    <xf numFmtId="0" fontId="19" fillId="3" borderId="1" xfId="0" applyFont="1" applyFill="1" applyBorder="1" applyAlignment="1">
      <alignment horizontal="center" vertical="top"/>
    </xf>
    <xf numFmtId="4" fontId="19" fillId="3" borderId="1" xfId="0" applyNumberFormat="1" applyFont="1" applyFill="1" applyBorder="1" applyAlignment="1">
      <alignment horizontal="center" vertical="top"/>
    </xf>
    <xf numFmtId="0" fontId="19" fillId="3" borderId="1" xfId="0" applyFont="1" applyFill="1" applyBorder="1" applyAlignment="1">
      <alignment vertical="top"/>
    </xf>
    <xf numFmtId="49" fontId="17" fillId="0" borderId="6" xfId="7" applyNumberFormat="1" applyFont="1" applyBorder="1" applyAlignment="1">
      <alignment horizontal="center" vertical="top"/>
    </xf>
    <xf numFmtId="0" fontId="17" fillId="0" borderId="1" xfId="0" applyFont="1" applyBorder="1" applyAlignment="1">
      <alignment horizontal="left" vertical="top" wrapText="1"/>
    </xf>
    <xf numFmtId="0" fontId="17" fillId="0" borderId="1" xfId="0" applyFont="1" applyBorder="1" applyAlignment="1">
      <alignment horizontal="center" vertical="top"/>
    </xf>
    <xf numFmtId="165" fontId="17" fillId="0" borderId="1" xfId="0" applyNumberFormat="1" applyFont="1" applyBorder="1" applyAlignment="1">
      <alignment horizontal="left" vertical="top" indent="1"/>
    </xf>
    <xf numFmtId="164" fontId="17" fillId="0" borderId="1" xfId="0" applyNumberFormat="1" applyFont="1" applyBorder="1" applyAlignment="1">
      <alignment horizontal="right" vertical="top"/>
    </xf>
    <xf numFmtId="4" fontId="17" fillId="0" borderId="1" xfId="0" applyNumberFormat="1" applyFont="1" applyBorder="1" applyAlignment="1">
      <alignment horizontal="center" vertical="top"/>
    </xf>
    <xf numFmtId="49" fontId="21" fillId="4" borderId="1" xfId="0" applyNumberFormat="1" applyFont="1" applyFill="1" applyBorder="1" applyAlignment="1">
      <alignment horizontal="center" vertical="top"/>
    </xf>
    <xf numFmtId="49" fontId="21" fillId="4" borderId="1" xfId="0" applyNumberFormat="1" applyFont="1" applyFill="1" applyBorder="1" applyAlignment="1">
      <alignment horizontal="left" vertical="top" wrapText="1"/>
    </xf>
    <xf numFmtId="0" fontId="19" fillId="4" borderId="1" xfId="0" applyFont="1" applyFill="1" applyBorder="1" applyAlignment="1">
      <alignment horizontal="center" vertical="top"/>
    </xf>
    <xf numFmtId="4" fontId="19" fillId="4" borderId="1" xfId="0" applyNumberFormat="1" applyFont="1" applyFill="1" applyBorder="1" applyAlignment="1">
      <alignment horizontal="center" vertical="top"/>
    </xf>
    <xf numFmtId="0" fontId="19" fillId="4" borderId="1" xfId="0" applyFont="1" applyFill="1" applyBorder="1" applyAlignment="1">
      <alignment vertical="top"/>
    </xf>
    <xf numFmtId="49" fontId="21" fillId="4" borderId="1" xfId="0" applyNumberFormat="1" applyFont="1" applyFill="1" applyBorder="1" applyAlignment="1">
      <alignment horizontal="left" vertical="top"/>
    </xf>
    <xf numFmtId="0" fontId="22" fillId="0" borderId="0" xfId="0" applyFont="1" applyAlignment="1">
      <alignment vertical="top"/>
    </xf>
    <xf numFmtId="0" fontId="16" fillId="0" borderId="12" xfId="0" applyFont="1" applyBorder="1" applyAlignment="1">
      <alignment vertical="top"/>
    </xf>
    <xf numFmtId="4" fontId="16" fillId="0" borderId="12" xfId="0" applyNumberFormat="1" applyFont="1" applyBorder="1" applyAlignment="1">
      <alignment vertical="top"/>
    </xf>
    <xf numFmtId="0" fontId="21" fillId="0" borderId="13" xfId="0" applyFont="1" applyBorder="1" applyAlignment="1">
      <alignment horizontal="center" vertical="top"/>
    </xf>
    <xf numFmtId="49" fontId="21" fillId="0" borderId="13" xfId="0" applyNumberFormat="1" applyFont="1" applyBorder="1" applyAlignment="1">
      <alignment horizontal="right" vertical="top"/>
    </xf>
    <xf numFmtId="4" fontId="21" fillId="0" borderId="13" xfId="0" applyNumberFormat="1" applyFont="1" applyBorder="1" applyAlignment="1">
      <alignment vertical="top"/>
    </xf>
    <xf numFmtId="166" fontId="21" fillId="0" borderId="13" xfId="0" applyNumberFormat="1" applyFont="1" applyBorder="1" applyAlignment="1">
      <alignment horizontal="right" vertical="top"/>
    </xf>
    <xf numFmtId="49" fontId="21" fillId="3" borderId="1" xfId="0" applyNumberFormat="1" applyFont="1" applyFill="1" applyBorder="1" applyAlignment="1">
      <alignment horizontal="center" vertical="top" wrapText="1"/>
    </xf>
    <xf numFmtId="0" fontId="21" fillId="0" borderId="14" xfId="0" applyFont="1" applyBorder="1" applyAlignment="1">
      <alignment horizontal="center" vertical="top"/>
    </xf>
    <xf numFmtId="49" fontId="21" fillId="0" borderId="14" xfId="0" applyNumberFormat="1" applyFont="1" applyBorder="1" applyAlignment="1">
      <alignment horizontal="right" vertical="top"/>
    </xf>
    <xf numFmtId="4" fontId="21" fillId="0" borderId="14" xfId="0" applyNumberFormat="1" applyFont="1" applyBorder="1" applyAlignment="1">
      <alignment vertical="top"/>
    </xf>
    <xf numFmtId="166" fontId="21" fillId="0" borderId="14" xfId="0" applyNumberFormat="1" applyFont="1" applyBorder="1" applyAlignment="1">
      <alignment horizontal="right" vertical="top"/>
    </xf>
    <xf numFmtId="0" fontId="23" fillId="0" borderId="1" xfId="0" applyFont="1" applyBorder="1" applyAlignment="1">
      <alignment horizontal="left" vertical="top" wrapText="1"/>
    </xf>
    <xf numFmtId="49" fontId="10" fillId="0" borderId="6" xfId="7" applyNumberFormat="1" applyFont="1" applyBorder="1" applyAlignment="1">
      <alignment horizontal="center" vertical="center"/>
    </xf>
    <xf numFmtId="0" fontId="10" fillId="0" borderId="1" xfId="0" applyFont="1" applyBorder="1" applyAlignment="1">
      <alignment horizontal="center" vertical="center"/>
    </xf>
    <xf numFmtId="4" fontId="10" fillId="0" borderId="1" xfId="0" applyNumberFormat="1" applyFont="1" applyBorder="1" applyAlignment="1">
      <alignment horizontal="center" vertical="center"/>
    </xf>
    <xf numFmtId="164" fontId="10" fillId="0" borderId="1" xfId="0" applyNumberFormat="1" applyFont="1" applyBorder="1" applyAlignment="1">
      <alignment horizontal="right" vertical="center"/>
    </xf>
    <xf numFmtId="0" fontId="25" fillId="0" borderId="0" xfId="0" applyFont="1" applyAlignment="1">
      <alignment vertical="top"/>
    </xf>
    <xf numFmtId="49" fontId="21" fillId="5" borderId="1" xfId="0" applyNumberFormat="1" applyFont="1" applyFill="1" applyBorder="1" applyAlignment="1">
      <alignment horizontal="center" vertical="top"/>
    </xf>
    <xf numFmtId="49" fontId="21" fillId="5" borderId="1" xfId="0" applyNumberFormat="1" applyFont="1" applyFill="1" applyBorder="1" applyAlignment="1">
      <alignment horizontal="left" vertical="top"/>
    </xf>
    <xf numFmtId="0" fontId="19" fillId="5" borderId="1" xfId="0" applyFont="1" applyFill="1" applyBorder="1" applyAlignment="1">
      <alignment horizontal="center" vertical="top"/>
    </xf>
    <xf numFmtId="4" fontId="19" fillId="5" borderId="1" xfId="0" applyNumberFormat="1" applyFont="1" applyFill="1" applyBorder="1" applyAlignment="1">
      <alignment horizontal="center" vertical="top"/>
    </xf>
    <xf numFmtId="0" fontId="19" fillId="5" borderId="1" xfId="0" applyFont="1" applyFill="1" applyBorder="1" applyAlignment="1">
      <alignment vertical="top"/>
    </xf>
    <xf numFmtId="164" fontId="17" fillId="0" borderId="1" xfId="0" applyNumberFormat="1" applyFont="1" applyBorder="1" applyAlignment="1" applyProtection="1">
      <alignment horizontal="right" vertical="top"/>
      <protection locked="0"/>
    </xf>
    <xf numFmtId="3" fontId="19" fillId="4" borderId="1" xfId="0" applyNumberFormat="1" applyFont="1" applyFill="1" applyBorder="1" applyAlignment="1" applyProtection="1">
      <alignment horizontal="right" vertical="top"/>
      <protection locked="0"/>
    </xf>
    <xf numFmtId="0" fontId="10" fillId="0" borderId="1" xfId="0" applyFont="1" applyBorder="1" applyAlignment="1">
      <alignment horizontal="left" vertical="top" wrapText="1"/>
    </xf>
    <xf numFmtId="49" fontId="21" fillId="0" borderId="1" xfId="0" applyNumberFormat="1" applyFont="1" applyBorder="1" applyAlignment="1">
      <alignment horizontal="center" vertical="top"/>
    </xf>
    <xf numFmtId="0" fontId="17" fillId="0" borderId="1" xfId="0" applyFont="1" applyBorder="1" applyAlignment="1">
      <alignment horizontal="right" vertical="top" wrapText="1"/>
    </xf>
    <xf numFmtId="0" fontId="18" fillId="0" borderId="0" xfId="0" applyFont="1" applyAlignment="1">
      <alignment horizontal="right" vertical="top"/>
    </xf>
    <xf numFmtId="0" fontId="18" fillId="0" borderId="15" xfId="0" applyFont="1" applyBorder="1" applyAlignment="1">
      <alignment horizontal="right" vertical="top"/>
    </xf>
    <xf numFmtId="0" fontId="17" fillId="6" borderId="1" xfId="0" applyFont="1" applyFill="1" applyBorder="1" applyAlignment="1">
      <alignment horizontal="center" vertical="top"/>
    </xf>
    <xf numFmtId="49" fontId="17" fillId="6" borderId="1" xfId="0" applyNumberFormat="1" applyFont="1" applyFill="1" applyBorder="1" applyAlignment="1">
      <alignment horizontal="center" vertical="top"/>
    </xf>
    <xf numFmtId="4" fontId="17" fillId="6" borderId="1" xfId="0" applyNumberFormat="1" applyFont="1" applyFill="1" applyBorder="1" applyAlignment="1">
      <alignment horizontal="center" vertical="top"/>
    </xf>
    <xf numFmtId="164" fontId="17" fillId="6" borderId="1" xfId="0" applyNumberFormat="1" applyFont="1" applyFill="1" applyBorder="1" applyAlignment="1">
      <alignment vertical="top"/>
    </xf>
    <xf numFmtId="0" fontId="21" fillId="0" borderId="0" xfId="0" applyFont="1" applyAlignment="1">
      <alignment horizontal="center" vertical="top"/>
    </xf>
    <xf numFmtId="49" fontId="21" fillId="0" borderId="0" xfId="0" applyNumberFormat="1" applyFont="1" applyAlignment="1">
      <alignment horizontal="right" vertical="top"/>
    </xf>
    <xf numFmtId="4" fontId="21" fillId="0" borderId="0" xfId="0" applyNumberFormat="1" applyFont="1" applyAlignment="1">
      <alignment vertical="top"/>
    </xf>
    <xf numFmtId="3" fontId="17" fillId="0" borderId="0" xfId="0" applyNumberFormat="1" applyFont="1" applyAlignment="1">
      <alignment horizontal="right" vertical="top"/>
    </xf>
    <xf numFmtId="166" fontId="21" fillId="0" borderId="0" xfId="0" applyNumberFormat="1" applyFont="1" applyAlignment="1">
      <alignment horizontal="right" vertical="top"/>
    </xf>
    <xf numFmtId="4" fontId="16" fillId="0" borderId="0" xfId="0" applyNumberFormat="1" applyFont="1" applyAlignment="1">
      <alignment vertical="top"/>
    </xf>
    <xf numFmtId="167" fontId="15" fillId="0" borderId="8" xfId="0" applyNumberFormat="1" applyFont="1" applyBorder="1" applyAlignment="1">
      <alignment horizontal="left"/>
    </xf>
    <xf numFmtId="49" fontId="19" fillId="0" borderId="10" xfId="0" applyNumberFormat="1" applyFont="1" applyBorder="1" applyAlignment="1">
      <alignment horizontal="center" vertical="top"/>
    </xf>
    <xf numFmtId="49" fontId="20" fillId="0" borderId="10" xfId="0" applyNumberFormat="1" applyFont="1" applyBorder="1" applyAlignment="1">
      <alignment horizontal="left" vertical="top"/>
    </xf>
    <xf numFmtId="0" fontId="19" fillId="0" borderId="10" xfId="0" applyFont="1" applyBorder="1" applyAlignment="1">
      <alignment horizontal="center" vertical="top"/>
    </xf>
    <xf numFmtId="4" fontId="19" fillId="0" borderId="10" xfId="0" applyNumberFormat="1" applyFont="1" applyBorder="1" applyAlignment="1">
      <alignment horizontal="center" vertical="top"/>
    </xf>
    <xf numFmtId="0" fontId="19" fillId="0" borderId="10" xfId="0" applyFont="1" applyBorder="1" applyAlignment="1">
      <alignment vertical="top"/>
    </xf>
    <xf numFmtId="49" fontId="21" fillId="7" borderId="1" xfId="0" applyNumberFormat="1" applyFont="1" applyFill="1" applyBorder="1" applyAlignment="1">
      <alignment horizontal="center" vertical="top"/>
    </xf>
    <xf numFmtId="0" fontId="23" fillId="7" borderId="1" xfId="0" applyFont="1" applyFill="1" applyBorder="1" applyAlignment="1">
      <alignment horizontal="left" vertical="top" wrapText="1"/>
    </xf>
    <xf numFmtId="0" fontId="19" fillId="7" borderId="1" xfId="0" applyFont="1" applyFill="1" applyBorder="1" applyAlignment="1">
      <alignment horizontal="center" vertical="top"/>
    </xf>
    <xf numFmtId="4" fontId="19" fillId="7" borderId="1" xfId="0" applyNumberFormat="1" applyFont="1" applyFill="1" applyBorder="1" applyAlignment="1">
      <alignment horizontal="center" vertical="top"/>
    </xf>
    <xf numFmtId="0" fontId="19" fillId="7" borderId="1" xfId="0" applyFont="1" applyFill="1" applyBorder="1" applyAlignment="1">
      <alignment vertical="top"/>
    </xf>
    <xf numFmtId="4" fontId="0" fillId="0" borderId="0" xfId="0" applyNumberFormat="1" applyAlignment="1">
      <alignment horizontal="right"/>
    </xf>
    <xf numFmtId="0" fontId="48" fillId="0" borderId="0" xfId="0" applyFont="1"/>
    <xf numFmtId="0" fontId="49" fillId="0" borderId="0" xfId="0" applyFont="1" applyAlignment="1">
      <alignment vertical="top" wrapText="1"/>
    </xf>
    <xf numFmtId="4" fontId="50" fillId="0" borderId="0" xfId="0" applyNumberFormat="1" applyFont="1" applyAlignment="1">
      <alignment horizontal="right"/>
    </xf>
    <xf numFmtId="4" fontId="51" fillId="0" borderId="0" xfId="0" applyNumberFormat="1" applyFont="1" applyAlignment="1">
      <alignment horizontal="right"/>
    </xf>
    <xf numFmtId="0" fontId="52" fillId="6" borderId="0" xfId="0" applyFont="1" applyFill="1"/>
    <xf numFmtId="0" fontId="53" fillId="6" borderId="0" xfId="0" applyFont="1" applyFill="1"/>
    <xf numFmtId="4" fontId="53" fillId="6" borderId="0" xfId="0" applyNumberFormat="1" applyFont="1" applyFill="1" applyAlignment="1">
      <alignment horizontal="right"/>
    </xf>
    <xf numFmtId="4" fontId="51" fillId="6" borderId="0" xfId="0" applyNumberFormat="1" applyFont="1" applyFill="1" applyAlignment="1">
      <alignment horizontal="right"/>
    </xf>
    <xf numFmtId="0" fontId="48" fillId="6" borderId="0" xfId="0" applyFont="1" applyFill="1"/>
    <xf numFmtId="0" fontId="8" fillId="6" borderId="0" xfId="0" applyFont="1" applyFill="1"/>
    <xf numFmtId="0" fontId="54" fillId="6" borderId="0" xfId="0" applyFont="1" applyFill="1"/>
    <xf numFmtId="4" fontId="54" fillId="6" borderId="0" xfId="0" applyNumberFormat="1" applyFont="1" applyFill="1" applyAlignment="1">
      <alignment horizontal="right"/>
    </xf>
    <xf numFmtId="4" fontId="55" fillId="6" borderId="0" xfId="0" applyNumberFormat="1" applyFont="1" applyFill="1" applyAlignment="1">
      <alignment horizontal="right"/>
    </xf>
    <xf numFmtId="0" fontId="56" fillId="6" borderId="0" xfId="0" applyFont="1" applyFill="1"/>
    <xf numFmtId="0" fontId="53" fillId="6" borderId="0" xfId="0" applyFont="1" applyFill="1" applyAlignment="1">
      <alignment horizontal="right"/>
    </xf>
    <xf numFmtId="4" fontId="50" fillId="6" borderId="0" xfId="0" applyNumberFormat="1" applyFont="1" applyFill="1" applyAlignment="1">
      <alignment horizontal="right"/>
    </xf>
    <xf numFmtId="0" fontId="53" fillId="0" borderId="0" xfId="0" applyFont="1" applyAlignment="1">
      <alignment vertical="top"/>
    </xf>
    <xf numFmtId="0" fontId="57" fillId="11" borderId="18" xfId="0" applyFont="1" applyFill="1" applyBorder="1" applyAlignment="1">
      <alignment horizontal="center" vertical="top" wrapText="1"/>
    </xf>
    <xf numFmtId="4" fontId="57" fillId="11" borderId="18" xfId="0" applyNumberFormat="1" applyFont="1" applyFill="1" applyBorder="1" applyAlignment="1">
      <alignment horizontal="right" vertical="top"/>
    </xf>
    <xf numFmtId="0" fontId="58" fillId="0" borderId="0" xfId="0" applyFont="1" applyAlignment="1">
      <alignment horizontal="left" vertical="top"/>
    </xf>
    <xf numFmtId="0" fontId="53" fillId="0" borderId="0" xfId="0" applyFont="1" applyAlignment="1">
      <alignment vertical="top" wrapText="1"/>
    </xf>
    <xf numFmtId="0" fontId="53" fillId="0" borderId="0" xfId="0" applyFont="1" applyAlignment="1">
      <alignment horizontal="right"/>
    </xf>
    <xf numFmtId="164" fontId="51" fillId="0" borderId="0" xfId="0" applyNumberFormat="1" applyFont="1" applyAlignment="1">
      <alignment horizontal="center"/>
    </xf>
    <xf numFmtId="0" fontId="51" fillId="0" borderId="1" xfId="0" applyFont="1" applyBorder="1" applyAlignment="1">
      <alignment vertical="top" wrapText="1"/>
    </xf>
    <xf numFmtId="0" fontId="53" fillId="0" borderId="1" xfId="0" applyFont="1" applyBorder="1" applyAlignment="1">
      <alignment horizontal="right"/>
    </xf>
    <xf numFmtId="4" fontId="53" fillId="0" borderId="1" xfId="0" applyNumberFormat="1" applyFont="1" applyBorder="1" applyAlignment="1">
      <alignment horizontal="center"/>
    </xf>
    <xf numFmtId="0" fontId="58" fillId="6" borderId="1" xfId="0" applyFont="1" applyFill="1" applyBorder="1" applyAlignment="1">
      <alignment horizontal="left" vertical="top"/>
    </xf>
    <xf numFmtId="0" fontId="59" fillId="6" borderId="1" xfId="0" applyFont="1" applyFill="1" applyBorder="1" applyAlignment="1">
      <alignment horizontal="left" vertical="top" wrapText="1"/>
    </xf>
    <xf numFmtId="0" fontId="53" fillId="6" borderId="19" xfId="0" applyFont="1" applyFill="1" applyBorder="1" applyAlignment="1">
      <alignment horizontal="right"/>
    </xf>
    <xf numFmtId="0" fontId="53" fillId="6" borderId="1" xfId="0" applyFont="1" applyFill="1" applyBorder="1" applyAlignment="1">
      <alignment horizontal="right"/>
    </xf>
    <xf numFmtId="164" fontId="53" fillId="6" borderId="19" xfId="0" applyNumberFormat="1" applyFont="1" applyFill="1" applyBorder="1" applyAlignment="1">
      <alignment horizontal="center"/>
    </xf>
    <xf numFmtId="0" fontId="53" fillId="6" borderId="1" xfId="0" applyFont="1" applyFill="1" applyBorder="1" applyAlignment="1">
      <alignment horizontal="left" vertical="top" wrapText="1"/>
    </xf>
    <xf numFmtId="0" fontId="58" fillId="0" borderId="1" xfId="0" applyFont="1" applyBorder="1" applyAlignment="1">
      <alignment horizontal="left" vertical="top"/>
    </xf>
    <xf numFmtId="0" fontId="53" fillId="0" borderId="1" xfId="0" applyFont="1" applyBorder="1" applyAlignment="1">
      <alignment horizontal="left" vertical="top" wrapText="1"/>
    </xf>
    <xf numFmtId="0" fontId="53" fillId="0" borderId="1" xfId="0" applyFont="1" applyBorder="1" applyAlignment="1">
      <alignment horizontal="center"/>
    </xf>
    <xf numFmtId="164" fontId="53" fillId="0" borderId="1" xfId="0" applyNumberFormat="1" applyFont="1" applyBorder="1" applyAlignment="1">
      <alignment horizontal="center"/>
    </xf>
    <xf numFmtId="0" fontId="58" fillId="6" borderId="0" xfId="0" applyFont="1" applyFill="1"/>
    <xf numFmtId="0" fontId="51" fillId="6" borderId="2" xfId="0" applyFont="1" applyFill="1" applyBorder="1" applyAlignment="1">
      <alignment vertical="top" wrapText="1"/>
    </xf>
    <xf numFmtId="0" fontId="53" fillId="6" borderId="3" xfId="0" applyFont="1" applyFill="1" applyBorder="1" applyAlignment="1">
      <alignment horizontal="right"/>
    </xf>
    <xf numFmtId="4" fontId="53" fillId="6" borderId="3" xfId="0" applyNumberFormat="1" applyFont="1" applyFill="1" applyBorder="1" applyAlignment="1">
      <alignment horizontal="right"/>
    </xf>
    <xf numFmtId="0" fontId="58" fillId="6" borderId="1" xfId="0" applyFont="1" applyFill="1" applyBorder="1" applyAlignment="1">
      <alignment horizontal="left"/>
    </xf>
    <xf numFmtId="0" fontId="59" fillId="6" borderId="1" xfId="0" applyFont="1" applyFill="1" applyBorder="1" applyAlignment="1">
      <alignment vertical="top" wrapText="1"/>
    </xf>
    <xf numFmtId="164" fontId="53" fillId="6" borderId="1" xfId="0" applyNumberFormat="1" applyFont="1" applyFill="1" applyBorder="1" applyAlignment="1">
      <alignment horizontal="center"/>
    </xf>
    <xf numFmtId="0" fontId="59" fillId="6" borderId="1" xfId="0" applyFont="1" applyFill="1" applyBorder="1" applyAlignment="1">
      <alignment horizontal="left" wrapText="1"/>
    </xf>
    <xf numFmtId="0" fontId="53" fillId="6" borderId="1" xfId="0" applyFont="1" applyFill="1" applyBorder="1" applyAlignment="1">
      <alignment vertical="top" wrapText="1"/>
    </xf>
    <xf numFmtId="0" fontId="58" fillId="6" borderId="0" xfId="0" applyFont="1" applyFill="1" applyAlignment="1">
      <alignment horizontal="left" vertical="top"/>
    </xf>
    <xf numFmtId="0" fontId="53" fillId="6" borderId="0" xfId="0" applyFont="1" applyFill="1" applyAlignment="1">
      <alignment vertical="top" wrapText="1"/>
    </xf>
    <xf numFmtId="164" fontId="51" fillId="6" borderId="0" xfId="0" applyNumberFormat="1" applyFont="1" applyFill="1" applyAlignment="1">
      <alignment horizontal="center"/>
    </xf>
    <xf numFmtId="164" fontId="51" fillId="0" borderId="1" xfId="0" applyNumberFormat="1" applyFont="1" applyBorder="1" applyAlignment="1">
      <alignment horizontal="center"/>
    </xf>
    <xf numFmtId="0" fontId="53" fillId="0" borderId="1" xfId="0" applyFont="1" applyBorder="1" applyAlignment="1">
      <alignment vertical="top" wrapText="1"/>
    </xf>
    <xf numFmtId="164" fontId="53" fillId="0" borderId="1" xfId="1" applyNumberFormat="1" applyFont="1" applyBorder="1" applyAlignment="1" applyProtection="1">
      <alignment horizontal="center"/>
    </xf>
    <xf numFmtId="164" fontId="53" fillId="0" borderId="19" xfId="0" applyNumberFormat="1" applyFont="1" applyBorder="1" applyAlignment="1">
      <alignment horizontal="center"/>
    </xf>
    <xf numFmtId="164" fontId="51" fillId="0" borderId="0" xfId="0" applyNumberFormat="1" applyFont="1" applyAlignment="1">
      <alignment horizontal="center" vertical="top"/>
    </xf>
    <xf numFmtId="164" fontId="53" fillId="0" borderId="0" xfId="0" applyNumberFormat="1" applyFont="1" applyAlignment="1">
      <alignment horizontal="center"/>
    </xf>
    <xf numFmtId="0" fontId="58" fillId="0" borderId="8" xfId="0" applyFont="1" applyBorder="1" applyAlignment="1">
      <alignment horizontal="left" vertical="top"/>
    </xf>
    <xf numFmtId="0" fontId="58" fillId="0" borderId="0" xfId="0" applyFont="1"/>
    <xf numFmtId="0" fontId="61" fillId="0" borderId="8" xfId="0" applyFont="1" applyBorder="1" applyAlignment="1">
      <alignment vertical="top" wrapText="1"/>
    </xf>
    <xf numFmtId="0" fontId="53" fillId="0" borderId="8" xfId="0" applyFont="1" applyBorder="1" applyAlignment="1">
      <alignment horizontal="right"/>
    </xf>
    <xf numFmtId="164" fontId="53" fillId="0" borderId="8" xfId="0" applyNumberFormat="1" applyFont="1" applyBorder="1" applyAlignment="1">
      <alignment horizontal="center"/>
    </xf>
    <xf numFmtId="164" fontId="51" fillId="0" borderId="8" xfId="0" applyNumberFormat="1" applyFont="1" applyBorder="1" applyAlignment="1">
      <alignment horizontal="center"/>
    </xf>
    <xf numFmtId="0" fontId="49" fillId="0" borderId="8" xfId="0" applyFont="1" applyBorder="1" applyAlignment="1">
      <alignment vertical="top" wrapText="1"/>
    </xf>
    <xf numFmtId="0" fontId="49" fillId="0" borderId="0" xfId="0" applyFont="1" applyAlignment="1">
      <alignment horizontal="right"/>
    </xf>
    <xf numFmtId="0" fontId="53" fillId="0" borderId="8" xfId="0" applyFont="1" applyBorder="1" applyAlignment="1">
      <alignment horizontal="left"/>
    </xf>
    <xf numFmtId="0" fontId="50" fillId="0" borderId="8" xfId="0" applyFont="1" applyBorder="1" applyAlignment="1">
      <alignment horizontal="right"/>
    </xf>
    <xf numFmtId="164" fontId="50" fillId="0" borderId="8" xfId="0" applyNumberFormat="1" applyFont="1" applyBorder="1" applyAlignment="1">
      <alignment horizontal="center"/>
    </xf>
    <xf numFmtId="0" fontId="50" fillId="0" borderId="0" xfId="0" applyFont="1" applyAlignment="1">
      <alignment horizontal="right"/>
    </xf>
    <xf numFmtId="164" fontId="50" fillId="0" borderId="0" xfId="0" applyNumberFormat="1" applyFont="1" applyAlignment="1">
      <alignment horizontal="center"/>
    </xf>
    <xf numFmtId="175" fontId="59" fillId="0" borderId="0" xfId="0" applyNumberFormat="1" applyFont="1"/>
    <xf numFmtId="0" fontId="68" fillId="0" borderId="0" xfId="0" applyFont="1"/>
    <xf numFmtId="177" fontId="68" fillId="0" borderId="0" xfId="0" applyNumberFormat="1" applyFont="1"/>
    <xf numFmtId="0" fontId="66" fillId="0" borderId="0" xfId="0" applyFont="1" applyAlignment="1">
      <alignment wrapText="1"/>
    </xf>
    <xf numFmtId="179" fontId="66" fillId="0" borderId="0" xfId="3" applyFont="1" applyBorder="1" applyProtection="1"/>
    <xf numFmtId="0" fontId="66" fillId="0" borderId="0" xfId="0" applyFont="1" applyAlignment="1">
      <alignment vertical="top" wrapText="1"/>
    </xf>
    <xf numFmtId="0" fontId="86" fillId="0" borderId="0" xfId="0" applyFont="1"/>
    <xf numFmtId="0" fontId="86" fillId="0" borderId="0" xfId="0" applyFont="1" applyAlignment="1">
      <alignment wrapText="1"/>
    </xf>
    <xf numFmtId="0" fontId="89" fillId="0" borderId="0" xfId="0" applyFont="1"/>
    <xf numFmtId="177" fontId="89" fillId="0" borderId="0" xfId="0" applyNumberFormat="1" applyFont="1"/>
    <xf numFmtId="0" fontId="89" fillId="0" borderId="8" xfId="0" applyFont="1" applyBorder="1"/>
    <xf numFmtId="177" fontId="89" fillId="0" borderId="8" xfId="0" applyNumberFormat="1" applyFont="1" applyBorder="1"/>
    <xf numFmtId="0" fontId="89" fillId="0" borderId="22" xfId="0" applyFont="1" applyBorder="1"/>
    <xf numFmtId="0" fontId="89" fillId="0" borderId="23" xfId="0" applyFont="1" applyBorder="1"/>
    <xf numFmtId="177" fontId="89" fillId="0" borderId="24" xfId="0" applyNumberFormat="1" applyFont="1" applyBorder="1"/>
    <xf numFmtId="0" fontId="90" fillId="0" borderId="0" xfId="0" applyFont="1" applyAlignment="1">
      <alignment horizontal="right"/>
    </xf>
    <xf numFmtId="176" fontId="89" fillId="0" borderId="0" xfId="0" applyNumberFormat="1" applyFont="1"/>
    <xf numFmtId="178" fontId="89" fillId="0" borderId="0" xfId="0" applyNumberFormat="1" applyFont="1"/>
    <xf numFmtId="0" fontId="91" fillId="0" borderId="0" xfId="0" applyFont="1"/>
    <xf numFmtId="177" fontId="91" fillId="0" borderId="0" xfId="0" applyNumberFormat="1" applyFont="1"/>
    <xf numFmtId="177" fontId="92" fillId="0" borderId="0" xfId="0" applyNumberFormat="1" applyFont="1"/>
    <xf numFmtId="186" fontId="89" fillId="0" borderId="0" xfId="0" applyNumberFormat="1" applyFont="1"/>
    <xf numFmtId="0" fontId="89" fillId="0" borderId="0" xfId="0" applyFont="1" applyAlignment="1">
      <alignment horizontal="left" vertical="top" wrapText="1"/>
    </xf>
    <xf numFmtId="0" fontId="89" fillId="0" borderId="0" xfId="0" applyFont="1" applyAlignment="1">
      <alignment wrapText="1"/>
    </xf>
    <xf numFmtId="187" fontId="89" fillId="0" borderId="0" xfId="0" applyNumberFormat="1" applyFont="1" applyAlignment="1">
      <alignment horizontal="left"/>
    </xf>
    <xf numFmtId="0" fontId="89" fillId="0" borderId="0" xfId="0" applyFont="1" applyAlignment="1">
      <alignment horizontal="left"/>
    </xf>
    <xf numFmtId="188" fontId="89" fillId="0" borderId="0" xfId="0" applyNumberFormat="1" applyFont="1" applyAlignment="1">
      <alignment horizontal="left"/>
    </xf>
    <xf numFmtId="0" fontId="93" fillId="0" borderId="0" xfId="0" applyFont="1"/>
    <xf numFmtId="0" fontId="89" fillId="0" borderId="0" xfId="0" applyFont="1" applyAlignment="1">
      <alignment vertical="center"/>
    </xf>
    <xf numFmtId="0" fontId="89" fillId="0" borderId="0" xfId="0" applyFont="1" applyAlignment="1">
      <alignment vertical="center" wrapText="1"/>
    </xf>
    <xf numFmtId="0" fontId="89" fillId="0" borderId="0" xfId="0" applyFont="1" applyAlignment="1">
      <alignment horizontal="right" vertical="center"/>
    </xf>
    <xf numFmtId="0" fontId="89" fillId="0" borderId="0" xfId="0" applyFont="1" applyAlignment="1">
      <alignment horizontal="center" vertical="center"/>
    </xf>
    <xf numFmtId="0" fontId="89" fillId="0" borderId="0" xfId="0" applyFont="1" applyAlignment="1">
      <alignment horizontal="center" vertical="center" wrapText="1"/>
    </xf>
    <xf numFmtId="2" fontId="68" fillId="0" borderId="0" xfId="0" applyNumberFormat="1" applyFont="1" applyAlignment="1">
      <alignment vertical="top"/>
    </xf>
    <xf numFmtId="0" fontId="68" fillId="0" borderId="0" xfId="0" applyFont="1" applyAlignment="1">
      <alignment vertical="top" wrapText="1"/>
    </xf>
    <xf numFmtId="0" fontId="89" fillId="0" borderId="0" xfId="0" applyFont="1" applyAlignment="1">
      <alignment vertical="top"/>
    </xf>
    <xf numFmtId="2" fontId="68" fillId="0" borderId="0" xfId="0" applyNumberFormat="1" applyFont="1" applyAlignment="1">
      <alignment horizontal="right" vertical="top"/>
    </xf>
    <xf numFmtId="0" fontId="68" fillId="0" borderId="0" xfId="0" applyFont="1" applyAlignment="1">
      <alignment horizontal="left" vertical="top" wrapText="1"/>
    </xf>
    <xf numFmtId="176" fontId="68" fillId="0" borderId="0" xfId="0" applyNumberFormat="1" applyFont="1" applyAlignment="1">
      <alignment horizontal="right"/>
    </xf>
    <xf numFmtId="0" fontId="68" fillId="0" borderId="0" xfId="0" applyFont="1" applyAlignment="1">
      <alignment horizontal="center"/>
    </xf>
    <xf numFmtId="178" fontId="68" fillId="0" borderId="0" xfId="0" applyNumberFormat="1" applyFont="1"/>
    <xf numFmtId="177" fontId="68" fillId="0" borderId="0" xfId="0" applyNumberFormat="1" applyFont="1" applyAlignment="1">
      <alignment horizontal="right"/>
    </xf>
    <xf numFmtId="0" fontId="68" fillId="0" borderId="0" xfId="0" applyFont="1" applyAlignment="1">
      <alignment horizontal="right" vertical="top" wrapText="1"/>
    </xf>
    <xf numFmtId="181" fontId="68" fillId="0" borderId="0" xfId="0" applyNumberFormat="1" applyFont="1" applyAlignment="1">
      <alignment horizontal="right"/>
    </xf>
    <xf numFmtId="182" fontId="68" fillId="0" borderId="0" xfId="0" applyNumberFormat="1" applyFont="1"/>
    <xf numFmtId="183" fontId="68" fillId="0" borderId="0" xfId="0" applyNumberFormat="1" applyFont="1" applyAlignment="1">
      <alignment horizontal="right"/>
    </xf>
    <xf numFmtId="189" fontId="68" fillId="0" borderId="0" xfId="0" applyNumberFormat="1" applyFont="1"/>
    <xf numFmtId="190" fontId="68" fillId="0" borderId="0" xfId="0" applyNumberFormat="1" applyFont="1" applyAlignment="1">
      <alignment horizontal="right"/>
    </xf>
    <xf numFmtId="192" fontId="68" fillId="0" borderId="0" xfId="0" applyNumberFormat="1" applyFont="1" applyAlignment="1">
      <alignment horizontal="right"/>
    </xf>
    <xf numFmtId="179" fontId="68" fillId="0" borderId="0" xfId="3" applyFont="1" applyBorder="1" applyAlignment="1" applyProtection="1">
      <alignment horizontal="right" vertical="top"/>
    </xf>
    <xf numFmtId="179" fontId="68" fillId="0" borderId="0" xfId="3" applyFont="1" applyBorder="1" applyAlignment="1" applyProtection="1">
      <alignment horizontal="right"/>
    </xf>
    <xf numFmtId="0" fontId="68" fillId="0" borderId="0" xfId="0" applyFont="1" applyAlignment="1">
      <alignment horizontal="left" indent="4"/>
    </xf>
    <xf numFmtId="0" fontId="68" fillId="0" borderId="0" xfId="0" applyFont="1" applyAlignment="1">
      <alignment wrapText="1"/>
    </xf>
    <xf numFmtId="0" fontId="68" fillId="0" borderId="0" xfId="0" applyFont="1" applyAlignment="1">
      <alignment horizontal="left" wrapText="1"/>
    </xf>
    <xf numFmtId="179" fontId="68" fillId="0" borderId="0" xfId="3" applyFont="1" applyBorder="1" applyProtection="1"/>
    <xf numFmtId="176" fontId="68" fillId="0" borderId="0" xfId="0" applyNumberFormat="1" applyFont="1"/>
    <xf numFmtId="181" fontId="68" fillId="0" borderId="0" xfId="0" applyNumberFormat="1" applyFont="1"/>
    <xf numFmtId="0" fontId="68" fillId="0" borderId="0" xfId="0" applyFont="1" applyAlignment="1">
      <alignment horizontal="right" wrapText="1"/>
    </xf>
    <xf numFmtId="2" fontId="94" fillId="0" borderId="0" xfId="0" applyNumberFormat="1" applyFont="1" applyAlignment="1">
      <alignment horizontal="right" vertical="top"/>
    </xf>
    <xf numFmtId="0" fontId="89" fillId="0" borderId="0" xfId="0" applyFont="1" applyAlignment="1">
      <alignment horizontal="left" indent="6"/>
    </xf>
    <xf numFmtId="0" fontId="94" fillId="0" borderId="0" xfId="0" applyFont="1" applyAlignment="1">
      <alignment wrapText="1"/>
    </xf>
    <xf numFmtId="179" fontId="68" fillId="0" borderId="0" xfId="3" applyFont="1" applyBorder="1" applyAlignment="1" applyProtection="1">
      <alignment horizontal="left" vertical="top" wrapText="1"/>
    </xf>
    <xf numFmtId="179" fontId="68" fillId="0" borderId="0" xfId="3" applyFont="1" applyBorder="1" applyAlignment="1" applyProtection="1">
      <alignment horizontal="center"/>
    </xf>
    <xf numFmtId="179" fontId="68" fillId="0" borderId="0" xfId="3" applyFont="1" applyBorder="1" applyAlignment="1" applyProtection="1">
      <alignment horizontal="right" wrapText="1"/>
    </xf>
    <xf numFmtId="0" fontId="68" fillId="0" borderId="0" xfId="0" applyFont="1" applyAlignment="1">
      <alignment horizontal="left"/>
    </xf>
    <xf numFmtId="182" fontId="89" fillId="0" borderId="0" xfId="0" applyNumberFormat="1" applyFont="1"/>
    <xf numFmtId="190" fontId="68" fillId="0" borderId="0" xfId="0" applyNumberFormat="1" applyFont="1"/>
    <xf numFmtId="195" fontId="68" fillId="0" borderId="0" xfId="0" applyNumberFormat="1" applyFont="1"/>
    <xf numFmtId="0" fontId="95" fillId="0" borderId="0" xfId="0" applyFont="1" applyAlignment="1">
      <alignment horizontal="right" wrapText="1"/>
    </xf>
    <xf numFmtId="195" fontId="68" fillId="0" borderId="0" xfId="0" applyNumberFormat="1" applyFont="1" applyAlignment="1">
      <alignment vertical="center"/>
    </xf>
    <xf numFmtId="0" fontId="68" fillId="0" borderId="0" xfId="0" applyFont="1" applyAlignment="1">
      <alignment horizontal="center" vertical="top"/>
    </xf>
    <xf numFmtId="0" fontId="96" fillId="0" borderId="0" xfId="0" applyFont="1"/>
    <xf numFmtId="181" fontId="89" fillId="0" borderId="0" xfId="0" applyNumberFormat="1" applyFont="1"/>
    <xf numFmtId="177" fontId="0" fillId="0" borderId="0" xfId="0" applyNumberFormat="1"/>
    <xf numFmtId="190" fontId="68" fillId="0" borderId="0" xfId="0" applyNumberFormat="1" applyFont="1" applyAlignment="1">
      <alignment horizontal="right" vertical="center"/>
    </xf>
    <xf numFmtId="0" fontId="68" fillId="0" borderId="0" xfId="0" applyFont="1" applyAlignment="1">
      <alignment horizontal="center" vertical="center"/>
    </xf>
    <xf numFmtId="177" fontId="68" fillId="0" borderId="0" xfId="0" applyNumberFormat="1" applyFont="1" applyAlignment="1">
      <alignment vertical="center"/>
    </xf>
    <xf numFmtId="197" fontId="68" fillId="0" borderId="0" xfId="0" applyNumberFormat="1" applyFont="1"/>
    <xf numFmtId="198" fontId="68" fillId="0" borderId="0" xfId="0" applyNumberFormat="1" applyFont="1"/>
    <xf numFmtId="185" fontId="68" fillId="0" borderId="0" xfId="0" applyNumberFormat="1" applyFont="1"/>
    <xf numFmtId="164" fontId="0" fillId="0" borderId="0" xfId="0" applyNumberFormat="1"/>
    <xf numFmtId="0" fontId="97" fillId="0" borderId="0" xfId="0" applyFont="1"/>
    <xf numFmtId="0" fontId="59" fillId="0" borderId="9" xfId="0" applyFont="1" applyBorder="1"/>
    <xf numFmtId="164" fontId="0" fillId="0" borderId="9" xfId="0" applyNumberFormat="1" applyBorder="1"/>
    <xf numFmtId="164" fontId="97" fillId="0" borderId="0" xfId="0" applyNumberFormat="1" applyFont="1"/>
    <xf numFmtId="49" fontId="59" fillId="0" borderId="0" xfId="0" applyNumberFormat="1" applyFont="1" applyAlignment="1">
      <alignment horizontal="center"/>
    </xf>
    <xf numFmtId="0" fontId="59" fillId="0" borderId="0" xfId="0" applyFont="1"/>
    <xf numFmtId="2" fontId="59" fillId="0" borderId="0" xfId="0" applyNumberFormat="1" applyFont="1"/>
    <xf numFmtId="4" fontId="59" fillId="0" borderId="0" xfId="0" applyNumberFormat="1" applyFont="1"/>
    <xf numFmtId="49" fontId="98" fillId="0" borderId="0" xfId="0" applyNumberFormat="1" applyFont="1" applyAlignment="1">
      <alignment horizontal="center"/>
    </xf>
    <xf numFmtId="0" fontId="98" fillId="0" borderId="0" xfId="0" applyFont="1"/>
    <xf numFmtId="0" fontId="99" fillId="0" borderId="0" xfId="0" applyFont="1"/>
    <xf numFmtId="2" fontId="99" fillId="0" borderId="0" xfId="0" applyNumberFormat="1" applyFont="1"/>
    <xf numFmtId="0" fontId="59" fillId="0" borderId="20" xfId="0" applyFont="1" applyBorder="1"/>
    <xf numFmtId="0" fontId="59" fillId="0" borderId="21" xfId="0" applyFont="1" applyBorder="1"/>
    <xf numFmtId="2" fontId="59" fillId="0" borderId="21" xfId="0" applyNumberFormat="1" applyFont="1" applyBorder="1"/>
    <xf numFmtId="4" fontId="59" fillId="0" borderId="21" xfId="0" applyNumberFormat="1" applyFont="1" applyBorder="1"/>
    <xf numFmtId="4" fontId="59" fillId="0" borderId="20" xfId="0" applyNumberFormat="1" applyFont="1" applyBorder="1"/>
    <xf numFmtId="4" fontId="59" fillId="0" borderId="25" xfId="0" applyNumberFormat="1" applyFont="1" applyBorder="1"/>
    <xf numFmtId="0" fontId="59" fillId="0" borderId="25" xfId="0" applyFont="1" applyBorder="1"/>
    <xf numFmtId="2" fontId="59" fillId="0" borderId="25" xfId="0" applyNumberFormat="1" applyFont="1" applyBorder="1"/>
    <xf numFmtId="49" fontId="97" fillId="0" borderId="0" xfId="0" applyNumberFormat="1" applyFont="1" applyAlignment="1">
      <alignment horizontal="center"/>
    </xf>
    <xf numFmtId="4" fontId="0" fillId="0" borderId="0" xfId="0" applyNumberFormat="1"/>
    <xf numFmtId="49" fontId="59" fillId="0" borderId="0" xfId="0" applyNumberFormat="1" applyFont="1" applyAlignment="1">
      <alignment horizontal="center" vertical="top"/>
    </xf>
    <xf numFmtId="0" fontId="59" fillId="0" borderId="0" xfId="0" applyFont="1" applyAlignment="1">
      <alignment vertical="top"/>
    </xf>
    <xf numFmtId="4" fontId="59" fillId="0" borderId="0" xfId="0" applyNumberFormat="1" applyFont="1" applyAlignment="1">
      <alignment horizontal="right"/>
    </xf>
    <xf numFmtId="4" fontId="59" fillId="0" borderId="0" xfId="0" applyNumberFormat="1" applyFont="1" applyAlignment="1">
      <alignment horizontal="left"/>
    </xf>
    <xf numFmtId="4" fontId="59" fillId="0" borderId="8" xfId="0" applyNumberFormat="1" applyFont="1" applyBorder="1" applyAlignment="1">
      <alignment horizontal="left"/>
    </xf>
    <xf numFmtId="4" fontId="59" fillId="0" borderId="8" xfId="0" applyNumberFormat="1" applyFont="1" applyBorder="1" applyAlignment="1">
      <alignment horizontal="right"/>
    </xf>
    <xf numFmtId="4" fontId="59" fillId="0" borderId="8" xfId="0" applyNumberFormat="1" applyFont="1" applyBorder="1"/>
    <xf numFmtId="4" fontId="59" fillId="0" borderId="6" xfId="0" applyNumberFormat="1" applyFont="1" applyBorder="1" applyAlignment="1">
      <alignment horizontal="left"/>
    </xf>
    <xf numFmtId="4" fontId="59" fillId="0" borderId="6" xfId="0" applyNumberFormat="1" applyFont="1" applyBorder="1" applyAlignment="1">
      <alignment horizontal="right"/>
    </xf>
    <xf numFmtId="4" fontId="59" fillId="0" borderId="1" xfId="0" applyNumberFormat="1" applyFont="1" applyBorder="1" applyAlignment="1">
      <alignment horizontal="left"/>
    </xf>
    <xf numFmtId="4" fontId="59" fillId="0" borderId="1" xfId="0" applyNumberFormat="1" applyFont="1" applyBorder="1" applyAlignment="1">
      <alignment horizontal="right"/>
    </xf>
    <xf numFmtId="4" fontId="59" fillId="0" borderId="1" xfId="0" applyNumberFormat="1" applyFont="1" applyBorder="1"/>
    <xf numFmtId="2" fontId="59" fillId="0" borderId="1" xfId="0" applyNumberFormat="1" applyFont="1" applyBorder="1"/>
    <xf numFmtId="0" fontId="3" fillId="0" borderId="0" xfId="0" applyFont="1" applyAlignment="1">
      <alignment horizontal="left" vertical="top"/>
    </xf>
    <xf numFmtId="0" fontId="53" fillId="0" borderId="0" xfId="0" applyFont="1" applyAlignment="1">
      <alignment horizontal="left"/>
    </xf>
    <xf numFmtId="4" fontId="53" fillId="0" borderId="0" xfId="0" applyNumberFormat="1" applyFont="1"/>
    <xf numFmtId="0" fontId="97" fillId="0" borderId="20" xfId="0" applyFont="1" applyBorder="1"/>
    <xf numFmtId="4" fontId="59" fillId="0" borderId="0" xfId="0" applyNumberFormat="1" applyFont="1" applyAlignment="1">
      <alignment horizontal="left" vertical="top"/>
    </xf>
    <xf numFmtId="49" fontId="53" fillId="0" borderId="0" xfId="0" applyNumberFormat="1" applyFont="1" applyAlignment="1">
      <alignment horizontal="center" vertical="top"/>
    </xf>
    <xf numFmtId="4" fontId="53" fillId="0" borderId="0" xfId="0" applyNumberFormat="1" applyFont="1" applyAlignment="1">
      <alignment horizontal="left" vertical="top"/>
    </xf>
    <xf numFmtId="0" fontId="53" fillId="0" borderId="0" xfId="0" applyFont="1"/>
    <xf numFmtId="49" fontId="53" fillId="0" borderId="0" xfId="0" applyNumberFormat="1" applyFont="1" applyAlignment="1">
      <alignment horizontal="center"/>
    </xf>
    <xf numFmtId="4" fontId="53" fillId="0" borderId="1" xfId="0" applyNumberFormat="1" applyFont="1" applyBorder="1"/>
    <xf numFmtId="0" fontId="59" fillId="0" borderId="8" xfId="0" applyFont="1" applyBorder="1"/>
    <xf numFmtId="2" fontId="59" fillId="0" borderId="8" xfId="0" applyNumberFormat="1" applyFont="1" applyBorder="1"/>
    <xf numFmtId="4" fontId="97" fillId="0" borderId="0" xfId="0" applyNumberFormat="1" applyFont="1"/>
    <xf numFmtId="49" fontId="101" fillId="0" borderId="0" xfId="0" applyNumberFormat="1" applyFont="1" applyAlignment="1">
      <alignment horizontal="center" vertical="top"/>
    </xf>
    <xf numFmtId="0" fontId="51" fillId="0" borderId="0" xfId="0" applyFont="1"/>
    <xf numFmtId="0" fontId="3" fillId="0" borderId="0" xfId="0" applyFont="1"/>
    <xf numFmtId="49" fontId="3" fillId="0" borderId="0" xfId="0" applyNumberFormat="1" applyFont="1" applyAlignment="1">
      <alignment horizontal="center" vertical="top"/>
    </xf>
    <xf numFmtId="49" fontId="3" fillId="0" borderId="0" xfId="0" applyNumberFormat="1" applyFont="1" applyAlignment="1">
      <alignment horizontal="center"/>
    </xf>
    <xf numFmtId="4" fontId="3" fillId="0" borderId="0" xfId="0" applyNumberFormat="1" applyFont="1" applyAlignment="1">
      <alignment horizontal="left"/>
    </xf>
    <xf numFmtId="4" fontId="3" fillId="0" borderId="0" xfId="0" applyNumberFormat="1" applyFont="1"/>
    <xf numFmtId="4" fontId="3" fillId="0" borderId="1" xfId="0" applyNumberFormat="1" applyFont="1" applyBorder="1"/>
    <xf numFmtId="4" fontId="3" fillId="0" borderId="0" xfId="0" applyNumberFormat="1" applyFont="1" applyAlignment="1">
      <alignment horizontal="right"/>
    </xf>
    <xf numFmtId="4" fontId="3" fillId="0" borderId="1" xfId="0" applyNumberFormat="1" applyFont="1" applyBorder="1" applyAlignment="1">
      <alignment horizontal="left"/>
    </xf>
    <xf numFmtId="4" fontId="53" fillId="0" borderId="0" xfId="0" applyNumberFormat="1" applyFont="1" applyAlignment="1">
      <alignment vertical="top"/>
    </xf>
    <xf numFmtId="4" fontId="53" fillId="0" borderId="0" xfId="0" applyNumberFormat="1" applyFont="1" applyAlignment="1">
      <alignment horizontal="left"/>
    </xf>
    <xf numFmtId="0" fontId="53" fillId="0" borderId="1" xfId="0" applyFont="1" applyBorder="1"/>
    <xf numFmtId="0" fontId="17" fillId="0" borderId="1" xfId="0" applyFont="1" applyBorder="1" applyAlignment="1">
      <alignment horizontal="center" vertical="top" wrapText="1"/>
    </xf>
    <xf numFmtId="49" fontId="17" fillId="6" borderId="1" xfId="0" applyNumberFormat="1" applyFont="1" applyFill="1" applyBorder="1" applyAlignment="1">
      <alignment horizontal="left" vertical="top"/>
    </xf>
    <xf numFmtId="49" fontId="17" fillId="6" borderId="1" xfId="0" applyNumberFormat="1" applyFont="1" applyFill="1" applyBorder="1" applyAlignment="1">
      <alignment horizontal="left" vertical="top" wrapText="1"/>
    </xf>
    <xf numFmtId="49" fontId="23" fillId="4" borderId="1" xfId="0" applyNumberFormat="1" applyFont="1" applyFill="1" applyBorder="1" applyAlignment="1">
      <alignment horizontal="center" vertical="top"/>
    </xf>
    <xf numFmtId="49" fontId="23" fillId="4" borderId="1" xfId="0" applyNumberFormat="1" applyFont="1" applyFill="1" applyBorder="1" applyAlignment="1">
      <alignment horizontal="left" vertical="top"/>
    </xf>
    <xf numFmtId="0" fontId="102" fillId="4" borderId="1" xfId="0" applyFont="1" applyFill="1" applyBorder="1" applyAlignment="1">
      <alignment horizontal="center" vertical="top"/>
    </xf>
    <xf numFmtId="4" fontId="102" fillId="4" borderId="1" xfId="0" applyNumberFormat="1" applyFont="1" applyFill="1" applyBorder="1" applyAlignment="1">
      <alignment horizontal="center" vertical="top"/>
    </xf>
    <xf numFmtId="0" fontId="102" fillId="4" borderId="1" xfId="0" applyFont="1" applyFill="1" applyBorder="1" applyAlignment="1">
      <alignment vertical="top"/>
    </xf>
    <xf numFmtId="49" fontId="10" fillId="0" borderId="6" xfId="7" applyNumberFormat="1" applyFont="1" applyBorder="1" applyAlignment="1">
      <alignment horizontal="center" vertical="top"/>
    </xf>
    <xf numFmtId="0" fontId="10" fillId="0" borderId="1" xfId="0" applyFont="1" applyBorder="1" applyAlignment="1">
      <alignment horizontal="center" vertical="top"/>
    </xf>
    <xf numFmtId="4" fontId="10" fillId="0" borderId="1" xfId="0" applyNumberFormat="1" applyFont="1" applyBorder="1" applyAlignment="1">
      <alignment horizontal="center" vertical="top"/>
    </xf>
    <xf numFmtId="164" fontId="10" fillId="0" borderId="1" xfId="0" applyNumberFormat="1" applyFont="1" applyBorder="1" applyAlignment="1">
      <alignment horizontal="right" vertical="top"/>
    </xf>
    <xf numFmtId="49" fontId="17" fillId="0" borderId="1" xfId="0" applyNumberFormat="1" applyFont="1" applyBorder="1" applyAlignment="1">
      <alignment horizontal="left" vertical="top" wrapText="1"/>
    </xf>
    <xf numFmtId="49" fontId="17" fillId="0" borderId="1" xfId="0" applyNumberFormat="1" applyFont="1" applyBorder="1" applyAlignment="1" applyProtection="1">
      <alignment horizontal="center" vertical="top"/>
      <protection locked="0"/>
    </xf>
    <xf numFmtId="3" fontId="18" fillId="0" borderId="2" xfId="0" applyNumberFormat="1" applyFont="1" applyBorder="1" applyAlignment="1" applyProtection="1">
      <alignment horizontal="right" vertical="top"/>
      <protection locked="0"/>
    </xf>
    <xf numFmtId="3" fontId="19" fillId="2" borderId="10" xfId="0" applyNumberFormat="1" applyFont="1" applyFill="1" applyBorder="1" applyAlignment="1" applyProtection="1">
      <alignment horizontal="right" vertical="top"/>
      <protection locked="0"/>
    </xf>
    <xf numFmtId="3" fontId="19" fillId="0" borderId="11" xfId="0" applyNumberFormat="1" applyFont="1" applyBorder="1" applyAlignment="1" applyProtection="1">
      <alignment horizontal="right" vertical="top"/>
      <protection locked="0"/>
    </xf>
    <xf numFmtId="3" fontId="19" fillId="3" borderId="1" xfId="0" applyNumberFormat="1" applyFont="1" applyFill="1" applyBorder="1" applyAlignment="1" applyProtection="1">
      <alignment horizontal="right" vertical="top"/>
      <protection locked="0"/>
    </xf>
    <xf numFmtId="0" fontId="16" fillId="0" borderId="12" xfId="0" applyFont="1" applyBorder="1" applyAlignment="1" applyProtection="1">
      <alignment vertical="top"/>
      <protection locked="0"/>
    </xf>
    <xf numFmtId="3" fontId="17" fillId="0" borderId="13" xfId="0" applyNumberFormat="1" applyFont="1" applyBorder="1" applyAlignment="1" applyProtection="1">
      <alignment horizontal="right" vertical="top"/>
      <protection locked="0"/>
    </xf>
    <xf numFmtId="3" fontId="17" fillId="0" borderId="14" xfId="0" applyNumberFormat="1" applyFont="1" applyBorder="1" applyAlignment="1" applyProtection="1">
      <alignment horizontal="right" vertical="top"/>
      <protection locked="0"/>
    </xf>
    <xf numFmtId="164" fontId="10" fillId="0" borderId="1" xfId="0" applyNumberFormat="1" applyFont="1" applyBorder="1" applyAlignment="1" applyProtection="1">
      <alignment horizontal="right" vertical="center"/>
      <protection locked="0"/>
    </xf>
    <xf numFmtId="3" fontId="19" fillId="5" borderId="1" xfId="0" applyNumberFormat="1" applyFont="1" applyFill="1" applyBorder="1" applyAlignment="1" applyProtection="1">
      <alignment horizontal="right" vertical="top"/>
      <protection locked="0"/>
    </xf>
    <xf numFmtId="3" fontId="19" fillId="5" borderId="1" xfId="0" applyNumberFormat="1" applyFont="1" applyFill="1" applyBorder="1" applyAlignment="1" applyProtection="1">
      <alignment horizontal="center" vertical="top"/>
      <protection locked="0"/>
    </xf>
    <xf numFmtId="2" fontId="17" fillId="0" borderId="1" xfId="0" applyNumberFormat="1" applyFont="1" applyBorder="1" applyAlignment="1" applyProtection="1">
      <alignment horizontal="center" vertical="top"/>
      <protection locked="0"/>
    </xf>
    <xf numFmtId="164" fontId="16" fillId="0" borderId="0" xfId="0" applyNumberFormat="1" applyFont="1" applyAlignment="1" applyProtection="1">
      <alignment horizontal="center" vertical="top"/>
      <protection locked="0"/>
    </xf>
    <xf numFmtId="3" fontId="102" fillId="4" borderId="1" xfId="0" applyNumberFormat="1" applyFont="1" applyFill="1" applyBorder="1" applyAlignment="1" applyProtection="1">
      <alignment horizontal="right" vertical="top"/>
      <protection locked="0"/>
    </xf>
    <xf numFmtId="164" fontId="10" fillId="0" borderId="1" xfId="0" applyNumberFormat="1" applyFont="1" applyBorder="1" applyAlignment="1" applyProtection="1">
      <alignment horizontal="right" vertical="top"/>
      <protection locked="0"/>
    </xf>
    <xf numFmtId="3" fontId="19" fillId="0" borderId="10" xfId="0" applyNumberFormat="1" applyFont="1" applyBorder="1" applyAlignment="1" applyProtection="1">
      <alignment horizontal="right" vertical="top"/>
      <protection locked="0"/>
    </xf>
    <xf numFmtId="3" fontId="19" fillId="7" borderId="1" xfId="0" applyNumberFormat="1" applyFont="1" applyFill="1" applyBorder="1" applyAlignment="1" applyProtection="1">
      <alignment horizontal="right" vertical="top"/>
      <protection locked="0"/>
    </xf>
    <xf numFmtId="169" fontId="35" fillId="0" borderId="0" xfId="0" applyNumberFormat="1" applyFont="1" applyAlignment="1" applyProtection="1">
      <alignment vertical="center"/>
      <protection locked="0"/>
    </xf>
    <xf numFmtId="169" fontId="27" fillId="0" borderId="0" xfId="0" applyNumberFormat="1" applyFont="1" applyAlignment="1" applyProtection="1">
      <alignment vertical="center"/>
      <protection locked="0"/>
    </xf>
    <xf numFmtId="169" fontId="27" fillId="0" borderId="0" xfId="0" applyNumberFormat="1" applyFont="1" applyAlignment="1" applyProtection="1">
      <alignment horizontal="right" vertical="center"/>
      <protection locked="0"/>
    </xf>
    <xf numFmtId="0" fontId="27" fillId="0" borderId="0" xfId="0" applyFont="1" applyAlignment="1" applyProtection="1">
      <alignment vertical="center"/>
      <protection locked="0"/>
    </xf>
    <xf numFmtId="169" fontId="46" fillId="0" borderId="0" xfId="0" applyNumberFormat="1" applyFont="1" applyAlignment="1" applyProtection="1">
      <alignment vertical="center"/>
      <protection locked="0"/>
    </xf>
    <xf numFmtId="0" fontId="39" fillId="0" borderId="0" xfId="0" applyFont="1" applyAlignment="1" applyProtection="1">
      <alignment vertical="center"/>
      <protection locked="0"/>
    </xf>
    <xf numFmtId="169" fontId="35" fillId="0" borderId="0" xfId="0" applyNumberFormat="1" applyFont="1" applyAlignment="1" applyProtection="1">
      <alignment horizontal="right" vertical="center"/>
      <protection locked="0"/>
    </xf>
    <xf numFmtId="169" fontId="36" fillId="0" borderId="0" xfId="0" applyNumberFormat="1" applyFont="1" applyAlignment="1" applyProtection="1">
      <alignment horizontal="left" vertical="center"/>
      <protection locked="0"/>
    </xf>
    <xf numFmtId="4" fontId="57" fillId="11" borderId="18" xfId="0" applyNumberFormat="1" applyFont="1" applyFill="1" applyBorder="1" applyAlignment="1" applyProtection="1">
      <alignment horizontal="right" vertical="top" wrapText="1"/>
      <protection locked="0"/>
    </xf>
    <xf numFmtId="4" fontId="60" fillId="0" borderId="0" xfId="2" applyNumberFormat="1" applyFont="1" applyBorder="1" applyAlignment="1" applyProtection="1">
      <alignment horizontal="center" wrapText="1"/>
      <protection locked="0"/>
    </xf>
    <xf numFmtId="4" fontId="53" fillId="0" borderId="1" xfId="0" applyNumberFormat="1" applyFont="1" applyBorder="1" applyAlignment="1" applyProtection="1">
      <alignment horizontal="center"/>
      <protection locked="0"/>
    </xf>
    <xf numFmtId="164" fontId="53" fillId="6" borderId="19" xfId="0" applyNumberFormat="1" applyFont="1" applyFill="1" applyBorder="1" applyAlignment="1" applyProtection="1">
      <alignment horizontal="center"/>
      <protection locked="0"/>
    </xf>
    <xf numFmtId="164" fontId="60" fillId="0" borderId="1" xfId="1" applyNumberFormat="1" applyFont="1" applyBorder="1" applyAlignment="1" applyProtection="1">
      <alignment horizontal="center"/>
      <protection locked="0"/>
    </xf>
    <xf numFmtId="4" fontId="53" fillId="6" borderId="3" xfId="0" applyNumberFormat="1" applyFont="1" applyFill="1" applyBorder="1" applyAlignment="1" applyProtection="1">
      <alignment horizontal="right"/>
      <protection locked="0"/>
    </xf>
    <xf numFmtId="164" fontId="53" fillId="6" borderId="1" xfId="0" applyNumberFormat="1" applyFont="1" applyFill="1" applyBorder="1" applyAlignment="1" applyProtection="1">
      <alignment horizontal="center"/>
      <protection locked="0"/>
    </xf>
    <xf numFmtId="164" fontId="60" fillId="6" borderId="0" xfId="2" applyNumberFormat="1" applyFont="1" applyFill="1" applyBorder="1" applyAlignment="1" applyProtection="1">
      <alignment horizontal="center" wrapText="1"/>
      <protection locked="0"/>
    </xf>
    <xf numFmtId="164" fontId="60" fillId="0" borderId="1" xfId="2" applyNumberFormat="1" applyFont="1" applyBorder="1" applyAlignment="1" applyProtection="1">
      <alignment horizontal="center" wrapText="1"/>
      <protection locked="0"/>
    </xf>
    <xf numFmtId="164" fontId="53" fillId="0" borderId="1" xfId="1" applyNumberFormat="1" applyFont="1" applyBorder="1" applyAlignment="1" applyProtection="1">
      <alignment horizontal="center"/>
      <protection locked="0"/>
    </xf>
    <xf numFmtId="164" fontId="53" fillId="6" borderId="1" xfId="1" applyNumberFormat="1" applyFont="1" applyFill="1" applyBorder="1" applyAlignment="1" applyProtection="1">
      <alignment horizontal="center"/>
      <protection locked="0"/>
    </xf>
    <xf numFmtId="164" fontId="53" fillId="0" borderId="0" xfId="0" applyNumberFormat="1" applyFont="1" applyAlignment="1" applyProtection="1">
      <alignment horizontal="center" vertical="top"/>
      <protection locked="0"/>
    </xf>
    <xf numFmtId="164" fontId="53" fillId="0" borderId="1" xfId="0" applyNumberFormat="1" applyFont="1" applyBorder="1" applyAlignment="1" applyProtection="1">
      <alignment horizontal="center"/>
      <protection locked="0"/>
    </xf>
    <xf numFmtId="164" fontId="53" fillId="0" borderId="0" xfId="0" applyNumberFormat="1" applyFont="1" applyAlignment="1" applyProtection="1">
      <alignment horizontal="center"/>
      <protection locked="0"/>
    </xf>
    <xf numFmtId="177" fontId="66" fillId="0" borderId="0" xfId="2" applyNumberFormat="1" applyFont="1" applyBorder="1" applyAlignment="1" applyProtection="1">
      <protection locked="0"/>
    </xf>
    <xf numFmtId="178" fontId="66" fillId="0" borderId="0" xfId="0" applyNumberFormat="1" applyFont="1" applyProtection="1">
      <protection locked="0"/>
    </xf>
    <xf numFmtId="182" fontId="66" fillId="0" borderId="0" xfId="0" applyNumberFormat="1" applyFont="1" applyProtection="1">
      <protection locked="0"/>
    </xf>
    <xf numFmtId="184" fontId="66" fillId="0" borderId="0" xfId="0" applyNumberFormat="1" applyFont="1" applyProtection="1">
      <protection locked="0"/>
    </xf>
    <xf numFmtId="0" fontId="62" fillId="0" borderId="0" xfId="0" applyFont="1"/>
    <xf numFmtId="0" fontId="63" fillId="0" borderId="0" xfId="0" applyFont="1" applyAlignment="1">
      <alignment horizontal="left" vertical="center"/>
    </xf>
    <xf numFmtId="0" fontId="64" fillId="0" borderId="0" xfId="0" applyFont="1" applyAlignment="1">
      <alignment horizontal="left" vertical="center"/>
    </xf>
    <xf numFmtId="0" fontId="65" fillId="12" borderId="0" xfId="0" applyFont="1" applyFill="1"/>
    <xf numFmtId="0" fontId="66" fillId="12" borderId="0" xfId="0" applyFont="1" applyFill="1"/>
    <xf numFmtId="0" fontId="66" fillId="12" borderId="0" xfId="0" applyFont="1" applyFill="1" applyAlignment="1">
      <alignment horizontal="center" vertical="center"/>
    </xf>
    <xf numFmtId="0" fontId="66" fillId="0" borderId="0" xfId="0" applyFont="1"/>
    <xf numFmtId="0" fontId="66" fillId="0" borderId="0" xfId="0" applyFont="1" applyAlignment="1">
      <alignment horizontal="left" vertical="top" wrapText="1"/>
    </xf>
    <xf numFmtId="176" fontId="66" fillId="0" borderId="0" xfId="0" applyNumberFormat="1" applyFont="1" applyAlignment="1">
      <alignment horizontal="center"/>
    </xf>
    <xf numFmtId="177" fontId="66" fillId="0" borderId="0" xfId="0" applyNumberFormat="1" applyFont="1"/>
    <xf numFmtId="0" fontId="66" fillId="0" borderId="0" xfId="0" applyFont="1" applyAlignment="1">
      <alignment horizontal="center"/>
    </xf>
    <xf numFmtId="0" fontId="67" fillId="0" borderId="0" xfId="0" applyFont="1"/>
    <xf numFmtId="177" fontId="67" fillId="0" borderId="0" xfId="0" applyNumberFormat="1" applyFont="1"/>
    <xf numFmtId="0" fontId="69" fillId="0" borderId="0" xfId="0" applyFont="1"/>
    <xf numFmtId="177" fontId="65" fillId="12" borderId="0" xfId="0" applyNumberFormat="1" applyFont="1" applyFill="1"/>
    <xf numFmtId="174" fontId="68" fillId="0" borderId="0" xfId="0" applyNumberFormat="1" applyFont="1"/>
    <xf numFmtId="0" fontId="68" fillId="0" borderId="8" xfId="0" applyFont="1" applyBorder="1"/>
    <xf numFmtId="174" fontId="68" fillId="0" borderId="8" xfId="0" applyNumberFormat="1" applyFont="1" applyBorder="1"/>
    <xf numFmtId="0" fontId="70" fillId="12" borderId="20" xfId="0" applyFont="1" applyFill="1" applyBorder="1"/>
    <xf numFmtId="0" fontId="71" fillId="12" borderId="21" xfId="0" applyFont="1" applyFill="1" applyBorder="1"/>
    <xf numFmtId="0" fontId="71" fillId="12" borderId="21" xfId="0" applyFont="1" applyFill="1" applyBorder="1" applyAlignment="1">
      <alignment wrapText="1"/>
    </xf>
    <xf numFmtId="177" fontId="72" fillId="12" borderId="21" xfId="0" applyNumberFormat="1" applyFont="1" applyFill="1" applyBorder="1" applyAlignment="1">
      <alignment vertical="center"/>
    </xf>
    <xf numFmtId="177" fontId="73" fillId="12" borderId="19" xfId="0" applyNumberFormat="1" applyFont="1" applyFill="1" applyBorder="1" applyAlignment="1">
      <alignment vertical="center"/>
    </xf>
    <xf numFmtId="0" fontId="71" fillId="0" borderId="0" xfId="0" applyFont="1"/>
    <xf numFmtId="0" fontId="66" fillId="0" borderId="0" xfId="0" applyFont="1" applyAlignment="1">
      <alignment horizontal="right" vertical="top"/>
    </xf>
    <xf numFmtId="178" fontId="65" fillId="0" borderId="0" xfId="0" applyNumberFormat="1" applyFont="1"/>
    <xf numFmtId="0" fontId="65" fillId="0" borderId="0" xfId="0" applyFont="1" applyAlignment="1">
      <alignment horizontal="right" vertical="top" wrapText="1"/>
    </xf>
    <xf numFmtId="0" fontId="65" fillId="0" borderId="0" xfId="0" applyFont="1" applyAlignment="1">
      <alignment vertical="top" wrapText="1"/>
    </xf>
    <xf numFmtId="0" fontId="65" fillId="0" borderId="0" xfId="0" applyFont="1"/>
    <xf numFmtId="0" fontId="65" fillId="0" borderId="0" xfId="0" applyFont="1" applyAlignment="1">
      <alignment horizontal="right"/>
    </xf>
    <xf numFmtId="176" fontId="65" fillId="0" borderId="0" xfId="0" applyNumberFormat="1" applyFont="1" applyAlignment="1">
      <alignment horizontal="center"/>
    </xf>
    <xf numFmtId="174" fontId="66" fillId="0" borderId="0" xfId="0" applyNumberFormat="1" applyFont="1"/>
    <xf numFmtId="0" fontId="66" fillId="0" borderId="0" xfId="0" applyFont="1" applyAlignment="1">
      <alignment horizontal="left" wrapText="1"/>
    </xf>
    <xf numFmtId="0" fontId="74" fillId="0" borderId="0" xfId="0" applyFont="1" applyAlignment="1">
      <alignment horizontal="left" vertical="top" wrapText="1"/>
    </xf>
    <xf numFmtId="0" fontId="75" fillId="0" borderId="0" xfId="0" applyFont="1"/>
    <xf numFmtId="0" fontId="66" fillId="0" borderId="0" xfId="0" applyFont="1" applyAlignment="1">
      <alignment vertical="center"/>
    </xf>
    <xf numFmtId="0" fontId="66" fillId="0" borderId="0" xfId="0" applyFont="1" applyAlignment="1">
      <alignment vertical="center" wrapText="1"/>
    </xf>
    <xf numFmtId="0" fontId="66" fillId="0" borderId="0" xfId="0" applyFont="1" applyAlignment="1">
      <alignment horizontal="right" vertical="center"/>
    </xf>
    <xf numFmtId="0" fontId="66" fillId="0" borderId="0" xfId="0" applyFont="1" applyAlignment="1">
      <alignment horizontal="center" vertical="center"/>
    </xf>
    <xf numFmtId="0" fontId="66" fillId="0" borderId="0" xfId="0" applyFont="1" applyAlignment="1">
      <alignment horizontal="center" vertical="center" wrapText="1"/>
    </xf>
    <xf numFmtId="2" fontId="66" fillId="0" borderId="0" xfId="0" applyNumberFormat="1" applyFont="1" applyAlignment="1">
      <alignment vertical="top"/>
    </xf>
    <xf numFmtId="2" fontId="66" fillId="0" borderId="0" xfId="0" applyNumberFormat="1" applyFont="1" applyAlignment="1">
      <alignment horizontal="right" vertical="top"/>
    </xf>
    <xf numFmtId="177" fontId="66" fillId="0" borderId="0" xfId="0" applyNumberFormat="1" applyFont="1" applyAlignment="1">
      <alignment horizontal="right"/>
    </xf>
    <xf numFmtId="180" fontId="66" fillId="0" borderId="0" xfId="0" applyNumberFormat="1" applyFont="1"/>
    <xf numFmtId="181" fontId="66" fillId="0" borderId="0" xfId="0" applyNumberFormat="1" applyFont="1"/>
    <xf numFmtId="183" fontId="66" fillId="0" borderId="0" xfId="0" applyNumberFormat="1" applyFont="1"/>
    <xf numFmtId="0" fontId="66" fillId="0" borderId="0" xfId="0" applyFont="1" applyAlignment="1">
      <alignment horizontal="left" indent="2"/>
    </xf>
    <xf numFmtId="0" fontId="76" fillId="0" borderId="0" xfId="0" applyFont="1"/>
    <xf numFmtId="0" fontId="77" fillId="0" borderId="0" xfId="0" applyFont="1" applyAlignment="1">
      <alignment horizontal="right"/>
    </xf>
    <xf numFmtId="174" fontId="77" fillId="0" borderId="0" xfId="0" applyNumberFormat="1" applyFont="1"/>
    <xf numFmtId="0" fontId="78" fillId="0" borderId="0" xfId="0" applyFont="1"/>
    <xf numFmtId="174" fontId="78" fillId="0" borderId="0" xfId="0" applyNumberFormat="1" applyFont="1"/>
    <xf numFmtId="0" fontId="79" fillId="12" borderId="0" xfId="0" applyFont="1" applyFill="1"/>
    <xf numFmtId="0" fontId="58" fillId="12" borderId="0" xfId="0" applyFont="1" applyFill="1"/>
    <xf numFmtId="174" fontId="77" fillId="12" borderId="0" xfId="0" applyNumberFormat="1" applyFont="1" applyFill="1" applyAlignment="1">
      <alignment horizontal="center"/>
    </xf>
    <xf numFmtId="0" fontId="58" fillId="0" borderId="0" xfId="0" applyFont="1" applyAlignment="1">
      <alignment horizontal="center"/>
    </xf>
    <xf numFmtId="174" fontId="58" fillId="0" borderId="0" xfId="0" applyNumberFormat="1" applyFont="1"/>
    <xf numFmtId="181" fontId="78" fillId="0" borderId="0" xfId="0" applyNumberFormat="1" applyFont="1"/>
    <xf numFmtId="176" fontId="58" fillId="0" borderId="0" xfId="0" applyNumberFormat="1" applyFont="1" applyAlignment="1">
      <alignment horizontal="center"/>
    </xf>
    <xf numFmtId="177" fontId="58" fillId="0" borderId="0" xfId="0" applyNumberFormat="1" applyFont="1"/>
    <xf numFmtId="0" fontId="58" fillId="0" borderId="8" xfId="0" applyFont="1" applyBorder="1"/>
    <xf numFmtId="174" fontId="58" fillId="0" borderId="8" xfId="0" applyNumberFormat="1" applyFont="1" applyBorder="1"/>
    <xf numFmtId="0" fontId="58" fillId="0" borderId="0" xfId="0" applyFont="1" applyAlignment="1">
      <alignment wrapText="1"/>
    </xf>
    <xf numFmtId="181" fontId="58" fillId="0" borderId="0" xfId="0" applyNumberFormat="1" applyFont="1" applyAlignment="1">
      <alignment wrapText="1"/>
    </xf>
    <xf numFmtId="185" fontId="77" fillId="0" borderId="0" xfId="0" applyNumberFormat="1" applyFont="1"/>
    <xf numFmtId="0" fontId="80" fillId="12" borderId="20" xfId="0" applyFont="1" applyFill="1" applyBorder="1"/>
    <xf numFmtId="0" fontId="80" fillId="12" borderId="21" xfId="0" applyFont="1" applyFill="1" applyBorder="1"/>
    <xf numFmtId="0" fontId="80" fillId="12" borderId="21" xfId="0" applyFont="1" applyFill="1" applyBorder="1" applyAlignment="1">
      <alignment wrapText="1"/>
    </xf>
    <xf numFmtId="177" fontId="80" fillId="12" borderId="19" xfId="0" applyNumberFormat="1" applyFont="1" applyFill="1" applyBorder="1" applyAlignment="1">
      <alignment vertical="center"/>
    </xf>
    <xf numFmtId="0" fontId="80" fillId="0" borderId="0" xfId="0" applyFont="1"/>
    <xf numFmtId="0" fontId="80" fillId="0" borderId="0" xfId="0" applyFont="1" applyAlignment="1">
      <alignment wrapText="1"/>
    </xf>
    <xf numFmtId="174" fontId="80" fillId="0" borderId="0" xfId="0" applyNumberFormat="1" applyFont="1"/>
    <xf numFmtId="0" fontId="81" fillId="0" borderId="0" xfId="0" applyFont="1" applyAlignment="1">
      <alignment vertical="center"/>
    </xf>
    <xf numFmtId="0" fontId="74" fillId="0" borderId="0" xfId="0" applyFont="1"/>
    <xf numFmtId="0" fontId="72" fillId="0" borderId="0" xfId="0" applyFont="1"/>
    <xf numFmtId="0" fontId="71" fillId="0" borderId="0" xfId="0" applyFont="1" applyAlignment="1">
      <alignment vertical="center"/>
    </xf>
    <xf numFmtId="0" fontId="83" fillId="0" borderId="0" xfId="0" applyFont="1" applyAlignment="1">
      <alignment vertical="center"/>
    </xf>
    <xf numFmtId="178" fontId="68" fillId="0" borderId="0" xfId="0" applyNumberFormat="1" applyFont="1" applyProtection="1">
      <protection locked="0"/>
    </xf>
    <xf numFmtId="182" fontId="68" fillId="0" borderId="0" xfId="0" applyNumberFormat="1" applyFont="1" applyProtection="1">
      <protection locked="0"/>
    </xf>
    <xf numFmtId="189" fontId="68" fillId="0" borderId="0" xfId="0" applyNumberFormat="1" applyFont="1" applyProtection="1">
      <protection locked="0"/>
    </xf>
    <xf numFmtId="191" fontId="68" fillId="0" borderId="0" xfId="0" applyNumberFormat="1" applyFont="1" applyProtection="1">
      <protection locked="0"/>
    </xf>
    <xf numFmtId="0" fontId="68" fillId="0" borderId="0" xfId="0" applyFont="1" applyProtection="1">
      <protection locked="0"/>
    </xf>
    <xf numFmtId="193" fontId="68" fillId="0" borderId="0" xfId="0" applyNumberFormat="1" applyFont="1" applyProtection="1">
      <protection locked="0"/>
    </xf>
    <xf numFmtId="0" fontId="86" fillId="0" borderId="0" xfId="0" applyFont="1" applyProtection="1">
      <protection locked="0"/>
    </xf>
    <xf numFmtId="0" fontId="89" fillId="0" borderId="0" xfId="0" applyFont="1" applyAlignment="1" applyProtection="1">
      <alignment horizontal="center" vertical="center" wrapText="1"/>
      <protection locked="0"/>
    </xf>
    <xf numFmtId="0" fontId="89" fillId="0" borderId="0" xfId="0" applyFont="1" applyProtection="1">
      <protection locked="0"/>
    </xf>
    <xf numFmtId="182" fontId="89" fillId="0" borderId="0" xfId="0" applyNumberFormat="1" applyFont="1" applyProtection="1">
      <protection locked="0"/>
    </xf>
    <xf numFmtId="194" fontId="68" fillId="0" borderId="0" xfId="0" applyNumberFormat="1" applyFont="1" applyProtection="1">
      <protection locked="0"/>
    </xf>
    <xf numFmtId="196" fontId="68" fillId="0" borderId="0" xfId="0" applyNumberFormat="1" applyFont="1" applyProtection="1">
      <protection locked="0"/>
    </xf>
    <xf numFmtId="191" fontId="68" fillId="0" borderId="0" xfId="0" applyNumberFormat="1" applyFont="1" applyAlignment="1" applyProtection="1">
      <alignment vertical="center"/>
      <protection locked="0"/>
    </xf>
    <xf numFmtId="198" fontId="68" fillId="0" borderId="0" xfId="0" applyNumberFormat="1" applyFont="1" applyProtection="1">
      <protection locked="0"/>
    </xf>
    <xf numFmtId="185" fontId="68" fillId="0" borderId="0" xfId="0" applyNumberFormat="1" applyFont="1" applyProtection="1">
      <protection locked="0"/>
    </xf>
    <xf numFmtId="49" fontId="28" fillId="0" borderId="0" xfId="0" applyNumberFormat="1" applyFont="1" applyAlignment="1">
      <alignment horizontal="center" vertical="center"/>
    </xf>
    <xf numFmtId="0" fontId="28" fillId="0" borderId="0" xfId="0" applyFont="1" applyAlignment="1">
      <alignment horizontal="left" vertical="center" wrapText="1"/>
    </xf>
    <xf numFmtId="0" fontId="27" fillId="0" borderId="0" xfId="0" applyFont="1" applyAlignment="1">
      <alignment horizontal="center" vertical="center"/>
    </xf>
    <xf numFmtId="0" fontId="28" fillId="0" borderId="0" xfId="0" applyFont="1" applyAlignment="1">
      <alignment horizontal="center" vertical="center"/>
    </xf>
    <xf numFmtId="168" fontId="28" fillId="0" borderId="0" xfId="0" applyNumberFormat="1" applyFont="1" applyAlignment="1">
      <alignment horizontal="left" vertical="center" wrapText="1"/>
    </xf>
    <xf numFmtId="168" fontId="28" fillId="0" borderId="0" xfId="0" applyNumberFormat="1" applyFont="1" applyAlignment="1">
      <alignment horizontal="center" vertical="center"/>
    </xf>
    <xf numFmtId="168" fontId="27" fillId="0" borderId="0" xfId="0" applyNumberFormat="1" applyFont="1" applyAlignment="1">
      <alignment horizontal="center" vertical="center"/>
    </xf>
    <xf numFmtId="4" fontId="28" fillId="0" borderId="0" xfId="0" applyNumberFormat="1" applyFont="1" applyAlignment="1">
      <alignment horizontal="left" vertical="center"/>
    </xf>
    <xf numFmtId="4" fontId="27" fillId="0" borderId="0" xfId="0" applyNumberFormat="1" applyFont="1" applyAlignment="1">
      <alignment horizontal="center" vertical="center"/>
    </xf>
    <xf numFmtId="4" fontId="27" fillId="0" borderId="0" xfId="0" applyNumberFormat="1" applyFont="1" applyAlignment="1">
      <alignment vertical="center"/>
    </xf>
    <xf numFmtId="4" fontId="27" fillId="0" borderId="0" xfId="0" applyNumberFormat="1" applyFont="1" applyAlignment="1">
      <alignment horizontal="left" vertical="center" wrapText="1"/>
    </xf>
    <xf numFmtId="4" fontId="27" fillId="0" borderId="0" xfId="0" applyNumberFormat="1" applyFont="1" applyAlignment="1">
      <alignment horizontal="left" vertical="center"/>
    </xf>
    <xf numFmtId="0" fontId="27" fillId="0" borderId="0" xfId="0" applyFont="1" applyAlignment="1">
      <alignment vertical="center"/>
    </xf>
    <xf numFmtId="0" fontId="28" fillId="0" borderId="0" xfId="0" applyFont="1" applyAlignment="1">
      <alignment horizontal="left" vertical="center"/>
    </xf>
    <xf numFmtId="4" fontId="28" fillId="0" borderId="0" xfId="0" applyNumberFormat="1" applyFont="1" applyAlignment="1">
      <alignment horizontal="center" vertical="center"/>
    </xf>
    <xf numFmtId="169" fontId="28" fillId="0" borderId="0" xfId="0" applyNumberFormat="1" applyFont="1" applyAlignment="1">
      <alignment vertical="center"/>
    </xf>
    <xf numFmtId="0" fontId="29" fillId="0" borderId="0" xfId="0" applyFont="1" applyAlignment="1">
      <alignment horizontal="left" vertical="center" wrapText="1"/>
    </xf>
    <xf numFmtId="49" fontId="30" fillId="8" borderId="0" xfId="0" applyNumberFormat="1" applyFont="1" applyFill="1" applyAlignment="1">
      <alignment horizontal="center" vertical="center"/>
    </xf>
    <xf numFmtId="0" fontId="30" fillId="8" borderId="0" xfId="0" applyFont="1" applyFill="1"/>
    <xf numFmtId="4" fontId="31" fillId="8" borderId="0" xfId="0" applyNumberFormat="1" applyFont="1" applyFill="1" applyAlignment="1">
      <alignment horizontal="center"/>
    </xf>
    <xf numFmtId="0" fontId="31" fillId="8" borderId="0" xfId="0" applyFont="1" applyFill="1" applyAlignment="1">
      <alignment horizontal="center"/>
    </xf>
    <xf numFmtId="49" fontId="30" fillId="0" borderId="0" xfId="0" applyNumberFormat="1" applyFont="1" applyAlignment="1">
      <alignment horizontal="center" vertical="center"/>
    </xf>
    <xf numFmtId="0" fontId="30" fillId="0" borderId="0" xfId="0" applyFont="1"/>
    <xf numFmtId="4" fontId="31" fillId="0" borderId="0" xfId="0" applyNumberFormat="1" applyFont="1" applyAlignment="1">
      <alignment horizontal="center"/>
    </xf>
    <xf numFmtId="0" fontId="31" fillId="0" borderId="0" xfId="0" applyFont="1" applyAlignment="1">
      <alignment horizontal="center"/>
    </xf>
    <xf numFmtId="49" fontId="32" fillId="0" borderId="0" xfId="0" applyNumberFormat="1" applyFont="1" applyAlignment="1">
      <alignment horizontal="center" vertical="center"/>
    </xf>
    <xf numFmtId="0" fontId="32" fillId="0" borderId="0" xfId="0" applyFont="1" applyAlignment="1">
      <alignment wrapText="1"/>
    </xf>
    <xf numFmtId="4" fontId="32" fillId="0" borderId="0" xfId="0" applyNumberFormat="1" applyFont="1" applyAlignment="1">
      <alignment horizontal="center"/>
    </xf>
    <xf numFmtId="0" fontId="32" fillId="0" borderId="0" xfId="0" applyFont="1" applyAlignment="1">
      <alignment horizontal="center"/>
    </xf>
    <xf numFmtId="0" fontId="32" fillId="0" borderId="0" xfId="0" applyFont="1" applyAlignment="1">
      <alignment vertical="top" wrapText="1"/>
    </xf>
    <xf numFmtId="0" fontId="33" fillId="0" borderId="0" xfId="0" applyFont="1" applyAlignment="1">
      <alignment wrapText="1"/>
    </xf>
    <xf numFmtId="0" fontId="31" fillId="0" borderId="0" xfId="0" applyFont="1" applyAlignment="1">
      <alignment wrapText="1"/>
    </xf>
    <xf numFmtId="49" fontId="30" fillId="9" borderId="16" xfId="0" applyNumberFormat="1" applyFont="1" applyFill="1" applyBorder="1" applyAlignment="1">
      <alignment horizontal="center" vertical="center" wrapText="1"/>
    </xf>
    <xf numFmtId="4" fontId="32" fillId="9" borderId="16" xfId="0" applyNumberFormat="1" applyFont="1" applyFill="1" applyBorder="1" applyAlignment="1">
      <alignment horizontal="center"/>
    </xf>
    <xf numFmtId="4" fontId="30" fillId="9" borderId="16" xfId="0" applyNumberFormat="1" applyFont="1" applyFill="1" applyBorder="1" applyAlignment="1">
      <alignment horizontal="center" wrapText="1"/>
    </xf>
    <xf numFmtId="49" fontId="30" fillId="0" borderId="17" xfId="0" applyNumberFormat="1" applyFont="1" applyBorder="1" applyAlignment="1">
      <alignment horizontal="center" vertical="center" wrapText="1"/>
    </xf>
    <xf numFmtId="0" fontId="30" fillId="0" borderId="17" xfId="0" applyFont="1" applyBorder="1" applyAlignment="1">
      <alignment vertical="top" wrapText="1"/>
    </xf>
    <xf numFmtId="4" fontId="32" fillId="0" borderId="17" xfId="0" applyNumberFormat="1" applyFont="1" applyBorder="1" applyAlignment="1">
      <alignment horizontal="center"/>
    </xf>
    <xf numFmtId="4" fontId="30" fillId="0" borderId="17" xfId="0" applyNumberFormat="1" applyFont="1" applyBorder="1" applyAlignment="1">
      <alignment horizontal="center" wrapText="1"/>
    </xf>
    <xf numFmtId="49" fontId="30" fillId="0" borderId="0" xfId="0" applyNumberFormat="1" applyFont="1" applyAlignment="1">
      <alignment horizontal="center" vertical="center" wrapText="1"/>
    </xf>
    <xf numFmtId="0" fontId="30" fillId="0" borderId="0" xfId="0" applyFont="1" applyAlignment="1">
      <alignment vertical="top" wrapText="1"/>
    </xf>
    <xf numFmtId="4" fontId="30" fillId="0" borderId="0" xfId="0" applyNumberFormat="1" applyFont="1" applyAlignment="1">
      <alignment horizontal="center" wrapText="1"/>
    </xf>
    <xf numFmtId="49" fontId="34" fillId="8" borderId="0" xfId="0" applyNumberFormat="1" applyFont="1" applyFill="1" applyAlignment="1">
      <alignment horizontal="center" vertical="center" wrapText="1"/>
    </xf>
    <xf numFmtId="0" fontId="34" fillId="8" borderId="0" xfId="0" applyFont="1" applyFill="1" applyAlignment="1">
      <alignment horizontal="left" vertical="center"/>
    </xf>
    <xf numFmtId="0" fontId="35" fillId="8" borderId="0" xfId="0" applyFont="1" applyFill="1" applyAlignment="1">
      <alignment horizontal="center" vertical="center"/>
    </xf>
    <xf numFmtId="169" fontId="35" fillId="8" borderId="0" xfId="0" applyNumberFormat="1" applyFont="1" applyFill="1" applyAlignment="1">
      <alignment horizontal="left" vertical="center"/>
    </xf>
    <xf numFmtId="49" fontId="27" fillId="0" borderId="0" xfId="0" applyNumberFormat="1" applyFont="1" applyAlignment="1">
      <alignment horizontal="center" vertical="center"/>
    </xf>
    <xf numFmtId="0" fontId="27" fillId="0" borderId="0" xfId="0" applyFont="1" applyAlignment="1">
      <alignment horizontal="left" vertical="center" wrapText="1"/>
    </xf>
    <xf numFmtId="4" fontId="36" fillId="0" borderId="0" xfId="0" applyNumberFormat="1" applyFont="1" applyAlignment="1">
      <alignment horizontal="center" vertical="center"/>
    </xf>
    <xf numFmtId="169" fontId="27" fillId="0" borderId="0" xfId="0" applyNumberFormat="1" applyFont="1" applyAlignment="1">
      <alignment horizontal="right" vertical="center"/>
    </xf>
    <xf numFmtId="169" fontId="27" fillId="0" borderId="0" xfId="0" applyNumberFormat="1" applyFont="1" applyAlignment="1">
      <alignment vertical="center"/>
    </xf>
    <xf numFmtId="49" fontId="28" fillId="8" borderId="0" xfId="0" applyNumberFormat="1" applyFont="1" applyFill="1" applyAlignment="1">
      <alignment horizontal="center" vertical="center"/>
    </xf>
    <xf numFmtId="0" fontId="28" fillId="8" borderId="0" xfId="0" applyFont="1" applyFill="1" applyAlignment="1">
      <alignment horizontal="left" vertical="center"/>
    </xf>
    <xf numFmtId="4" fontId="27" fillId="8" borderId="0" xfId="0" applyNumberFormat="1" applyFont="1" applyFill="1" applyAlignment="1">
      <alignment horizontal="center" vertical="center"/>
    </xf>
    <xf numFmtId="0" fontId="27" fillId="8" borderId="0" xfId="0" applyFont="1" applyFill="1" applyAlignment="1">
      <alignment horizontal="center" vertical="center"/>
    </xf>
    <xf numFmtId="169" fontId="27" fillId="8" borderId="0" xfId="0" applyNumberFormat="1" applyFont="1" applyFill="1" applyAlignment="1">
      <alignment vertical="center"/>
    </xf>
    <xf numFmtId="0" fontId="32" fillId="0" borderId="0" xfId="0" applyFont="1" applyAlignment="1">
      <alignment horizontal="left" vertical="top" wrapText="1"/>
    </xf>
    <xf numFmtId="0" fontId="32" fillId="0" borderId="0" xfId="0" applyFont="1" applyAlignment="1">
      <alignment horizontal="center" vertical="top" wrapText="1"/>
    </xf>
    <xf numFmtId="4" fontId="32" fillId="0" borderId="0" xfId="0" applyNumberFormat="1" applyFont="1" applyAlignment="1">
      <alignment horizontal="center" vertical="top" wrapText="1"/>
    </xf>
    <xf numFmtId="49" fontId="38" fillId="0" borderId="0" xfId="0" applyNumberFormat="1" applyFont="1" applyAlignment="1">
      <alignment horizontal="center" vertical="center"/>
    </xf>
    <xf numFmtId="49" fontId="32" fillId="0" borderId="0" xfId="0" applyNumberFormat="1" applyFont="1" applyAlignment="1">
      <alignment horizontal="center" vertical="top" wrapText="1"/>
    </xf>
    <xf numFmtId="0" fontId="35" fillId="0" borderId="0" xfId="0" applyFont="1" applyAlignment="1">
      <alignment horizontal="left" vertical="top" wrapText="1"/>
    </xf>
    <xf numFmtId="169" fontId="32" fillId="0" borderId="0" xfId="0" applyNumberFormat="1" applyFont="1"/>
    <xf numFmtId="49" fontId="40" fillId="0" borderId="0" xfId="0" applyNumberFormat="1" applyFont="1" applyAlignment="1">
      <alignment horizontal="center" vertical="center"/>
    </xf>
    <xf numFmtId="0" fontId="40" fillId="0" borderId="0" xfId="0" applyFont="1" applyAlignment="1">
      <alignment horizontal="left" vertical="center" wrapText="1"/>
    </xf>
    <xf numFmtId="4" fontId="41" fillId="0" borderId="0" xfId="0" applyNumberFormat="1" applyFont="1" applyAlignment="1">
      <alignment horizontal="center" vertical="center"/>
    </xf>
    <xf numFmtId="0" fontId="41" fillId="0" borderId="0" xfId="0" applyFont="1" applyAlignment="1">
      <alignment horizontal="center" vertical="center"/>
    </xf>
    <xf numFmtId="169" fontId="41" fillId="0" borderId="0" xfId="0" applyNumberFormat="1" applyFont="1" applyAlignment="1">
      <alignment vertical="center"/>
    </xf>
    <xf numFmtId="0" fontId="27" fillId="0" borderId="0" xfId="0" applyFont="1" applyAlignment="1">
      <alignment horizontal="left" vertical="top" wrapText="1"/>
    </xf>
    <xf numFmtId="4" fontId="39" fillId="0" borderId="0" xfId="0" applyNumberFormat="1" applyFont="1" applyAlignment="1">
      <alignment horizontal="center"/>
    </xf>
    <xf numFmtId="49" fontId="39" fillId="0" borderId="0" xfId="0" applyNumberFormat="1" applyFont="1" applyAlignment="1">
      <alignment horizontal="center" vertical="top" wrapText="1"/>
    </xf>
    <xf numFmtId="0" fontId="39" fillId="0" borderId="0" xfId="0" applyFont="1" applyAlignment="1">
      <alignment horizontal="center"/>
    </xf>
    <xf numFmtId="49" fontId="43" fillId="0" borderId="0" xfId="0" applyNumberFormat="1" applyFont="1" applyAlignment="1">
      <alignment horizontal="center" vertical="center"/>
    </xf>
    <xf numFmtId="0" fontId="43" fillId="0" borderId="0" xfId="0" applyFont="1" applyAlignment="1">
      <alignment horizontal="left" vertical="center" wrapText="1"/>
    </xf>
    <xf numFmtId="4" fontId="44" fillId="0" borderId="0" xfId="0" applyNumberFormat="1" applyFont="1" applyAlignment="1">
      <alignment horizontal="center" vertical="center"/>
    </xf>
    <xf numFmtId="0" fontId="44" fillId="0" borderId="0" xfId="0" applyFont="1" applyAlignment="1">
      <alignment horizontal="center" vertical="center"/>
    </xf>
    <xf numFmtId="169" fontId="44" fillId="0" borderId="0" xfId="0" applyNumberFormat="1" applyFont="1" applyAlignment="1">
      <alignment vertical="center"/>
    </xf>
    <xf numFmtId="169" fontId="45" fillId="0" borderId="0" xfId="0" applyNumberFormat="1" applyFont="1" applyAlignment="1">
      <alignment vertical="center"/>
    </xf>
    <xf numFmtId="49" fontId="27" fillId="0" borderId="0" xfId="0" applyNumberFormat="1" applyFont="1" applyAlignment="1">
      <alignment horizontal="left" vertical="center" wrapText="1"/>
    </xf>
    <xf numFmtId="49" fontId="27" fillId="0" borderId="0" xfId="0" applyNumberFormat="1" applyFont="1" applyAlignment="1">
      <alignment vertical="center" wrapText="1"/>
    </xf>
    <xf numFmtId="49" fontId="45" fillId="0" borderId="0" xfId="0" applyNumberFormat="1" applyFont="1" applyAlignment="1">
      <alignment vertical="center"/>
    </xf>
    <xf numFmtId="170" fontId="29" fillId="0" borderId="0" xfId="0" applyNumberFormat="1" applyFont="1" applyAlignment="1">
      <alignment horizontal="left" vertical="center" wrapText="1"/>
    </xf>
    <xf numFmtId="170" fontId="37" fillId="0" borderId="0" xfId="0" applyNumberFormat="1" applyFont="1" applyAlignment="1">
      <alignment horizontal="left" vertical="center" wrapText="1"/>
    </xf>
    <xf numFmtId="49" fontId="27" fillId="0" borderId="0" xfId="0" applyNumberFormat="1" applyFont="1" applyAlignment="1">
      <alignment horizontal="center" vertical="center" wrapText="1"/>
    </xf>
    <xf numFmtId="0" fontId="27" fillId="0" borderId="0" xfId="0" applyFont="1" applyAlignment="1">
      <alignment horizontal="right" vertical="center" wrapText="1"/>
    </xf>
    <xf numFmtId="171" fontId="27" fillId="0" borderId="0" xfId="0" applyNumberFormat="1" applyFont="1" applyAlignment="1">
      <alignment vertical="center"/>
    </xf>
    <xf numFmtId="0" fontId="27" fillId="0" borderId="0" xfId="0" applyFont="1" applyAlignment="1">
      <alignment horizontal="left" vertical="center"/>
    </xf>
    <xf numFmtId="49" fontId="28" fillId="0" borderId="0" xfId="0" applyNumberFormat="1" applyFont="1" applyAlignment="1">
      <alignment horizontal="center" vertical="center" wrapText="1"/>
    </xf>
    <xf numFmtId="0" fontId="32" fillId="0" borderId="0" xfId="0" applyFont="1" applyAlignment="1">
      <alignment vertical="center"/>
    </xf>
    <xf numFmtId="0" fontId="32" fillId="0" borderId="0" xfId="0" applyFont="1" applyAlignment="1">
      <alignment horizontal="left" vertical="center"/>
    </xf>
    <xf numFmtId="0" fontId="39" fillId="0" borderId="0" xfId="0" applyFont="1" applyAlignment="1">
      <alignment vertical="center"/>
    </xf>
    <xf numFmtId="4" fontId="35" fillId="0" borderId="0" xfId="0" applyNumberFormat="1" applyFont="1" applyAlignment="1">
      <alignment horizontal="center" vertical="center"/>
    </xf>
    <xf numFmtId="169" fontId="36" fillId="0" borderId="0" xfId="0" applyNumberFormat="1" applyFont="1" applyAlignment="1">
      <alignment horizontal="left" vertical="center"/>
    </xf>
    <xf numFmtId="0" fontId="36" fillId="0" borderId="0" xfId="0" applyFont="1" applyAlignment="1">
      <alignment horizontal="left" vertical="center" wrapText="1"/>
    </xf>
    <xf numFmtId="0" fontId="30" fillId="9" borderId="16" xfId="0" applyFont="1" applyFill="1" applyBorder="1" applyAlignment="1">
      <alignment horizontal="left" vertical="center" wrapText="1"/>
    </xf>
    <xf numFmtId="4" fontId="32" fillId="9" borderId="16" xfId="0" applyNumberFormat="1" applyFont="1" applyFill="1" applyBorder="1" applyAlignment="1">
      <alignment horizontal="center" vertical="center" wrapText="1"/>
    </xf>
    <xf numFmtId="0" fontId="32" fillId="9" borderId="16" xfId="0" applyFont="1" applyFill="1" applyBorder="1" applyAlignment="1">
      <alignment horizontal="center" vertical="center" wrapText="1"/>
    </xf>
    <xf numFmtId="4" fontId="30" fillId="9" borderId="16" xfId="0" applyNumberFormat="1" applyFont="1" applyFill="1" applyBorder="1" applyAlignment="1">
      <alignment horizontal="center" vertical="center" wrapText="1"/>
    </xf>
    <xf numFmtId="49" fontId="40" fillId="8" borderId="0" xfId="0" applyNumberFormat="1" applyFont="1" applyFill="1" applyAlignment="1">
      <alignment horizontal="center" vertical="center"/>
    </xf>
    <xf numFmtId="0" fontId="40" fillId="8" borderId="0" xfId="0" applyFont="1" applyFill="1" applyAlignment="1">
      <alignment horizontal="left" vertical="center"/>
    </xf>
    <xf numFmtId="0" fontId="41" fillId="8" borderId="0" xfId="0" applyFont="1" applyFill="1" applyAlignment="1">
      <alignment vertical="center" wrapText="1"/>
    </xf>
    <xf numFmtId="169" fontId="44" fillId="8" borderId="0" xfId="0" applyNumberFormat="1" applyFont="1" applyFill="1" applyAlignment="1">
      <alignment vertical="center"/>
    </xf>
    <xf numFmtId="169" fontId="44" fillId="8" borderId="0" xfId="0" applyNumberFormat="1" applyFont="1" applyFill="1" applyAlignment="1">
      <alignment horizontal="right" vertical="center" wrapText="1"/>
    </xf>
    <xf numFmtId="49" fontId="40" fillId="0" borderId="0" xfId="0" applyNumberFormat="1" applyFont="1" applyAlignment="1">
      <alignment horizontal="center" vertical="center" wrapText="1"/>
    </xf>
    <xf numFmtId="0" fontId="41" fillId="0" borderId="0" xfId="0" applyFont="1" applyAlignment="1">
      <alignment vertical="center" wrapText="1"/>
    </xf>
    <xf numFmtId="169" fontId="36" fillId="0" borderId="0" xfId="0" applyNumberFormat="1" applyFont="1" applyAlignment="1">
      <alignment vertical="center"/>
    </xf>
    <xf numFmtId="169" fontId="44" fillId="0" borderId="0" xfId="0" applyNumberFormat="1" applyFont="1" applyAlignment="1">
      <alignment horizontal="right" vertical="center" wrapText="1"/>
    </xf>
    <xf numFmtId="169" fontId="47" fillId="0" borderId="0" xfId="0" applyNumberFormat="1" applyFont="1" applyAlignment="1">
      <alignment horizontal="right" vertical="center"/>
    </xf>
    <xf numFmtId="49" fontId="40" fillId="9" borderId="16" xfId="0" applyNumberFormat="1" applyFont="1" applyFill="1" applyBorder="1" applyAlignment="1">
      <alignment horizontal="center" vertical="center" wrapText="1"/>
    </xf>
    <xf numFmtId="169" fontId="41" fillId="9" borderId="16" xfId="0" applyNumberFormat="1" applyFont="1" applyFill="1" applyBorder="1" applyAlignment="1">
      <alignment vertical="center"/>
    </xf>
    <xf numFmtId="169" fontId="40" fillId="9" borderId="16" xfId="0" applyNumberFormat="1" applyFont="1" applyFill="1" applyBorder="1" applyAlignment="1">
      <alignment horizontal="right" vertical="center" wrapText="1"/>
    </xf>
    <xf numFmtId="0" fontId="27" fillId="10" borderId="17" xfId="0" applyFont="1" applyFill="1" applyBorder="1" applyAlignment="1">
      <alignment horizontal="center" vertical="center"/>
    </xf>
    <xf numFmtId="0" fontId="28" fillId="10" borderId="17" xfId="0" applyFont="1" applyFill="1" applyBorder="1" applyAlignment="1">
      <alignment horizontal="left" vertical="center"/>
    </xf>
    <xf numFmtId="0" fontId="27" fillId="10" borderId="17" xfId="0" applyFont="1" applyFill="1" applyBorder="1" applyAlignment="1">
      <alignment vertical="center"/>
    </xf>
    <xf numFmtId="4" fontId="40" fillId="10" borderId="17" xfId="0" applyNumberFormat="1" applyFont="1" applyFill="1" applyBorder="1" applyAlignment="1">
      <alignment horizontal="center" vertical="center"/>
    </xf>
    <xf numFmtId="0" fontId="28" fillId="0" borderId="8" xfId="0" applyFont="1" applyBorder="1" applyAlignment="1">
      <alignment horizontal="center" vertical="center"/>
    </xf>
    <xf numFmtId="0" fontId="28" fillId="0" borderId="8" xfId="0" applyFont="1" applyBorder="1" applyAlignment="1">
      <alignment horizontal="left" vertical="center"/>
    </xf>
    <xf numFmtId="0" fontId="28" fillId="0" borderId="8" xfId="0" applyFont="1" applyBorder="1" applyAlignment="1">
      <alignment vertical="center"/>
    </xf>
    <xf numFmtId="49" fontId="31" fillId="0" borderId="0" xfId="0" applyNumberFormat="1" applyFont="1" applyAlignment="1">
      <alignment horizontal="center" vertical="center"/>
    </xf>
    <xf numFmtId="0" fontId="31" fillId="0" borderId="0" xfId="0" applyFont="1"/>
    <xf numFmtId="172" fontId="27" fillId="0" borderId="0" xfId="0" applyNumberFormat="1" applyFont="1" applyAlignment="1">
      <alignment vertical="center"/>
    </xf>
    <xf numFmtId="49" fontId="42" fillId="0" borderId="0" xfId="0" applyNumberFormat="1" applyFont="1" applyAlignment="1">
      <alignment horizontal="center" vertical="center" wrapText="1"/>
    </xf>
    <xf numFmtId="0" fontId="35" fillId="0" borderId="0" xfId="0" applyFont="1" applyAlignment="1">
      <alignment horizontal="left" vertical="center"/>
    </xf>
    <xf numFmtId="49" fontId="41" fillId="0" borderId="8" xfId="0" applyNumberFormat="1" applyFont="1" applyBorder="1" applyAlignment="1">
      <alignment horizontal="center" vertical="center"/>
    </xf>
    <xf numFmtId="0" fontId="41" fillId="0" borderId="8" xfId="0" applyFont="1" applyBorder="1" applyAlignment="1">
      <alignment horizontal="left" vertical="center"/>
    </xf>
    <xf numFmtId="0" fontId="27" fillId="0" borderId="8" xfId="0" applyFont="1" applyBorder="1" applyAlignment="1">
      <alignment horizontal="center" vertical="center"/>
    </xf>
    <xf numFmtId="0" fontId="27" fillId="0" borderId="8" xfId="0" applyFont="1" applyBorder="1" applyAlignment="1">
      <alignment vertical="center"/>
    </xf>
    <xf numFmtId="172" fontId="27" fillId="0" borderId="8" xfId="0" applyNumberFormat="1" applyFont="1" applyBorder="1" applyAlignment="1">
      <alignment vertical="center"/>
    </xf>
    <xf numFmtId="0" fontId="40" fillId="0" borderId="0" xfId="0" applyFont="1" applyAlignment="1">
      <alignment horizontal="right" vertical="center"/>
    </xf>
    <xf numFmtId="0" fontId="40" fillId="0" borderId="0" xfId="0" applyFont="1" applyAlignment="1">
      <alignment horizontal="left" vertical="center"/>
    </xf>
    <xf numFmtId="0" fontId="40" fillId="0" borderId="8" xfId="0" applyFont="1" applyBorder="1" applyAlignment="1">
      <alignment horizontal="right" vertical="center"/>
    </xf>
    <xf numFmtId="4" fontId="32" fillId="0" borderId="0" xfId="0" applyNumberFormat="1" applyFont="1" applyAlignment="1" applyProtection="1">
      <alignment horizontal="center"/>
      <protection locked="0"/>
    </xf>
    <xf numFmtId="169" fontId="32" fillId="0" borderId="0" xfId="0" applyNumberFormat="1" applyFont="1" applyProtection="1">
      <protection locked="0"/>
    </xf>
    <xf numFmtId="169" fontId="41" fillId="0" borderId="0" xfId="0" applyNumberFormat="1" applyFont="1" applyAlignment="1" applyProtection="1">
      <alignment vertical="center"/>
      <protection locked="0"/>
    </xf>
    <xf numFmtId="4" fontId="39" fillId="0" borderId="0" xfId="0" applyNumberFormat="1" applyFont="1" applyAlignment="1" applyProtection="1">
      <alignment horizontal="center"/>
      <protection locked="0"/>
    </xf>
    <xf numFmtId="169" fontId="42" fillId="0" borderId="0" xfId="0" applyNumberFormat="1" applyFont="1" applyAlignment="1" applyProtection="1">
      <alignment vertical="center"/>
      <protection locked="0"/>
    </xf>
    <xf numFmtId="49" fontId="0" fillId="0" borderId="0" xfId="0" applyNumberFormat="1" applyAlignment="1">
      <alignment horizontal="center"/>
    </xf>
    <xf numFmtId="49" fontId="0" fillId="0" borderId="0" xfId="0" applyNumberFormat="1" applyAlignment="1">
      <alignment horizontal="left" vertical="center" wrapText="1"/>
    </xf>
    <xf numFmtId="0" fontId="26" fillId="0" borderId="0" xfId="0" applyFont="1" applyAlignment="1">
      <alignment horizontal="left" vertical="top" wrapText="1"/>
    </xf>
    <xf numFmtId="49" fontId="0" fillId="0" borderId="0" xfId="0" applyNumberFormat="1" applyAlignment="1">
      <alignment horizontal="center" vertical="center" wrapText="1"/>
    </xf>
    <xf numFmtId="0" fontId="27" fillId="0" borderId="0" xfId="0" applyFont="1" applyAlignment="1">
      <alignment horizontal="left" vertical="center" wrapText="1"/>
    </xf>
    <xf numFmtId="0" fontId="40" fillId="9" borderId="16" xfId="0" applyFont="1" applyFill="1" applyBorder="1" applyAlignment="1">
      <alignment horizontal="left" vertical="center" wrapText="1"/>
    </xf>
    <xf numFmtId="170" fontId="29" fillId="0" borderId="0" xfId="0" applyNumberFormat="1" applyFont="1" applyAlignment="1">
      <alignment horizontal="left" vertical="center" wrapText="1"/>
    </xf>
    <xf numFmtId="0" fontId="29" fillId="0" borderId="0" xfId="0" applyFont="1" applyAlignment="1">
      <alignment horizontal="left" vertical="center" wrapText="1"/>
    </xf>
    <xf numFmtId="49" fontId="27" fillId="0" borderId="0" xfId="0" applyNumberFormat="1" applyFont="1" applyAlignment="1">
      <alignment horizontal="left" vertical="center" wrapText="1"/>
    </xf>
    <xf numFmtId="4" fontId="27" fillId="0" borderId="0" xfId="0" applyNumberFormat="1" applyFont="1" applyAlignment="1">
      <alignment horizontal="left" vertical="center" wrapText="1"/>
    </xf>
    <xf numFmtId="0" fontId="32" fillId="0" borderId="0" xfId="0" applyFont="1" applyAlignment="1">
      <alignment vertical="top" wrapText="1"/>
    </xf>
    <xf numFmtId="0" fontId="37" fillId="0" borderId="0" xfId="0" applyFont="1" applyAlignment="1">
      <alignment horizontal="left" vertical="center" wrapText="1"/>
    </xf>
    <xf numFmtId="0" fontId="39" fillId="0" borderId="0" xfId="0" applyFont="1" applyAlignment="1">
      <alignment horizontal="left" vertical="center" wrapText="1"/>
    </xf>
    <xf numFmtId="0" fontId="30" fillId="9" borderId="16" xfId="0" applyFont="1" applyFill="1" applyBorder="1" applyAlignment="1">
      <alignment vertical="top" wrapText="1"/>
    </xf>
    <xf numFmtId="0" fontId="32" fillId="0" borderId="0" xfId="0" applyFont="1" applyAlignment="1">
      <alignment horizontal="left" vertical="top" wrapText="1"/>
    </xf>
    <xf numFmtId="4" fontId="27" fillId="0" borderId="0" xfId="0" applyNumberFormat="1" applyFont="1" applyAlignment="1">
      <alignment horizontal="left" vertical="center"/>
    </xf>
    <xf numFmtId="0" fontId="49" fillId="0" borderId="0" xfId="0" applyFont="1" applyAlignment="1">
      <alignment vertical="top" wrapText="1"/>
    </xf>
    <xf numFmtId="0" fontId="66" fillId="0" borderId="0" xfId="0" applyFont="1" applyAlignment="1">
      <alignment horizontal="left" vertical="top" wrapText="1"/>
    </xf>
    <xf numFmtId="0" fontId="85" fillId="0" borderId="0" xfId="0" applyFont="1" applyAlignment="1">
      <alignment horizontal="left" vertical="top" wrapText="1"/>
    </xf>
    <xf numFmtId="0" fontId="58" fillId="0" borderId="0" xfId="0" applyFont="1" applyAlignment="1">
      <alignment horizontal="right" wrapText="1"/>
    </xf>
    <xf numFmtId="0" fontId="82" fillId="0" borderId="0" xfId="0" applyFont="1" applyAlignment="1">
      <alignment horizontal="left" vertical="top" wrapText="1"/>
    </xf>
    <xf numFmtId="0" fontId="63" fillId="0" borderId="0" xfId="0" applyFont="1" applyAlignment="1">
      <alignment horizontal="center" vertical="center" wrapText="1"/>
    </xf>
    <xf numFmtId="0" fontId="64" fillId="0" borderId="0" xfId="0" applyFont="1" applyAlignment="1">
      <alignment horizontal="center" vertical="center" wrapText="1"/>
    </xf>
    <xf numFmtId="0" fontId="66" fillId="0" borderId="0" xfId="0" applyFont="1" applyAlignment="1">
      <alignment horizontal="left" wrapText="1"/>
    </xf>
    <xf numFmtId="0" fontId="74" fillId="0" borderId="0" xfId="0" applyFont="1" applyAlignment="1">
      <alignment horizontal="left" vertical="top" wrapText="1"/>
    </xf>
    <xf numFmtId="0" fontId="77" fillId="12" borderId="0" xfId="0" applyFont="1" applyFill="1" applyAlignment="1">
      <alignment horizontal="center"/>
    </xf>
    <xf numFmtId="0" fontId="89" fillId="0" borderId="0" xfId="0" applyFont="1" applyAlignment="1">
      <alignment horizontal="left" vertical="top" wrapText="1"/>
    </xf>
    <xf numFmtId="0" fontId="87" fillId="0" borderId="0" xfId="0" applyFont="1" applyAlignment="1">
      <alignment horizontal="center" wrapText="1"/>
    </xf>
    <xf numFmtId="0" fontId="88" fillId="0" borderId="0" xfId="0" applyFont="1" applyAlignment="1">
      <alignment horizontal="center"/>
    </xf>
    <xf numFmtId="0" fontId="86" fillId="0" borderId="0" xfId="0" applyFont="1" applyAlignment="1">
      <alignment horizontal="center" wrapText="1"/>
    </xf>
    <xf numFmtId="0" fontId="108" fillId="14" borderId="20" xfId="8" applyFont="1" applyFill="1" applyBorder="1" applyAlignment="1" applyProtection="1">
      <alignment horizontal="center" vertical="center" wrapText="1"/>
      <protection locked="0"/>
    </xf>
    <xf numFmtId="0" fontId="108" fillId="14" borderId="21" xfId="8" applyFont="1" applyFill="1" applyBorder="1" applyAlignment="1" applyProtection="1">
      <alignment horizontal="center" vertical="center" wrapText="1"/>
      <protection locked="0"/>
    </xf>
    <xf numFmtId="0" fontId="108" fillId="14" borderId="19" xfId="8" applyFont="1" applyFill="1" applyBorder="1" applyAlignment="1" applyProtection="1">
      <alignment horizontal="center" vertical="center" wrapText="1"/>
      <protection locked="0"/>
    </xf>
    <xf numFmtId="0" fontId="103" fillId="0" borderId="0" xfId="8" applyFont="1" applyProtection="1"/>
    <xf numFmtId="0" fontId="104" fillId="0" borderId="0" xfId="8" applyFont="1" applyAlignment="1" applyProtection="1">
      <alignment horizontal="center" vertical="center" wrapText="1"/>
    </xf>
    <xf numFmtId="0" fontId="105" fillId="0" borderId="0" xfId="8" applyFont="1" applyAlignment="1" applyProtection="1">
      <alignment horizontal="center" vertical="center" wrapText="1"/>
    </xf>
    <xf numFmtId="0" fontId="106" fillId="0" borderId="0" xfId="8" applyFont="1" applyAlignment="1" applyProtection="1">
      <alignment horizontal="left" vertical="top" wrapText="1"/>
    </xf>
    <xf numFmtId="0" fontId="103" fillId="0" borderId="0" xfId="8" applyFont="1" applyAlignment="1" applyProtection="1">
      <alignment horizontal="left" vertical="top" wrapText="1"/>
    </xf>
    <xf numFmtId="0" fontId="103" fillId="13" borderId="1" xfId="8" applyFont="1" applyFill="1" applyBorder="1" applyAlignment="1" applyProtection="1">
      <alignment horizontal="center" vertical="center" wrapText="1"/>
    </xf>
    <xf numFmtId="0" fontId="103" fillId="0" borderId="1" xfId="8" applyFont="1" applyBorder="1" applyAlignment="1" applyProtection="1">
      <alignment vertical="center"/>
    </xf>
    <xf numFmtId="0" fontId="103" fillId="14" borderId="1" xfId="8" applyFont="1" applyFill="1" applyBorder="1" applyAlignment="1" applyProtection="1">
      <alignment vertical="center" wrapText="1"/>
    </xf>
    <xf numFmtId="0" fontId="109" fillId="0" borderId="26" xfId="8" applyFont="1" applyBorder="1" applyAlignment="1" applyProtection="1">
      <alignment horizontal="left" vertical="center" wrapText="1"/>
    </xf>
    <xf numFmtId="0" fontId="109" fillId="0" borderId="15" xfId="8" applyFont="1" applyBorder="1" applyAlignment="1" applyProtection="1">
      <alignment horizontal="left" vertical="center" wrapText="1"/>
    </xf>
    <xf numFmtId="0" fontId="103" fillId="0" borderId="15" xfId="8" applyFont="1" applyBorder="1" applyAlignment="1" applyProtection="1">
      <alignment vertical="center"/>
    </xf>
    <xf numFmtId="0" fontId="103" fillId="0" borderId="3" xfId="8" applyFont="1" applyBorder="1" applyAlignment="1" applyProtection="1">
      <alignment vertical="center"/>
    </xf>
    <xf numFmtId="0" fontId="109" fillId="0" borderId="20" xfId="8" applyFont="1" applyBorder="1" applyAlignment="1" applyProtection="1">
      <alignment horizontal="left" vertical="center" wrapText="1"/>
    </xf>
    <xf numFmtId="0" fontId="7" fillId="0" borderId="21" xfId="8" applyFont="1" applyBorder="1" applyAlignment="1" applyProtection="1">
      <alignment vertical="center"/>
    </xf>
    <xf numFmtId="0" fontId="7" fillId="0" borderId="19" xfId="8" applyFont="1" applyBorder="1" applyAlignment="1" applyProtection="1">
      <alignment vertical="center"/>
    </xf>
    <xf numFmtId="0" fontId="103" fillId="0" borderId="27" xfId="8" applyFont="1" applyBorder="1" applyAlignment="1" applyProtection="1">
      <alignment vertical="center"/>
    </xf>
    <xf numFmtId="0" fontId="103" fillId="0" borderId="8" xfId="8" applyFont="1" applyBorder="1" applyAlignment="1" applyProtection="1">
      <alignment vertical="center"/>
    </xf>
    <xf numFmtId="0" fontId="103" fillId="0" borderId="7" xfId="8" applyFont="1" applyBorder="1" applyAlignment="1" applyProtection="1">
      <alignment vertical="center"/>
    </xf>
    <xf numFmtId="0" fontId="103" fillId="0" borderId="20" xfId="8" applyFont="1" applyBorder="1" applyAlignment="1" applyProtection="1">
      <alignment vertical="center"/>
    </xf>
    <xf numFmtId="0" fontId="103" fillId="0" borderId="21" xfId="8" applyFont="1" applyBorder="1" applyAlignment="1" applyProtection="1">
      <alignment vertical="center"/>
    </xf>
    <xf numFmtId="0" fontId="103" fillId="0" borderId="19" xfId="8" applyFont="1" applyBorder="1" applyAlignment="1" applyProtection="1">
      <alignment vertical="center"/>
    </xf>
    <xf numFmtId="0" fontId="109" fillId="0" borderId="28" xfId="8" applyFont="1" applyBorder="1" applyAlignment="1" applyProtection="1">
      <alignment horizontal="left" vertical="center" wrapText="1"/>
    </xf>
    <xf numFmtId="0" fontId="109" fillId="0" borderId="0" xfId="8" applyFont="1" applyAlignment="1" applyProtection="1">
      <alignment horizontal="left" vertical="center" wrapText="1"/>
    </xf>
    <xf numFmtId="0" fontId="103" fillId="0" borderId="0" xfId="8" applyFont="1" applyAlignment="1" applyProtection="1">
      <alignment vertical="center"/>
    </xf>
    <xf numFmtId="0" fontId="103" fillId="0" borderId="5" xfId="8" applyFont="1" applyBorder="1" applyAlignment="1" applyProtection="1">
      <alignment vertical="center"/>
    </xf>
    <xf numFmtId="0" fontId="103" fillId="0" borderId="28" xfId="8" applyFont="1" applyBorder="1" applyAlignment="1" applyProtection="1">
      <alignment vertical="center"/>
    </xf>
    <xf numFmtId="0" fontId="113" fillId="0" borderId="15" xfId="8" applyFont="1" applyBorder="1" applyAlignment="1" applyProtection="1">
      <alignment horizontal="left" vertical="center" wrapText="1"/>
    </xf>
    <xf numFmtId="0" fontId="113" fillId="0" borderId="0" xfId="8" applyFont="1" applyAlignment="1" applyProtection="1">
      <alignment horizontal="left" vertical="center" wrapText="1"/>
    </xf>
    <xf numFmtId="0" fontId="103" fillId="0" borderId="0" xfId="8" applyFont="1" applyAlignment="1" applyProtection="1">
      <alignment horizontal="left" vertical="center" wrapText="1"/>
    </xf>
    <xf numFmtId="14" fontId="103" fillId="0" borderId="0" xfId="8" applyNumberFormat="1" applyFont="1" applyProtection="1"/>
    <xf numFmtId="0" fontId="0" fillId="0" borderId="0" xfId="0" applyAlignment="1">
      <alignment horizontal="left" vertical="top" wrapText="1"/>
    </xf>
    <xf numFmtId="49" fontId="51" fillId="0" borderId="0" xfId="0" applyNumberFormat="1" applyFont="1" applyAlignment="1">
      <alignment horizontal="center"/>
    </xf>
    <xf numFmtId="2" fontId="0" fillId="0" borderId="0" xfId="0" applyNumberFormat="1"/>
    <xf numFmtId="200" fontId="0" fillId="0" borderId="0" xfId="2" applyNumberFormat="1" applyFont="1" applyAlignment="1"/>
    <xf numFmtId="0" fontId="108" fillId="14" borderId="20" xfId="0" applyFont="1" applyFill="1" applyBorder="1" applyAlignment="1" applyProtection="1">
      <alignment horizontal="center" vertical="center" wrapText="1"/>
      <protection locked="0"/>
    </xf>
    <xf numFmtId="0" fontId="108" fillId="14" borderId="21" xfId="0" applyFont="1" applyFill="1" applyBorder="1" applyAlignment="1" applyProtection="1">
      <alignment horizontal="center" vertical="center" wrapText="1"/>
      <protection locked="0"/>
    </xf>
    <xf numFmtId="0" fontId="108" fillId="14" borderId="19" xfId="0" applyFont="1" applyFill="1" applyBorder="1" applyAlignment="1" applyProtection="1">
      <alignment horizontal="center" vertical="center" wrapText="1"/>
      <protection locked="0"/>
    </xf>
    <xf numFmtId="0" fontId="0" fillId="0" borderId="0" xfId="0" applyProtection="1"/>
    <xf numFmtId="0" fontId="59" fillId="0" borderId="0" xfId="0" applyFont="1" applyProtection="1"/>
    <xf numFmtId="201" fontId="99" fillId="0" borderId="0" xfId="0" applyNumberFormat="1" applyFont="1"/>
    <xf numFmtId="201" fontId="99" fillId="0" borderId="0" xfId="2" applyNumberFormat="1" applyFont="1" applyBorder="1" applyAlignment="1"/>
    <xf numFmtId="201" fontId="59" fillId="0" borderId="0" xfId="0" applyNumberFormat="1" applyFont="1"/>
    <xf numFmtId="201" fontId="59" fillId="0" borderId="0" xfId="2" applyNumberFormat="1" applyBorder="1" applyAlignment="1"/>
    <xf numFmtId="201" fontId="59" fillId="0" borderId="21" xfId="0" applyNumberFormat="1" applyFont="1" applyBorder="1"/>
    <xf numFmtId="201" fontId="59" fillId="0" borderId="19" xfId="2" applyNumberFormat="1" applyBorder="1" applyAlignment="1"/>
    <xf numFmtId="201" fontId="59" fillId="0" borderId="25" xfId="0" applyNumberFormat="1" applyFont="1" applyBorder="1"/>
    <xf numFmtId="201" fontId="59" fillId="0" borderId="25" xfId="2" applyNumberFormat="1" applyBorder="1" applyAlignment="1"/>
    <xf numFmtId="201" fontId="97" fillId="0" borderId="0" xfId="2" applyNumberFormat="1" applyFont="1" applyBorder="1" applyAlignment="1"/>
    <xf numFmtId="0" fontId="97" fillId="15" borderId="1" xfId="0" applyFont="1" applyFill="1" applyBorder="1"/>
    <xf numFmtId="2" fontId="97" fillId="15" borderId="1" xfId="0" applyNumberFormat="1" applyFont="1" applyFill="1" applyBorder="1" applyAlignment="1">
      <alignment horizontal="right"/>
    </xf>
    <xf numFmtId="201" fontId="97" fillId="15" borderId="1" xfId="0" applyNumberFormat="1" applyFont="1" applyFill="1" applyBorder="1" applyAlignment="1">
      <alignment horizontal="right"/>
    </xf>
    <xf numFmtId="201" fontId="97" fillId="15" borderId="1" xfId="2" applyNumberFormat="1" applyFont="1" applyFill="1" applyBorder="1" applyAlignment="1">
      <alignment horizontal="right"/>
    </xf>
    <xf numFmtId="201" fontId="59" fillId="0" borderId="8" xfId="0" applyNumberFormat="1" applyFont="1" applyBorder="1"/>
    <xf numFmtId="201" fontId="59" fillId="16" borderId="6" xfId="0" applyNumberFormat="1" applyFont="1" applyFill="1" applyBorder="1"/>
    <xf numFmtId="201" fontId="59" fillId="0" borderId="1" xfId="2" applyNumberFormat="1" applyBorder="1" applyAlignment="1" applyProtection="1"/>
    <xf numFmtId="201" fontId="59" fillId="16" borderId="1" xfId="0" applyNumberFormat="1" applyFont="1" applyFill="1" applyBorder="1"/>
    <xf numFmtId="201" fontId="59" fillId="0" borderId="0" xfId="2" applyNumberFormat="1" applyBorder="1" applyAlignment="1" applyProtection="1"/>
    <xf numFmtId="201" fontId="53" fillId="0" borderId="0" xfId="0" applyNumberFormat="1" applyFont="1"/>
    <xf numFmtId="201" fontId="97" fillId="0" borderId="19" xfId="2" applyNumberFormat="1" applyFont="1" applyBorder="1" applyAlignment="1"/>
    <xf numFmtId="201" fontId="53" fillId="16" borderId="1" xfId="0" applyNumberFormat="1" applyFont="1" applyFill="1" applyBorder="1"/>
    <xf numFmtId="201" fontId="53" fillId="0" borderId="1" xfId="2" applyNumberFormat="1" applyFont="1" applyBorder="1" applyAlignment="1" applyProtection="1"/>
    <xf numFmtId="201" fontId="53" fillId="0" borderId="0" xfId="2" applyNumberFormat="1" applyFont="1" applyBorder="1" applyAlignment="1" applyProtection="1"/>
    <xf numFmtId="201" fontId="97" fillId="0" borderId="19" xfId="2" applyNumberFormat="1" applyFont="1" applyBorder="1" applyAlignment="1" applyProtection="1"/>
    <xf numFmtId="201" fontId="97" fillId="0" borderId="0" xfId="2" applyNumberFormat="1" applyFont="1" applyBorder="1" applyAlignment="1" applyProtection="1"/>
    <xf numFmtId="201" fontId="59" fillId="0" borderId="1" xfId="2" applyNumberFormat="1" applyBorder="1" applyAlignment="1"/>
    <xf numFmtId="2" fontId="100" fillId="0" borderId="0" xfId="0" applyNumberFormat="1" applyFont="1"/>
    <xf numFmtId="2" fontId="100" fillId="0" borderId="8" xfId="0" applyNumberFormat="1" applyFont="1" applyBorder="1"/>
    <xf numFmtId="201" fontId="114" fillId="0" borderId="0" xfId="0" applyNumberFormat="1" applyFont="1"/>
    <xf numFmtId="201" fontId="3" fillId="0" borderId="0" xfId="0" applyNumberFormat="1" applyFont="1"/>
    <xf numFmtId="4" fontId="114" fillId="0" borderId="20" xfId="0" applyNumberFormat="1" applyFont="1" applyBorder="1"/>
    <xf numFmtId="201" fontId="3" fillId="16" borderId="1" xfId="0" applyNumberFormat="1" applyFont="1" applyFill="1" applyBorder="1"/>
    <xf numFmtId="201" fontId="3" fillId="0" borderId="19" xfId="0" applyNumberFormat="1" applyFont="1" applyBorder="1"/>
    <xf numFmtId="4" fontId="114" fillId="0" borderId="0" xfId="0" applyNumberFormat="1" applyFont="1"/>
    <xf numFmtId="4" fontId="115" fillId="0" borderId="0" xfId="0" applyNumberFormat="1" applyFont="1"/>
    <xf numFmtId="201" fontId="3" fillId="0" borderId="0" xfId="0" applyNumberFormat="1" applyFont="1" applyAlignment="1">
      <alignment horizontal="center"/>
    </xf>
    <xf numFmtId="201" fontId="101" fillId="0" borderId="0" xfId="0" applyNumberFormat="1" applyFont="1" applyAlignment="1">
      <alignment horizontal="center"/>
    </xf>
    <xf numFmtId="4" fontId="114" fillId="0" borderId="1" xfId="0" applyNumberFormat="1" applyFont="1" applyBorder="1"/>
    <xf numFmtId="4" fontId="116" fillId="0" borderId="0" xfId="0" applyNumberFormat="1" applyFont="1" applyAlignment="1">
      <alignment horizontal="left"/>
    </xf>
    <xf numFmtId="49" fontId="114" fillId="0" borderId="0" xfId="0" applyNumberFormat="1" applyFont="1" applyAlignment="1">
      <alignment horizontal="center"/>
    </xf>
    <xf numFmtId="4" fontId="114" fillId="0" borderId="0" xfId="0" applyNumberFormat="1" applyFont="1" applyAlignment="1">
      <alignment horizontal="left"/>
    </xf>
    <xf numFmtId="0" fontId="114" fillId="0" borderId="0" xfId="0" applyFont="1"/>
    <xf numFmtId="201" fontId="59" fillId="0" borderId="0" xfId="0" applyNumberFormat="1" applyFont="1" applyProtection="1">
      <protection locked="0"/>
    </xf>
    <xf numFmtId="201" fontId="59" fillId="0" borderId="8" xfId="0" applyNumberFormat="1" applyFont="1" applyBorder="1" applyProtection="1">
      <protection locked="0"/>
    </xf>
    <xf numFmtId="201" fontId="59" fillId="16" borderId="6" xfId="0" applyNumberFormat="1" applyFont="1" applyFill="1" applyBorder="1" applyProtection="1">
      <protection locked="0"/>
    </xf>
    <xf numFmtId="201" fontId="59" fillId="16" borderId="1" xfId="0" applyNumberFormat="1" applyFont="1" applyFill="1" applyBorder="1" applyProtection="1">
      <protection locked="0"/>
    </xf>
    <xf numFmtId="201" fontId="53" fillId="0" borderId="0" xfId="0" applyNumberFormat="1" applyFont="1" applyProtection="1">
      <protection locked="0"/>
    </xf>
    <xf numFmtId="201" fontId="53" fillId="16" borderId="1" xfId="0" applyNumberFormat="1" applyFont="1" applyFill="1" applyBorder="1" applyProtection="1">
      <protection locked="0"/>
    </xf>
    <xf numFmtId="201" fontId="59" fillId="0" borderId="21" xfId="0" applyNumberFormat="1" applyFont="1" applyBorder="1" applyProtection="1">
      <protection locked="0"/>
    </xf>
    <xf numFmtId="201" fontId="97" fillId="15" borderId="1" xfId="0" applyNumberFormat="1" applyFont="1" applyFill="1" applyBorder="1" applyAlignment="1" applyProtection="1">
      <alignment horizontal="right"/>
      <protection locked="0"/>
    </xf>
    <xf numFmtId="201" fontId="3" fillId="16" borderId="1" xfId="0" applyNumberFormat="1" applyFont="1" applyFill="1" applyBorder="1" applyProtection="1">
      <protection locked="0"/>
    </xf>
    <xf numFmtId="201" fontId="3" fillId="0" borderId="0" xfId="0" applyNumberFormat="1" applyFont="1" applyProtection="1">
      <protection locked="0"/>
    </xf>
    <xf numFmtId="201" fontId="3" fillId="0" borderId="0" xfId="0" applyNumberFormat="1" applyFont="1" applyAlignment="1" applyProtection="1">
      <alignment horizontal="center"/>
      <protection locked="0"/>
    </xf>
  </cellXfs>
  <cellStyles count="9">
    <cellStyle name="Navadno" xfId="0" builtinId="0"/>
    <cellStyle name="Navadno 10" xfId="4" xr:uid="{00000000-0005-0000-0000-000006000000}"/>
    <cellStyle name="Navadno 2" xfId="5" xr:uid="{00000000-0005-0000-0000-000007000000}"/>
    <cellStyle name="Navadno 3" xfId="8" xr:uid="{F883B8AF-7A59-4764-A6D2-9BFE5668D7E9}"/>
    <cellStyle name="Navadno 5" xfId="6" xr:uid="{00000000-0005-0000-0000-000008000000}"/>
    <cellStyle name="Normal 4" xfId="7" xr:uid="{00000000-0005-0000-0000-00000A000000}"/>
    <cellStyle name="Odstotek" xfId="3" builtinId="5"/>
    <cellStyle name="Valuta" xfId="2" builtinId="4"/>
    <cellStyle name="Vejica" xfId="1" builtinId="3"/>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C00000"/>
      <rgbColor rgb="FF006C3B"/>
      <rgbColor rgb="FF000080"/>
      <rgbColor rgb="FFACB20C"/>
      <rgbColor rgb="FF800080"/>
      <rgbColor rgb="FF008080"/>
      <rgbColor rgb="FFBFBFBF"/>
      <rgbColor rgb="FF808080"/>
      <rgbColor rgb="FF9999FF"/>
      <rgbColor rgb="FFED1C24"/>
      <rgbColor rgb="FFEBF1DE"/>
      <rgbColor rgb="FFEEEEEE"/>
      <rgbColor rgb="FF660066"/>
      <rgbColor rgb="FFFF8080"/>
      <rgbColor rgb="FF2A6099"/>
      <rgbColor rgb="FFCCCCCC"/>
      <rgbColor rgb="FF000080"/>
      <rgbColor rgb="FFFF00FF"/>
      <rgbColor rgb="FFFFFF00"/>
      <rgbColor rgb="FF00FFFF"/>
      <rgbColor rgb="FF800080"/>
      <rgbColor rgb="FF800000"/>
      <rgbColor rgb="FF008080"/>
      <rgbColor rgb="FF0000FF"/>
      <rgbColor rgb="FF00CCFF"/>
      <rgbColor rgb="FFF2F2F2"/>
      <rgbColor rgb="FFCCFFCC"/>
      <rgbColor rgb="FFFFFF6D"/>
      <rgbColor rgb="FFC2E0AE"/>
      <rgbColor rgb="FFE3E3E3"/>
      <rgbColor rgb="FFDDDDDD"/>
      <rgbColor rgb="FFD9D9D9"/>
      <rgbColor rgb="FF3366FF"/>
      <rgbColor rgb="FF33CCCC"/>
      <rgbColor rgb="FF81D41A"/>
      <rgbColor rgb="FFFFCC00"/>
      <rgbColor rgb="FFFF8000"/>
      <rgbColor rgb="FFFF6600"/>
      <rgbColor rgb="FF3465A4"/>
      <rgbColor rgb="FF729FCF"/>
      <rgbColor rgb="FF003366"/>
      <rgbColor rgb="FF339966"/>
      <rgbColor rgb="FF003300"/>
      <rgbColor rgb="FF395511"/>
      <rgbColor rgb="FFCE181E"/>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ROMET/PROJEKTI%202021/BR_139_LINHARTOVA/POPIS/koncni%20popisi/predra&#269;un/677D-POPIS%20PZI-b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KUPNA REKAPITULACIJA"/>
      <sheetName val="Predviden vodovod A"/>
      <sheetName val="Predviden vodovod (B)"/>
      <sheetName val="Predviden vodovod (C)"/>
      <sheetName val="Predviden vodovod (D)"/>
    </sheetNames>
    <sheetDataSet>
      <sheetData sheetId="0"/>
      <sheetData sheetId="1"/>
      <sheetData sheetId="2">
        <row r="18">
          <cell r="C18" t="str">
            <v>b)  OBNOVA HIŠNIH VODOVODNIH PRIKLJUČKOV - VODOVOD ''B''</v>
          </cell>
        </row>
      </sheetData>
      <sheetData sheetId="3"/>
      <sheetData sheetId="4">
        <row r="18">
          <cell r="C18" t="str">
            <v>b)  OBNOVA HIŠNIH VODOVODNIH PRIKLJUČKOV - VODOVOD ''D''</v>
          </cell>
        </row>
      </sheetData>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zoomScaleNormal="100" workbookViewId="0">
      <selection activeCell="F17" sqref="F17"/>
    </sheetView>
  </sheetViews>
  <sheetFormatPr defaultColWidth="10" defaultRowHeight="18"/>
  <cols>
    <col min="1" max="1" width="3.21875" customWidth="1"/>
    <col min="2" max="2" width="70" customWidth="1"/>
  </cols>
  <sheetData>
    <row r="1" spans="1:6">
      <c r="A1" s="2"/>
      <c r="B1" s="2" t="s">
        <v>0</v>
      </c>
    </row>
    <row r="2" spans="1:6">
      <c r="A2" s="2"/>
      <c r="B2" s="2" t="s">
        <v>1</v>
      </c>
    </row>
    <row r="3" spans="1:6">
      <c r="A3" s="3"/>
      <c r="B3" s="3"/>
    </row>
    <row r="4" spans="1:6">
      <c r="A4" s="4" t="s">
        <v>2</v>
      </c>
      <c r="B4" s="3"/>
    </row>
    <row r="5" spans="1:6">
      <c r="A5" s="3"/>
      <c r="B5" s="3"/>
    </row>
    <row r="6" spans="1:6">
      <c r="A6" s="5" t="s">
        <v>3</v>
      </c>
      <c r="B6" s="5" t="s">
        <v>4</v>
      </c>
    </row>
    <row r="7" spans="1:6">
      <c r="A7" s="5" t="s">
        <v>5</v>
      </c>
      <c r="B7" s="5" t="s">
        <v>6</v>
      </c>
    </row>
    <row r="8" spans="1:6">
      <c r="A8" s="5" t="s">
        <v>7</v>
      </c>
      <c r="B8" s="5" t="s">
        <v>8</v>
      </c>
    </row>
    <row r="9" spans="1:6">
      <c r="A9" s="5" t="s">
        <v>9</v>
      </c>
      <c r="B9" s="5" t="s">
        <v>10</v>
      </c>
    </row>
    <row r="10" spans="1:6" ht="27">
      <c r="A10" s="5" t="s">
        <v>11</v>
      </c>
      <c r="B10" s="5" t="s">
        <v>12</v>
      </c>
      <c r="F10" s="6"/>
    </row>
    <row r="11" spans="1:6" ht="32.85" customHeight="1">
      <c r="A11" s="5" t="s">
        <v>13</v>
      </c>
      <c r="B11" s="5" t="s">
        <v>14</v>
      </c>
    </row>
    <row r="12" spans="1:6">
      <c r="A12" s="5" t="s">
        <v>15</v>
      </c>
      <c r="B12" s="5" t="s">
        <v>16</v>
      </c>
    </row>
    <row r="13" spans="1:6">
      <c r="A13" s="5" t="s">
        <v>17</v>
      </c>
      <c r="B13" s="5" t="s">
        <v>18</v>
      </c>
    </row>
    <row r="14" spans="1:6">
      <c r="A14" s="5" t="s">
        <v>19</v>
      </c>
      <c r="B14" s="5" t="s">
        <v>20</v>
      </c>
    </row>
    <row r="15" spans="1:6" ht="27">
      <c r="A15" s="5" t="s">
        <v>21</v>
      </c>
      <c r="B15" s="5" t="s">
        <v>22</v>
      </c>
    </row>
    <row r="16" spans="1:6">
      <c r="A16" s="5" t="s">
        <v>23</v>
      </c>
      <c r="B16" s="5" t="s">
        <v>24</v>
      </c>
    </row>
    <row r="17" spans="1:2" ht="27">
      <c r="A17" s="5" t="s">
        <v>25</v>
      </c>
      <c r="B17" s="5" t="s">
        <v>26</v>
      </c>
    </row>
    <row r="18" spans="1:2">
      <c r="A18" s="5" t="s">
        <v>27</v>
      </c>
      <c r="B18" s="5" t="s">
        <v>28</v>
      </c>
    </row>
    <row r="19" spans="1:2" ht="27">
      <c r="A19" s="5" t="s">
        <v>29</v>
      </c>
      <c r="B19" s="5" t="s">
        <v>30</v>
      </c>
    </row>
    <row r="20" spans="1:2">
      <c r="A20" s="5" t="s">
        <v>31</v>
      </c>
      <c r="B20" s="5" t="s">
        <v>32</v>
      </c>
    </row>
    <row r="21" spans="1:2" ht="27">
      <c r="A21" s="5" t="s">
        <v>33</v>
      </c>
      <c r="B21" s="5" t="s">
        <v>34</v>
      </c>
    </row>
    <row r="22" spans="1:2" ht="27">
      <c r="A22" s="5" t="s">
        <v>35</v>
      </c>
      <c r="B22" s="5" t="s">
        <v>36</v>
      </c>
    </row>
    <row r="23" spans="1:2" ht="27">
      <c r="A23" s="5" t="s">
        <v>37</v>
      </c>
      <c r="B23" s="5" t="s">
        <v>38</v>
      </c>
    </row>
    <row r="24" spans="1:2">
      <c r="A24" s="5" t="s">
        <v>39</v>
      </c>
      <c r="B24" s="5" t="s">
        <v>40</v>
      </c>
    </row>
    <row r="25" spans="1:2" ht="27">
      <c r="A25" s="5" t="s">
        <v>41</v>
      </c>
      <c r="B25" s="5" t="s">
        <v>42</v>
      </c>
    </row>
    <row r="26" spans="1:2">
      <c r="A26" s="5" t="s">
        <v>43</v>
      </c>
      <c r="B26" s="5" t="s">
        <v>44</v>
      </c>
    </row>
    <row r="27" spans="1:2">
      <c r="A27" s="5" t="s">
        <v>45</v>
      </c>
      <c r="B27" s="5" t="s">
        <v>46</v>
      </c>
    </row>
    <row r="28" spans="1:2">
      <c r="A28" s="5"/>
      <c r="B28" s="5" t="s">
        <v>47</v>
      </c>
    </row>
    <row r="29" spans="1:2" ht="27">
      <c r="A29" s="5"/>
      <c r="B29" s="5" t="s">
        <v>48</v>
      </c>
    </row>
    <row r="30" spans="1:2" ht="27">
      <c r="A30" s="5"/>
      <c r="B30" s="5" t="s">
        <v>49</v>
      </c>
    </row>
    <row r="31" spans="1:2">
      <c r="A31" s="5"/>
      <c r="B31" s="5" t="s">
        <v>50</v>
      </c>
    </row>
    <row r="32" spans="1:2">
      <c r="A32" s="5"/>
      <c r="B32" s="5" t="s">
        <v>51</v>
      </c>
    </row>
    <row r="33" spans="1:8" ht="27">
      <c r="A33" s="5"/>
      <c r="B33" s="5" t="s">
        <v>52</v>
      </c>
    </row>
    <row r="34" spans="1:8">
      <c r="A34" s="5"/>
      <c r="B34" s="5" t="s">
        <v>53</v>
      </c>
    </row>
    <row r="35" spans="1:8">
      <c r="A35" s="5"/>
      <c r="B35" s="5" t="s">
        <v>54</v>
      </c>
    </row>
    <row r="36" spans="1:8">
      <c r="A36" s="5"/>
      <c r="B36" s="5" t="s">
        <v>55</v>
      </c>
    </row>
    <row r="37" spans="1:8">
      <c r="A37" s="5"/>
      <c r="B37" s="5" t="s">
        <v>56</v>
      </c>
    </row>
    <row r="38" spans="1:8">
      <c r="A38" s="5"/>
      <c r="B38" s="5" t="s">
        <v>57</v>
      </c>
    </row>
    <row r="39" spans="1:8">
      <c r="A39" s="5"/>
      <c r="B39" s="5" t="s">
        <v>58</v>
      </c>
    </row>
    <row r="40" spans="1:8">
      <c r="A40" s="5" t="s">
        <v>59</v>
      </c>
      <c r="B40" s="5" t="s">
        <v>60</v>
      </c>
    </row>
    <row r="41" spans="1:8">
      <c r="A41" s="7" t="s">
        <v>61</v>
      </c>
      <c r="B41" s="8" t="s">
        <v>62</v>
      </c>
      <c r="C41" s="9"/>
      <c r="D41" s="10"/>
      <c r="E41" s="9"/>
      <c r="F41" s="9"/>
      <c r="G41" s="9"/>
      <c r="H41" s="9"/>
    </row>
    <row r="42" spans="1:8">
      <c r="A42" s="11"/>
      <c r="B42" s="12" t="s">
        <v>63</v>
      </c>
      <c r="C42" s="13"/>
      <c r="D42" s="14"/>
      <c r="E42" s="13"/>
      <c r="F42" s="13"/>
      <c r="G42" s="13"/>
      <c r="H42" s="13"/>
    </row>
    <row r="43" spans="1:8">
      <c r="A43" s="11"/>
      <c r="B43" s="12" t="s">
        <v>64</v>
      </c>
      <c r="C43" s="9"/>
      <c r="D43" s="10"/>
      <c r="E43" s="9"/>
      <c r="F43" s="9"/>
      <c r="G43" s="9"/>
      <c r="H43" s="9"/>
    </row>
    <row r="44" spans="1:8">
      <c r="A44" s="11"/>
      <c r="B44" s="12" t="s">
        <v>65</v>
      </c>
      <c r="C44" s="9"/>
      <c r="D44" s="10"/>
      <c r="E44" s="10"/>
      <c r="F44" s="10"/>
      <c r="G44" s="10"/>
      <c r="H44" s="9"/>
    </row>
    <row r="45" spans="1:8">
      <c r="A45" s="11"/>
      <c r="B45" s="12" t="s">
        <v>66</v>
      </c>
      <c r="C45" s="9"/>
      <c r="D45" s="10"/>
      <c r="E45" s="10"/>
      <c r="F45" s="10"/>
      <c r="G45" s="10"/>
      <c r="H45" s="9"/>
    </row>
    <row r="46" spans="1:8">
      <c r="A46" s="11"/>
      <c r="B46" s="12" t="s">
        <v>67</v>
      </c>
      <c r="C46" s="9"/>
      <c r="D46" s="10"/>
      <c r="E46" s="9"/>
      <c r="F46" s="9"/>
      <c r="G46" s="9"/>
      <c r="H46" s="9"/>
    </row>
    <row r="47" spans="1:8">
      <c r="A47" s="15"/>
      <c r="B47" s="16" t="s">
        <v>68</v>
      </c>
      <c r="C47" s="9"/>
      <c r="D47" s="10"/>
      <c r="E47" s="9"/>
      <c r="F47" s="9"/>
      <c r="G47" s="9"/>
      <c r="H47" s="9"/>
    </row>
    <row r="48" spans="1:8">
      <c r="A48" s="17"/>
    </row>
  </sheetData>
  <sheetProtection algorithmName="SHA-512" hashValue="mkiY5NKAaffXq5pb4w5rCSCGyP99Y1vHZwmHpftTsofYrcy0E/UG4maSC6b66sWddFPQUVLqqHFd2sc5e996Mw==" saltValue="S36rSQDAkHs51UBt4QSRIw==" spinCount="100000" sheet="1" objects="1" scenarios="1"/>
  <pageMargins left="0.78749999999999998" right="0.78749999999999998" top="1.05277777777778" bottom="1.05277777777778" header="0.78749999999999998" footer="0.78749999999999998"/>
  <pageSetup paperSize="9" orientation="portrait" horizontalDpi="300" verticalDpi="300"/>
  <headerFooter>
    <oddHeader>&amp;C&amp;"Times New Roman,Navadno"&amp;12&amp;Kffffff&amp;A</oddHeader>
    <oddFooter>&amp;C&amp;"Times New Roman,Navadno"&amp;12&amp;KffffffStran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6D"/>
  </sheetPr>
  <dimension ref="A1:K1016"/>
  <sheetViews>
    <sheetView topLeftCell="A106" zoomScale="150" zoomScaleNormal="150" workbookViewId="0">
      <selection activeCell="G125" sqref="G125"/>
    </sheetView>
  </sheetViews>
  <sheetFormatPr defaultColWidth="8.5546875" defaultRowHeight="18.75"/>
  <cols>
    <col min="1" max="1" width="5.6640625" style="29" customWidth="1"/>
    <col min="2" max="2" width="42.109375" style="29" customWidth="1"/>
    <col min="3" max="3" width="3.77734375" style="29" customWidth="1"/>
    <col min="4" max="4" width="5.6640625" style="29" customWidth="1"/>
    <col min="5" max="5" width="7.5546875" style="29" customWidth="1"/>
    <col min="6" max="6" width="8.109375" style="29" customWidth="1"/>
    <col min="7" max="11" width="8.5546875" style="29"/>
  </cols>
  <sheetData>
    <row r="1" spans="1:6" ht="13.5" customHeight="1">
      <c r="A1" s="30" t="s">
        <v>92</v>
      </c>
      <c r="B1" s="30" t="s">
        <v>93</v>
      </c>
      <c r="C1" s="30" t="s">
        <v>94</v>
      </c>
      <c r="D1" s="30" t="s">
        <v>95</v>
      </c>
      <c r="E1" s="334" t="s">
        <v>96</v>
      </c>
      <c r="F1" s="30" t="s">
        <v>97</v>
      </c>
    </row>
    <row r="2" spans="1:6" ht="8.25" customHeight="1">
      <c r="A2" s="31"/>
      <c r="B2" s="32"/>
      <c r="C2" s="31"/>
      <c r="D2" s="33"/>
      <c r="E2" s="335"/>
      <c r="F2" s="32"/>
    </row>
    <row r="3" spans="1:6" ht="16.5" customHeight="1">
      <c r="A3" s="34" t="s">
        <v>98</v>
      </c>
      <c r="B3" s="35" t="s">
        <v>99</v>
      </c>
      <c r="C3" s="36"/>
      <c r="D3" s="37"/>
      <c r="E3" s="336"/>
      <c r="F3" s="38"/>
    </row>
    <row r="4" spans="1:6" ht="8.25" customHeight="1">
      <c r="A4" s="39"/>
      <c r="B4" s="40"/>
      <c r="C4" s="39"/>
      <c r="D4" s="41"/>
      <c r="E4" s="337"/>
      <c r="F4" s="42"/>
    </row>
    <row r="5" spans="1:6" ht="13.5" customHeight="1">
      <c r="A5" s="43" t="s">
        <v>100</v>
      </c>
      <c r="B5" s="44" t="s">
        <v>101</v>
      </c>
      <c r="C5" s="45"/>
      <c r="D5" s="46"/>
      <c r="E5" s="338"/>
      <c r="F5" s="47"/>
    </row>
    <row r="6" spans="1:6" ht="13.5" customHeight="1">
      <c r="A6" s="48" t="s">
        <v>102</v>
      </c>
      <c r="B6" s="49" t="s">
        <v>103</v>
      </c>
      <c r="C6" s="50" t="s">
        <v>104</v>
      </c>
      <c r="D6" s="51">
        <v>0.35</v>
      </c>
      <c r="E6" s="83"/>
      <c r="F6" s="52">
        <f>E6*D6</f>
        <v>0</v>
      </c>
    </row>
    <row r="7" spans="1:6" ht="22.5">
      <c r="A7" s="48" t="s">
        <v>105</v>
      </c>
      <c r="B7" s="49" t="s">
        <v>106</v>
      </c>
      <c r="C7" s="50" t="s">
        <v>104</v>
      </c>
      <c r="D7" s="51">
        <v>0.35</v>
      </c>
      <c r="E7" s="83"/>
      <c r="F7" s="52">
        <f>E7*D7</f>
        <v>0</v>
      </c>
    </row>
    <row r="8" spans="1:6" ht="13.5" customHeight="1">
      <c r="A8" s="48" t="s">
        <v>107</v>
      </c>
      <c r="B8" s="49" t="s">
        <v>108</v>
      </c>
      <c r="C8" s="50" t="s">
        <v>109</v>
      </c>
      <c r="D8" s="53">
        <v>20</v>
      </c>
      <c r="E8" s="83"/>
      <c r="F8" s="52">
        <f>E8*D8</f>
        <v>0</v>
      </c>
    </row>
    <row r="9" spans="1:6" ht="22.5">
      <c r="A9" s="48" t="s">
        <v>110</v>
      </c>
      <c r="B9" s="49" t="s">
        <v>111</v>
      </c>
      <c r="C9" s="50" t="s">
        <v>109</v>
      </c>
      <c r="D9" s="53">
        <v>134</v>
      </c>
      <c r="E9" s="83"/>
      <c r="F9" s="52">
        <f>E9*D9</f>
        <v>0</v>
      </c>
    </row>
    <row r="10" spans="1:6" ht="13.5" customHeight="1">
      <c r="A10" s="43" t="s">
        <v>112</v>
      </c>
      <c r="B10" s="44" t="s">
        <v>113</v>
      </c>
      <c r="C10" s="45"/>
      <c r="D10" s="46"/>
      <c r="E10" s="338"/>
      <c r="F10" s="47"/>
    </row>
    <row r="11" spans="1:6" ht="33.75">
      <c r="A11" s="54"/>
      <c r="B11" s="55" t="s">
        <v>114</v>
      </c>
      <c r="C11" s="56"/>
      <c r="D11" s="57"/>
      <c r="E11" s="84"/>
      <c r="F11" s="58"/>
    </row>
    <row r="12" spans="1:6" ht="13.5" customHeight="1">
      <c r="A12" s="54" t="s">
        <v>115</v>
      </c>
      <c r="B12" s="59" t="s">
        <v>116</v>
      </c>
      <c r="C12" s="56"/>
      <c r="D12" s="57"/>
      <c r="E12" s="84"/>
      <c r="F12" s="58"/>
    </row>
    <row r="13" spans="1:6" ht="13.5" customHeight="1">
      <c r="A13" s="54" t="s">
        <v>128</v>
      </c>
      <c r="B13" s="59" t="s">
        <v>129</v>
      </c>
      <c r="C13" s="56"/>
      <c r="D13" s="57"/>
      <c r="E13" s="84"/>
      <c r="F13" s="58"/>
    </row>
    <row r="14" spans="1:6" ht="13.5" customHeight="1">
      <c r="A14" s="54" t="s">
        <v>148</v>
      </c>
      <c r="B14" s="59" t="s">
        <v>149</v>
      </c>
      <c r="C14" s="56"/>
      <c r="D14" s="57"/>
      <c r="E14" s="84"/>
      <c r="F14" s="58"/>
    </row>
    <row r="15" spans="1:6" ht="13.5" customHeight="1">
      <c r="A15" s="48" t="s">
        <v>150</v>
      </c>
      <c r="B15" s="49" t="s">
        <v>151</v>
      </c>
      <c r="C15" s="50" t="s">
        <v>152</v>
      </c>
      <c r="D15" s="53">
        <v>6722</v>
      </c>
      <c r="E15" s="83"/>
      <c r="F15" s="52">
        <f t="shared" ref="F15:F25" si="0">E15*D15</f>
        <v>0</v>
      </c>
    </row>
    <row r="16" spans="1:6" ht="13.5" customHeight="1">
      <c r="A16" s="48" t="s">
        <v>153</v>
      </c>
      <c r="B16" s="49" t="s">
        <v>154</v>
      </c>
      <c r="C16" s="50" t="s">
        <v>152</v>
      </c>
      <c r="D16" s="53">
        <v>3843</v>
      </c>
      <c r="E16" s="83"/>
      <c r="F16" s="52">
        <f t="shared" si="0"/>
        <v>0</v>
      </c>
    </row>
    <row r="17" spans="1:6" ht="13.5" customHeight="1">
      <c r="A17" s="48" t="s">
        <v>155</v>
      </c>
      <c r="B17" s="49" t="s">
        <v>156</v>
      </c>
      <c r="C17" s="50" t="s">
        <v>145</v>
      </c>
      <c r="D17" s="53">
        <v>37</v>
      </c>
      <c r="E17" s="83"/>
      <c r="F17" s="52">
        <f t="shared" si="0"/>
        <v>0</v>
      </c>
    </row>
    <row r="18" spans="1:6" ht="13.5" customHeight="1">
      <c r="A18" s="48" t="s">
        <v>157</v>
      </c>
      <c r="B18" s="49" t="s">
        <v>158</v>
      </c>
      <c r="C18" s="50" t="s">
        <v>145</v>
      </c>
      <c r="D18" s="53">
        <v>84</v>
      </c>
      <c r="E18" s="83"/>
      <c r="F18" s="52">
        <f t="shared" si="0"/>
        <v>0</v>
      </c>
    </row>
    <row r="19" spans="1:6" ht="13.5" customHeight="1">
      <c r="A19" s="48" t="s">
        <v>159</v>
      </c>
      <c r="B19" s="49" t="s">
        <v>160</v>
      </c>
      <c r="C19" s="50" t="s">
        <v>145</v>
      </c>
      <c r="D19" s="53">
        <v>751</v>
      </c>
      <c r="E19" s="83"/>
      <c r="F19" s="52">
        <f t="shared" si="0"/>
        <v>0</v>
      </c>
    </row>
    <row r="20" spans="1:6" ht="18.75" customHeight="1">
      <c r="A20" s="48" t="s">
        <v>161</v>
      </c>
      <c r="B20" s="49" t="s">
        <v>162</v>
      </c>
      <c r="C20" s="50" t="s">
        <v>145</v>
      </c>
      <c r="D20" s="53">
        <v>1132</v>
      </c>
      <c r="E20" s="83"/>
      <c r="F20" s="52">
        <f t="shared" si="0"/>
        <v>0</v>
      </c>
    </row>
    <row r="21" spans="1:6" ht="22.5">
      <c r="A21" s="48" t="s">
        <v>163</v>
      </c>
      <c r="B21" s="49" t="s">
        <v>164</v>
      </c>
      <c r="C21" s="50" t="s">
        <v>145</v>
      </c>
      <c r="D21" s="53">
        <v>127</v>
      </c>
      <c r="E21" s="83"/>
      <c r="F21" s="52">
        <f t="shared" si="0"/>
        <v>0</v>
      </c>
    </row>
    <row r="22" spans="1:6" ht="22.5">
      <c r="A22" s="48" t="s">
        <v>165</v>
      </c>
      <c r="B22" s="49" t="s">
        <v>166</v>
      </c>
      <c r="C22" s="50" t="s">
        <v>145</v>
      </c>
      <c r="D22" s="53">
        <v>207</v>
      </c>
      <c r="E22" s="83"/>
      <c r="F22" s="52">
        <f t="shared" si="0"/>
        <v>0</v>
      </c>
    </row>
    <row r="23" spans="1:6" ht="22.5">
      <c r="A23" s="48" t="s">
        <v>167</v>
      </c>
      <c r="B23" s="49" t="s">
        <v>168</v>
      </c>
      <c r="C23" s="50" t="s">
        <v>152</v>
      </c>
      <c r="D23" s="53">
        <v>129</v>
      </c>
      <c r="E23" s="83"/>
      <c r="F23" s="52">
        <f t="shared" si="0"/>
        <v>0</v>
      </c>
    </row>
    <row r="24" spans="1:6" ht="13.5" customHeight="1">
      <c r="A24" s="48" t="s">
        <v>169</v>
      </c>
      <c r="B24" s="49" t="s">
        <v>170</v>
      </c>
      <c r="C24" s="50" t="s">
        <v>152</v>
      </c>
      <c r="D24" s="53">
        <v>15</v>
      </c>
      <c r="E24" s="83"/>
      <c r="F24" s="52">
        <f t="shared" si="0"/>
        <v>0</v>
      </c>
    </row>
    <row r="25" spans="1:6" ht="13.5" customHeight="1">
      <c r="A25" s="48" t="s">
        <v>171</v>
      </c>
      <c r="B25" s="49" t="s">
        <v>172</v>
      </c>
      <c r="C25" s="50" t="s">
        <v>152</v>
      </c>
      <c r="D25" s="53">
        <v>15</v>
      </c>
      <c r="E25" s="83"/>
      <c r="F25" s="52">
        <f t="shared" si="0"/>
        <v>0</v>
      </c>
    </row>
    <row r="26" spans="1:6" ht="13.5" customHeight="1">
      <c r="A26" s="54" t="s">
        <v>173</v>
      </c>
      <c r="B26" s="59" t="s">
        <v>174</v>
      </c>
      <c r="C26" s="56"/>
      <c r="D26" s="57"/>
      <c r="E26" s="84"/>
      <c r="F26" s="58"/>
    </row>
    <row r="27" spans="1:6" ht="13.5" customHeight="1">
      <c r="A27" s="43" t="s">
        <v>188</v>
      </c>
      <c r="B27" s="44" t="s">
        <v>189</v>
      </c>
      <c r="C27" s="45"/>
      <c r="D27" s="46"/>
      <c r="E27" s="338"/>
      <c r="F27" s="47"/>
    </row>
    <row r="28" spans="1:6" ht="13.5" customHeight="1">
      <c r="A28" s="54" t="s">
        <v>190</v>
      </c>
      <c r="B28" s="59" t="s">
        <v>191</v>
      </c>
      <c r="C28" s="56"/>
      <c r="D28" s="57"/>
      <c r="E28" s="84"/>
      <c r="F28" s="58"/>
    </row>
    <row r="29" spans="1:6" ht="22.5">
      <c r="A29" s="48" t="s">
        <v>192</v>
      </c>
      <c r="B29" s="49" t="s">
        <v>193</v>
      </c>
      <c r="C29" s="50" t="s">
        <v>194</v>
      </c>
      <c r="D29" s="53">
        <v>0.33</v>
      </c>
      <c r="E29" s="83"/>
      <c r="F29" s="52">
        <f>E29*D29</f>
        <v>0</v>
      </c>
    </row>
    <row r="30" spans="1:6" ht="13.5" customHeight="1">
      <c r="A30" s="48" t="s">
        <v>195</v>
      </c>
      <c r="B30" s="49" t="s">
        <v>196</v>
      </c>
      <c r="C30" s="50" t="s">
        <v>109</v>
      </c>
      <c r="D30" s="53">
        <v>0.33</v>
      </c>
      <c r="E30" s="83"/>
      <c r="F30" s="52">
        <f>E30*D30</f>
        <v>0</v>
      </c>
    </row>
    <row r="31" spans="1:6" ht="8.25" customHeight="1">
      <c r="A31" s="61"/>
      <c r="B31" s="61"/>
      <c r="C31" s="61"/>
      <c r="D31" s="62"/>
      <c r="E31" s="339"/>
      <c r="F31" s="61"/>
    </row>
    <row r="32" spans="1:6" ht="13.5" customHeight="1">
      <c r="A32" s="63"/>
      <c r="B32" s="64" t="s">
        <v>84</v>
      </c>
      <c r="C32" s="63"/>
      <c r="D32" s="65"/>
      <c r="E32" s="340"/>
      <c r="F32" s="66">
        <f>SUM(F6:F31)</f>
        <v>0</v>
      </c>
    </row>
    <row r="33" spans="1:6" ht="16.5" customHeight="1">
      <c r="A33" s="34" t="s">
        <v>197</v>
      </c>
      <c r="B33" s="35" t="s">
        <v>198</v>
      </c>
      <c r="C33" s="36"/>
      <c r="D33" s="37"/>
      <c r="E33" s="336"/>
      <c r="F33" s="38"/>
    </row>
    <row r="34" spans="1:6" ht="8.25" customHeight="1">
      <c r="A34" s="39"/>
      <c r="B34" s="40"/>
      <c r="C34" s="39"/>
      <c r="D34" s="41"/>
      <c r="E34" s="337"/>
      <c r="F34" s="42"/>
    </row>
    <row r="35" spans="1:6" ht="13.5" customHeight="1">
      <c r="A35" s="43" t="s">
        <v>199</v>
      </c>
      <c r="B35" s="44" t="s">
        <v>200</v>
      </c>
      <c r="C35" s="45"/>
      <c r="D35" s="46"/>
      <c r="E35" s="338"/>
      <c r="F35" s="47"/>
    </row>
    <row r="36" spans="1:6" ht="13.5" customHeight="1">
      <c r="A36" s="48" t="s">
        <v>201</v>
      </c>
      <c r="B36" s="49" t="s">
        <v>202</v>
      </c>
      <c r="C36" s="50" t="s">
        <v>185</v>
      </c>
      <c r="D36" s="53">
        <v>150</v>
      </c>
      <c r="E36" s="83"/>
      <c r="F36" s="52">
        <f>E36*D36</f>
        <v>0</v>
      </c>
    </row>
    <row r="37" spans="1:6" ht="13.5" customHeight="1">
      <c r="A37" s="48" t="s">
        <v>203</v>
      </c>
      <c r="B37" s="49" t="s">
        <v>204</v>
      </c>
      <c r="C37" s="50" t="s">
        <v>185</v>
      </c>
      <c r="D37" s="53">
        <v>9284.1</v>
      </c>
      <c r="E37" s="83"/>
      <c r="F37" s="52">
        <f>E37*D37</f>
        <v>0</v>
      </c>
    </row>
    <row r="38" spans="1:6" ht="22.5">
      <c r="A38" s="48" t="s">
        <v>205</v>
      </c>
      <c r="B38" s="49" t="s">
        <v>206</v>
      </c>
      <c r="C38" s="50" t="s">
        <v>185</v>
      </c>
      <c r="D38" s="53">
        <v>1394.5</v>
      </c>
      <c r="E38" s="83"/>
      <c r="F38" s="52">
        <f>E38*D38</f>
        <v>0</v>
      </c>
    </row>
    <row r="39" spans="1:6" ht="33.75">
      <c r="A39" s="48" t="s">
        <v>207</v>
      </c>
      <c r="B39" s="49" t="s">
        <v>208</v>
      </c>
      <c r="C39" s="50" t="s">
        <v>185</v>
      </c>
      <c r="D39" s="53">
        <v>225</v>
      </c>
      <c r="E39" s="83"/>
      <c r="F39" s="52">
        <f>E39*D39</f>
        <v>0</v>
      </c>
    </row>
    <row r="40" spans="1:6" ht="13.5" customHeight="1">
      <c r="A40" s="67" t="s">
        <v>209</v>
      </c>
      <c r="B40" s="44" t="s">
        <v>210</v>
      </c>
      <c r="C40" s="45"/>
      <c r="D40" s="46"/>
      <c r="E40" s="338"/>
      <c r="F40" s="47"/>
    </row>
    <row r="41" spans="1:6" ht="21.75" customHeight="1">
      <c r="A41" s="48" t="s">
        <v>211</v>
      </c>
      <c r="B41" s="49" t="s">
        <v>212</v>
      </c>
      <c r="C41" s="50" t="s">
        <v>152</v>
      </c>
      <c r="D41" s="53">
        <v>13257.33</v>
      </c>
      <c r="E41" s="83"/>
      <c r="F41" s="52">
        <f>E41*D41</f>
        <v>0</v>
      </c>
    </row>
    <row r="42" spans="1:6" ht="13.5" customHeight="1">
      <c r="A42" s="43" t="s">
        <v>213</v>
      </c>
      <c r="B42" s="44" t="s">
        <v>214</v>
      </c>
      <c r="C42" s="45"/>
      <c r="D42" s="46"/>
      <c r="E42" s="338"/>
      <c r="F42" s="47"/>
    </row>
    <row r="43" spans="1:6" ht="42.75" customHeight="1">
      <c r="A43" s="48" t="s">
        <v>215</v>
      </c>
      <c r="B43" s="49" t="s">
        <v>216</v>
      </c>
      <c r="C43" s="50" t="s">
        <v>185</v>
      </c>
      <c r="D43" s="53">
        <v>1168.5</v>
      </c>
      <c r="E43" s="83"/>
      <c r="F43" s="52">
        <f>E43*D43</f>
        <v>0</v>
      </c>
    </row>
    <row r="44" spans="1:6" ht="45" customHeight="1">
      <c r="A44" s="48" t="s">
        <v>217</v>
      </c>
      <c r="B44" s="49" t="s">
        <v>218</v>
      </c>
      <c r="C44" s="50" t="s">
        <v>185</v>
      </c>
      <c r="D44" s="53">
        <v>3123</v>
      </c>
      <c r="E44" s="83"/>
      <c r="F44" s="52">
        <f>E44*D44</f>
        <v>0</v>
      </c>
    </row>
    <row r="45" spans="1:6" ht="13.5" customHeight="1">
      <c r="A45" s="43" t="s">
        <v>219</v>
      </c>
      <c r="B45" s="44" t="s">
        <v>220</v>
      </c>
      <c r="C45" s="45"/>
      <c r="D45" s="46" t="s">
        <v>130</v>
      </c>
      <c r="E45" s="338"/>
      <c r="F45" s="47"/>
    </row>
    <row r="46" spans="1:6" ht="22.5">
      <c r="A46" s="48" t="s">
        <v>221</v>
      </c>
      <c r="B46" s="49" t="s">
        <v>222</v>
      </c>
      <c r="C46" s="50" t="s">
        <v>152</v>
      </c>
      <c r="D46" s="53">
        <v>991</v>
      </c>
      <c r="E46" s="83"/>
      <c r="F46" s="52">
        <f>E46*D46</f>
        <v>0</v>
      </c>
    </row>
    <row r="47" spans="1:6" ht="13.5" customHeight="1">
      <c r="A47" s="48" t="s">
        <v>223</v>
      </c>
      <c r="B47" s="49" t="s">
        <v>224</v>
      </c>
      <c r="C47" s="50" t="s">
        <v>152</v>
      </c>
      <c r="D47" s="53">
        <v>991</v>
      </c>
      <c r="E47" s="83"/>
      <c r="F47" s="52">
        <f>E47*D47</f>
        <v>0</v>
      </c>
    </row>
    <row r="48" spans="1:6" ht="8.25" customHeight="1">
      <c r="A48" s="61"/>
      <c r="B48" s="61"/>
      <c r="C48" s="61"/>
      <c r="D48" s="62"/>
      <c r="E48" s="339"/>
      <c r="F48" s="61"/>
    </row>
    <row r="49" spans="1:11" ht="13.5" customHeight="1">
      <c r="A49" s="68"/>
      <c r="B49" s="69" t="s">
        <v>84</v>
      </c>
      <c r="C49" s="68"/>
      <c r="D49" s="70"/>
      <c r="E49" s="341"/>
      <c r="F49" s="71">
        <f>SUM(F36:F48)</f>
        <v>0</v>
      </c>
    </row>
    <row r="50" spans="1:11" ht="16.5" customHeight="1">
      <c r="A50" s="34" t="s">
        <v>225</v>
      </c>
      <c r="B50" s="35" t="s">
        <v>226</v>
      </c>
      <c r="C50" s="36"/>
      <c r="D50" s="37"/>
      <c r="E50" s="336"/>
      <c r="F50" s="38"/>
    </row>
    <row r="51" spans="1:11" ht="8.25" customHeight="1">
      <c r="A51" s="39"/>
      <c r="B51" s="40"/>
      <c r="C51" s="39"/>
      <c r="D51" s="41"/>
      <c r="E51" s="337"/>
      <c r="F51" s="42"/>
    </row>
    <row r="52" spans="1:11" ht="13.5" customHeight="1">
      <c r="A52" s="43" t="s">
        <v>227</v>
      </c>
      <c r="B52" s="44" t="s">
        <v>228</v>
      </c>
      <c r="C52" s="45"/>
      <c r="D52" s="46"/>
      <c r="E52" s="338"/>
      <c r="F52" s="47"/>
    </row>
    <row r="53" spans="1:11" ht="13.5" customHeight="1">
      <c r="A53" s="54" t="s">
        <v>229</v>
      </c>
      <c r="B53" s="59" t="s">
        <v>230</v>
      </c>
      <c r="C53" s="56"/>
      <c r="D53" s="57"/>
      <c r="E53" s="84"/>
      <c r="F53" s="58"/>
    </row>
    <row r="54" spans="1:11" ht="38.25" customHeight="1">
      <c r="A54" s="48" t="s">
        <v>231</v>
      </c>
      <c r="B54" s="49" t="s">
        <v>232</v>
      </c>
      <c r="C54" s="50" t="s">
        <v>185</v>
      </c>
      <c r="D54" s="53">
        <v>779</v>
      </c>
      <c r="E54" s="83"/>
      <c r="F54" s="52">
        <f>E54*D54</f>
        <v>0</v>
      </c>
    </row>
    <row r="55" spans="1:11" ht="48" customHeight="1">
      <c r="A55" s="48" t="s">
        <v>233</v>
      </c>
      <c r="B55" s="49" t="s">
        <v>234</v>
      </c>
      <c r="C55" s="50" t="s">
        <v>185</v>
      </c>
      <c r="D55" s="53">
        <v>2341.6</v>
      </c>
      <c r="E55" s="83"/>
      <c r="F55" s="52">
        <f>E55*D55</f>
        <v>0</v>
      </c>
    </row>
    <row r="56" spans="1:11" ht="13.5" customHeight="1">
      <c r="A56" s="54" t="s">
        <v>235</v>
      </c>
      <c r="B56" s="59" t="s">
        <v>236</v>
      </c>
      <c r="C56" s="56"/>
      <c r="D56" s="57"/>
      <c r="E56" s="84"/>
      <c r="F56" s="58"/>
    </row>
    <row r="57" spans="1:11" ht="29.25" customHeight="1">
      <c r="A57" s="106"/>
      <c r="B57" s="107" t="s">
        <v>237</v>
      </c>
      <c r="C57" s="108"/>
      <c r="D57" s="109"/>
      <c r="E57" s="350"/>
      <c r="F57" s="110"/>
    </row>
    <row r="58" spans="1:11" ht="17.25" customHeight="1">
      <c r="A58" s="48" t="s">
        <v>238</v>
      </c>
      <c r="B58" s="49" t="s">
        <v>239</v>
      </c>
      <c r="C58" s="50" t="s">
        <v>152</v>
      </c>
      <c r="D58" s="53">
        <v>8020</v>
      </c>
      <c r="E58" s="83"/>
      <c r="F58" s="52">
        <f>E58*D58</f>
        <v>0</v>
      </c>
    </row>
    <row r="59" spans="1:11" ht="33.75">
      <c r="A59" s="48" t="s">
        <v>242</v>
      </c>
      <c r="B59" s="49" t="s">
        <v>243</v>
      </c>
      <c r="C59" s="50" t="s">
        <v>152</v>
      </c>
      <c r="D59" s="53">
        <v>3510</v>
      </c>
      <c r="E59" s="83"/>
      <c r="F59" s="52">
        <f>E59*D59</f>
        <v>0</v>
      </c>
      <c r="G59" s="60"/>
      <c r="H59" s="60"/>
      <c r="I59" s="60"/>
      <c r="J59" s="60"/>
      <c r="K59" s="60"/>
    </row>
    <row r="60" spans="1:11" ht="13.5" customHeight="1">
      <c r="A60" s="54" t="s">
        <v>244</v>
      </c>
      <c r="B60" s="59" t="s">
        <v>245</v>
      </c>
      <c r="C60" s="56"/>
      <c r="D60" s="57"/>
      <c r="E60" s="84"/>
      <c r="F60" s="58"/>
    </row>
    <row r="61" spans="1:11" ht="33.75">
      <c r="A61" s="48" t="s">
        <v>246</v>
      </c>
      <c r="B61" s="49" t="s">
        <v>247</v>
      </c>
      <c r="C61" s="50" t="s">
        <v>152</v>
      </c>
      <c r="D61" s="53">
        <v>8131</v>
      </c>
      <c r="E61" s="83"/>
      <c r="F61" s="52">
        <f>E61*D61</f>
        <v>0</v>
      </c>
      <c r="H61" s="29" t="s">
        <v>79</v>
      </c>
    </row>
    <row r="62" spans="1:11" ht="13.5" customHeight="1">
      <c r="A62" s="43" t="s">
        <v>248</v>
      </c>
      <c r="B62" s="44" t="s">
        <v>249</v>
      </c>
      <c r="C62" s="45"/>
      <c r="D62" s="46"/>
      <c r="E62" s="338"/>
      <c r="F62" s="47"/>
      <c r="G62" s="60"/>
      <c r="H62" s="60"/>
      <c r="I62" s="60"/>
      <c r="J62" s="60"/>
      <c r="K62" s="60"/>
    </row>
    <row r="63" spans="1:11" ht="13.5" customHeight="1">
      <c r="A63" s="54" t="s">
        <v>250</v>
      </c>
      <c r="B63" s="59" t="s">
        <v>251</v>
      </c>
      <c r="C63" s="56"/>
      <c r="D63" s="57"/>
      <c r="E63" s="84"/>
      <c r="F63" s="58"/>
    </row>
    <row r="64" spans="1:11" ht="13.5" customHeight="1">
      <c r="A64" s="73" t="s">
        <v>252</v>
      </c>
      <c r="B64" s="6" t="s">
        <v>253</v>
      </c>
      <c r="C64" s="74" t="s">
        <v>152</v>
      </c>
      <c r="D64" s="75">
        <v>1000</v>
      </c>
      <c r="E64" s="342"/>
      <c r="F64" s="76">
        <f>E64*D64</f>
        <v>0</v>
      </c>
    </row>
    <row r="65" spans="1:11" ht="13.5" customHeight="1">
      <c r="A65" s="73" t="s">
        <v>254</v>
      </c>
      <c r="B65" s="6" t="s">
        <v>255</v>
      </c>
      <c r="C65" s="74" t="s">
        <v>152</v>
      </c>
      <c r="D65" s="75">
        <v>1000</v>
      </c>
      <c r="E65" s="342"/>
      <c r="F65" s="76">
        <f>E65*D65</f>
        <v>0</v>
      </c>
    </row>
    <row r="66" spans="1:11" ht="33.75">
      <c r="A66" s="73" t="s">
        <v>256</v>
      </c>
      <c r="B66" s="49" t="s">
        <v>257</v>
      </c>
      <c r="C66" s="50" t="s">
        <v>152</v>
      </c>
      <c r="D66" s="53">
        <v>3510</v>
      </c>
      <c r="E66" s="83"/>
      <c r="F66" s="52">
        <f>E66*D66</f>
        <v>0</v>
      </c>
    </row>
    <row r="67" spans="1:11" ht="13.5" customHeight="1">
      <c r="A67" s="54" t="s">
        <v>260</v>
      </c>
      <c r="B67" s="59" t="s">
        <v>261</v>
      </c>
      <c r="C67" s="56"/>
      <c r="D67" s="57"/>
      <c r="E67" s="84"/>
      <c r="F67" s="58"/>
    </row>
    <row r="68" spans="1:11" ht="45">
      <c r="A68" s="48" t="s">
        <v>262</v>
      </c>
      <c r="B68" s="49" t="s">
        <v>263</v>
      </c>
      <c r="C68" s="50" t="s">
        <v>152</v>
      </c>
      <c r="D68" s="53">
        <v>175</v>
      </c>
      <c r="E68" s="83"/>
      <c r="F68" s="52">
        <f>E68*D68</f>
        <v>0</v>
      </c>
    </row>
    <row r="69" spans="1:11" ht="13.5" customHeight="1">
      <c r="A69" s="54" t="s">
        <v>264</v>
      </c>
      <c r="B69" s="59" t="s">
        <v>265</v>
      </c>
      <c r="C69" s="56"/>
      <c r="D69" s="57"/>
      <c r="E69" s="84"/>
      <c r="F69" s="58"/>
      <c r="G69" s="60"/>
      <c r="H69" s="60"/>
      <c r="I69" s="60"/>
      <c r="J69" s="60"/>
      <c r="K69" s="60"/>
    </row>
    <row r="70" spans="1:11" ht="33.75">
      <c r="A70" s="48" t="s">
        <v>266</v>
      </c>
      <c r="B70" s="49" t="s">
        <v>267</v>
      </c>
      <c r="C70" s="50" t="s">
        <v>152</v>
      </c>
      <c r="D70" s="53">
        <v>7956</v>
      </c>
      <c r="E70" s="83"/>
      <c r="F70" s="52">
        <f>E70*D70</f>
        <v>0</v>
      </c>
      <c r="G70" s="77"/>
      <c r="H70" s="77"/>
      <c r="I70" s="77"/>
      <c r="J70" s="77"/>
      <c r="K70" s="77"/>
    </row>
    <row r="71" spans="1:11" ht="13.5" customHeight="1">
      <c r="A71" s="78" t="s">
        <v>268</v>
      </c>
      <c r="B71" s="79" t="s">
        <v>269</v>
      </c>
      <c r="C71" s="80"/>
      <c r="D71" s="81"/>
      <c r="E71" s="343"/>
      <c r="F71" s="82"/>
      <c r="G71" s="60"/>
      <c r="H71" s="60"/>
      <c r="I71" s="60"/>
      <c r="J71" s="60"/>
      <c r="K71" s="60"/>
    </row>
    <row r="72" spans="1:11" ht="39.75" customHeight="1">
      <c r="A72" s="48" t="s">
        <v>270</v>
      </c>
      <c r="B72" s="49" t="s">
        <v>271</v>
      </c>
      <c r="C72" s="50" t="s">
        <v>152</v>
      </c>
      <c r="D72" s="53">
        <v>32</v>
      </c>
      <c r="E72" s="83"/>
      <c r="F72" s="52">
        <f>E72*D72</f>
        <v>0</v>
      </c>
    </row>
    <row r="73" spans="1:11" ht="40.5" customHeight="1">
      <c r="A73" s="48" t="s">
        <v>272</v>
      </c>
      <c r="B73" s="49" t="s">
        <v>273</v>
      </c>
      <c r="C73" s="50" t="s">
        <v>152</v>
      </c>
      <c r="D73" s="53">
        <v>66</v>
      </c>
      <c r="E73" s="83"/>
      <c r="F73" s="52">
        <f>E73*D73</f>
        <v>0</v>
      </c>
    </row>
    <row r="74" spans="1:11" ht="63.75" customHeight="1">
      <c r="A74" s="48" t="s">
        <v>274</v>
      </c>
      <c r="B74" s="49" t="s">
        <v>275</v>
      </c>
      <c r="C74" s="50" t="s">
        <v>152</v>
      </c>
      <c r="D74" s="53">
        <v>136</v>
      </c>
      <c r="E74" s="83"/>
      <c r="F74" s="52">
        <f>E74*D74</f>
        <v>0</v>
      </c>
      <c r="J74" s="29" t="s">
        <v>130</v>
      </c>
    </row>
    <row r="75" spans="1:11" ht="33.75">
      <c r="A75" s="48" t="s">
        <v>278</v>
      </c>
      <c r="B75" s="49" t="s">
        <v>279</v>
      </c>
      <c r="C75" s="50" t="s">
        <v>152</v>
      </c>
      <c r="D75" s="53">
        <v>34</v>
      </c>
      <c r="E75" s="83"/>
      <c r="F75" s="52">
        <f>E75*D75</f>
        <v>0</v>
      </c>
    </row>
    <row r="76" spans="1:11" ht="13.5" customHeight="1">
      <c r="A76" s="43" t="s">
        <v>284</v>
      </c>
      <c r="B76" s="44" t="s">
        <v>285</v>
      </c>
      <c r="C76" s="45"/>
      <c r="D76" s="46"/>
      <c r="E76" s="338"/>
      <c r="F76" s="47"/>
    </row>
    <row r="77" spans="1:11" ht="13.5" customHeight="1">
      <c r="A77" s="54" t="s">
        <v>286</v>
      </c>
      <c r="B77" s="59" t="s">
        <v>287</v>
      </c>
      <c r="C77" s="56"/>
      <c r="D77" s="57"/>
      <c r="E77" s="84"/>
      <c r="F77" s="58"/>
    </row>
    <row r="78" spans="1:11" ht="32.25" customHeight="1">
      <c r="A78" s="48" t="s">
        <v>288</v>
      </c>
      <c r="B78" s="49" t="s">
        <v>289</v>
      </c>
      <c r="C78" s="50" t="s">
        <v>145</v>
      </c>
      <c r="D78" s="53">
        <v>1485</v>
      </c>
      <c r="E78" s="83"/>
      <c r="F78" s="52">
        <f>E78*D78</f>
        <v>0</v>
      </c>
    </row>
    <row r="79" spans="1:11" ht="33.75">
      <c r="A79" s="48" t="s">
        <v>290</v>
      </c>
      <c r="B79" s="49" t="s">
        <v>291</v>
      </c>
      <c r="C79" s="50" t="s">
        <v>145</v>
      </c>
      <c r="D79" s="53">
        <v>1408</v>
      </c>
      <c r="E79" s="83"/>
      <c r="F79" s="52">
        <f>E79*D79</f>
        <v>0</v>
      </c>
    </row>
    <row r="80" spans="1:11" ht="8.25" customHeight="1">
      <c r="A80" s="61"/>
      <c r="B80" s="61"/>
      <c r="C80" s="61"/>
      <c r="D80" s="62"/>
      <c r="E80" s="339"/>
      <c r="F80" s="61"/>
    </row>
    <row r="81" spans="1:6" ht="13.5" customHeight="1">
      <c r="A81" s="68"/>
      <c r="B81" s="69" t="s">
        <v>84</v>
      </c>
      <c r="C81" s="68"/>
      <c r="D81" s="70"/>
      <c r="E81" s="341"/>
      <c r="F81" s="71">
        <f>SUM(F54:F80)</f>
        <v>0</v>
      </c>
    </row>
    <row r="82" spans="1:6" ht="16.5" customHeight="1">
      <c r="A82" s="34" t="s">
        <v>308</v>
      </c>
      <c r="B82" s="35" t="s">
        <v>309</v>
      </c>
      <c r="C82" s="36"/>
      <c r="D82" s="37"/>
      <c r="E82" s="336"/>
      <c r="F82" s="38"/>
    </row>
    <row r="83" spans="1:6" ht="8.25" customHeight="1">
      <c r="A83" s="39"/>
      <c r="B83" s="40"/>
      <c r="C83" s="39"/>
      <c r="D83" s="41"/>
      <c r="E83" s="337"/>
      <c r="F83" s="42"/>
    </row>
    <row r="84" spans="1:6" ht="13.5" customHeight="1">
      <c r="A84" s="54" t="s">
        <v>310</v>
      </c>
      <c r="B84" s="59" t="s">
        <v>311</v>
      </c>
      <c r="C84" s="56"/>
      <c r="D84" s="57"/>
      <c r="E84" s="84"/>
      <c r="F84" s="58"/>
    </row>
    <row r="85" spans="1:6" ht="13.5" customHeight="1">
      <c r="A85" s="54" t="s">
        <v>320</v>
      </c>
      <c r="B85" s="59" t="s">
        <v>321</v>
      </c>
      <c r="C85" s="56"/>
      <c r="D85" s="57"/>
      <c r="E85" s="84"/>
      <c r="F85" s="58"/>
    </row>
    <row r="86" spans="1:6" ht="8.25" customHeight="1">
      <c r="A86" s="61"/>
      <c r="B86" s="61"/>
      <c r="C86" s="61"/>
      <c r="D86" s="62"/>
      <c r="E86" s="339"/>
      <c r="F86" s="61"/>
    </row>
    <row r="87" spans="1:6" ht="13.5" customHeight="1">
      <c r="A87" s="68"/>
      <c r="B87" s="69" t="s">
        <v>84</v>
      </c>
      <c r="C87" s="68"/>
      <c r="D87" s="70"/>
      <c r="E87" s="341"/>
      <c r="F87" s="71">
        <f>SUM(F84:F86)</f>
        <v>0</v>
      </c>
    </row>
    <row r="88" spans="1:6" ht="16.5" customHeight="1">
      <c r="A88" s="34" t="s">
        <v>340</v>
      </c>
      <c r="B88" s="35" t="s">
        <v>341</v>
      </c>
      <c r="C88" s="36"/>
      <c r="D88" s="37"/>
      <c r="E88" s="336"/>
      <c r="F88" s="38"/>
    </row>
    <row r="89" spans="1:6" ht="8.25" customHeight="1">
      <c r="A89" s="39"/>
      <c r="B89" s="40"/>
      <c r="C89" s="39"/>
      <c r="D89" s="41"/>
      <c r="E89" s="337"/>
      <c r="F89" s="42"/>
    </row>
    <row r="90" spans="1:6" ht="11.25" customHeight="1">
      <c r="A90" s="54" t="s">
        <v>342</v>
      </c>
      <c r="B90" s="59" t="s">
        <v>343</v>
      </c>
      <c r="C90" s="56"/>
      <c r="D90" s="57"/>
      <c r="E90" s="84"/>
      <c r="F90" s="58"/>
    </row>
    <row r="91" spans="1:6" ht="13.5" customHeight="1">
      <c r="A91" s="78" t="s">
        <v>346</v>
      </c>
      <c r="B91" s="79" t="s">
        <v>347</v>
      </c>
      <c r="C91" s="80"/>
      <c r="D91" s="81"/>
      <c r="E91" s="344"/>
      <c r="F91" s="82"/>
    </row>
    <row r="92" spans="1:6" ht="13.5" customHeight="1">
      <c r="A92" s="54" t="s">
        <v>353</v>
      </c>
      <c r="B92" s="59" t="s">
        <v>354</v>
      </c>
      <c r="C92" s="56"/>
      <c r="D92" s="57"/>
      <c r="E92" s="84"/>
      <c r="F92" s="58"/>
    </row>
    <row r="93" spans="1:6" ht="13.5" customHeight="1">
      <c r="A93" s="43" t="s">
        <v>377</v>
      </c>
      <c r="B93" s="44" t="s">
        <v>378</v>
      </c>
      <c r="C93" s="45"/>
      <c r="D93" s="46"/>
      <c r="E93" s="338"/>
      <c r="F93" s="47"/>
    </row>
    <row r="94" spans="1:6" ht="24.75" customHeight="1">
      <c r="A94" s="50" t="s">
        <v>379</v>
      </c>
      <c r="B94" s="49" t="s">
        <v>380</v>
      </c>
      <c r="C94" s="50" t="s">
        <v>109</v>
      </c>
      <c r="D94" s="53">
        <v>7</v>
      </c>
      <c r="E94" s="83"/>
      <c r="F94" s="52">
        <f>D94*E94</f>
        <v>0</v>
      </c>
    </row>
    <row r="95" spans="1:6" ht="20.25" customHeight="1">
      <c r="A95" s="50" t="s">
        <v>381</v>
      </c>
      <c r="B95" s="49" t="s">
        <v>380</v>
      </c>
      <c r="C95" s="50" t="s">
        <v>109</v>
      </c>
      <c r="D95" s="53">
        <v>5</v>
      </c>
      <c r="E95" s="83"/>
      <c r="F95" s="52">
        <f>D95*E95</f>
        <v>0</v>
      </c>
    </row>
    <row r="96" spans="1:6" ht="48" customHeight="1">
      <c r="A96" s="50" t="s">
        <v>389</v>
      </c>
      <c r="B96" s="49" t="s">
        <v>390</v>
      </c>
      <c r="C96" s="88"/>
      <c r="D96" s="89"/>
      <c r="E96" s="346"/>
      <c r="F96" s="52"/>
    </row>
    <row r="97" spans="1:6" ht="13.5" customHeight="1">
      <c r="A97" s="86"/>
      <c r="B97" s="87" t="s">
        <v>391</v>
      </c>
      <c r="C97" s="50" t="s">
        <v>119</v>
      </c>
      <c r="D97" s="53">
        <v>40</v>
      </c>
      <c r="E97" s="83"/>
      <c r="F97" s="52">
        <f>D97*E97</f>
        <v>0</v>
      </c>
    </row>
    <row r="98" spans="1:6" ht="13.5" customHeight="1">
      <c r="A98" s="86"/>
      <c r="B98" s="87" t="s">
        <v>392</v>
      </c>
      <c r="C98" s="50" t="s">
        <v>119</v>
      </c>
      <c r="D98" s="53">
        <v>205</v>
      </c>
      <c r="E98" s="83"/>
      <c r="F98" s="52">
        <f>D98*E98</f>
        <v>0</v>
      </c>
    </row>
    <row r="99" spans="1:6" ht="13.5" customHeight="1">
      <c r="A99" s="86"/>
      <c r="B99" s="87" t="s">
        <v>393</v>
      </c>
      <c r="C99" s="50" t="s">
        <v>119</v>
      </c>
      <c r="D99" s="53">
        <v>305</v>
      </c>
      <c r="E99" s="83"/>
      <c r="F99" s="52">
        <f>D99*E99</f>
        <v>0</v>
      </c>
    </row>
    <row r="100" spans="1:6" ht="13.5" customHeight="1">
      <c r="A100" s="86"/>
      <c r="B100" s="87" t="s">
        <v>394</v>
      </c>
      <c r="C100" s="50" t="s">
        <v>119</v>
      </c>
      <c r="D100" s="53">
        <v>387</v>
      </c>
      <c r="E100" s="83"/>
      <c r="F100" s="52">
        <f>D100*E100</f>
        <v>0</v>
      </c>
    </row>
    <row r="101" spans="1:6" ht="13.5" customHeight="1">
      <c r="A101" s="43" t="s">
        <v>414</v>
      </c>
      <c r="B101" s="44" t="s">
        <v>415</v>
      </c>
      <c r="C101" s="45"/>
      <c r="D101" s="46"/>
      <c r="E101" s="338"/>
      <c r="F101" s="47"/>
    </row>
    <row r="102" spans="1:6" ht="13.5" customHeight="1">
      <c r="A102" s="54" t="s">
        <v>428</v>
      </c>
      <c r="B102" s="59" t="s">
        <v>429</v>
      </c>
      <c r="C102" s="56"/>
      <c r="D102" s="57"/>
      <c r="E102" s="84"/>
      <c r="F102" s="58"/>
    </row>
    <row r="103" spans="1:6" ht="13.5" customHeight="1">
      <c r="A103" s="54" t="s">
        <v>430</v>
      </c>
      <c r="B103" s="59" t="s">
        <v>431</v>
      </c>
      <c r="C103" s="56"/>
      <c r="D103" s="57"/>
      <c r="E103" s="84"/>
      <c r="F103" s="58"/>
    </row>
    <row r="104" spans="1:6" ht="13.5" customHeight="1">
      <c r="A104" s="54" t="s">
        <v>442</v>
      </c>
      <c r="B104" s="59" t="s">
        <v>443</v>
      </c>
      <c r="C104" s="56"/>
      <c r="D104" s="57"/>
      <c r="E104" s="84"/>
      <c r="F104" s="58"/>
    </row>
    <row r="105" spans="1:6" ht="65.25" customHeight="1">
      <c r="A105" s="91" t="s">
        <v>444</v>
      </c>
      <c r="B105" s="49" t="s">
        <v>445</v>
      </c>
      <c r="C105" s="90" t="s">
        <v>185</v>
      </c>
      <c r="D105" s="92">
        <v>105</v>
      </c>
      <c r="E105" s="83"/>
      <c r="F105" s="93">
        <f>E105*D105</f>
        <v>0</v>
      </c>
    </row>
    <row r="106" spans="1:6" ht="26.25" customHeight="1">
      <c r="A106" s="91" t="s">
        <v>446</v>
      </c>
      <c r="B106" s="49" t="s">
        <v>447</v>
      </c>
      <c r="C106" s="90" t="s">
        <v>152</v>
      </c>
      <c r="D106" s="92">
        <v>105</v>
      </c>
      <c r="E106" s="83"/>
      <c r="F106" s="93">
        <f>E106*D106</f>
        <v>0</v>
      </c>
    </row>
    <row r="107" spans="1:6" ht="13.5" customHeight="1">
      <c r="A107" s="68"/>
      <c r="B107" s="69" t="s">
        <v>84</v>
      </c>
      <c r="C107" s="68"/>
      <c r="D107" s="70"/>
      <c r="E107" s="341"/>
      <c r="F107" s="71">
        <f>SUM(F91:F106)</f>
        <v>0</v>
      </c>
    </row>
    <row r="108" spans="1:6" ht="16.5" customHeight="1">
      <c r="A108" s="34" t="s">
        <v>454</v>
      </c>
      <c r="B108" s="35" t="s">
        <v>455</v>
      </c>
      <c r="C108" s="36"/>
      <c r="D108" s="37"/>
      <c r="E108" s="336"/>
      <c r="F108" s="38"/>
    </row>
    <row r="109" spans="1:6" ht="8.25" customHeight="1">
      <c r="A109" s="39"/>
      <c r="B109" s="40"/>
      <c r="C109" s="39"/>
      <c r="D109" s="41"/>
      <c r="E109" s="337"/>
      <c r="F109" s="42"/>
    </row>
    <row r="110" spans="1:6" ht="8.25" customHeight="1">
      <c r="A110" s="61"/>
      <c r="B110" s="61"/>
      <c r="C110" s="61"/>
      <c r="D110" s="62"/>
      <c r="E110" s="339"/>
      <c r="F110" s="61"/>
    </row>
    <row r="111" spans="1:6" ht="13.5" customHeight="1">
      <c r="A111" s="68"/>
      <c r="B111" s="69" t="s">
        <v>84</v>
      </c>
      <c r="C111" s="68"/>
      <c r="D111" s="70"/>
      <c r="E111" s="341"/>
      <c r="F111" s="71">
        <f>SUM(F110:F110)</f>
        <v>0</v>
      </c>
    </row>
    <row r="112" spans="1:6" ht="13.5" customHeight="1">
      <c r="A112" s="34" t="s">
        <v>516</v>
      </c>
      <c r="B112" s="35" t="s">
        <v>517</v>
      </c>
      <c r="C112" s="36"/>
      <c r="D112" s="37"/>
      <c r="E112" s="336"/>
      <c r="F112" s="38"/>
    </row>
    <row r="113" spans="1:6" ht="13.5" customHeight="1">
      <c r="A113" s="68"/>
      <c r="B113" s="69" t="s">
        <v>84</v>
      </c>
      <c r="C113" s="68"/>
      <c r="D113" s="70"/>
      <c r="E113" s="341"/>
      <c r="F113" s="71">
        <f>SUM(F112:F112)</f>
        <v>0</v>
      </c>
    </row>
    <row r="114" spans="1:6" ht="16.5" customHeight="1">
      <c r="A114" s="34" t="s">
        <v>528</v>
      </c>
      <c r="B114" s="35" t="s">
        <v>529</v>
      </c>
      <c r="C114" s="36"/>
      <c r="D114" s="37"/>
      <c r="E114" s="336"/>
      <c r="F114" s="38"/>
    </row>
    <row r="115" spans="1:6" ht="8.25" customHeight="1">
      <c r="A115" s="39"/>
      <c r="B115" s="40"/>
      <c r="C115" s="39"/>
      <c r="D115" s="41"/>
      <c r="E115" s="337"/>
      <c r="F115" s="42"/>
    </row>
    <row r="116" spans="1:6" ht="13.5" customHeight="1">
      <c r="A116" s="54" t="s">
        <v>530</v>
      </c>
      <c r="B116" s="59" t="s">
        <v>531</v>
      </c>
      <c r="C116" s="56"/>
      <c r="D116" s="57"/>
      <c r="E116" s="84"/>
      <c r="F116" s="58"/>
    </row>
    <row r="117" spans="1:6" ht="13.5" customHeight="1">
      <c r="A117" s="48" t="s">
        <v>532</v>
      </c>
      <c r="B117" s="49" t="s">
        <v>533</v>
      </c>
      <c r="C117" s="50" t="s">
        <v>534</v>
      </c>
      <c r="D117" s="53">
        <v>100</v>
      </c>
      <c r="E117" s="83"/>
      <c r="F117" s="52">
        <f>E117*D117</f>
        <v>0</v>
      </c>
    </row>
    <row r="118" spans="1:6" ht="13.5" customHeight="1">
      <c r="A118" s="48" t="s">
        <v>535</v>
      </c>
      <c r="B118" s="49" t="s">
        <v>536</v>
      </c>
      <c r="C118" s="50" t="s">
        <v>534</v>
      </c>
      <c r="D118" s="53">
        <v>10</v>
      </c>
      <c r="E118" s="83"/>
      <c r="F118" s="52">
        <f>E118*D118</f>
        <v>0</v>
      </c>
    </row>
    <row r="119" spans="1:6" ht="13.5" customHeight="1">
      <c r="A119" s="48" t="s">
        <v>537</v>
      </c>
      <c r="B119" s="49" t="s">
        <v>538</v>
      </c>
      <c r="C119" s="50" t="s">
        <v>109</v>
      </c>
      <c r="D119" s="53">
        <v>0.33</v>
      </c>
      <c r="E119" s="83"/>
      <c r="F119" s="52">
        <f>E119*D119</f>
        <v>0</v>
      </c>
    </row>
    <row r="120" spans="1:6" ht="13.5" customHeight="1">
      <c r="A120" s="48" t="s">
        <v>539</v>
      </c>
      <c r="B120" s="49" t="s">
        <v>540</v>
      </c>
      <c r="C120" s="50" t="s">
        <v>109</v>
      </c>
      <c r="D120" s="53">
        <v>0.33</v>
      </c>
      <c r="E120" s="83"/>
      <c r="F120" s="52">
        <f>E120*D120</f>
        <v>0</v>
      </c>
    </row>
    <row r="121" spans="1:6" ht="8.25" customHeight="1">
      <c r="A121" s="61"/>
      <c r="B121" s="61"/>
      <c r="C121" s="61"/>
      <c r="D121" s="62"/>
      <c r="E121" s="339"/>
      <c r="F121" s="61"/>
    </row>
    <row r="122" spans="1:6" ht="13.5" customHeight="1">
      <c r="A122" s="68"/>
      <c r="B122" s="69" t="s">
        <v>84</v>
      </c>
      <c r="C122" s="68"/>
      <c r="D122" s="70"/>
      <c r="E122" s="341"/>
      <c r="F122" s="71">
        <f>SUM(F117:F121)</f>
        <v>0</v>
      </c>
    </row>
    <row r="123" spans="1:6" ht="13.5" customHeight="1">
      <c r="A123" s="94"/>
      <c r="B123" s="95"/>
      <c r="C123" s="94"/>
      <c r="D123" s="96"/>
      <c r="E123" s="97"/>
      <c r="F123" s="98"/>
    </row>
    <row r="124" spans="1:6">
      <c r="D124" s="99"/>
    </row>
    <row r="125" spans="1:6">
      <c r="A125" s="607"/>
      <c r="B125" s="607"/>
      <c r="C125" s="607"/>
      <c r="D125" s="607"/>
      <c r="E125" s="607"/>
      <c r="F125" s="607"/>
    </row>
    <row r="126" spans="1:6">
      <c r="A126" s="607"/>
      <c r="B126" s="607"/>
      <c r="C126" s="607"/>
      <c r="D126" s="607"/>
      <c r="E126" s="607"/>
      <c r="F126" s="607"/>
    </row>
    <row r="127" spans="1:6">
      <c r="D127" s="99"/>
    </row>
    <row r="128" spans="1:6">
      <c r="D128" s="99"/>
    </row>
    <row r="129" spans="4:4">
      <c r="D129" s="99"/>
    </row>
    <row r="130" spans="4:4">
      <c r="D130" s="99"/>
    </row>
    <row r="131" spans="4:4">
      <c r="D131" s="99"/>
    </row>
    <row r="132" spans="4:4">
      <c r="D132" s="99"/>
    </row>
    <row r="133" spans="4:4">
      <c r="D133" s="99"/>
    </row>
    <row r="134" spans="4:4">
      <c r="D134" s="99"/>
    </row>
    <row r="135" spans="4:4">
      <c r="D135" s="99"/>
    </row>
    <row r="136" spans="4:4">
      <c r="D136" s="99"/>
    </row>
    <row r="137" spans="4:4">
      <c r="D137" s="99"/>
    </row>
    <row r="138" spans="4:4">
      <c r="D138" s="99"/>
    </row>
    <row r="139" spans="4:4">
      <c r="D139" s="99"/>
    </row>
    <row r="140" spans="4:4">
      <c r="D140" s="99"/>
    </row>
    <row r="141" spans="4:4">
      <c r="D141" s="99"/>
    </row>
    <row r="142" spans="4:4">
      <c r="D142" s="99"/>
    </row>
    <row r="143" spans="4:4">
      <c r="D143" s="99"/>
    </row>
    <row r="144" spans="4:4">
      <c r="D144" s="99"/>
    </row>
    <row r="145" spans="4:4">
      <c r="D145" s="99"/>
    </row>
    <row r="146" spans="4:4">
      <c r="D146" s="99"/>
    </row>
    <row r="147" spans="4:4">
      <c r="D147" s="99"/>
    </row>
    <row r="148" spans="4:4">
      <c r="D148" s="99"/>
    </row>
    <row r="149" spans="4:4">
      <c r="D149" s="99"/>
    </row>
    <row r="150" spans="4:4">
      <c r="D150" s="99"/>
    </row>
    <row r="151" spans="4:4">
      <c r="D151" s="99"/>
    </row>
    <row r="152" spans="4:4">
      <c r="D152" s="99"/>
    </row>
    <row r="153" spans="4:4">
      <c r="D153" s="99"/>
    </row>
    <row r="154" spans="4:4">
      <c r="D154" s="99"/>
    </row>
    <row r="155" spans="4:4">
      <c r="D155" s="99"/>
    </row>
    <row r="156" spans="4:4">
      <c r="D156" s="99"/>
    </row>
    <row r="157" spans="4:4">
      <c r="D157" s="99"/>
    </row>
    <row r="158" spans="4:4">
      <c r="D158" s="99"/>
    </row>
    <row r="159" spans="4:4">
      <c r="D159" s="99"/>
    </row>
    <row r="160" spans="4:4">
      <c r="D160" s="99"/>
    </row>
    <row r="161" spans="4:4">
      <c r="D161" s="99"/>
    </row>
    <row r="162" spans="4:4">
      <c r="D162" s="99"/>
    </row>
    <row r="163" spans="4:4">
      <c r="D163" s="99"/>
    </row>
    <row r="164" spans="4:4">
      <c r="D164" s="99"/>
    </row>
    <row r="165" spans="4:4">
      <c r="D165" s="99"/>
    </row>
    <row r="166" spans="4:4">
      <c r="D166" s="99"/>
    </row>
    <row r="167" spans="4:4">
      <c r="D167" s="99"/>
    </row>
    <row r="168" spans="4:4">
      <c r="D168" s="99"/>
    </row>
    <row r="169" spans="4:4">
      <c r="D169" s="99"/>
    </row>
    <row r="170" spans="4:4">
      <c r="D170" s="99"/>
    </row>
    <row r="171" spans="4:4">
      <c r="D171" s="99"/>
    </row>
    <row r="172" spans="4:4">
      <c r="D172" s="99"/>
    </row>
    <row r="173" spans="4:4">
      <c r="D173" s="99"/>
    </row>
    <row r="174" spans="4:4">
      <c r="D174" s="99"/>
    </row>
    <row r="175" spans="4:4">
      <c r="D175" s="99"/>
    </row>
    <row r="176" spans="4:4">
      <c r="D176" s="99"/>
    </row>
    <row r="177" spans="4:4">
      <c r="D177" s="99"/>
    </row>
    <row r="178" spans="4:4">
      <c r="D178" s="99"/>
    </row>
    <row r="179" spans="4:4">
      <c r="D179" s="99"/>
    </row>
    <row r="180" spans="4:4">
      <c r="D180" s="99"/>
    </row>
    <row r="181" spans="4:4">
      <c r="D181" s="99"/>
    </row>
    <row r="182" spans="4:4">
      <c r="D182" s="99"/>
    </row>
    <row r="183" spans="4:4">
      <c r="D183" s="99"/>
    </row>
    <row r="184" spans="4:4">
      <c r="D184" s="99"/>
    </row>
    <row r="185" spans="4:4">
      <c r="D185" s="99"/>
    </row>
    <row r="186" spans="4:4">
      <c r="D186" s="99"/>
    </row>
    <row r="187" spans="4:4">
      <c r="D187" s="99"/>
    </row>
    <row r="188" spans="4:4">
      <c r="D188" s="99"/>
    </row>
    <row r="189" spans="4:4">
      <c r="D189" s="99"/>
    </row>
    <row r="190" spans="4:4">
      <c r="D190" s="99"/>
    </row>
    <row r="191" spans="4:4">
      <c r="D191" s="99"/>
    </row>
    <row r="192" spans="4:4">
      <c r="D192" s="99"/>
    </row>
    <row r="193" spans="4:4">
      <c r="D193" s="99"/>
    </row>
    <row r="194" spans="4:4">
      <c r="D194" s="99"/>
    </row>
    <row r="195" spans="4:4">
      <c r="D195" s="99"/>
    </row>
    <row r="196" spans="4:4">
      <c r="D196" s="99"/>
    </row>
    <row r="197" spans="4:4">
      <c r="D197" s="99"/>
    </row>
    <row r="198" spans="4:4">
      <c r="D198" s="99"/>
    </row>
    <row r="199" spans="4:4">
      <c r="D199" s="99"/>
    </row>
    <row r="200" spans="4:4">
      <c r="D200" s="99"/>
    </row>
    <row r="201" spans="4:4">
      <c r="D201" s="99"/>
    </row>
    <row r="202" spans="4:4">
      <c r="D202" s="99"/>
    </row>
    <row r="203" spans="4:4">
      <c r="D203" s="99"/>
    </row>
    <row r="204" spans="4:4">
      <c r="D204" s="99"/>
    </row>
    <row r="205" spans="4:4">
      <c r="D205" s="99"/>
    </row>
    <row r="206" spans="4:4">
      <c r="D206" s="99"/>
    </row>
    <row r="207" spans="4:4">
      <c r="D207" s="99"/>
    </row>
    <row r="208" spans="4:4">
      <c r="D208" s="99"/>
    </row>
    <row r="209" spans="4:4">
      <c r="D209" s="99"/>
    </row>
    <row r="210" spans="4:4">
      <c r="D210" s="99"/>
    </row>
    <row r="211" spans="4:4">
      <c r="D211" s="99"/>
    </row>
    <row r="212" spans="4:4">
      <c r="D212" s="99"/>
    </row>
    <row r="213" spans="4:4">
      <c r="D213" s="99"/>
    </row>
    <row r="214" spans="4:4">
      <c r="D214" s="99"/>
    </row>
    <row r="215" spans="4:4">
      <c r="D215" s="99"/>
    </row>
    <row r="216" spans="4:4">
      <c r="D216" s="99"/>
    </row>
    <row r="217" spans="4:4">
      <c r="D217" s="99"/>
    </row>
    <row r="218" spans="4:4">
      <c r="D218" s="99"/>
    </row>
    <row r="219" spans="4:4">
      <c r="D219" s="99"/>
    </row>
    <row r="220" spans="4:4">
      <c r="D220" s="99"/>
    </row>
    <row r="221" spans="4:4">
      <c r="D221" s="99"/>
    </row>
    <row r="222" spans="4:4">
      <c r="D222" s="99"/>
    </row>
    <row r="223" spans="4:4">
      <c r="D223" s="99"/>
    </row>
    <row r="224" spans="4:4">
      <c r="D224" s="99"/>
    </row>
    <row r="225" spans="4:4">
      <c r="D225" s="99"/>
    </row>
    <row r="226" spans="4:4">
      <c r="D226" s="99"/>
    </row>
    <row r="227" spans="4:4">
      <c r="D227" s="99"/>
    </row>
    <row r="228" spans="4:4">
      <c r="D228" s="99"/>
    </row>
    <row r="229" spans="4:4">
      <c r="D229" s="99"/>
    </row>
    <row r="230" spans="4:4">
      <c r="D230" s="99"/>
    </row>
    <row r="231" spans="4:4">
      <c r="D231" s="99"/>
    </row>
    <row r="232" spans="4:4">
      <c r="D232" s="99"/>
    </row>
    <row r="233" spans="4:4">
      <c r="D233" s="99"/>
    </row>
    <row r="234" spans="4:4">
      <c r="D234" s="99"/>
    </row>
    <row r="235" spans="4:4">
      <c r="D235" s="99"/>
    </row>
    <row r="236" spans="4:4">
      <c r="D236" s="99"/>
    </row>
    <row r="237" spans="4:4">
      <c r="D237" s="99"/>
    </row>
    <row r="238" spans="4:4">
      <c r="D238" s="99"/>
    </row>
    <row r="239" spans="4:4">
      <c r="D239" s="99"/>
    </row>
    <row r="240" spans="4:4">
      <c r="D240" s="99"/>
    </row>
    <row r="241" spans="4:4">
      <c r="D241" s="99"/>
    </row>
    <row r="242" spans="4:4">
      <c r="D242" s="99"/>
    </row>
    <row r="243" spans="4:4">
      <c r="D243" s="99"/>
    </row>
    <row r="244" spans="4:4">
      <c r="D244" s="99"/>
    </row>
    <row r="245" spans="4:4">
      <c r="D245" s="99"/>
    </row>
    <row r="246" spans="4:4">
      <c r="D246" s="99"/>
    </row>
    <row r="247" spans="4:4">
      <c r="D247" s="99"/>
    </row>
    <row r="248" spans="4:4">
      <c r="D248" s="99"/>
    </row>
    <row r="249" spans="4:4">
      <c r="D249" s="99"/>
    </row>
    <row r="250" spans="4:4">
      <c r="D250" s="99"/>
    </row>
    <row r="251" spans="4:4">
      <c r="D251" s="99"/>
    </row>
    <row r="252" spans="4:4">
      <c r="D252" s="99"/>
    </row>
    <row r="253" spans="4:4">
      <c r="D253" s="99"/>
    </row>
    <row r="254" spans="4:4">
      <c r="D254" s="99"/>
    </row>
    <row r="255" spans="4:4">
      <c r="D255" s="99"/>
    </row>
    <row r="256" spans="4:4">
      <c r="D256" s="99"/>
    </row>
    <row r="257" spans="4:4">
      <c r="D257" s="99"/>
    </row>
    <row r="258" spans="4:4">
      <c r="D258" s="99"/>
    </row>
    <row r="259" spans="4:4">
      <c r="D259" s="99"/>
    </row>
    <row r="260" spans="4:4">
      <c r="D260" s="99"/>
    </row>
    <row r="261" spans="4:4">
      <c r="D261" s="99"/>
    </row>
    <row r="262" spans="4:4">
      <c r="D262" s="99"/>
    </row>
    <row r="263" spans="4:4">
      <c r="D263" s="99"/>
    </row>
    <row r="264" spans="4:4">
      <c r="D264" s="99"/>
    </row>
    <row r="265" spans="4:4">
      <c r="D265" s="99"/>
    </row>
    <row r="266" spans="4:4">
      <c r="D266" s="99"/>
    </row>
    <row r="267" spans="4:4">
      <c r="D267" s="99"/>
    </row>
    <row r="268" spans="4:4">
      <c r="D268" s="99"/>
    </row>
    <row r="269" spans="4:4">
      <c r="D269" s="99"/>
    </row>
    <row r="270" spans="4:4">
      <c r="D270" s="99"/>
    </row>
    <row r="271" spans="4:4">
      <c r="D271" s="99"/>
    </row>
    <row r="272" spans="4:4">
      <c r="D272" s="99"/>
    </row>
    <row r="273" spans="4:4">
      <c r="D273" s="99"/>
    </row>
    <row r="274" spans="4:4">
      <c r="D274" s="99"/>
    </row>
    <row r="275" spans="4:4">
      <c r="D275" s="99"/>
    </row>
    <row r="276" spans="4:4">
      <c r="D276" s="99"/>
    </row>
    <row r="277" spans="4:4">
      <c r="D277" s="99"/>
    </row>
    <row r="278" spans="4:4">
      <c r="D278" s="99"/>
    </row>
    <row r="279" spans="4:4">
      <c r="D279" s="99"/>
    </row>
    <row r="280" spans="4:4">
      <c r="D280" s="99"/>
    </row>
    <row r="281" spans="4:4">
      <c r="D281" s="99"/>
    </row>
    <row r="282" spans="4:4">
      <c r="D282" s="99"/>
    </row>
    <row r="283" spans="4:4">
      <c r="D283" s="99"/>
    </row>
    <row r="284" spans="4:4">
      <c r="D284" s="99"/>
    </row>
    <row r="285" spans="4:4">
      <c r="D285" s="99"/>
    </row>
    <row r="286" spans="4:4">
      <c r="D286" s="99"/>
    </row>
    <row r="287" spans="4:4">
      <c r="D287" s="99"/>
    </row>
    <row r="288" spans="4:4">
      <c r="D288" s="99"/>
    </row>
    <row r="289" spans="4:4">
      <c r="D289" s="99"/>
    </row>
    <row r="290" spans="4:4">
      <c r="D290" s="99"/>
    </row>
    <row r="291" spans="4:4">
      <c r="D291" s="99"/>
    </row>
    <row r="292" spans="4:4">
      <c r="D292" s="99"/>
    </row>
    <row r="293" spans="4:4">
      <c r="D293" s="99"/>
    </row>
    <row r="294" spans="4:4">
      <c r="D294" s="99"/>
    </row>
    <row r="295" spans="4:4">
      <c r="D295" s="99"/>
    </row>
    <row r="296" spans="4:4">
      <c r="D296" s="99"/>
    </row>
    <row r="297" spans="4:4">
      <c r="D297" s="99"/>
    </row>
    <row r="298" spans="4:4">
      <c r="D298" s="99"/>
    </row>
    <row r="299" spans="4:4">
      <c r="D299" s="99"/>
    </row>
    <row r="300" spans="4:4">
      <c r="D300" s="99"/>
    </row>
    <row r="301" spans="4:4">
      <c r="D301" s="99"/>
    </row>
    <row r="302" spans="4:4">
      <c r="D302" s="99"/>
    </row>
    <row r="303" spans="4:4">
      <c r="D303" s="99"/>
    </row>
    <row r="304" spans="4:4">
      <c r="D304" s="99"/>
    </row>
    <row r="305" spans="4:4">
      <c r="D305" s="99"/>
    </row>
    <row r="306" spans="4:4">
      <c r="D306" s="99"/>
    </row>
    <row r="307" spans="4:4">
      <c r="D307" s="99"/>
    </row>
    <row r="308" spans="4:4">
      <c r="D308" s="99"/>
    </row>
    <row r="309" spans="4:4">
      <c r="D309" s="99"/>
    </row>
    <row r="310" spans="4:4">
      <c r="D310" s="99"/>
    </row>
    <row r="311" spans="4:4">
      <c r="D311" s="99"/>
    </row>
    <row r="312" spans="4:4">
      <c r="D312" s="99"/>
    </row>
    <row r="313" spans="4:4">
      <c r="D313" s="99"/>
    </row>
    <row r="314" spans="4:4">
      <c r="D314" s="99"/>
    </row>
    <row r="315" spans="4:4">
      <c r="D315" s="99"/>
    </row>
    <row r="316" spans="4:4">
      <c r="D316" s="99"/>
    </row>
    <row r="317" spans="4:4">
      <c r="D317" s="99"/>
    </row>
    <row r="318" spans="4:4">
      <c r="D318" s="99"/>
    </row>
    <row r="319" spans="4:4">
      <c r="D319" s="99"/>
    </row>
    <row r="320" spans="4:4">
      <c r="D320" s="99"/>
    </row>
    <row r="321" spans="4:4">
      <c r="D321" s="99"/>
    </row>
    <row r="322" spans="4:4">
      <c r="D322" s="99"/>
    </row>
    <row r="323" spans="4:4">
      <c r="D323" s="99"/>
    </row>
    <row r="324" spans="4:4">
      <c r="D324" s="99"/>
    </row>
    <row r="325" spans="4:4">
      <c r="D325" s="99"/>
    </row>
    <row r="326" spans="4:4">
      <c r="D326" s="99"/>
    </row>
    <row r="327" spans="4:4">
      <c r="D327" s="99"/>
    </row>
    <row r="328" spans="4:4">
      <c r="D328" s="99"/>
    </row>
    <row r="329" spans="4:4">
      <c r="D329" s="99"/>
    </row>
    <row r="330" spans="4:4">
      <c r="D330" s="99"/>
    </row>
    <row r="331" spans="4:4">
      <c r="D331" s="99"/>
    </row>
    <row r="332" spans="4:4">
      <c r="D332" s="99"/>
    </row>
    <row r="333" spans="4:4">
      <c r="D333" s="99"/>
    </row>
    <row r="334" spans="4:4">
      <c r="D334" s="99"/>
    </row>
    <row r="335" spans="4:4">
      <c r="D335" s="99"/>
    </row>
    <row r="336" spans="4:4">
      <c r="D336" s="99"/>
    </row>
    <row r="337" spans="4:4">
      <c r="D337" s="99"/>
    </row>
    <row r="338" spans="4:4">
      <c r="D338" s="99"/>
    </row>
    <row r="339" spans="4:4">
      <c r="D339" s="99"/>
    </row>
    <row r="340" spans="4:4">
      <c r="D340" s="99"/>
    </row>
    <row r="341" spans="4:4">
      <c r="D341" s="99"/>
    </row>
    <row r="342" spans="4:4">
      <c r="D342" s="99"/>
    </row>
    <row r="343" spans="4:4">
      <c r="D343" s="99"/>
    </row>
    <row r="344" spans="4:4">
      <c r="D344" s="99"/>
    </row>
    <row r="345" spans="4:4">
      <c r="D345" s="99"/>
    </row>
    <row r="346" spans="4:4">
      <c r="D346" s="99"/>
    </row>
    <row r="347" spans="4:4">
      <c r="D347" s="99"/>
    </row>
    <row r="348" spans="4:4">
      <c r="D348" s="99"/>
    </row>
    <row r="349" spans="4:4">
      <c r="D349" s="99"/>
    </row>
    <row r="350" spans="4:4">
      <c r="D350" s="99"/>
    </row>
    <row r="351" spans="4:4">
      <c r="D351" s="99"/>
    </row>
    <row r="352" spans="4:4">
      <c r="D352" s="99"/>
    </row>
    <row r="353" spans="4:4">
      <c r="D353" s="99"/>
    </row>
    <row r="354" spans="4:4">
      <c r="D354" s="99"/>
    </row>
    <row r="355" spans="4:4">
      <c r="D355" s="99"/>
    </row>
    <row r="356" spans="4:4">
      <c r="D356" s="99"/>
    </row>
    <row r="357" spans="4:4">
      <c r="D357" s="99"/>
    </row>
    <row r="358" spans="4:4">
      <c r="D358" s="99"/>
    </row>
    <row r="359" spans="4:4">
      <c r="D359" s="99"/>
    </row>
    <row r="360" spans="4:4">
      <c r="D360" s="99"/>
    </row>
    <row r="361" spans="4:4">
      <c r="D361" s="99"/>
    </row>
    <row r="362" spans="4:4">
      <c r="D362" s="99"/>
    </row>
    <row r="363" spans="4:4">
      <c r="D363" s="99"/>
    </row>
    <row r="364" spans="4:4">
      <c r="D364" s="99"/>
    </row>
    <row r="365" spans="4:4">
      <c r="D365" s="99"/>
    </row>
    <row r="366" spans="4:4">
      <c r="D366" s="99"/>
    </row>
    <row r="367" spans="4:4">
      <c r="D367" s="99"/>
    </row>
    <row r="368" spans="4:4">
      <c r="D368" s="99"/>
    </row>
    <row r="369" spans="4:4">
      <c r="D369" s="99"/>
    </row>
    <row r="370" spans="4:4">
      <c r="D370" s="99"/>
    </row>
    <row r="371" spans="4:4">
      <c r="D371" s="99"/>
    </row>
    <row r="372" spans="4:4">
      <c r="D372" s="99"/>
    </row>
    <row r="373" spans="4:4">
      <c r="D373" s="99"/>
    </row>
    <row r="374" spans="4:4">
      <c r="D374" s="99"/>
    </row>
    <row r="375" spans="4:4">
      <c r="D375" s="99"/>
    </row>
    <row r="376" spans="4:4">
      <c r="D376" s="99"/>
    </row>
    <row r="377" spans="4:4">
      <c r="D377" s="99"/>
    </row>
    <row r="378" spans="4:4">
      <c r="D378" s="99"/>
    </row>
    <row r="379" spans="4:4">
      <c r="D379" s="99"/>
    </row>
    <row r="380" spans="4:4">
      <c r="D380" s="99"/>
    </row>
    <row r="381" spans="4:4">
      <c r="D381" s="99"/>
    </row>
    <row r="382" spans="4:4">
      <c r="D382" s="99"/>
    </row>
    <row r="383" spans="4:4">
      <c r="D383" s="99"/>
    </row>
    <row r="384" spans="4:4">
      <c r="D384" s="99"/>
    </row>
    <row r="385" spans="4:4">
      <c r="D385" s="99"/>
    </row>
    <row r="386" spans="4:4">
      <c r="D386" s="99"/>
    </row>
    <row r="387" spans="4:4">
      <c r="D387" s="99"/>
    </row>
    <row r="388" spans="4:4">
      <c r="D388" s="99"/>
    </row>
    <row r="389" spans="4:4">
      <c r="D389" s="99"/>
    </row>
    <row r="390" spans="4:4">
      <c r="D390" s="99"/>
    </row>
    <row r="391" spans="4:4">
      <c r="D391" s="99"/>
    </row>
    <row r="392" spans="4:4">
      <c r="D392" s="99"/>
    </row>
    <row r="393" spans="4:4">
      <c r="D393" s="99"/>
    </row>
    <row r="394" spans="4:4">
      <c r="D394" s="99"/>
    </row>
    <row r="395" spans="4:4">
      <c r="D395" s="99"/>
    </row>
    <row r="396" spans="4:4">
      <c r="D396" s="99"/>
    </row>
    <row r="397" spans="4:4">
      <c r="D397" s="99"/>
    </row>
    <row r="398" spans="4:4">
      <c r="D398" s="99"/>
    </row>
    <row r="399" spans="4:4">
      <c r="D399" s="99"/>
    </row>
    <row r="400" spans="4:4">
      <c r="D400" s="99"/>
    </row>
    <row r="401" spans="4:4">
      <c r="D401" s="99"/>
    </row>
    <row r="402" spans="4:4">
      <c r="D402" s="99"/>
    </row>
    <row r="403" spans="4:4">
      <c r="D403" s="99"/>
    </row>
    <row r="404" spans="4:4">
      <c r="D404" s="99"/>
    </row>
    <row r="405" spans="4:4">
      <c r="D405" s="99"/>
    </row>
    <row r="406" spans="4:4">
      <c r="D406" s="99"/>
    </row>
    <row r="407" spans="4:4">
      <c r="D407" s="99"/>
    </row>
    <row r="408" spans="4:4">
      <c r="D408" s="99"/>
    </row>
    <row r="409" spans="4:4">
      <c r="D409" s="99"/>
    </row>
    <row r="410" spans="4:4">
      <c r="D410" s="99"/>
    </row>
    <row r="411" spans="4:4">
      <c r="D411" s="99"/>
    </row>
    <row r="412" spans="4:4">
      <c r="D412" s="99"/>
    </row>
    <row r="413" spans="4:4">
      <c r="D413" s="99"/>
    </row>
    <row r="414" spans="4:4">
      <c r="D414" s="99"/>
    </row>
    <row r="415" spans="4:4">
      <c r="D415" s="99"/>
    </row>
    <row r="416" spans="4:4">
      <c r="D416" s="99"/>
    </row>
    <row r="417" spans="4:4">
      <c r="D417" s="99"/>
    </row>
    <row r="418" spans="4:4">
      <c r="D418" s="99"/>
    </row>
    <row r="419" spans="4:4">
      <c r="D419" s="99"/>
    </row>
    <row r="420" spans="4:4">
      <c r="D420" s="99"/>
    </row>
    <row r="421" spans="4:4">
      <c r="D421" s="99"/>
    </row>
    <row r="422" spans="4:4">
      <c r="D422" s="99"/>
    </row>
    <row r="423" spans="4:4">
      <c r="D423" s="99"/>
    </row>
    <row r="424" spans="4:4">
      <c r="D424" s="99"/>
    </row>
    <row r="425" spans="4:4">
      <c r="D425" s="99"/>
    </row>
    <row r="426" spans="4:4">
      <c r="D426" s="99"/>
    </row>
    <row r="427" spans="4:4">
      <c r="D427" s="99"/>
    </row>
    <row r="428" spans="4:4">
      <c r="D428" s="99"/>
    </row>
    <row r="429" spans="4:4">
      <c r="D429" s="99"/>
    </row>
    <row r="430" spans="4:4">
      <c r="D430" s="99"/>
    </row>
    <row r="431" spans="4:4">
      <c r="D431" s="99"/>
    </row>
    <row r="432" spans="4:4">
      <c r="D432" s="99"/>
    </row>
    <row r="433" spans="4:4">
      <c r="D433" s="99"/>
    </row>
    <row r="434" spans="4:4">
      <c r="D434" s="99"/>
    </row>
    <row r="435" spans="4:4">
      <c r="D435" s="99"/>
    </row>
    <row r="436" spans="4:4">
      <c r="D436" s="99"/>
    </row>
    <row r="437" spans="4:4">
      <c r="D437" s="99"/>
    </row>
    <row r="438" spans="4:4">
      <c r="D438" s="99"/>
    </row>
    <row r="439" spans="4:4">
      <c r="D439" s="99"/>
    </row>
    <row r="440" spans="4:4">
      <c r="D440" s="99"/>
    </row>
    <row r="441" spans="4:4">
      <c r="D441" s="99"/>
    </row>
    <row r="442" spans="4:4">
      <c r="D442" s="99"/>
    </row>
    <row r="443" spans="4:4">
      <c r="D443" s="99"/>
    </row>
    <row r="444" spans="4:4">
      <c r="D444" s="99"/>
    </row>
    <row r="445" spans="4:4">
      <c r="D445" s="99"/>
    </row>
    <row r="446" spans="4:4">
      <c r="D446" s="99"/>
    </row>
    <row r="447" spans="4:4">
      <c r="D447" s="99"/>
    </row>
    <row r="448" spans="4:4">
      <c r="D448" s="99"/>
    </row>
    <row r="449" spans="4:4">
      <c r="D449" s="99"/>
    </row>
    <row r="450" spans="4:4">
      <c r="D450" s="99"/>
    </row>
    <row r="451" spans="4:4">
      <c r="D451" s="99"/>
    </row>
    <row r="452" spans="4:4">
      <c r="D452" s="99"/>
    </row>
    <row r="453" spans="4:4">
      <c r="D453" s="99"/>
    </row>
    <row r="454" spans="4:4">
      <c r="D454" s="99"/>
    </row>
    <row r="455" spans="4:4">
      <c r="D455" s="99"/>
    </row>
    <row r="456" spans="4:4">
      <c r="D456" s="99"/>
    </row>
    <row r="457" spans="4:4">
      <c r="D457" s="99"/>
    </row>
    <row r="458" spans="4:4">
      <c r="D458" s="99"/>
    </row>
    <row r="459" spans="4:4">
      <c r="D459" s="99"/>
    </row>
    <row r="460" spans="4:4">
      <c r="D460" s="99"/>
    </row>
    <row r="461" spans="4:4">
      <c r="D461" s="99"/>
    </row>
    <row r="462" spans="4:4">
      <c r="D462" s="99"/>
    </row>
    <row r="463" spans="4:4">
      <c r="D463" s="99"/>
    </row>
    <row r="464" spans="4:4">
      <c r="D464" s="99"/>
    </row>
    <row r="465" spans="4:4">
      <c r="D465" s="99"/>
    </row>
    <row r="466" spans="4:4">
      <c r="D466" s="99"/>
    </row>
    <row r="467" spans="4:4">
      <c r="D467" s="99"/>
    </row>
    <row r="468" spans="4:4">
      <c r="D468" s="99"/>
    </row>
    <row r="469" spans="4:4">
      <c r="D469" s="99"/>
    </row>
    <row r="470" spans="4:4">
      <c r="D470" s="99"/>
    </row>
    <row r="471" spans="4:4">
      <c r="D471" s="99"/>
    </row>
    <row r="472" spans="4:4">
      <c r="D472" s="99"/>
    </row>
    <row r="473" spans="4:4">
      <c r="D473" s="99"/>
    </row>
    <row r="474" spans="4:4">
      <c r="D474" s="99"/>
    </row>
    <row r="475" spans="4:4">
      <c r="D475" s="99"/>
    </row>
    <row r="476" spans="4:4">
      <c r="D476" s="99"/>
    </row>
    <row r="477" spans="4:4">
      <c r="D477" s="99"/>
    </row>
    <row r="478" spans="4:4">
      <c r="D478" s="99"/>
    </row>
    <row r="479" spans="4:4">
      <c r="D479" s="99"/>
    </row>
    <row r="480" spans="4:4">
      <c r="D480" s="99"/>
    </row>
    <row r="481" spans="4:4">
      <c r="D481" s="99"/>
    </row>
    <row r="482" spans="4:4">
      <c r="D482" s="99"/>
    </row>
    <row r="483" spans="4:4">
      <c r="D483" s="99"/>
    </row>
    <row r="484" spans="4:4">
      <c r="D484" s="99"/>
    </row>
    <row r="485" spans="4:4">
      <c r="D485" s="99"/>
    </row>
    <row r="486" spans="4:4">
      <c r="D486" s="99"/>
    </row>
    <row r="487" spans="4:4">
      <c r="D487" s="99"/>
    </row>
    <row r="488" spans="4:4">
      <c r="D488" s="99"/>
    </row>
    <row r="489" spans="4:4">
      <c r="D489" s="99"/>
    </row>
    <row r="490" spans="4:4">
      <c r="D490" s="99"/>
    </row>
    <row r="491" spans="4:4">
      <c r="D491" s="99"/>
    </row>
    <row r="492" spans="4:4">
      <c r="D492" s="99"/>
    </row>
    <row r="493" spans="4:4">
      <c r="D493" s="99"/>
    </row>
    <row r="494" spans="4:4">
      <c r="D494" s="99"/>
    </row>
    <row r="495" spans="4:4">
      <c r="D495" s="99"/>
    </row>
    <row r="496" spans="4:4">
      <c r="D496" s="99"/>
    </row>
    <row r="497" spans="4:4">
      <c r="D497" s="99"/>
    </row>
    <row r="498" spans="4:4">
      <c r="D498" s="99"/>
    </row>
    <row r="499" spans="4:4">
      <c r="D499" s="99"/>
    </row>
    <row r="500" spans="4:4">
      <c r="D500" s="99"/>
    </row>
    <row r="501" spans="4:4">
      <c r="D501" s="99"/>
    </row>
    <row r="502" spans="4:4">
      <c r="D502" s="99"/>
    </row>
    <row r="503" spans="4:4">
      <c r="D503" s="99"/>
    </row>
    <row r="504" spans="4:4">
      <c r="D504" s="99"/>
    </row>
    <row r="505" spans="4:4">
      <c r="D505" s="99"/>
    </row>
    <row r="506" spans="4:4">
      <c r="D506" s="99"/>
    </row>
    <row r="507" spans="4:4">
      <c r="D507" s="99"/>
    </row>
    <row r="508" spans="4:4">
      <c r="D508" s="99"/>
    </row>
    <row r="509" spans="4:4">
      <c r="D509" s="99"/>
    </row>
    <row r="510" spans="4:4">
      <c r="D510" s="99"/>
    </row>
    <row r="511" spans="4:4">
      <c r="D511" s="99"/>
    </row>
    <row r="512" spans="4:4">
      <c r="D512" s="99"/>
    </row>
    <row r="513" spans="4:4">
      <c r="D513" s="99"/>
    </row>
    <row r="514" spans="4:4">
      <c r="D514" s="99"/>
    </row>
    <row r="515" spans="4:4">
      <c r="D515" s="99"/>
    </row>
    <row r="516" spans="4:4">
      <c r="D516" s="99"/>
    </row>
    <row r="517" spans="4:4">
      <c r="D517" s="99"/>
    </row>
    <row r="518" spans="4:4">
      <c r="D518" s="99"/>
    </row>
    <row r="519" spans="4:4">
      <c r="D519" s="99"/>
    </row>
    <row r="520" spans="4:4">
      <c r="D520" s="99"/>
    </row>
    <row r="521" spans="4:4">
      <c r="D521" s="99"/>
    </row>
    <row r="522" spans="4:4">
      <c r="D522" s="99"/>
    </row>
    <row r="523" spans="4:4">
      <c r="D523" s="99"/>
    </row>
    <row r="524" spans="4:4">
      <c r="D524" s="99"/>
    </row>
    <row r="525" spans="4:4">
      <c r="D525" s="99"/>
    </row>
    <row r="526" spans="4:4">
      <c r="D526" s="99"/>
    </row>
    <row r="527" spans="4:4">
      <c r="D527" s="99"/>
    </row>
    <row r="528" spans="4:4">
      <c r="D528" s="99"/>
    </row>
    <row r="529" spans="4:4">
      <c r="D529" s="99"/>
    </row>
    <row r="530" spans="4:4">
      <c r="D530" s="99"/>
    </row>
    <row r="531" spans="4:4">
      <c r="D531" s="99"/>
    </row>
    <row r="532" spans="4:4">
      <c r="D532" s="99"/>
    </row>
    <row r="533" spans="4:4">
      <c r="D533" s="99"/>
    </row>
    <row r="534" spans="4:4">
      <c r="D534" s="99"/>
    </row>
    <row r="535" spans="4:4">
      <c r="D535" s="99"/>
    </row>
    <row r="536" spans="4:4">
      <c r="D536" s="99"/>
    </row>
    <row r="537" spans="4:4">
      <c r="D537" s="99"/>
    </row>
    <row r="538" spans="4:4">
      <c r="D538" s="99"/>
    </row>
    <row r="539" spans="4:4">
      <c r="D539" s="99"/>
    </row>
    <row r="540" spans="4:4">
      <c r="D540" s="99"/>
    </row>
    <row r="541" spans="4:4">
      <c r="D541" s="99"/>
    </row>
    <row r="542" spans="4:4">
      <c r="D542" s="99"/>
    </row>
    <row r="543" spans="4:4">
      <c r="D543" s="99"/>
    </row>
    <row r="544" spans="4:4">
      <c r="D544" s="99"/>
    </row>
    <row r="545" spans="4:4">
      <c r="D545" s="99"/>
    </row>
    <row r="546" spans="4:4">
      <c r="D546" s="99"/>
    </row>
    <row r="547" spans="4:4">
      <c r="D547" s="99"/>
    </row>
    <row r="548" spans="4:4">
      <c r="D548" s="99"/>
    </row>
    <row r="549" spans="4:4">
      <c r="D549" s="99"/>
    </row>
    <row r="550" spans="4:4">
      <c r="D550" s="99"/>
    </row>
    <row r="551" spans="4:4">
      <c r="D551" s="99"/>
    </row>
    <row r="552" spans="4:4">
      <c r="D552" s="99"/>
    </row>
    <row r="553" spans="4:4">
      <c r="D553" s="99"/>
    </row>
    <row r="554" spans="4:4">
      <c r="D554" s="99"/>
    </row>
    <row r="555" spans="4:4">
      <c r="D555" s="99"/>
    </row>
    <row r="556" spans="4:4">
      <c r="D556" s="99"/>
    </row>
    <row r="557" spans="4:4">
      <c r="D557" s="99"/>
    </row>
    <row r="558" spans="4:4">
      <c r="D558" s="99"/>
    </row>
    <row r="559" spans="4:4">
      <c r="D559" s="99"/>
    </row>
    <row r="560" spans="4:4">
      <c r="D560" s="99"/>
    </row>
    <row r="561" spans="4:4">
      <c r="D561" s="99"/>
    </row>
    <row r="562" spans="4:4">
      <c r="D562" s="99"/>
    </row>
    <row r="563" spans="4:4">
      <c r="D563" s="99"/>
    </row>
    <row r="564" spans="4:4">
      <c r="D564" s="99"/>
    </row>
    <row r="565" spans="4:4">
      <c r="D565" s="99"/>
    </row>
    <row r="566" spans="4:4">
      <c r="D566" s="99"/>
    </row>
    <row r="567" spans="4:4">
      <c r="D567" s="99"/>
    </row>
    <row r="568" spans="4:4">
      <c r="D568" s="99"/>
    </row>
    <row r="569" spans="4:4">
      <c r="D569" s="99"/>
    </row>
    <row r="570" spans="4:4">
      <c r="D570" s="99"/>
    </row>
    <row r="571" spans="4:4">
      <c r="D571" s="99"/>
    </row>
    <row r="572" spans="4:4">
      <c r="D572" s="99"/>
    </row>
    <row r="573" spans="4:4">
      <c r="D573" s="99"/>
    </row>
    <row r="574" spans="4:4">
      <c r="D574" s="99"/>
    </row>
    <row r="575" spans="4:4">
      <c r="D575" s="99"/>
    </row>
    <row r="576" spans="4:4">
      <c r="D576" s="99"/>
    </row>
    <row r="577" spans="4:4">
      <c r="D577" s="99"/>
    </row>
    <row r="578" spans="4:4">
      <c r="D578" s="99"/>
    </row>
    <row r="579" spans="4:4">
      <c r="D579" s="99"/>
    </row>
    <row r="580" spans="4:4">
      <c r="D580" s="99"/>
    </row>
    <row r="581" spans="4:4">
      <c r="D581" s="99"/>
    </row>
    <row r="582" spans="4:4">
      <c r="D582" s="99"/>
    </row>
    <row r="583" spans="4:4">
      <c r="D583" s="99"/>
    </row>
    <row r="584" spans="4:4">
      <c r="D584" s="99"/>
    </row>
    <row r="585" spans="4:4">
      <c r="D585" s="99"/>
    </row>
    <row r="586" spans="4:4">
      <c r="D586" s="99"/>
    </row>
    <row r="587" spans="4:4">
      <c r="D587" s="99"/>
    </row>
    <row r="588" spans="4:4">
      <c r="D588" s="99"/>
    </row>
    <row r="589" spans="4:4">
      <c r="D589" s="99"/>
    </row>
    <row r="590" spans="4:4">
      <c r="D590" s="99"/>
    </row>
    <row r="591" spans="4:4">
      <c r="D591" s="99"/>
    </row>
    <row r="592" spans="4:4">
      <c r="D592" s="99"/>
    </row>
    <row r="593" spans="4:4">
      <c r="D593" s="99"/>
    </row>
    <row r="594" spans="4:4">
      <c r="D594" s="99"/>
    </row>
    <row r="595" spans="4:4">
      <c r="D595" s="99"/>
    </row>
    <row r="596" spans="4:4">
      <c r="D596" s="99"/>
    </row>
    <row r="597" spans="4:4">
      <c r="D597" s="99"/>
    </row>
    <row r="598" spans="4:4">
      <c r="D598" s="99"/>
    </row>
    <row r="599" spans="4:4">
      <c r="D599" s="99"/>
    </row>
    <row r="600" spans="4:4">
      <c r="D600" s="99"/>
    </row>
    <row r="601" spans="4:4">
      <c r="D601" s="99"/>
    </row>
    <row r="602" spans="4:4">
      <c r="D602" s="99"/>
    </row>
    <row r="603" spans="4:4">
      <c r="D603" s="99"/>
    </row>
    <row r="604" spans="4:4">
      <c r="D604" s="99"/>
    </row>
    <row r="605" spans="4:4">
      <c r="D605" s="99"/>
    </row>
    <row r="606" spans="4:4">
      <c r="D606" s="99"/>
    </row>
    <row r="607" spans="4:4">
      <c r="D607" s="99"/>
    </row>
    <row r="608" spans="4:4">
      <c r="D608" s="99"/>
    </row>
    <row r="609" spans="4:4">
      <c r="D609" s="99"/>
    </row>
    <row r="610" spans="4:4">
      <c r="D610" s="99"/>
    </row>
    <row r="611" spans="4:4">
      <c r="D611" s="99"/>
    </row>
    <row r="612" spans="4:4">
      <c r="D612" s="99"/>
    </row>
    <row r="613" spans="4:4">
      <c r="D613" s="99"/>
    </row>
    <row r="614" spans="4:4">
      <c r="D614" s="99"/>
    </row>
    <row r="615" spans="4:4">
      <c r="D615" s="99"/>
    </row>
    <row r="616" spans="4:4">
      <c r="D616" s="99"/>
    </row>
    <row r="617" spans="4:4">
      <c r="D617" s="99"/>
    </row>
    <row r="618" spans="4:4">
      <c r="D618" s="99"/>
    </row>
    <row r="619" spans="4:4">
      <c r="D619" s="99"/>
    </row>
    <row r="620" spans="4:4">
      <c r="D620" s="99"/>
    </row>
    <row r="621" spans="4:4">
      <c r="D621" s="99"/>
    </row>
    <row r="622" spans="4:4">
      <c r="D622" s="99"/>
    </row>
    <row r="623" spans="4:4">
      <c r="D623" s="99"/>
    </row>
    <row r="624" spans="4:4">
      <c r="D624" s="99"/>
    </row>
    <row r="625" spans="4:4">
      <c r="D625" s="99"/>
    </row>
    <row r="626" spans="4:4">
      <c r="D626" s="99"/>
    </row>
    <row r="627" spans="4:4">
      <c r="D627" s="99"/>
    </row>
    <row r="628" spans="4:4">
      <c r="D628" s="99"/>
    </row>
    <row r="629" spans="4:4">
      <c r="D629" s="99"/>
    </row>
    <row r="630" spans="4:4">
      <c r="D630" s="99"/>
    </row>
    <row r="631" spans="4:4">
      <c r="D631" s="99"/>
    </row>
    <row r="632" spans="4:4">
      <c r="D632" s="99"/>
    </row>
    <row r="633" spans="4:4">
      <c r="D633" s="99"/>
    </row>
    <row r="634" spans="4:4">
      <c r="D634" s="99"/>
    </row>
    <row r="635" spans="4:4">
      <c r="D635" s="99"/>
    </row>
    <row r="636" spans="4:4">
      <c r="D636" s="99"/>
    </row>
    <row r="637" spans="4:4">
      <c r="D637" s="99"/>
    </row>
    <row r="638" spans="4:4">
      <c r="D638" s="99"/>
    </row>
    <row r="639" spans="4:4">
      <c r="D639" s="99"/>
    </row>
    <row r="640" spans="4:4">
      <c r="D640" s="99"/>
    </row>
    <row r="641" spans="4:4">
      <c r="D641" s="99"/>
    </row>
    <row r="642" spans="4:4">
      <c r="D642" s="99"/>
    </row>
    <row r="643" spans="4:4">
      <c r="D643" s="99"/>
    </row>
    <row r="644" spans="4:4">
      <c r="D644" s="99"/>
    </row>
    <row r="645" spans="4:4">
      <c r="D645" s="99"/>
    </row>
    <row r="646" spans="4:4">
      <c r="D646" s="99"/>
    </row>
    <row r="647" spans="4:4">
      <c r="D647" s="99"/>
    </row>
    <row r="648" spans="4:4">
      <c r="D648" s="99"/>
    </row>
    <row r="649" spans="4:4">
      <c r="D649" s="99"/>
    </row>
    <row r="650" spans="4:4">
      <c r="D650" s="99"/>
    </row>
    <row r="651" spans="4:4">
      <c r="D651" s="99"/>
    </row>
    <row r="652" spans="4:4">
      <c r="D652" s="99"/>
    </row>
    <row r="653" spans="4:4">
      <c r="D653" s="99"/>
    </row>
    <row r="654" spans="4:4">
      <c r="D654" s="99"/>
    </row>
    <row r="655" spans="4:4">
      <c r="D655" s="99"/>
    </row>
    <row r="656" spans="4:4">
      <c r="D656" s="99"/>
    </row>
    <row r="657" spans="4:4">
      <c r="D657" s="99"/>
    </row>
    <row r="658" spans="4:4">
      <c r="D658" s="99"/>
    </row>
    <row r="659" spans="4:4">
      <c r="D659" s="99"/>
    </row>
    <row r="660" spans="4:4">
      <c r="D660" s="99"/>
    </row>
    <row r="661" spans="4:4">
      <c r="D661" s="99"/>
    </row>
    <row r="662" spans="4:4">
      <c r="D662" s="99"/>
    </row>
    <row r="663" spans="4:4">
      <c r="D663" s="99"/>
    </row>
    <row r="664" spans="4:4">
      <c r="D664" s="99"/>
    </row>
    <row r="665" spans="4:4">
      <c r="D665" s="99"/>
    </row>
    <row r="666" spans="4:4">
      <c r="D666" s="99"/>
    </row>
    <row r="667" spans="4:4">
      <c r="D667" s="99"/>
    </row>
    <row r="668" spans="4:4">
      <c r="D668" s="99"/>
    </row>
    <row r="669" spans="4:4">
      <c r="D669" s="99"/>
    </row>
    <row r="670" spans="4:4">
      <c r="D670" s="99"/>
    </row>
    <row r="671" spans="4:4">
      <c r="D671" s="99"/>
    </row>
    <row r="672" spans="4:4">
      <c r="D672" s="99"/>
    </row>
    <row r="673" spans="4:4">
      <c r="D673" s="99"/>
    </row>
    <row r="674" spans="4:4">
      <c r="D674" s="99"/>
    </row>
    <row r="675" spans="4:4">
      <c r="D675" s="99"/>
    </row>
    <row r="676" spans="4:4">
      <c r="D676" s="99"/>
    </row>
    <row r="677" spans="4:4">
      <c r="D677" s="99"/>
    </row>
    <row r="678" spans="4:4">
      <c r="D678" s="99"/>
    </row>
    <row r="679" spans="4:4">
      <c r="D679" s="99"/>
    </row>
    <row r="680" spans="4:4">
      <c r="D680" s="99"/>
    </row>
    <row r="681" spans="4:4">
      <c r="D681" s="99"/>
    </row>
    <row r="682" spans="4:4">
      <c r="D682" s="99"/>
    </row>
    <row r="683" spans="4:4">
      <c r="D683" s="99"/>
    </row>
    <row r="684" spans="4:4">
      <c r="D684" s="99"/>
    </row>
    <row r="685" spans="4:4">
      <c r="D685" s="99"/>
    </row>
    <row r="686" spans="4:4">
      <c r="D686" s="99"/>
    </row>
    <row r="687" spans="4:4">
      <c r="D687" s="99"/>
    </row>
    <row r="688" spans="4:4">
      <c r="D688" s="99"/>
    </row>
    <row r="689" spans="4:4">
      <c r="D689" s="99"/>
    </row>
    <row r="690" spans="4:4">
      <c r="D690" s="99"/>
    </row>
    <row r="691" spans="4:4">
      <c r="D691" s="99"/>
    </row>
    <row r="692" spans="4:4">
      <c r="D692" s="99"/>
    </row>
    <row r="693" spans="4:4">
      <c r="D693" s="99"/>
    </row>
    <row r="694" spans="4:4">
      <c r="D694" s="99"/>
    </row>
    <row r="695" spans="4:4">
      <c r="D695" s="99"/>
    </row>
    <row r="696" spans="4:4">
      <c r="D696" s="99"/>
    </row>
    <row r="697" spans="4:4">
      <c r="D697" s="99"/>
    </row>
    <row r="698" spans="4:4">
      <c r="D698" s="99"/>
    </row>
    <row r="699" spans="4:4">
      <c r="D699" s="99"/>
    </row>
    <row r="700" spans="4:4">
      <c r="D700" s="99"/>
    </row>
    <row r="701" spans="4:4">
      <c r="D701" s="99"/>
    </row>
    <row r="702" spans="4:4">
      <c r="D702" s="99"/>
    </row>
    <row r="703" spans="4:4">
      <c r="D703" s="99"/>
    </row>
    <row r="704" spans="4:4">
      <c r="D704" s="99"/>
    </row>
    <row r="705" spans="4:4">
      <c r="D705" s="99"/>
    </row>
    <row r="706" spans="4:4">
      <c r="D706" s="99"/>
    </row>
    <row r="707" spans="4:4">
      <c r="D707" s="99"/>
    </row>
    <row r="708" spans="4:4">
      <c r="D708" s="99"/>
    </row>
    <row r="709" spans="4:4">
      <c r="D709" s="99"/>
    </row>
    <row r="710" spans="4:4">
      <c r="D710" s="99"/>
    </row>
    <row r="711" spans="4:4">
      <c r="D711" s="99"/>
    </row>
    <row r="712" spans="4:4">
      <c r="D712" s="99"/>
    </row>
    <row r="713" spans="4:4">
      <c r="D713" s="99"/>
    </row>
    <row r="714" spans="4:4">
      <c r="D714" s="99"/>
    </row>
    <row r="715" spans="4:4">
      <c r="D715" s="99"/>
    </row>
    <row r="716" spans="4:4">
      <c r="D716" s="99"/>
    </row>
    <row r="717" spans="4:4">
      <c r="D717" s="99"/>
    </row>
    <row r="718" spans="4:4">
      <c r="D718" s="99"/>
    </row>
    <row r="719" spans="4:4">
      <c r="D719" s="99"/>
    </row>
    <row r="720" spans="4:4">
      <c r="D720" s="99"/>
    </row>
    <row r="721" spans="4:4">
      <c r="D721" s="99"/>
    </row>
    <row r="722" spans="4:4">
      <c r="D722" s="99"/>
    </row>
    <row r="723" spans="4:4">
      <c r="D723" s="99"/>
    </row>
    <row r="724" spans="4:4">
      <c r="D724" s="99"/>
    </row>
    <row r="725" spans="4:4">
      <c r="D725" s="99"/>
    </row>
    <row r="726" spans="4:4">
      <c r="D726" s="99"/>
    </row>
    <row r="727" spans="4:4">
      <c r="D727" s="99"/>
    </row>
    <row r="728" spans="4:4">
      <c r="D728" s="99"/>
    </row>
    <row r="729" spans="4:4">
      <c r="D729" s="99"/>
    </row>
    <row r="730" spans="4:4">
      <c r="D730" s="99"/>
    </row>
    <row r="731" spans="4:4">
      <c r="D731" s="99"/>
    </row>
    <row r="732" spans="4:4">
      <c r="D732" s="99"/>
    </row>
    <row r="733" spans="4:4">
      <c r="D733" s="99"/>
    </row>
    <row r="734" spans="4:4">
      <c r="D734" s="99"/>
    </row>
    <row r="735" spans="4:4">
      <c r="D735" s="99"/>
    </row>
    <row r="736" spans="4:4">
      <c r="D736" s="99"/>
    </row>
    <row r="737" spans="4:4">
      <c r="D737" s="99"/>
    </row>
    <row r="738" spans="4:4">
      <c r="D738" s="99"/>
    </row>
    <row r="739" spans="4:4">
      <c r="D739" s="99"/>
    </row>
    <row r="740" spans="4:4">
      <c r="D740" s="99"/>
    </row>
    <row r="741" spans="4:4">
      <c r="D741" s="99"/>
    </row>
    <row r="742" spans="4:4">
      <c r="D742" s="99"/>
    </row>
    <row r="743" spans="4:4">
      <c r="D743" s="99"/>
    </row>
    <row r="744" spans="4:4">
      <c r="D744" s="99"/>
    </row>
    <row r="745" spans="4:4">
      <c r="D745" s="99"/>
    </row>
    <row r="746" spans="4:4">
      <c r="D746" s="99"/>
    </row>
    <row r="747" spans="4:4">
      <c r="D747" s="99"/>
    </row>
    <row r="748" spans="4:4">
      <c r="D748" s="99"/>
    </row>
    <row r="749" spans="4:4">
      <c r="D749" s="99"/>
    </row>
    <row r="750" spans="4:4">
      <c r="D750" s="99"/>
    </row>
    <row r="751" spans="4:4">
      <c r="D751" s="99"/>
    </row>
    <row r="752" spans="4:4">
      <c r="D752" s="99"/>
    </row>
    <row r="753" spans="4:4">
      <c r="D753" s="99"/>
    </row>
    <row r="754" spans="4:4">
      <c r="D754" s="99"/>
    </row>
    <row r="755" spans="4:4">
      <c r="D755" s="99"/>
    </row>
    <row r="756" spans="4:4">
      <c r="D756" s="99"/>
    </row>
    <row r="757" spans="4:4">
      <c r="D757" s="99"/>
    </row>
    <row r="758" spans="4:4">
      <c r="D758" s="99"/>
    </row>
    <row r="759" spans="4:4">
      <c r="D759" s="99"/>
    </row>
    <row r="760" spans="4:4">
      <c r="D760" s="99"/>
    </row>
    <row r="761" spans="4:4">
      <c r="D761" s="99"/>
    </row>
    <row r="762" spans="4:4">
      <c r="D762" s="99"/>
    </row>
    <row r="763" spans="4:4">
      <c r="D763" s="99"/>
    </row>
    <row r="764" spans="4:4">
      <c r="D764" s="99"/>
    </row>
    <row r="765" spans="4:4">
      <c r="D765" s="99"/>
    </row>
    <row r="766" spans="4:4">
      <c r="D766" s="99"/>
    </row>
    <row r="767" spans="4:4">
      <c r="D767" s="99"/>
    </row>
    <row r="768" spans="4:4">
      <c r="D768" s="99"/>
    </row>
    <row r="769" spans="4:4">
      <c r="D769" s="99"/>
    </row>
    <row r="770" spans="4:4">
      <c r="D770" s="99"/>
    </row>
    <row r="771" spans="4:4">
      <c r="D771" s="99"/>
    </row>
    <row r="772" spans="4:4">
      <c r="D772" s="99"/>
    </row>
    <row r="773" spans="4:4">
      <c r="D773" s="99"/>
    </row>
    <row r="774" spans="4:4">
      <c r="D774" s="99"/>
    </row>
    <row r="775" spans="4:4">
      <c r="D775" s="99"/>
    </row>
    <row r="776" spans="4:4">
      <c r="D776" s="99"/>
    </row>
    <row r="777" spans="4:4">
      <c r="D777" s="99"/>
    </row>
    <row r="778" spans="4:4">
      <c r="D778" s="99"/>
    </row>
    <row r="779" spans="4:4">
      <c r="D779" s="99"/>
    </row>
    <row r="780" spans="4:4">
      <c r="D780" s="99"/>
    </row>
    <row r="781" spans="4:4">
      <c r="D781" s="99"/>
    </row>
    <row r="782" spans="4:4">
      <c r="D782" s="99"/>
    </row>
    <row r="783" spans="4:4">
      <c r="D783" s="99"/>
    </row>
    <row r="784" spans="4:4">
      <c r="D784" s="99"/>
    </row>
    <row r="785" spans="4:4">
      <c r="D785" s="99"/>
    </row>
    <row r="786" spans="4:4">
      <c r="D786" s="99"/>
    </row>
    <row r="787" spans="4:4">
      <c r="D787" s="99"/>
    </row>
    <row r="788" spans="4:4">
      <c r="D788" s="99"/>
    </row>
    <row r="789" spans="4:4">
      <c r="D789" s="99"/>
    </row>
    <row r="790" spans="4:4">
      <c r="D790" s="99"/>
    </row>
    <row r="791" spans="4:4">
      <c r="D791" s="99"/>
    </row>
    <row r="792" spans="4:4">
      <c r="D792" s="99"/>
    </row>
    <row r="793" spans="4:4">
      <c r="D793" s="99"/>
    </row>
    <row r="794" spans="4:4">
      <c r="D794" s="99"/>
    </row>
    <row r="795" spans="4:4">
      <c r="D795" s="99"/>
    </row>
    <row r="796" spans="4:4">
      <c r="D796" s="99"/>
    </row>
    <row r="797" spans="4:4">
      <c r="D797" s="99"/>
    </row>
    <row r="798" spans="4:4">
      <c r="D798" s="99"/>
    </row>
    <row r="799" spans="4:4">
      <c r="D799" s="99"/>
    </row>
    <row r="800" spans="4:4">
      <c r="D800" s="99"/>
    </row>
    <row r="801" spans="4:4">
      <c r="D801" s="99"/>
    </row>
    <row r="802" spans="4:4">
      <c r="D802" s="99"/>
    </row>
    <row r="803" spans="4:4">
      <c r="D803" s="99"/>
    </row>
    <row r="804" spans="4:4">
      <c r="D804" s="99"/>
    </row>
    <row r="805" spans="4:4">
      <c r="D805" s="99"/>
    </row>
    <row r="806" spans="4:4">
      <c r="D806" s="99"/>
    </row>
    <row r="807" spans="4:4">
      <c r="D807" s="99"/>
    </row>
    <row r="808" spans="4:4">
      <c r="D808" s="99"/>
    </row>
    <row r="809" spans="4:4">
      <c r="D809" s="99"/>
    </row>
    <row r="810" spans="4:4">
      <c r="D810" s="99"/>
    </row>
    <row r="811" spans="4:4">
      <c r="D811" s="99"/>
    </row>
    <row r="812" spans="4:4">
      <c r="D812" s="99"/>
    </row>
    <row r="813" spans="4:4">
      <c r="D813" s="99"/>
    </row>
    <row r="814" spans="4:4">
      <c r="D814" s="99"/>
    </row>
    <row r="815" spans="4:4">
      <c r="D815" s="99"/>
    </row>
    <row r="816" spans="4:4">
      <c r="D816" s="99"/>
    </row>
    <row r="817" spans="4:4">
      <c r="D817" s="99"/>
    </row>
    <row r="818" spans="4:4">
      <c r="D818" s="99"/>
    </row>
    <row r="819" spans="4:4">
      <c r="D819" s="99"/>
    </row>
    <row r="820" spans="4:4">
      <c r="D820" s="99"/>
    </row>
    <row r="821" spans="4:4">
      <c r="D821" s="99"/>
    </row>
    <row r="822" spans="4:4">
      <c r="D822" s="99"/>
    </row>
    <row r="823" spans="4:4">
      <c r="D823" s="99"/>
    </row>
    <row r="824" spans="4:4">
      <c r="D824" s="99"/>
    </row>
    <row r="825" spans="4:4">
      <c r="D825" s="99"/>
    </row>
    <row r="826" spans="4:4">
      <c r="D826" s="99"/>
    </row>
    <row r="827" spans="4:4">
      <c r="D827" s="99"/>
    </row>
    <row r="828" spans="4:4">
      <c r="D828" s="99"/>
    </row>
    <row r="829" spans="4:4">
      <c r="D829" s="99"/>
    </row>
    <row r="830" spans="4:4">
      <c r="D830" s="99"/>
    </row>
    <row r="831" spans="4:4">
      <c r="D831" s="99"/>
    </row>
    <row r="832" spans="4:4">
      <c r="D832" s="99"/>
    </row>
    <row r="833" spans="4:4">
      <c r="D833" s="99"/>
    </row>
    <row r="834" spans="4:4">
      <c r="D834" s="99"/>
    </row>
    <row r="835" spans="4:4">
      <c r="D835" s="99"/>
    </row>
    <row r="836" spans="4:4">
      <c r="D836" s="99"/>
    </row>
    <row r="837" spans="4:4">
      <c r="D837" s="99"/>
    </row>
    <row r="838" spans="4:4">
      <c r="D838" s="99"/>
    </row>
    <row r="839" spans="4:4">
      <c r="D839" s="99"/>
    </row>
    <row r="840" spans="4:4">
      <c r="D840" s="99"/>
    </row>
    <row r="841" spans="4:4">
      <c r="D841" s="99"/>
    </row>
    <row r="842" spans="4:4">
      <c r="D842" s="99"/>
    </row>
    <row r="843" spans="4:4">
      <c r="D843" s="99"/>
    </row>
    <row r="844" spans="4:4">
      <c r="D844" s="99"/>
    </row>
    <row r="845" spans="4:4">
      <c r="D845" s="99"/>
    </row>
    <row r="846" spans="4:4">
      <c r="D846" s="99"/>
    </row>
    <row r="847" spans="4:4">
      <c r="D847" s="99"/>
    </row>
    <row r="848" spans="4:4">
      <c r="D848" s="99"/>
    </row>
    <row r="849" spans="4:4">
      <c r="D849" s="99"/>
    </row>
    <row r="850" spans="4:4">
      <c r="D850" s="99"/>
    </row>
    <row r="851" spans="4:4">
      <c r="D851" s="99"/>
    </row>
    <row r="852" spans="4:4">
      <c r="D852" s="99"/>
    </row>
    <row r="853" spans="4:4">
      <c r="D853" s="99"/>
    </row>
    <row r="854" spans="4:4">
      <c r="D854" s="99"/>
    </row>
    <row r="855" spans="4:4">
      <c r="D855" s="99"/>
    </row>
    <row r="856" spans="4:4">
      <c r="D856" s="99"/>
    </row>
    <row r="857" spans="4:4">
      <c r="D857" s="99"/>
    </row>
    <row r="858" spans="4:4">
      <c r="D858" s="99"/>
    </row>
    <row r="859" spans="4:4">
      <c r="D859" s="99"/>
    </row>
    <row r="860" spans="4:4">
      <c r="D860" s="99"/>
    </row>
    <row r="861" spans="4:4">
      <c r="D861" s="99"/>
    </row>
    <row r="862" spans="4:4">
      <c r="D862" s="99"/>
    </row>
    <row r="863" spans="4:4">
      <c r="D863" s="99"/>
    </row>
    <row r="864" spans="4:4">
      <c r="D864" s="99"/>
    </row>
    <row r="865" spans="4:4">
      <c r="D865" s="99"/>
    </row>
    <row r="866" spans="4:4">
      <c r="D866" s="99"/>
    </row>
    <row r="867" spans="4:4">
      <c r="D867" s="99"/>
    </row>
    <row r="868" spans="4:4">
      <c r="D868" s="99"/>
    </row>
    <row r="869" spans="4:4">
      <c r="D869" s="99"/>
    </row>
    <row r="870" spans="4:4">
      <c r="D870" s="99"/>
    </row>
    <row r="871" spans="4:4">
      <c r="D871" s="99"/>
    </row>
    <row r="872" spans="4:4">
      <c r="D872" s="99"/>
    </row>
    <row r="873" spans="4:4">
      <c r="D873" s="99"/>
    </row>
    <row r="874" spans="4:4">
      <c r="D874" s="99"/>
    </row>
    <row r="875" spans="4:4">
      <c r="D875" s="99"/>
    </row>
    <row r="876" spans="4:4">
      <c r="D876" s="99"/>
    </row>
    <row r="877" spans="4:4">
      <c r="D877" s="99"/>
    </row>
    <row r="878" spans="4:4">
      <c r="D878" s="99"/>
    </row>
    <row r="879" spans="4:4">
      <c r="D879" s="99"/>
    </row>
    <row r="880" spans="4:4">
      <c r="D880" s="99"/>
    </row>
    <row r="881" spans="4:4">
      <c r="D881" s="99"/>
    </row>
    <row r="882" spans="4:4">
      <c r="D882" s="99"/>
    </row>
    <row r="883" spans="4:4">
      <c r="D883" s="99"/>
    </row>
    <row r="884" spans="4:4">
      <c r="D884" s="99"/>
    </row>
    <row r="885" spans="4:4">
      <c r="D885" s="99"/>
    </row>
    <row r="886" spans="4:4">
      <c r="D886" s="99"/>
    </row>
    <row r="887" spans="4:4">
      <c r="D887" s="99"/>
    </row>
    <row r="888" spans="4:4">
      <c r="D888" s="99"/>
    </row>
    <row r="889" spans="4:4">
      <c r="D889" s="99"/>
    </row>
    <row r="890" spans="4:4">
      <c r="D890" s="99"/>
    </row>
    <row r="891" spans="4:4">
      <c r="D891" s="99"/>
    </row>
    <row r="892" spans="4:4">
      <c r="D892" s="99"/>
    </row>
    <row r="893" spans="4:4">
      <c r="D893" s="99"/>
    </row>
    <row r="894" spans="4:4">
      <c r="D894" s="99"/>
    </row>
    <row r="895" spans="4:4">
      <c r="D895" s="99"/>
    </row>
    <row r="896" spans="4:4">
      <c r="D896" s="99"/>
    </row>
    <row r="897" spans="4:4">
      <c r="D897" s="99"/>
    </row>
    <row r="898" spans="4:4">
      <c r="D898" s="99"/>
    </row>
    <row r="899" spans="4:4">
      <c r="D899" s="99"/>
    </row>
    <row r="900" spans="4:4">
      <c r="D900" s="99"/>
    </row>
    <row r="901" spans="4:4">
      <c r="D901" s="99"/>
    </row>
    <row r="902" spans="4:4">
      <c r="D902" s="99"/>
    </row>
    <row r="903" spans="4:4">
      <c r="D903" s="99"/>
    </row>
    <row r="904" spans="4:4">
      <c r="D904" s="99"/>
    </row>
    <row r="905" spans="4:4">
      <c r="D905" s="99"/>
    </row>
    <row r="906" spans="4:4">
      <c r="D906" s="99"/>
    </row>
    <row r="907" spans="4:4">
      <c r="D907" s="99"/>
    </row>
    <row r="908" spans="4:4">
      <c r="D908" s="99"/>
    </row>
    <row r="909" spans="4:4">
      <c r="D909" s="99"/>
    </row>
    <row r="910" spans="4:4">
      <c r="D910" s="99"/>
    </row>
    <row r="911" spans="4:4">
      <c r="D911" s="99"/>
    </row>
    <row r="912" spans="4:4">
      <c r="D912" s="99"/>
    </row>
    <row r="913" spans="4:4">
      <c r="D913" s="99"/>
    </row>
    <row r="914" spans="4:4">
      <c r="D914" s="99"/>
    </row>
    <row r="915" spans="4:4">
      <c r="D915" s="99"/>
    </row>
    <row r="916" spans="4:4">
      <c r="D916" s="99"/>
    </row>
    <row r="917" spans="4:4">
      <c r="D917" s="99"/>
    </row>
    <row r="918" spans="4:4">
      <c r="D918" s="99"/>
    </row>
    <row r="919" spans="4:4">
      <c r="D919" s="99"/>
    </row>
    <row r="920" spans="4:4">
      <c r="D920" s="99"/>
    </row>
    <row r="921" spans="4:4">
      <c r="D921" s="99"/>
    </row>
    <row r="922" spans="4:4">
      <c r="D922" s="99"/>
    </row>
    <row r="923" spans="4:4">
      <c r="D923" s="99"/>
    </row>
    <row r="924" spans="4:4">
      <c r="D924" s="99"/>
    </row>
    <row r="925" spans="4:4">
      <c r="D925" s="99"/>
    </row>
    <row r="926" spans="4:4">
      <c r="D926" s="99"/>
    </row>
    <row r="927" spans="4:4">
      <c r="D927" s="99"/>
    </row>
    <row r="928" spans="4:4">
      <c r="D928" s="99"/>
    </row>
    <row r="929" spans="4:4">
      <c r="D929" s="99"/>
    </row>
    <row r="930" spans="4:4">
      <c r="D930" s="99"/>
    </row>
    <row r="931" spans="4:4">
      <c r="D931" s="99"/>
    </row>
    <row r="932" spans="4:4">
      <c r="D932" s="99"/>
    </row>
    <row r="933" spans="4:4">
      <c r="D933" s="99"/>
    </row>
    <row r="934" spans="4:4">
      <c r="D934" s="99"/>
    </row>
    <row r="935" spans="4:4">
      <c r="D935" s="99"/>
    </row>
    <row r="936" spans="4:4">
      <c r="D936" s="99"/>
    </row>
    <row r="937" spans="4:4">
      <c r="D937" s="99"/>
    </row>
    <row r="938" spans="4:4">
      <c r="D938" s="99"/>
    </row>
    <row r="939" spans="4:4">
      <c r="D939" s="99"/>
    </row>
    <row r="940" spans="4:4">
      <c r="D940" s="99"/>
    </row>
    <row r="941" spans="4:4">
      <c r="D941" s="99"/>
    </row>
    <row r="942" spans="4:4">
      <c r="D942" s="99"/>
    </row>
    <row r="943" spans="4:4">
      <c r="D943" s="99"/>
    </row>
    <row r="944" spans="4:4">
      <c r="D944" s="99"/>
    </row>
    <row r="945" spans="4:4">
      <c r="D945" s="99"/>
    </row>
    <row r="946" spans="4:4">
      <c r="D946" s="99"/>
    </row>
    <row r="947" spans="4:4">
      <c r="D947" s="99"/>
    </row>
    <row r="948" spans="4:4">
      <c r="D948" s="99"/>
    </row>
    <row r="949" spans="4:4">
      <c r="D949" s="99"/>
    </row>
    <row r="950" spans="4:4">
      <c r="D950" s="99"/>
    </row>
    <row r="951" spans="4:4">
      <c r="D951" s="99"/>
    </row>
    <row r="952" spans="4:4">
      <c r="D952" s="99"/>
    </row>
    <row r="953" spans="4:4">
      <c r="D953" s="99"/>
    </row>
    <row r="954" spans="4:4">
      <c r="D954" s="99"/>
    </row>
    <row r="955" spans="4:4">
      <c r="D955" s="99"/>
    </row>
    <row r="956" spans="4:4">
      <c r="D956" s="99"/>
    </row>
    <row r="957" spans="4:4">
      <c r="D957" s="99"/>
    </row>
    <row r="958" spans="4:4">
      <c r="D958" s="99"/>
    </row>
    <row r="959" spans="4:4">
      <c r="D959" s="99"/>
    </row>
    <row r="960" spans="4:4">
      <c r="D960" s="99"/>
    </row>
    <row r="961" spans="4:4">
      <c r="D961" s="99"/>
    </row>
    <row r="962" spans="4:4">
      <c r="D962" s="99"/>
    </row>
    <row r="963" spans="4:4">
      <c r="D963" s="99"/>
    </row>
    <row r="964" spans="4:4">
      <c r="D964" s="99"/>
    </row>
    <row r="965" spans="4:4">
      <c r="D965" s="99"/>
    </row>
    <row r="966" spans="4:4">
      <c r="D966" s="99"/>
    </row>
    <row r="967" spans="4:4">
      <c r="D967" s="99"/>
    </row>
    <row r="968" spans="4:4">
      <c r="D968" s="99"/>
    </row>
    <row r="969" spans="4:4">
      <c r="D969" s="99"/>
    </row>
    <row r="970" spans="4:4">
      <c r="D970" s="99"/>
    </row>
    <row r="971" spans="4:4">
      <c r="D971" s="99"/>
    </row>
    <row r="972" spans="4:4">
      <c r="D972" s="99"/>
    </row>
    <row r="973" spans="4:4">
      <c r="D973" s="99"/>
    </row>
    <row r="974" spans="4:4">
      <c r="D974" s="99"/>
    </row>
    <row r="975" spans="4:4">
      <c r="D975" s="99"/>
    </row>
    <row r="976" spans="4:4">
      <c r="D976" s="99"/>
    </row>
    <row r="977" spans="4:4">
      <c r="D977" s="99"/>
    </row>
    <row r="978" spans="4:4">
      <c r="D978" s="99"/>
    </row>
    <row r="979" spans="4:4">
      <c r="D979" s="99"/>
    </row>
    <row r="980" spans="4:4">
      <c r="D980" s="99"/>
    </row>
    <row r="981" spans="4:4">
      <c r="D981" s="99"/>
    </row>
    <row r="982" spans="4:4">
      <c r="D982" s="99"/>
    </row>
    <row r="983" spans="4:4">
      <c r="D983" s="99"/>
    </row>
    <row r="984" spans="4:4">
      <c r="D984" s="99"/>
    </row>
    <row r="985" spans="4:4">
      <c r="D985" s="99"/>
    </row>
    <row r="986" spans="4:4">
      <c r="D986" s="99"/>
    </row>
    <row r="987" spans="4:4">
      <c r="D987" s="99"/>
    </row>
    <row r="988" spans="4:4">
      <c r="D988" s="99"/>
    </row>
    <row r="989" spans="4:4">
      <c r="D989" s="99"/>
    </row>
    <row r="990" spans="4:4">
      <c r="D990" s="99"/>
    </row>
    <row r="991" spans="4:4">
      <c r="D991" s="99"/>
    </row>
    <row r="992" spans="4:4">
      <c r="D992" s="99"/>
    </row>
    <row r="993" spans="4:4">
      <c r="D993" s="99"/>
    </row>
    <row r="994" spans="4:4">
      <c r="D994" s="99"/>
    </row>
    <row r="995" spans="4:4">
      <c r="D995" s="99"/>
    </row>
    <row r="996" spans="4:4">
      <c r="D996" s="99"/>
    </row>
    <row r="997" spans="4:4">
      <c r="D997" s="99"/>
    </row>
    <row r="998" spans="4:4">
      <c r="D998" s="99"/>
    </row>
    <row r="999" spans="4:4">
      <c r="D999" s="99"/>
    </row>
    <row r="1000" spans="4:4">
      <c r="D1000" s="99"/>
    </row>
    <row r="1001" spans="4:4">
      <c r="D1001" s="99"/>
    </row>
    <row r="1002" spans="4:4">
      <c r="D1002" s="99"/>
    </row>
    <row r="1003" spans="4:4">
      <c r="D1003" s="99"/>
    </row>
    <row r="1004" spans="4:4">
      <c r="D1004" s="99"/>
    </row>
    <row r="1005" spans="4:4">
      <c r="D1005" s="99"/>
    </row>
    <row r="1006" spans="4:4">
      <c r="D1006" s="99"/>
    </row>
    <row r="1007" spans="4:4">
      <c r="D1007" s="99"/>
    </row>
    <row r="1008" spans="4:4">
      <c r="D1008" s="99"/>
    </row>
    <row r="1009" spans="4:4">
      <c r="D1009" s="99"/>
    </row>
    <row r="1010" spans="4:4">
      <c r="D1010" s="99"/>
    </row>
    <row r="1011" spans="4:4">
      <c r="D1011" s="99"/>
    </row>
    <row r="1012" spans="4:4">
      <c r="D1012" s="99"/>
    </row>
    <row r="1013" spans="4:4">
      <c r="D1013" s="99"/>
    </row>
    <row r="1014" spans="4:4">
      <c r="D1014" s="99"/>
    </row>
    <row r="1015" spans="4:4">
      <c r="D1015" s="99"/>
    </row>
    <row r="1016" spans="4:4">
      <c r="D1016" s="99"/>
    </row>
  </sheetData>
  <sheetProtection algorithmName="SHA-512" hashValue="1FF1oyHQhJHumYzmOGX/424VrnuKnmILyuuRTaDOn2JS7TFHx9TLUG+QpOG0jB7jK0HM3CnN73s3nFkTjBKs+w==" saltValue="JKiLLM+vp4obTm7ECTY9JA==" spinCount="100000" sheet="1" objects="1" scenarios="1"/>
  <mergeCells count="1">
    <mergeCell ref="A125:F126"/>
  </mergeCells>
  <pageMargins left="1.1812499999999999" right="0.23611111111111099" top="0.78680555555555598" bottom="0.78749999999999998" header="0.31527777777777799" footer="0.31527777777777799"/>
  <pageSetup paperSize="9" orientation="portrait" horizontalDpi="300" verticalDpi="300"/>
  <headerFooter>
    <oddHeader>&amp;C&amp;10&amp;EPROJEKTANTSKI POPIS S PREDIZMERAMI IN STROŠKOVNO OCENO
REKONSTRUKCIJA LINHARTOVE CESTE, FAZA 1</oddHeader>
    <oddFooter>&amp;R&amp;10Stran &amp;P/&amp;N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6D"/>
  </sheetPr>
  <dimension ref="A1:R39"/>
  <sheetViews>
    <sheetView showGridLines="0" zoomScaleNormal="100" workbookViewId="0">
      <selection activeCell="A2" sqref="A1:I1048576"/>
    </sheetView>
  </sheetViews>
  <sheetFormatPr defaultColWidth="8.5546875" defaultRowHeight="18"/>
  <cols>
    <col min="1" max="1" width="5.6640625" customWidth="1"/>
    <col min="8" max="8" width="18.33203125" customWidth="1"/>
    <col min="14" max="14" width="14.44140625" customWidth="1"/>
    <col min="18" max="18" width="16" customWidth="1"/>
  </cols>
  <sheetData>
    <row r="1" spans="1:14">
      <c r="A1" s="605" t="s">
        <v>541</v>
      </c>
      <c r="B1" s="605"/>
      <c r="C1" s="605"/>
      <c r="D1" s="605"/>
      <c r="E1" s="605"/>
      <c r="F1" s="605"/>
      <c r="G1" s="605"/>
      <c r="H1" s="605"/>
    </row>
    <row r="5" spans="1:14" ht="18" customHeight="1">
      <c r="A5" s="608" t="s">
        <v>69</v>
      </c>
      <c r="B5" s="608"/>
      <c r="C5" s="608"/>
      <c r="D5" s="608"/>
      <c r="E5" s="608"/>
      <c r="F5" s="608"/>
      <c r="G5" s="608"/>
      <c r="H5" s="608"/>
    </row>
    <row r="6" spans="1:14">
      <c r="A6" s="608"/>
      <c r="B6" s="608"/>
      <c r="C6" s="608"/>
      <c r="D6" s="608"/>
      <c r="E6" s="608"/>
      <c r="F6" s="608"/>
      <c r="G6" s="608"/>
      <c r="H6" s="608"/>
    </row>
    <row r="11" spans="1:14">
      <c r="B11" s="18" t="s">
        <v>70</v>
      </c>
    </row>
    <row r="13" spans="1:14">
      <c r="A13" s="23" t="s">
        <v>71</v>
      </c>
      <c r="B13" s="23" t="s">
        <v>99</v>
      </c>
      <c r="C13" s="21"/>
      <c r="D13" s="21"/>
      <c r="E13" s="21"/>
      <c r="F13" s="21"/>
      <c r="G13" s="21"/>
      <c r="H13" s="22">
        <f>POPIS_ENERGETIKA!F32</f>
        <v>0</v>
      </c>
    </row>
    <row r="14" spans="1:14">
      <c r="A14" s="23" t="s">
        <v>76</v>
      </c>
      <c r="B14" s="23" t="s">
        <v>198</v>
      </c>
      <c r="C14" s="21"/>
      <c r="D14" s="21"/>
      <c r="E14" s="21"/>
      <c r="F14" s="21"/>
      <c r="G14" s="21"/>
      <c r="H14" s="22">
        <f>POPIS_ENERGETIKA!F49</f>
        <v>0</v>
      </c>
      <c r="N14" s="22"/>
    </row>
    <row r="15" spans="1:14">
      <c r="A15" s="23" t="s">
        <v>82</v>
      </c>
      <c r="B15" s="23" t="s">
        <v>226</v>
      </c>
      <c r="C15" s="21"/>
      <c r="D15" s="21"/>
      <c r="E15" s="21"/>
      <c r="F15" s="21"/>
      <c r="G15" s="21"/>
      <c r="H15" s="22">
        <f>POPIS_ENERGETIKA!F81</f>
        <v>0</v>
      </c>
    </row>
    <row r="16" spans="1:14">
      <c r="A16" s="23" t="s">
        <v>542</v>
      </c>
      <c r="B16" s="23" t="s">
        <v>309</v>
      </c>
      <c r="C16" s="21"/>
      <c r="D16" s="21"/>
      <c r="E16" s="21"/>
      <c r="F16" s="21"/>
      <c r="G16" s="21"/>
      <c r="H16" s="22">
        <f>POPIS_ENERGETIKA!F87</f>
        <v>0</v>
      </c>
    </row>
    <row r="17" spans="1:18">
      <c r="A17" s="23" t="s">
        <v>543</v>
      </c>
      <c r="B17" s="23" t="s">
        <v>341</v>
      </c>
      <c r="C17" s="21"/>
      <c r="D17" s="21"/>
      <c r="E17" s="21"/>
      <c r="F17" s="21"/>
      <c r="G17" s="21"/>
      <c r="H17" s="22">
        <f>POPIS_ENERGETIKA!F107</f>
        <v>0</v>
      </c>
      <c r="N17" s="22"/>
      <c r="R17" s="22"/>
    </row>
    <row r="18" spans="1:18">
      <c r="A18" s="23" t="s">
        <v>544</v>
      </c>
      <c r="B18" s="23" t="s">
        <v>455</v>
      </c>
      <c r="C18" s="21"/>
      <c r="D18" s="21"/>
      <c r="E18" s="21"/>
      <c r="F18" s="21"/>
      <c r="G18" s="21"/>
      <c r="H18" s="22">
        <f>POPIS_ENERGETIKA!F111</f>
        <v>0</v>
      </c>
    </row>
    <row r="19" spans="1:18">
      <c r="A19" s="23" t="s">
        <v>545</v>
      </c>
      <c r="B19" s="23" t="s">
        <v>517</v>
      </c>
      <c r="C19" s="21"/>
      <c r="D19" s="21"/>
      <c r="E19" s="21"/>
      <c r="F19" s="21"/>
      <c r="G19" s="21"/>
      <c r="H19" s="22">
        <f>POPIS_ENERGETIKA!F113</f>
        <v>0</v>
      </c>
    </row>
    <row r="20" spans="1:18">
      <c r="A20" s="23" t="s">
        <v>545</v>
      </c>
      <c r="B20" s="23" t="s">
        <v>529</v>
      </c>
      <c r="C20" s="21"/>
      <c r="D20" s="21"/>
      <c r="E20" s="21"/>
      <c r="F20" s="21"/>
      <c r="G20" s="21"/>
      <c r="H20" s="22">
        <f>POPIS_ENERGETIKA!F122</f>
        <v>0</v>
      </c>
      <c r="R20" s="22"/>
    </row>
    <row r="21" spans="1:18">
      <c r="A21" s="21"/>
      <c r="B21" s="21"/>
      <c r="C21" s="21"/>
      <c r="D21" s="21"/>
      <c r="E21" s="21"/>
      <c r="F21" s="21"/>
      <c r="G21" s="21"/>
      <c r="H21" s="21"/>
      <c r="R21" s="22"/>
    </row>
    <row r="22" spans="1:18">
      <c r="A22" s="24"/>
      <c r="B22" s="25" t="s">
        <v>84</v>
      </c>
      <c r="C22" s="24"/>
      <c r="D22" s="24"/>
      <c r="E22" s="24"/>
      <c r="F22" s="24"/>
      <c r="G22" s="24"/>
      <c r="H22" s="26">
        <f>SUM(H13:H21)</f>
        <v>0</v>
      </c>
    </row>
    <row r="23" spans="1:18">
      <c r="A23" s="21"/>
      <c r="B23" s="21"/>
      <c r="C23" s="21"/>
      <c r="D23" s="21"/>
      <c r="E23" s="21"/>
      <c r="F23" s="21"/>
      <c r="G23" s="21"/>
      <c r="H23" s="20"/>
    </row>
    <row r="24" spans="1:18">
      <c r="A24" s="24"/>
      <c r="B24" s="25" t="s">
        <v>546</v>
      </c>
      <c r="C24" s="24"/>
      <c r="D24" s="100">
        <v>2.5000000000000001E-2</v>
      </c>
      <c r="E24" s="24"/>
      <c r="F24" s="24"/>
      <c r="G24" s="24"/>
      <c r="H24" s="26">
        <f>D24*H22</f>
        <v>0</v>
      </c>
    </row>
    <row r="25" spans="1:18">
      <c r="A25" s="21"/>
      <c r="B25" s="21"/>
      <c r="C25" s="21"/>
      <c r="D25" s="21"/>
      <c r="E25" s="21"/>
      <c r="F25" s="21"/>
      <c r="G25" s="21"/>
      <c r="H25" s="20"/>
    </row>
    <row r="26" spans="1:18">
      <c r="A26" s="24"/>
      <c r="B26" s="24" t="s">
        <v>85</v>
      </c>
      <c r="C26" s="24"/>
      <c r="D26" s="24"/>
      <c r="E26" s="24"/>
      <c r="F26" s="24"/>
      <c r="G26" s="24"/>
      <c r="H26" s="26">
        <f>H22+H24</f>
        <v>0</v>
      </c>
    </row>
    <row r="27" spans="1:18">
      <c r="A27" s="21"/>
      <c r="B27" s="21"/>
      <c r="C27" s="21"/>
      <c r="D27" s="21"/>
      <c r="E27" s="21"/>
      <c r="F27" s="21"/>
      <c r="G27" s="21"/>
      <c r="H27" s="20"/>
    </row>
    <row r="28" spans="1:18">
      <c r="A28" s="24"/>
      <c r="B28" s="24" t="s">
        <v>86</v>
      </c>
      <c r="C28" s="24"/>
      <c r="D28" s="24"/>
      <c r="E28" s="24"/>
      <c r="F28" s="24"/>
      <c r="G28" s="24"/>
      <c r="H28" s="26">
        <f>H26*0.22</f>
        <v>0</v>
      </c>
    </row>
    <row r="29" spans="1:18">
      <c r="A29" s="21"/>
      <c r="B29" s="21"/>
      <c r="C29" s="21"/>
      <c r="D29" s="21"/>
      <c r="E29" s="21"/>
      <c r="F29" s="21"/>
      <c r="G29" s="21"/>
      <c r="H29" s="20"/>
    </row>
    <row r="30" spans="1:18">
      <c r="A30" s="27"/>
      <c r="B30" s="27" t="s">
        <v>87</v>
      </c>
      <c r="C30" s="27"/>
      <c r="D30" s="27"/>
      <c r="E30" s="27"/>
      <c r="F30" s="27"/>
      <c r="G30" s="27"/>
      <c r="H30" s="28">
        <f>H28+H26</f>
        <v>0</v>
      </c>
    </row>
    <row r="37" spans="2:6">
      <c r="B37" s="21" t="s">
        <v>88</v>
      </c>
      <c r="C37" s="21"/>
      <c r="D37" s="21"/>
      <c r="E37" s="21"/>
      <c r="F37" s="21"/>
    </row>
    <row r="38" spans="2:6">
      <c r="B38" s="21"/>
      <c r="C38" s="21"/>
      <c r="D38" s="21"/>
      <c r="E38" s="21"/>
      <c r="F38" s="21"/>
    </row>
    <row r="39" spans="2:6">
      <c r="B39" s="21"/>
      <c r="C39" s="21"/>
      <c r="D39" s="21"/>
      <c r="E39" s="21"/>
      <c r="F39" s="21"/>
    </row>
  </sheetData>
  <sheetProtection algorithmName="SHA-512" hashValue="zp87cRcV1Yxi4aIHtRG+JTcvfy+MY0ya5qNuKoVrhiXI3tqMLjgVGB5X7A2t04H3RhztYTahBdy15FS5Q3EOpA==" saltValue="lc7Av93pQFx9u8xfgQXy+w==" spinCount="100000" sheet="1" objects="1" scenarios="1"/>
  <mergeCells count="2">
    <mergeCell ref="A1:H1"/>
    <mergeCell ref="A5:H6"/>
  </mergeCells>
  <pageMargins left="1.1812499999999999" right="0.196527777777778" top="0.78749999999999998" bottom="0.78749999999999998" header="0.511811023622047" footer="0.511811023622047"/>
  <pageSetup paperSize="9"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ACB20C"/>
  </sheetPr>
  <dimension ref="A1:F167"/>
  <sheetViews>
    <sheetView topLeftCell="A129" zoomScaleNormal="100" workbookViewId="0">
      <selection activeCell="I154" sqref="I154"/>
    </sheetView>
  </sheetViews>
  <sheetFormatPr defaultColWidth="10" defaultRowHeight="18"/>
  <cols>
    <col min="1" max="1" width="6.5546875" style="471" customWidth="1"/>
    <col min="2" max="2" width="36.21875" style="555" customWidth="1"/>
    <col min="3" max="3" width="9.88671875" style="471" customWidth="1"/>
    <col min="4" max="4" width="6.21875" style="471" customWidth="1"/>
    <col min="5" max="5" width="10.77734375" style="481" customWidth="1"/>
    <col min="6" max="6" width="10.6640625" style="481" customWidth="1"/>
  </cols>
  <sheetData>
    <row r="1" spans="1:6">
      <c r="A1" s="469"/>
      <c r="B1" s="470"/>
      <c r="E1" s="472" t="s">
        <v>548</v>
      </c>
      <c r="F1" s="471"/>
    </row>
    <row r="2" spans="1:6">
      <c r="A2" s="469" t="s">
        <v>92</v>
      </c>
      <c r="B2" s="473" t="s">
        <v>549</v>
      </c>
      <c r="C2" s="474" t="s">
        <v>95</v>
      </c>
      <c r="D2" s="472" t="s">
        <v>94</v>
      </c>
      <c r="E2" s="472" t="s">
        <v>550</v>
      </c>
      <c r="F2" s="472" t="s">
        <v>551</v>
      </c>
    </row>
    <row r="3" spans="1:6">
      <c r="A3" s="469"/>
      <c r="B3" s="473"/>
      <c r="C3" s="475"/>
      <c r="E3" s="471"/>
      <c r="F3" s="471"/>
    </row>
    <row r="4" spans="1:6">
      <c r="B4" s="476" t="s">
        <v>552</v>
      </c>
      <c r="D4" s="477"/>
      <c r="E4" s="478"/>
      <c r="F4" s="478"/>
    </row>
    <row r="5" spans="1:6" ht="32.85" customHeight="1">
      <c r="A5" s="469"/>
      <c r="B5" s="614" t="s">
        <v>553</v>
      </c>
      <c r="C5" s="614"/>
      <c r="D5" s="614"/>
      <c r="E5" s="614"/>
      <c r="F5" s="614"/>
    </row>
    <row r="6" spans="1:6">
      <c r="A6" s="469"/>
      <c r="B6" s="480" t="s">
        <v>554</v>
      </c>
    </row>
    <row r="7" spans="1:6" ht="22.35" customHeight="1">
      <c r="A7" s="469" t="s">
        <v>555</v>
      </c>
      <c r="B7" s="614" t="s">
        <v>556</v>
      </c>
      <c r="C7" s="614"/>
      <c r="D7" s="614"/>
      <c r="E7" s="614"/>
      <c r="F7" s="614"/>
    </row>
    <row r="8" spans="1:6" ht="32.85" customHeight="1">
      <c r="A8" s="469" t="s">
        <v>555</v>
      </c>
      <c r="B8" s="614" t="s">
        <v>557</v>
      </c>
      <c r="C8" s="614"/>
      <c r="D8" s="614"/>
      <c r="E8" s="614"/>
      <c r="F8" s="614"/>
    </row>
    <row r="9" spans="1:6">
      <c r="A9" s="469" t="s">
        <v>555</v>
      </c>
      <c r="B9" s="620" t="s">
        <v>558</v>
      </c>
      <c r="C9" s="620"/>
      <c r="D9" s="620"/>
      <c r="E9" s="620"/>
      <c r="F9" s="620"/>
    </row>
    <row r="10" spans="1:6" ht="22.35" customHeight="1">
      <c r="A10" s="469" t="s">
        <v>555</v>
      </c>
      <c r="B10" s="614" t="s">
        <v>559</v>
      </c>
      <c r="C10" s="614"/>
      <c r="D10" s="614"/>
      <c r="E10" s="614"/>
      <c r="F10" s="614"/>
    </row>
    <row r="11" spans="1:6" ht="12.75" customHeight="1">
      <c r="A11" s="469" t="s">
        <v>555</v>
      </c>
      <c r="B11" s="614" t="s">
        <v>560</v>
      </c>
      <c r="C11" s="614"/>
      <c r="D11" s="614"/>
      <c r="E11" s="614"/>
      <c r="F11" s="614"/>
    </row>
    <row r="12" spans="1:6" ht="22.35" customHeight="1">
      <c r="A12" s="469" t="s">
        <v>555</v>
      </c>
      <c r="B12" s="614" t="s">
        <v>561</v>
      </c>
      <c r="C12" s="614"/>
      <c r="D12" s="614"/>
      <c r="E12" s="614"/>
      <c r="F12" s="614"/>
    </row>
    <row r="13" spans="1:6" ht="22.35" customHeight="1">
      <c r="A13" s="469" t="s">
        <v>555</v>
      </c>
      <c r="B13" s="614" t="s">
        <v>562</v>
      </c>
      <c r="C13" s="614"/>
      <c r="D13" s="614"/>
      <c r="E13" s="614"/>
      <c r="F13" s="614"/>
    </row>
    <row r="14" spans="1:6" ht="22.35" customHeight="1">
      <c r="A14" s="469" t="s">
        <v>555</v>
      </c>
      <c r="B14" s="614" t="s">
        <v>563</v>
      </c>
      <c r="C14" s="614"/>
      <c r="D14" s="614"/>
      <c r="E14" s="614"/>
      <c r="F14" s="614"/>
    </row>
    <row r="15" spans="1:6" ht="22.35" customHeight="1">
      <c r="A15" s="469" t="s">
        <v>555</v>
      </c>
      <c r="B15" s="614" t="s">
        <v>564</v>
      </c>
      <c r="C15" s="614"/>
      <c r="D15" s="614"/>
      <c r="E15" s="614"/>
      <c r="F15" s="614"/>
    </row>
    <row r="16" spans="1:6" ht="12.75" customHeight="1">
      <c r="A16" s="469" t="s">
        <v>555</v>
      </c>
      <c r="B16" s="614" t="s">
        <v>565</v>
      </c>
      <c r="C16" s="614"/>
      <c r="D16" s="614"/>
      <c r="E16" s="614"/>
      <c r="F16" s="614"/>
    </row>
    <row r="17" spans="1:6" ht="12.75" customHeight="1">
      <c r="A17" s="469" t="s">
        <v>555</v>
      </c>
      <c r="B17" s="614" t="s">
        <v>566</v>
      </c>
      <c r="C17" s="614"/>
      <c r="D17" s="614"/>
      <c r="E17" s="614"/>
      <c r="F17" s="614"/>
    </row>
    <row r="18" spans="1:6">
      <c r="A18" s="469" t="s">
        <v>555</v>
      </c>
      <c r="B18" s="620" t="s">
        <v>567</v>
      </c>
      <c r="C18" s="620"/>
      <c r="D18" s="620"/>
      <c r="E18" s="620"/>
      <c r="F18" s="620"/>
    </row>
    <row r="19" spans="1:6">
      <c r="A19" s="469" t="s">
        <v>555</v>
      </c>
      <c r="B19" s="620" t="s">
        <v>568</v>
      </c>
      <c r="C19" s="620"/>
      <c r="D19" s="620"/>
      <c r="E19" s="620"/>
      <c r="F19" s="620"/>
    </row>
    <row r="20" spans="1:6" ht="32.85" customHeight="1">
      <c r="A20" s="469" t="s">
        <v>555</v>
      </c>
      <c r="B20" s="614" t="s">
        <v>569</v>
      </c>
      <c r="C20" s="614"/>
      <c r="D20" s="614"/>
      <c r="E20" s="614"/>
      <c r="F20" s="614"/>
    </row>
    <row r="21" spans="1:6">
      <c r="A21" s="469"/>
      <c r="B21" s="479"/>
      <c r="C21" s="479"/>
      <c r="D21" s="479"/>
      <c r="E21" s="479"/>
      <c r="F21" s="479"/>
    </row>
    <row r="22" spans="1:6">
      <c r="A22" s="469"/>
      <c r="B22" s="482" t="s">
        <v>570</v>
      </c>
      <c r="C22" s="483"/>
      <c r="D22" s="472"/>
      <c r="E22" s="484"/>
      <c r="F22" s="484"/>
    </row>
    <row r="23" spans="1:6" ht="12.75" customHeight="1">
      <c r="A23" s="469"/>
      <c r="B23" s="612" t="s">
        <v>571</v>
      </c>
      <c r="C23" s="612"/>
      <c r="D23" s="612"/>
      <c r="E23" s="612"/>
      <c r="F23" s="612"/>
    </row>
    <row r="24" spans="1:6">
      <c r="A24" s="469"/>
      <c r="B24" s="482" t="s">
        <v>572</v>
      </c>
      <c r="C24" s="483"/>
      <c r="D24" s="472"/>
      <c r="E24" s="484"/>
      <c r="F24" s="484"/>
    </row>
    <row r="25" spans="1:6">
      <c r="A25" s="469"/>
      <c r="B25" s="482"/>
      <c r="C25" s="483"/>
      <c r="D25" s="472"/>
      <c r="E25" s="484"/>
      <c r="F25" s="484"/>
    </row>
    <row r="26" spans="1:6">
      <c r="A26" s="486" t="s">
        <v>573</v>
      </c>
      <c r="B26" s="487" t="s">
        <v>574</v>
      </c>
      <c r="C26" s="488"/>
      <c r="D26" s="489"/>
      <c r="E26" s="488"/>
      <c r="F26" s="488"/>
    </row>
    <row r="27" spans="1:6">
      <c r="A27" s="490"/>
      <c r="B27" s="491"/>
      <c r="C27" s="492"/>
      <c r="D27" s="493"/>
      <c r="E27" s="492"/>
      <c r="F27" s="492"/>
    </row>
    <row r="28" spans="1:6" ht="72.75">
      <c r="A28" s="494" t="s">
        <v>100</v>
      </c>
      <c r="B28" s="495" t="s">
        <v>575</v>
      </c>
      <c r="C28" s="496">
        <v>1</v>
      </c>
      <c r="D28" s="497" t="s">
        <v>576</v>
      </c>
      <c r="E28" s="600"/>
      <c r="F28" s="496">
        <f>(C28*E28)+0</f>
        <v>0</v>
      </c>
    </row>
    <row r="29" spans="1:6" ht="24">
      <c r="A29" s="494"/>
      <c r="B29" s="498" t="s">
        <v>577</v>
      </c>
      <c r="C29" s="496"/>
      <c r="D29" s="497"/>
      <c r="E29" s="496"/>
      <c r="F29" s="496"/>
    </row>
    <row r="30" spans="1:6" ht="24.75">
      <c r="A30" s="494"/>
      <c r="B30" s="499" t="s">
        <v>578</v>
      </c>
      <c r="C30" s="496"/>
      <c r="D30" s="497"/>
      <c r="E30" s="496"/>
      <c r="F30" s="496"/>
    </row>
    <row r="31" spans="1:6">
      <c r="A31" s="494"/>
      <c r="B31" s="500"/>
      <c r="C31" s="496"/>
      <c r="D31" s="497"/>
      <c r="E31" s="496"/>
      <c r="F31" s="496"/>
    </row>
    <row r="32" spans="1:6" ht="12.75" customHeight="1">
      <c r="A32" s="501" t="s">
        <v>573</v>
      </c>
      <c r="B32" s="618" t="s">
        <v>579</v>
      </c>
      <c r="C32" s="618"/>
      <c r="D32" s="618"/>
      <c r="E32" s="502"/>
      <c r="F32" s="503">
        <f>(SUM(F26:F30 ))+0</f>
        <v>0</v>
      </c>
    </row>
    <row r="33" spans="1:6">
      <c r="A33" s="504"/>
      <c r="B33" s="505"/>
      <c r="C33" s="505"/>
      <c r="D33" s="505"/>
      <c r="E33" s="506"/>
      <c r="F33" s="507"/>
    </row>
    <row r="34" spans="1:6">
      <c r="A34" s="508"/>
      <c r="B34" s="509"/>
      <c r="C34" s="509"/>
      <c r="D34" s="509"/>
      <c r="E34" s="496"/>
      <c r="F34" s="510"/>
    </row>
    <row r="35" spans="1:6">
      <c r="A35" s="511" t="s">
        <v>580</v>
      </c>
      <c r="B35" s="512" t="s">
        <v>581</v>
      </c>
      <c r="C35" s="513"/>
      <c r="D35" s="513"/>
      <c r="E35" s="514"/>
      <c r="F35" s="514"/>
    </row>
    <row r="36" spans="1:6">
      <c r="A36" s="515"/>
      <c r="B36" s="516"/>
      <c r="C36" s="517"/>
      <c r="E36" s="518"/>
      <c r="F36" s="518"/>
    </row>
    <row r="37" spans="1:6" ht="60.75">
      <c r="A37" s="494" t="s">
        <v>199</v>
      </c>
      <c r="B37" s="495" t="s">
        <v>582</v>
      </c>
      <c r="C37" s="496">
        <v>25</v>
      </c>
      <c r="D37" s="497" t="s">
        <v>576</v>
      </c>
      <c r="E37" s="600"/>
      <c r="F37" s="496">
        <f>(C37*E37)+0</f>
        <v>0</v>
      </c>
    </row>
    <row r="38" spans="1:6">
      <c r="A38" s="494" t="s">
        <v>583</v>
      </c>
      <c r="B38" s="495" t="s">
        <v>584</v>
      </c>
      <c r="C38" s="496"/>
      <c r="D38" s="497"/>
      <c r="E38" s="496"/>
      <c r="F38" s="496"/>
    </row>
    <row r="39" spans="1:6">
      <c r="A39" s="494" t="s">
        <v>583</v>
      </c>
      <c r="B39" s="495" t="s">
        <v>585</v>
      </c>
      <c r="C39" s="497"/>
      <c r="D39" s="497"/>
      <c r="E39" s="496"/>
      <c r="F39" s="496"/>
    </row>
    <row r="40" spans="1:6" ht="24.75">
      <c r="A40" s="494" t="s">
        <v>583</v>
      </c>
      <c r="B40" s="495" t="s">
        <v>586</v>
      </c>
      <c r="C40" s="497"/>
      <c r="D40" s="497"/>
      <c r="E40" s="496"/>
      <c r="F40" s="496"/>
    </row>
    <row r="41" spans="1:6">
      <c r="A41" s="469"/>
      <c r="B41" s="482"/>
      <c r="C41" s="477"/>
      <c r="E41" s="519"/>
      <c r="F41" s="519"/>
    </row>
    <row r="42" spans="1:6" ht="12.75" customHeight="1">
      <c r="A42" s="501" t="s">
        <v>580</v>
      </c>
      <c r="B42" s="618" t="s">
        <v>587</v>
      </c>
      <c r="C42" s="618"/>
      <c r="D42" s="618"/>
      <c r="E42" s="502"/>
      <c r="F42" s="503">
        <f>(SUM(F36:F40 ))+0</f>
        <v>0</v>
      </c>
    </row>
    <row r="43" spans="1:6">
      <c r="A43" s="469"/>
      <c r="B43" s="482"/>
      <c r="C43" s="477"/>
      <c r="E43" s="519"/>
      <c r="F43" s="519"/>
    </row>
    <row r="44" spans="1:6">
      <c r="A44" s="520" t="s">
        <v>588</v>
      </c>
      <c r="B44" s="521" t="s">
        <v>589</v>
      </c>
      <c r="C44" s="522"/>
      <c r="D44" s="523"/>
      <c r="E44" s="524"/>
      <c r="F44" s="524"/>
    </row>
    <row r="45" spans="1:6">
      <c r="A45" s="490"/>
      <c r="B45" s="491"/>
      <c r="C45" s="496"/>
      <c r="D45" s="497"/>
      <c r="E45" s="496"/>
      <c r="F45" s="496"/>
    </row>
    <row r="46" spans="1:6" ht="32.85" customHeight="1">
      <c r="A46" s="490"/>
      <c r="B46" s="619" t="s">
        <v>590</v>
      </c>
      <c r="C46" s="619"/>
      <c r="D46" s="619"/>
      <c r="E46" s="619"/>
      <c r="F46" s="619"/>
    </row>
    <row r="47" spans="1:6" ht="32.85" customHeight="1">
      <c r="A47" s="490"/>
      <c r="B47" s="619" t="s">
        <v>591</v>
      </c>
      <c r="C47" s="619"/>
      <c r="D47" s="619"/>
      <c r="E47" s="619"/>
      <c r="F47" s="619"/>
    </row>
    <row r="48" spans="1:6" ht="22.35" customHeight="1">
      <c r="A48" s="490"/>
      <c r="B48" s="615" t="s">
        <v>592</v>
      </c>
      <c r="C48" s="615"/>
      <c r="D48" s="615"/>
      <c r="E48" s="615"/>
      <c r="F48" s="615"/>
    </row>
    <row r="49" spans="1:6" ht="22.35" customHeight="1">
      <c r="A49" s="490"/>
      <c r="B49" s="615" t="s">
        <v>593</v>
      </c>
      <c r="C49" s="615"/>
      <c r="D49" s="615"/>
      <c r="E49" s="615"/>
      <c r="F49" s="615"/>
    </row>
    <row r="50" spans="1:6">
      <c r="A50" s="490"/>
      <c r="B50" s="498"/>
      <c r="C50" s="526"/>
      <c r="D50" s="526"/>
      <c r="E50" s="527"/>
      <c r="F50" s="527"/>
    </row>
    <row r="51" spans="1:6" ht="32.85" customHeight="1">
      <c r="A51" s="490"/>
      <c r="B51" s="616" t="s">
        <v>594</v>
      </c>
      <c r="C51" s="616"/>
      <c r="D51" s="616"/>
      <c r="E51" s="616"/>
      <c r="F51" s="616"/>
    </row>
    <row r="52" spans="1:6" ht="22.35" customHeight="1">
      <c r="A52" s="528"/>
      <c r="B52" s="617" t="s">
        <v>595</v>
      </c>
      <c r="C52" s="617"/>
      <c r="D52" s="617"/>
      <c r="E52" s="617"/>
      <c r="F52" s="617"/>
    </row>
    <row r="53" spans="1:6" ht="72">
      <c r="A53" s="529"/>
      <c r="B53" s="530" t="s">
        <v>596</v>
      </c>
      <c r="C53" s="496"/>
      <c r="D53" s="497"/>
      <c r="E53" s="601"/>
      <c r="F53" s="531"/>
    </row>
    <row r="54" spans="1:6">
      <c r="A54" s="532"/>
      <c r="B54" s="533"/>
      <c r="C54" s="534"/>
      <c r="D54" s="535"/>
      <c r="E54" s="602"/>
      <c r="F54" s="536"/>
    </row>
    <row r="55" spans="1:6" ht="84">
      <c r="A55" s="515" t="s">
        <v>227</v>
      </c>
      <c r="B55" s="516" t="s">
        <v>597</v>
      </c>
      <c r="C55" s="477">
        <v>851.46</v>
      </c>
      <c r="D55" s="471" t="s">
        <v>185</v>
      </c>
      <c r="E55" s="353"/>
      <c r="F55" s="518">
        <f>(C55*E55)+0</f>
        <v>0</v>
      </c>
    </row>
    <row r="56" spans="1:6">
      <c r="A56" s="532"/>
      <c r="B56" s="533"/>
      <c r="C56" s="534"/>
      <c r="D56" s="535"/>
      <c r="E56" s="602"/>
      <c r="F56" s="536"/>
    </row>
    <row r="57" spans="1:6">
      <c r="A57" s="529"/>
      <c r="B57" s="525" t="s">
        <v>598</v>
      </c>
      <c r="C57" s="491"/>
      <c r="D57" s="497"/>
      <c r="E57" s="601"/>
      <c r="F57" s="531"/>
    </row>
    <row r="58" spans="1:6">
      <c r="A58" s="529"/>
      <c r="B58" s="525" t="s">
        <v>599</v>
      </c>
      <c r="C58" s="496"/>
      <c r="D58" s="497"/>
      <c r="E58" s="601"/>
      <c r="F58" s="531"/>
    </row>
    <row r="59" spans="1:6">
      <c r="A59" s="532"/>
      <c r="B59" s="533"/>
      <c r="C59" s="534"/>
      <c r="D59" s="535"/>
      <c r="E59" s="602"/>
      <c r="F59" s="536"/>
    </row>
    <row r="60" spans="1:6" ht="48">
      <c r="A60" s="529" t="s">
        <v>600</v>
      </c>
      <c r="B60" s="537" t="s">
        <v>601</v>
      </c>
      <c r="C60" s="496">
        <v>761.94</v>
      </c>
      <c r="D60" s="497" t="s">
        <v>185</v>
      </c>
      <c r="E60" s="603"/>
      <c r="F60" s="496">
        <f>(C60*E60)+0</f>
        <v>0</v>
      </c>
    </row>
    <row r="61" spans="1:6">
      <c r="A61" s="532"/>
      <c r="B61" s="533"/>
      <c r="C61" s="534"/>
      <c r="D61" s="535"/>
      <c r="E61" s="604"/>
      <c r="F61" s="536"/>
    </row>
    <row r="62" spans="1:6" ht="48">
      <c r="A62" s="539" t="s">
        <v>268</v>
      </c>
      <c r="B62" s="530" t="s">
        <v>602</v>
      </c>
      <c r="C62" s="538">
        <v>175.44</v>
      </c>
      <c r="D62" s="540" t="s">
        <v>185</v>
      </c>
      <c r="E62" s="603"/>
      <c r="F62" s="538">
        <f>(C62*E62)+0</f>
        <v>0</v>
      </c>
    </row>
    <row r="63" spans="1:6">
      <c r="A63" s="541"/>
      <c r="B63" s="542"/>
      <c r="C63" s="543"/>
      <c r="D63" s="544"/>
      <c r="E63" s="604"/>
      <c r="F63" s="545"/>
    </row>
    <row r="64" spans="1:6" ht="36">
      <c r="A64" s="539" t="s">
        <v>284</v>
      </c>
      <c r="B64" s="530" t="s">
        <v>603</v>
      </c>
      <c r="C64" s="538">
        <v>362.96</v>
      </c>
      <c r="D64" s="540" t="s">
        <v>185</v>
      </c>
      <c r="E64" s="603"/>
      <c r="F64" s="538">
        <f>(C64*E64)+0</f>
        <v>0</v>
      </c>
    </row>
    <row r="65" spans="1:6" ht="36">
      <c r="A65" s="539"/>
      <c r="B65" s="530" t="s">
        <v>604</v>
      </c>
      <c r="C65" s="538"/>
      <c r="D65" s="540"/>
      <c r="E65" s="603"/>
      <c r="F65" s="538"/>
    </row>
    <row r="66" spans="1:6">
      <c r="A66" s="541"/>
      <c r="B66" s="542"/>
      <c r="C66" s="543"/>
      <c r="D66" s="544"/>
      <c r="E66" s="604"/>
      <c r="F66" s="545"/>
    </row>
    <row r="67" spans="1:6" ht="48">
      <c r="A67" s="539" t="s">
        <v>605</v>
      </c>
      <c r="B67" s="530" t="s">
        <v>606</v>
      </c>
      <c r="C67" s="538">
        <v>541.1</v>
      </c>
      <c r="D67" s="540" t="s">
        <v>185</v>
      </c>
      <c r="E67" s="603"/>
      <c r="F67" s="538">
        <f>(C67*E67)+0</f>
        <v>0</v>
      </c>
    </row>
    <row r="68" spans="1:6">
      <c r="A68" s="532"/>
      <c r="B68" s="533"/>
      <c r="C68" s="534"/>
      <c r="D68" s="535"/>
      <c r="E68" s="536"/>
      <c r="F68" s="536"/>
    </row>
    <row r="69" spans="1:6" ht="12.75" customHeight="1">
      <c r="A69" s="501" t="s">
        <v>588</v>
      </c>
      <c r="B69" s="618" t="s">
        <v>607</v>
      </c>
      <c r="C69" s="618"/>
      <c r="D69" s="618"/>
      <c r="E69" s="502"/>
      <c r="F69" s="503">
        <f>(SUM(F55:F68))+0</f>
        <v>0</v>
      </c>
    </row>
    <row r="70" spans="1:6">
      <c r="A70" s="532"/>
      <c r="B70" s="533"/>
      <c r="C70" s="534"/>
      <c r="D70" s="535"/>
      <c r="E70" s="536"/>
      <c r="F70" s="536"/>
    </row>
    <row r="71" spans="1:6">
      <c r="A71" s="520" t="s">
        <v>608</v>
      </c>
      <c r="B71" s="521" t="s">
        <v>609</v>
      </c>
      <c r="C71" s="522"/>
      <c r="D71" s="523"/>
      <c r="E71" s="524"/>
      <c r="F71" s="524"/>
    </row>
    <row r="72" spans="1:6">
      <c r="A72" s="469"/>
      <c r="B72" s="482" t="s">
        <v>610</v>
      </c>
      <c r="C72" s="477"/>
      <c r="E72" s="546"/>
      <c r="F72" s="546"/>
    </row>
    <row r="73" spans="1:6" ht="32.85" customHeight="1">
      <c r="A73" s="469"/>
      <c r="B73" s="614" t="s">
        <v>611</v>
      </c>
      <c r="C73" s="614"/>
      <c r="D73" s="614"/>
      <c r="E73" s="614"/>
      <c r="F73" s="614"/>
    </row>
    <row r="74" spans="1:6" ht="32.85" customHeight="1">
      <c r="A74" s="469"/>
      <c r="B74" s="614" t="s">
        <v>612</v>
      </c>
      <c r="C74" s="614"/>
      <c r="D74" s="614"/>
      <c r="E74" s="614"/>
      <c r="F74" s="614"/>
    </row>
    <row r="75" spans="1:6">
      <c r="A75" s="469"/>
      <c r="B75" s="482"/>
      <c r="C75" s="477"/>
      <c r="E75" s="546"/>
      <c r="F75" s="546"/>
    </row>
    <row r="76" spans="1:6" ht="22.35" customHeight="1">
      <c r="A76" s="469"/>
      <c r="B76" s="613" t="s">
        <v>613</v>
      </c>
      <c r="C76" s="613"/>
      <c r="D76" s="613"/>
      <c r="E76" s="613"/>
      <c r="F76" s="613"/>
    </row>
    <row r="77" spans="1:6" ht="12.75" customHeight="1">
      <c r="A77" s="469"/>
      <c r="B77" s="613" t="s">
        <v>614</v>
      </c>
      <c r="C77" s="613"/>
      <c r="D77" s="613"/>
      <c r="E77" s="613"/>
      <c r="F77" s="613"/>
    </row>
    <row r="78" spans="1:6" ht="22.35" customHeight="1">
      <c r="A78" s="469"/>
      <c r="B78" s="613" t="s">
        <v>615</v>
      </c>
      <c r="C78" s="613"/>
      <c r="D78" s="613"/>
      <c r="E78" s="613"/>
      <c r="F78" s="613"/>
    </row>
    <row r="79" spans="1:6">
      <c r="A79" s="469"/>
      <c r="B79" s="547"/>
      <c r="C79" s="548"/>
      <c r="D79" s="548"/>
      <c r="E79" s="548"/>
      <c r="F79" s="549"/>
    </row>
    <row r="80" spans="1:6" ht="32.85" customHeight="1">
      <c r="A80" s="469"/>
      <c r="B80" s="613" t="s">
        <v>616</v>
      </c>
      <c r="C80" s="613"/>
      <c r="D80" s="613"/>
      <c r="E80" s="613"/>
      <c r="F80" s="613"/>
    </row>
    <row r="81" spans="1:6" ht="32.85" customHeight="1">
      <c r="A81" s="469"/>
      <c r="B81" s="613" t="s">
        <v>617</v>
      </c>
      <c r="C81" s="613"/>
      <c r="D81" s="613"/>
      <c r="E81" s="613"/>
      <c r="F81" s="613"/>
    </row>
    <row r="82" spans="1:6" ht="22.35" customHeight="1">
      <c r="A82" s="469"/>
      <c r="B82" s="613" t="s">
        <v>618</v>
      </c>
      <c r="C82" s="613"/>
      <c r="D82" s="613"/>
      <c r="E82" s="613"/>
      <c r="F82" s="613"/>
    </row>
    <row r="83" spans="1:6">
      <c r="A83" s="469"/>
      <c r="B83" s="547"/>
      <c r="C83" s="548"/>
      <c r="D83" s="548"/>
      <c r="E83" s="548"/>
      <c r="F83" s="549"/>
    </row>
    <row r="84" spans="1:6" ht="12.75" customHeight="1">
      <c r="A84" s="469"/>
      <c r="B84" s="613" t="s">
        <v>619</v>
      </c>
      <c r="C84" s="613"/>
      <c r="D84" s="613"/>
      <c r="E84" s="613"/>
      <c r="F84" s="613"/>
    </row>
    <row r="85" spans="1:6" ht="22.35" customHeight="1">
      <c r="A85" s="469"/>
      <c r="B85" s="611" t="s">
        <v>620</v>
      </c>
      <c r="C85" s="611"/>
      <c r="D85" s="611"/>
      <c r="E85" s="611"/>
      <c r="F85" s="611"/>
    </row>
    <row r="86" spans="1:6" ht="22.35" customHeight="1">
      <c r="A86" s="469"/>
      <c r="B86" s="611" t="s">
        <v>621</v>
      </c>
      <c r="C86" s="611"/>
      <c r="D86" s="611"/>
      <c r="E86" s="611"/>
      <c r="F86" s="611"/>
    </row>
    <row r="87" spans="1:6" ht="22.35" customHeight="1">
      <c r="A87" s="469"/>
      <c r="B87" s="611" t="s">
        <v>622</v>
      </c>
      <c r="C87" s="611"/>
      <c r="D87" s="611"/>
      <c r="E87" s="611"/>
      <c r="F87" s="611"/>
    </row>
    <row r="88" spans="1:6" ht="32.85" customHeight="1">
      <c r="A88" s="469"/>
      <c r="B88" s="612" t="s">
        <v>623</v>
      </c>
      <c r="C88" s="612"/>
      <c r="D88" s="612"/>
      <c r="E88" s="612"/>
      <c r="F88" s="612"/>
    </row>
    <row r="89" spans="1:6" ht="32.85" customHeight="1">
      <c r="A89" s="469"/>
      <c r="B89" s="611" t="s">
        <v>624</v>
      </c>
      <c r="C89" s="611"/>
      <c r="D89" s="611"/>
      <c r="E89" s="611"/>
      <c r="F89" s="611"/>
    </row>
    <row r="90" spans="1:6" ht="36">
      <c r="A90" s="469"/>
      <c r="B90" s="551" t="s">
        <v>625</v>
      </c>
      <c r="C90" s="550"/>
      <c r="D90" s="550"/>
      <c r="E90" s="550"/>
      <c r="F90" s="550"/>
    </row>
    <row r="91" spans="1:6" ht="22.35" customHeight="1">
      <c r="A91" s="469"/>
      <c r="B91" s="613" t="s">
        <v>626</v>
      </c>
      <c r="C91" s="613"/>
      <c r="D91" s="613"/>
      <c r="E91" s="613"/>
      <c r="F91" s="613"/>
    </row>
    <row r="92" spans="1:6" ht="24">
      <c r="A92" s="515"/>
      <c r="B92" s="470" t="s">
        <v>627</v>
      </c>
      <c r="E92" s="519"/>
      <c r="F92" s="519"/>
    </row>
    <row r="93" spans="1:6">
      <c r="A93" s="515"/>
      <c r="B93" s="516"/>
      <c r="E93" s="519"/>
      <c r="F93" s="519"/>
    </row>
    <row r="94" spans="1:6">
      <c r="A94" s="515"/>
      <c r="B94" s="516"/>
      <c r="E94" s="519"/>
      <c r="F94" s="519"/>
    </row>
    <row r="95" spans="1:6">
      <c r="A95" s="552"/>
      <c r="B95" s="470" t="s">
        <v>628</v>
      </c>
      <c r="C95" s="477"/>
      <c r="E95" s="519"/>
      <c r="F95" s="519"/>
    </row>
    <row r="96" spans="1:6" ht="22.35" customHeight="1">
      <c r="A96" s="552"/>
      <c r="B96" s="609" t="s">
        <v>629</v>
      </c>
      <c r="C96" s="609"/>
      <c r="D96" s="609"/>
      <c r="E96" s="609"/>
      <c r="F96" s="519"/>
    </row>
    <row r="97" spans="1:6" ht="64.150000000000006" customHeight="1">
      <c r="A97" s="552"/>
      <c r="B97" s="609" t="s">
        <v>630</v>
      </c>
      <c r="C97" s="609"/>
      <c r="D97" s="609"/>
      <c r="E97" s="609"/>
      <c r="F97" s="519"/>
    </row>
    <row r="98" spans="1:6" ht="24">
      <c r="A98" s="552"/>
      <c r="B98" s="516" t="s">
        <v>631</v>
      </c>
      <c r="C98" s="553"/>
      <c r="D98" s="481"/>
      <c r="E98" s="554"/>
      <c r="F98" s="519"/>
    </row>
    <row r="99" spans="1:6" ht="36">
      <c r="A99" s="552"/>
      <c r="B99" s="485" t="s">
        <v>632</v>
      </c>
      <c r="C99" s="553"/>
      <c r="D99" s="481"/>
      <c r="E99" s="554"/>
      <c r="F99" s="519"/>
    </row>
    <row r="100" spans="1:6">
      <c r="A100" s="552"/>
      <c r="B100" s="516"/>
      <c r="C100" s="553"/>
      <c r="D100" s="481"/>
      <c r="E100" s="554"/>
      <c r="F100" s="519"/>
    </row>
    <row r="101" spans="1:6">
      <c r="A101" s="552" t="s">
        <v>633</v>
      </c>
      <c r="B101" s="470" t="s">
        <v>634</v>
      </c>
      <c r="C101" s="477">
        <f>(SUM(C110:C116))+0</f>
        <v>117</v>
      </c>
      <c r="D101" s="471" t="s">
        <v>109</v>
      </c>
      <c r="E101" s="355"/>
      <c r="F101" s="519"/>
    </row>
    <row r="102" spans="1:6" ht="36">
      <c r="A102" s="515"/>
      <c r="B102" s="516" t="s">
        <v>635</v>
      </c>
      <c r="C102" s="477">
        <f>(C101*0.8)+0</f>
        <v>93.600000000000009</v>
      </c>
      <c r="D102" s="471" t="s">
        <v>185</v>
      </c>
      <c r="E102" s="351"/>
      <c r="F102" s="519">
        <f>(C102*E102)+0</f>
        <v>0</v>
      </c>
    </row>
    <row r="103" spans="1:6" ht="36">
      <c r="A103" s="515"/>
      <c r="B103" s="516" t="s">
        <v>636</v>
      </c>
      <c r="C103" s="477">
        <f>(C101*0.8)+0</f>
        <v>93.600000000000009</v>
      </c>
      <c r="D103" s="477" t="s">
        <v>185</v>
      </c>
      <c r="E103" s="351"/>
      <c r="F103" s="519">
        <f>(C103*E103)+0</f>
        <v>0</v>
      </c>
    </row>
    <row r="104" spans="1:6" ht="48">
      <c r="A104" s="515"/>
      <c r="B104" s="516" t="s">
        <v>637</v>
      </c>
      <c r="C104" s="477">
        <f>(C101*4)+0</f>
        <v>468</v>
      </c>
      <c r="D104" s="477" t="s">
        <v>109</v>
      </c>
      <c r="E104" s="351"/>
      <c r="F104" s="519">
        <f>(C104*E104)+0</f>
        <v>0</v>
      </c>
    </row>
    <row r="105" spans="1:6" ht="48">
      <c r="A105" s="515"/>
      <c r="B105" s="537" t="s">
        <v>638</v>
      </c>
      <c r="C105" s="477">
        <f>(C101)+0</f>
        <v>117</v>
      </c>
      <c r="D105" s="477" t="s">
        <v>109</v>
      </c>
      <c r="E105" s="351"/>
      <c r="F105" s="519">
        <f>(C105*E105)+0</f>
        <v>0</v>
      </c>
    </row>
    <row r="106" spans="1:6">
      <c r="A106" s="515"/>
      <c r="B106" s="516"/>
      <c r="C106" s="477"/>
      <c r="D106" s="477"/>
      <c r="E106" s="352"/>
      <c r="F106" s="519"/>
    </row>
    <row r="107" spans="1:6">
      <c r="A107" s="552" t="s">
        <v>639</v>
      </c>
      <c r="B107" s="470" t="s">
        <v>640</v>
      </c>
      <c r="C107" s="477"/>
      <c r="E107" s="352"/>
      <c r="F107" s="519"/>
    </row>
    <row r="108" spans="1:6" ht="24">
      <c r="A108" s="552"/>
      <c r="B108" s="516" t="s">
        <v>641</v>
      </c>
      <c r="C108" s="477"/>
      <c r="E108" s="352"/>
      <c r="F108" s="519"/>
    </row>
    <row r="109" spans="1:6">
      <c r="A109" s="552"/>
      <c r="B109" s="516"/>
      <c r="C109" s="477"/>
      <c r="E109" s="352"/>
      <c r="F109" s="519"/>
    </row>
    <row r="110" spans="1:6">
      <c r="A110" s="552"/>
      <c r="B110" s="533" t="s">
        <v>642</v>
      </c>
      <c r="C110" s="477">
        <v>108</v>
      </c>
      <c r="D110" s="471" t="s">
        <v>109</v>
      </c>
      <c r="E110" s="353"/>
      <c r="F110" s="518">
        <f>(C110*E110)+0</f>
        <v>0</v>
      </c>
    </row>
    <row r="111" spans="1:6" ht="24">
      <c r="A111" s="552"/>
      <c r="B111" s="516" t="s">
        <v>643</v>
      </c>
      <c r="C111" s="477"/>
      <c r="E111" s="352"/>
      <c r="F111" s="519"/>
    </row>
    <row r="112" spans="1:6">
      <c r="A112" s="552"/>
      <c r="B112" s="533" t="s">
        <v>644</v>
      </c>
      <c r="C112" s="477">
        <v>7</v>
      </c>
      <c r="D112" s="471" t="s">
        <v>109</v>
      </c>
      <c r="E112" s="353"/>
      <c r="F112" s="518">
        <f>(C112*E112)+0</f>
        <v>0</v>
      </c>
    </row>
    <row r="113" spans="1:6" ht="31.35" customHeight="1">
      <c r="A113" s="552"/>
      <c r="B113" s="516" t="s">
        <v>645</v>
      </c>
      <c r="C113" s="477"/>
      <c r="E113" s="352"/>
      <c r="F113" s="519"/>
    </row>
    <row r="114" spans="1:6">
      <c r="A114" s="552"/>
      <c r="B114" s="533" t="s">
        <v>646</v>
      </c>
      <c r="C114" s="477">
        <v>2</v>
      </c>
      <c r="D114" s="471" t="s">
        <v>109</v>
      </c>
      <c r="E114" s="353"/>
      <c r="F114" s="518">
        <f>(C114*E114)+0</f>
        <v>0</v>
      </c>
    </row>
    <row r="115" spans="1:6" ht="24">
      <c r="A115" s="552"/>
      <c r="B115" s="516" t="s">
        <v>647</v>
      </c>
      <c r="C115" s="477"/>
      <c r="E115" s="352"/>
      <c r="F115" s="519"/>
    </row>
    <row r="116" spans="1:6">
      <c r="E116" s="354"/>
    </row>
    <row r="117" spans="1:6">
      <c r="B117" s="470" t="s">
        <v>648</v>
      </c>
      <c r="E117" s="352"/>
      <c r="F117" s="519"/>
    </row>
    <row r="118" spans="1:6">
      <c r="B118" s="470"/>
      <c r="E118" s="352"/>
      <c r="F118" s="519"/>
    </row>
    <row r="119" spans="1:6">
      <c r="A119" s="552" t="s">
        <v>310</v>
      </c>
      <c r="B119" s="470" t="s">
        <v>649</v>
      </c>
      <c r="C119" s="477">
        <f>(SUM(C127:C132))+0</f>
        <v>1812</v>
      </c>
      <c r="D119" s="471" t="s">
        <v>109</v>
      </c>
      <c r="E119" s="355"/>
      <c r="F119" s="519"/>
    </row>
    <row r="120" spans="1:6" ht="35.85" customHeight="1">
      <c r="A120" s="552"/>
      <c r="B120" s="516" t="s">
        <v>650</v>
      </c>
      <c r="C120" s="471">
        <f>(C119*0.06)+0</f>
        <v>108.72</v>
      </c>
      <c r="D120" s="477" t="s">
        <v>185</v>
      </c>
      <c r="E120" s="351"/>
      <c r="F120" s="519">
        <f>(C120*E120)+0</f>
        <v>0</v>
      </c>
    </row>
    <row r="121" spans="1:6" ht="38.1" customHeight="1">
      <c r="A121" s="552"/>
      <c r="B121" s="516" t="s">
        <v>636</v>
      </c>
      <c r="C121" s="471">
        <f>(C119*0.06)+0</f>
        <v>108.72</v>
      </c>
      <c r="D121" s="477" t="s">
        <v>185</v>
      </c>
      <c r="E121" s="351"/>
      <c r="F121" s="519">
        <f>(C121*E121)+0</f>
        <v>0</v>
      </c>
    </row>
    <row r="122" spans="1:6" ht="26.85" customHeight="1">
      <c r="A122" s="552"/>
      <c r="B122" s="516" t="s">
        <v>651</v>
      </c>
      <c r="C122" s="477">
        <f>(C119)+0</f>
        <v>1812</v>
      </c>
      <c r="D122" s="471" t="s">
        <v>109</v>
      </c>
      <c r="E122" s="351"/>
      <c r="F122" s="519">
        <f>(C122*E122)+0</f>
        <v>0</v>
      </c>
    </row>
    <row r="123" spans="1:6">
      <c r="A123" s="552"/>
      <c r="B123" s="516"/>
      <c r="C123" s="477"/>
      <c r="E123" s="352"/>
      <c r="F123" s="519"/>
    </row>
    <row r="124" spans="1:6">
      <c r="A124" s="552" t="s">
        <v>320</v>
      </c>
      <c r="B124" s="470" t="s">
        <v>652</v>
      </c>
      <c r="C124" s="477"/>
      <c r="E124" s="352"/>
      <c r="F124" s="519"/>
    </row>
    <row r="125" spans="1:6" ht="24">
      <c r="A125" s="556"/>
      <c r="B125" s="516" t="s">
        <v>653</v>
      </c>
      <c r="C125" s="477"/>
      <c r="E125" s="352"/>
      <c r="F125" s="519"/>
    </row>
    <row r="126" spans="1:6">
      <c r="A126" s="556"/>
      <c r="B126" s="516"/>
      <c r="C126" s="477"/>
      <c r="E126" s="352"/>
      <c r="F126" s="519"/>
    </row>
    <row r="127" spans="1:6">
      <c r="A127" s="556"/>
      <c r="B127" s="533" t="s">
        <v>654</v>
      </c>
      <c r="C127" s="477">
        <v>47</v>
      </c>
      <c r="D127" s="471" t="s">
        <v>109</v>
      </c>
      <c r="E127" s="352"/>
      <c r="F127" s="519">
        <f>(C127*E127)+0</f>
        <v>0</v>
      </c>
    </row>
    <row r="128" spans="1:6">
      <c r="A128" s="556"/>
      <c r="B128" s="516" t="s">
        <v>655</v>
      </c>
      <c r="C128" s="477"/>
      <c r="E128" s="352"/>
      <c r="F128" s="519"/>
    </row>
    <row r="129" spans="1:6">
      <c r="A129" s="556"/>
      <c r="B129" s="533" t="s">
        <v>656</v>
      </c>
      <c r="C129" s="477">
        <v>1102</v>
      </c>
      <c r="D129" s="471" t="s">
        <v>109</v>
      </c>
      <c r="E129" s="352"/>
      <c r="F129" s="519">
        <f>(C129*E129)+0</f>
        <v>0</v>
      </c>
    </row>
    <row r="130" spans="1:6">
      <c r="A130" s="552"/>
      <c r="B130" s="516" t="s">
        <v>657</v>
      </c>
      <c r="C130" s="477"/>
      <c r="E130" s="352"/>
      <c r="F130" s="519"/>
    </row>
    <row r="131" spans="1:6">
      <c r="A131" s="552"/>
      <c r="B131" s="533" t="s">
        <v>658</v>
      </c>
      <c r="C131" s="477">
        <v>663</v>
      </c>
      <c r="D131" s="471" t="s">
        <v>109</v>
      </c>
      <c r="E131" s="352"/>
      <c r="F131" s="519">
        <f>(C131*E131)+0</f>
        <v>0</v>
      </c>
    </row>
    <row r="132" spans="1:6">
      <c r="A132" s="552"/>
      <c r="B132" s="516" t="s">
        <v>657</v>
      </c>
      <c r="C132" s="477"/>
      <c r="E132" s="352"/>
      <c r="F132" s="519"/>
    </row>
    <row r="133" spans="1:6">
      <c r="A133" s="557"/>
      <c r="B133" s="558"/>
      <c r="C133" s="557"/>
      <c r="D133" s="557"/>
      <c r="E133" s="356"/>
      <c r="F133" s="559"/>
    </row>
    <row r="134" spans="1:6">
      <c r="A134" s="515"/>
      <c r="B134" s="470" t="s">
        <v>659</v>
      </c>
      <c r="E134" s="352"/>
      <c r="F134" s="519"/>
    </row>
    <row r="135" spans="1:6">
      <c r="A135" s="552" t="s">
        <v>660</v>
      </c>
      <c r="B135" s="470" t="s">
        <v>661</v>
      </c>
      <c r="C135" s="560">
        <v>2705.5</v>
      </c>
      <c r="D135" s="471" t="s">
        <v>152</v>
      </c>
      <c r="E135" s="357"/>
      <c r="F135" s="518">
        <f>(C135*E135)+0</f>
        <v>0</v>
      </c>
    </row>
    <row r="136" spans="1:6" ht="24">
      <c r="A136" s="515"/>
      <c r="B136" s="516" t="s">
        <v>662</v>
      </c>
      <c r="E136" s="358"/>
      <c r="F136" s="561"/>
    </row>
    <row r="137" spans="1:6">
      <c r="A137" s="515"/>
      <c r="B137" s="562"/>
      <c r="E137" s="358"/>
      <c r="F137" s="561"/>
    </row>
    <row r="138" spans="1:6">
      <c r="A138" s="552" t="s">
        <v>663</v>
      </c>
      <c r="B138" s="482" t="s">
        <v>664</v>
      </c>
      <c r="E138" s="358"/>
      <c r="F138" s="561"/>
    </row>
    <row r="139" spans="1:6" ht="24">
      <c r="A139" s="515"/>
      <c r="B139" s="516" t="s">
        <v>665</v>
      </c>
      <c r="C139" s="560">
        <v>907.4</v>
      </c>
      <c r="D139" s="471" t="s">
        <v>152</v>
      </c>
      <c r="E139" s="353"/>
      <c r="F139" s="518">
        <f>(C139*E139)+0</f>
        <v>0</v>
      </c>
    </row>
    <row r="140" spans="1:6" ht="36">
      <c r="A140" s="515"/>
      <c r="B140" s="537" t="s">
        <v>666</v>
      </c>
      <c r="C140" s="560">
        <v>44.6</v>
      </c>
      <c r="D140" s="471" t="s">
        <v>152</v>
      </c>
      <c r="E140" s="353"/>
      <c r="F140" s="518">
        <f>(C140*E140)+0</f>
        <v>0</v>
      </c>
    </row>
    <row r="142" spans="1:6">
      <c r="A142" s="501" t="s">
        <v>608</v>
      </c>
      <c r="B142" s="563" t="s">
        <v>667</v>
      </c>
      <c r="C142" s="564"/>
      <c r="D142" s="565"/>
      <c r="E142" s="564"/>
      <c r="F142" s="566">
        <f>(SUM(F102:F141))+0</f>
        <v>0</v>
      </c>
    </row>
    <row r="144" spans="1:6">
      <c r="A144" s="567" t="s">
        <v>668</v>
      </c>
      <c r="B144" s="568" t="s">
        <v>669</v>
      </c>
      <c r="C144" s="569"/>
      <c r="D144" s="569"/>
      <c r="E144" s="570"/>
      <c r="F144" s="571"/>
    </row>
    <row r="145" spans="1:6">
      <c r="A145" s="572"/>
      <c r="B145" s="533"/>
      <c r="C145" s="573"/>
      <c r="D145" s="573"/>
      <c r="E145" s="574"/>
      <c r="F145" s="575"/>
    </row>
    <row r="146" spans="1:6" ht="24">
      <c r="A146" s="515" t="s">
        <v>342</v>
      </c>
      <c r="B146" s="516" t="s">
        <v>670</v>
      </c>
      <c r="C146" s="477">
        <v>100</v>
      </c>
      <c r="D146" s="471" t="s">
        <v>534</v>
      </c>
      <c r="E146" s="353"/>
      <c r="F146" s="518">
        <f>(C146*E146)+0</f>
        <v>0</v>
      </c>
    </row>
    <row r="147" spans="1:6">
      <c r="A147" s="515" t="s">
        <v>346</v>
      </c>
      <c r="B147" s="516" t="s">
        <v>671</v>
      </c>
      <c r="C147" s="477">
        <v>100</v>
      </c>
      <c r="D147" s="471" t="s">
        <v>534</v>
      </c>
      <c r="E147" s="353"/>
      <c r="F147" s="518">
        <f>(C147*E147)+0</f>
        <v>0</v>
      </c>
    </row>
    <row r="148" spans="1:6">
      <c r="A148" s="515" t="s">
        <v>353</v>
      </c>
      <c r="B148" s="516" t="s">
        <v>540</v>
      </c>
      <c r="C148" s="477">
        <v>1</v>
      </c>
      <c r="D148" s="471" t="s">
        <v>407</v>
      </c>
      <c r="E148" s="353"/>
      <c r="F148" s="518">
        <f>(C148*E148)+0</f>
        <v>0</v>
      </c>
    </row>
    <row r="149" spans="1:6">
      <c r="A149" s="515"/>
      <c r="B149" s="516"/>
      <c r="C149" s="477"/>
      <c r="E149" s="576"/>
      <c r="F149" s="576"/>
    </row>
    <row r="150" spans="1:6" ht="12.75" customHeight="1">
      <c r="A150" s="577" t="s">
        <v>668</v>
      </c>
      <c r="B150" s="610" t="s">
        <v>672</v>
      </c>
      <c r="C150" s="610"/>
      <c r="D150" s="610"/>
      <c r="E150" s="578"/>
      <c r="F150" s="579">
        <f>(SUM(F144:F149 ))+0</f>
        <v>0</v>
      </c>
    </row>
    <row r="152" spans="1:6">
      <c r="A152" s="580"/>
      <c r="B152" s="581" t="s">
        <v>673</v>
      </c>
      <c r="C152" s="580"/>
      <c r="D152" s="580"/>
      <c r="E152" s="582"/>
      <c r="F152" s="583">
        <f>(SUM(F142,F150,F69,F42,F32))+0</f>
        <v>0</v>
      </c>
    </row>
    <row r="156" spans="1:6">
      <c r="A156"/>
      <c r="B156"/>
      <c r="C156"/>
      <c r="D156"/>
      <c r="E156"/>
      <c r="F156"/>
    </row>
    <row r="157" spans="1:6">
      <c r="A157" s="584"/>
      <c r="B157" s="585" t="s">
        <v>674</v>
      </c>
      <c r="C157" s="584"/>
      <c r="D157" s="584"/>
      <c r="E157" s="586"/>
      <c r="F157" s="586"/>
    </row>
    <row r="158" spans="1:6">
      <c r="A158" s="587" t="s">
        <v>573</v>
      </c>
      <c r="B158" s="588" t="s">
        <v>574</v>
      </c>
      <c r="F158" s="589">
        <f>(F32)+0</f>
        <v>0</v>
      </c>
    </row>
    <row r="159" spans="1:6">
      <c r="A159" s="590" t="s">
        <v>580</v>
      </c>
      <c r="B159" s="591" t="s">
        <v>675</v>
      </c>
      <c r="C159" s="477"/>
      <c r="E159" s="519"/>
      <c r="F159" s="589">
        <f>(F42)+0</f>
        <v>0</v>
      </c>
    </row>
    <row r="160" spans="1:6">
      <c r="A160" s="515" t="s">
        <v>588</v>
      </c>
      <c r="B160" s="555" t="s">
        <v>589</v>
      </c>
      <c r="C160" s="477"/>
      <c r="E160" s="519"/>
      <c r="F160" s="589">
        <f>(F69)+0</f>
        <v>0</v>
      </c>
    </row>
    <row r="161" spans="1:6">
      <c r="A161" s="515" t="s">
        <v>608</v>
      </c>
      <c r="B161" s="555" t="s">
        <v>609</v>
      </c>
      <c r="F161" s="589">
        <f>(F142)+0</f>
        <v>0</v>
      </c>
    </row>
    <row r="162" spans="1:6">
      <c r="A162" s="592" t="s">
        <v>668</v>
      </c>
      <c r="B162" s="593" t="s">
        <v>669</v>
      </c>
      <c r="C162" s="594"/>
      <c r="D162" s="594"/>
      <c r="E162" s="595"/>
      <c r="F162" s="596">
        <f>(F150)+0</f>
        <v>0</v>
      </c>
    </row>
    <row r="163" spans="1:6">
      <c r="A163" s="532"/>
      <c r="B163" s="597" t="s">
        <v>676</v>
      </c>
      <c r="F163" s="589">
        <f>(SUM(F158:F162))+0</f>
        <v>0</v>
      </c>
    </row>
    <row r="164" spans="1:6">
      <c r="A164" s="532"/>
      <c r="B164" s="598"/>
    </row>
    <row r="165" spans="1:6">
      <c r="A165" s="532"/>
      <c r="B165" s="599" t="s">
        <v>677</v>
      </c>
      <c r="C165" s="594"/>
      <c r="D165" s="594"/>
      <c r="E165" s="595"/>
      <c r="F165" s="596">
        <f>(F163*0.22)+0</f>
        <v>0</v>
      </c>
    </row>
    <row r="166" spans="1:6">
      <c r="A166" s="532"/>
      <c r="B166" s="597" t="s">
        <v>678</v>
      </c>
      <c r="F166" s="589">
        <f>(F163+F165)+0</f>
        <v>0</v>
      </c>
    </row>
    <row r="167" spans="1:6">
      <c r="A167" s="532"/>
      <c r="B167" s="598"/>
    </row>
  </sheetData>
  <sheetProtection algorithmName="SHA-512" hashValue="LYQIdfrZFLbFA5mIJK0ubpHTw4y5JXFBYjp170Oek5uX7P6vo0orhti+Y0WQZiEF7JMj5WGMEYxU+FEu7z21TA==" saltValue="8Q7lMGG6+7ufxVyQhCGqhg==" spinCount="100000" sheet="1" objects="1" scenarios="1"/>
  <mergeCells count="43">
    <mergeCell ref="B5:F5"/>
    <mergeCell ref="B7:F7"/>
    <mergeCell ref="B8:F8"/>
    <mergeCell ref="B9:F9"/>
    <mergeCell ref="B10:F10"/>
    <mergeCell ref="B11:F11"/>
    <mergeCell ref="B12:F12"/>
    <mergeCell ref="B13:F13"/>
    <mergeCell ref="B14:F14"/>
    <mergeCell ref="B15:F15"/>
    <mergeCell ref="B16:F16"/>
    <mergeCell ref="B17:F17"/>
    <mergeCell ref="B18:F18"/>
    <mergeCell ref="B19:F19"/>
    <mergeCell ref="B20:F20"/>
    <mergeCell ref="B23:F23"/>
    <mergeCell ref="B32:D32"/>
    <mergeCell ref="B42:D42"/>
    <mergeCell ref="B46:F46"/>
    <mergeCell ref="B47:F47"/>
    <mergeCell ref="B48:F48"/>
    <mergeCell ref="B49:F49"/>
    <mergeCell ref="B51:F51"/>
    <mergeCell ref="B52:F52"/>
    <mergeCell ref="B69:D69"/>
    <mergeCell ref="B73:F73"/>
    <mergeCell ref="B74:F74"/>
    <mergeCell ref="B76:F76"/>
    <mergeCell ref="B77:F77"/>
    <mergeCell ref="B78:F78"/>
    <mergeCell ref="B80:F80"/>
    <mergeCell ref="B81:F81"/>
    <mergeCell ref="B82:F82"/>
    <mergeCell ref="B84:F84"/>
    <mergeCell ref="B85:F85"/>
    <mergeCell ref="B96:E96"/>
    <mergeCell ref="B97:E97"/>
    <mergeCell ref="B150:D150"/>
    <mergeCell ref="B86:F86"/>
    <mergeCell ref="B87:F87"/>
    <mergeCell ref="B88:F88"/>
    <mergeCell ref="B89:F89"/>
    <mergeCell ref="B91:F91"/>
  </mergeCells>
  <pageMargins left="0.78749999999999998" right="0.78749999999999998" top="1.0249999999999999" bottom="1.0249999999999999" header="0.78749999999999998" footer="0.78749999999999998"/>
  <pageSetup paperSize="9" orientation="portrait" horizontalDpi="300" verticalDpi="300"/>
  <headerFooter>
    <oddHeader>&amp;C&amp;"Arial,Navadno"&amp;10&amp;Kffffff&amp;A</oddHeader>
    <oddFooter>&amp;C&amp;"Arial,Navadno"&amp;10&amp;KffffffStran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8000"/>
  </sheetPr>
  <dimension ref="A1:F228"/>
  <sheetViews>
    <sheetView zoomScaleNormal="100" workbookViewId="0">
      <selection activeCell="I8" sqref="I8"/>
    </sheetView>
  </sheetViews>
  <sheetFormatPr defaultColWidth="10" defaultRowHeight="18"/>
  <cols>
    <col min="1" max="1" width="3.21875" customWidth="1"/>
    <col min="2" max="2" width="26.5546875" customWidth="1"/>
    <col min="3" max="3" width="4.88671875" customWidth="1"/>
    <col min="4" max="4" width="5.44140625" customWidth="1"/>
    <col min="5" max="5" width="16.21875" style="111" customWidth="1"/>
    <col min="6" max="6" width="15.6640625" style="111" customWidth="1"/>
  </cols>
  <sheetData>
    <row r="1" spans="1:6" ht="17.100000000000001" customHeight="1">
      <c r="A1" s="112"/>
      <c r="B1" s="621" t="s">
        <v>679</v>
      </c>
      <c r="C1" s="621"/>
      <c r="D1" s="621"/>
      <c r="E1" s="114"/>
      <c r="F1" s="115"/>
    </row>
    <row r="2" spans="1:6">
      <c r="A2" s="112"/>
      <c r="B2" s="116" t="s">
        <v>680</v>
      </c>
      <c r="C2" s="117"/>
      <c r="D2" s="117"/>
      <c r="E2" s="118"/>
      <c r="F2" s="119"/>
    </row>
    <row r="3" spans="1:6">
      <c r="A3" s="120"/>
      <c r="B3" s="121" t="s">
        <v>681</v>
      </c>
      <c r="C3" s="122"/>
      <c r="D3" s="122"/>
      <c r="E3" s="123"/>
      <c r="F3" s="124"/>
    </row>
    <row r="4" spans="1:6">
      <c r="A4" s="120"/>
      <c r="B4" s="121" t="s">
        <v>682</v>
      </c>
      <c r="C4" s="122"/>
      <c r="D4" s="122"/>
      <c r="E4" s="123"/>
      <c r="F4" s="124"/>
    </row>
    <row r="5" spans="1:6">
      <c r="A5" s="120"/>
      <c r="B5" s="125" t="s">
        <v>683</v>
      </c>
      <c r="C5" s="117"/>
      <c r="D5" s="126"/>
      <c r="E5" s="127"/>
      <c r="F5" s="119"/>
    </row>
    <row r="6" spans="1:6" ht="25.5">
      <c r="A6" s="128"/>
      <c r="B6" s="129" t="s">
        <v>684</v>
      </c>
      <c r="C6" s="129" t="s">
        <v>685</v>
      </c>
      <c r="D6" s="129" t="s">
        <v>94</v>
      </c>
      <c r="E6" s="359"/>
      <c r="F6" s="130" t="s">
        <v>687</v>
      </c>
    </row>
    <row r="7" spans="1:6">
      <c r="A7" s="131"/>
      <c r="B7" s="132"/>
      <c r="C7" s="133"/>
      <c r="D7" s="133"/>
      <c r="E7" s="360"/>
      <c r="F7" s="134"/>
    </row>
    <row r="8" spans="1:6">
      <c r="A8" s="131"/>
      <c r="B8" s="135" t="s">
        <v>688</v>
      </c>
      <c r="C8" s="136"/>
      <c r="D8" s="136"/>
      <c r="E8" s="361"/>
      <c r="F8" s="137"/>
    </row>
    <row r="9" spans="1:6" ht="140.25">
      <c r="A9" s="138">
        <v>19</v>
      </c>
      <c r="B9" s="139" t="s">
        <v>689</v>
      </c>
      <c r="C9" s="140">
        <v>2</v>
      </c>
      <c r="D9" s="141" t="s">
        <v>109</v>
      </c>
      <c r="E9" s="362"/>
      <c r="F9" s="142">
        <f t="shared" ref="F9:F14" si="0">C9*E9</f>
        <v>0</v>
      </c>
    </row>
    <row r="10" spans="1:6" ht="153">
      <c r="A10" s="138">
        <v>20</v>
      </c>
      <c r="B10" s="143" t="s">
        <v>690</v>
      </c>
      <c r="C10" s="140">
        <v>10</v>
      </c>
      <c r="D10" s="141" t="s">
        <v>109</v>
      </c>
      <c r="E10" s="362"/>
      <c r="F10" s="142">
        <f t="shared" si="0"/>
        <v>0</v>
      </c>
    </row>
    <row r="11" spans="1:6" ht="153">
      <c r="A11" s="138">
        <v>21</v>
      </c>
      <c r="B11" s="143" t="s">
        <v>691</v>
      </c>
      <c r="C11" s="140">
        <v>4</v>
      </c>
      <c r="D11" s="141" t="s">
        <v>109</v>
      </c>
      <c r="E11" s="362"/>
      <c r="F11" s="142">
        <f t="shared" si="0"/>
        <v>0</v>
      </c>
    </row>
    <row r="12" spans="1:6" ht="153">
      <c r="A12" s="138">
        <v>22</v>
      </c>
      <c r="B12" s="143" t="s">
        <v>692</v>
      </c>
      <c r="C12" s="140">
        <v>22</v>
      </c>
      <c r="D12" s="141" t="s">
        <v>109</v>
      </c>
      <c r="E12" s="362"/>
      <c r="F12" s="142">
        <f t="shared" si="0"/>
        <v>0</v>
      </c>
    </row>
    <row r="13" spans="1:6" ht="153">
      <c r="A13" s="138">
        <v>23</v>
      </c>
      <c r="B13" s="143" t="s">
        <v>693</v>
      </c>
      <c r="C13" s="140">
        <v>3</v>
      </c>
      <c r="D13" s="141" t="s">
        <v>109</v>
      </c>
      <c r="E13" s="362"/>
      <c r="F13" s="142">
        <f t="shared" si="0"/>
        <v>0</v>
      </c>
    </row>
    <row r="14" spans="1:6" ht="204">
      <c r="A14" s="144">
        <v>24</v>
      </c>
      <c r="B14" s="145" t="s">
        <v>694</v>
      </c>
      <c r="C14" s="146">
        <v>1</v>
      </c>
      <c r="D14" s="146" t="s">
        <v>109</v>
      </c>
      <c r="E14" s="363"/>
      <c r="F14" s="147">
        <f t="shared" si="0"/>
        <v>0</v>
      </c>
    </row>
    <row r="15" spans="1:6">
      <c r="A15" s="131"/>
      <c r="B15" s="132"/>
      <c r="C15" s="133"/>
      <c r="D15" s="133"/>
      <c r="E15" s="360"/>
      <c r="F15" s="134">
        <f>SUM(F9:F14)</f>
        <v>0</v>
      </c>
    </row>
    <row r="16" spans="1:6">
      <c r="A16" s="131"/>
      <c r="B16" s="132"/>
      <c r="C16" s="133"/>
      <c r="D16" s="133"/>
      <c r="E16" s="360"/>
      <c r="F16" s="134"/>
    </row>
    <row r="17" spans="1:6">
      <c r="A17" s="131"/>
      <c r="B17" s="132"/>
      <c r="C17" s="133"/>
      <c r="D17" s="133"/>
      <c r="E17" s="360"/>
      <c r="F17" s="134"/>
    </row>
    <row r="18" spans="1:6">
      <c r="A18" s="131"/>
      <c r="B18" s="132"/>
      <c r="C18" s="133"/>
      <c r="D18" s="133"/>
      <c r="E18" s="360"/>
      <c r="F18" s="134"/>
    </row>
    <row r="19" spans="1:6">
      <c r="A19" s="148"/>
      <c r="B19" s="149" t="s">
        <v>696</v>
      </c>
      <c r="C19" s="150"/>
      <c r="D19" s="150"/>
      <c r="E19" s="364"/>
      <c r="F19" s="151"/>
    </row>
    <row r="20" spans="1:6" ht="76.5">
      <c r="A20" s="152">
        <v>25</v>
      </c>
      <c r="B20" s="153" t="s">
        <v>697</v>
      </c>
      <c r="C20" s="141">
        <v>5</v>
      </c>
      <c r="D20" s="141" t="s">
        <v>109</v>
      </c>
      <c r="E20" s="365"/>
      <c r="F20" s="154">
        <f>C20*E20</f>
        <v>0</v>
      </c>
    </row>
    <row r="21" spans="1:6" ht="51.75">
      <c r="A21" s="138">
        <v>26</v>
      </c>
      <c r="B21" s="155" t="s">
        <v>698</v>
      </c>
      <c r="C21" s="141">
        <v>5</v>
      </c>
      <c r="D21" s="141" t="s">
        <v>109</v>
      </c>
      <c r="E21" s="365"/>
      <c r="F21" s="154">
        <f>C21*E21</f>
        <v>0</v>
      </c>
    </row>
    <row r="22" spans="1:6" ht="38.25">
      <c r="A22" s="138">
        <v>27</v>
      </c>
      <c r="B22" s="156" t="s">
        <v>699</v>
      </c>
      <c r="C22" s="141">
        <v>5</v>
      </c>
      <c r="D22" s="141" t="s">
        <v>109</v>
      </c>
      <c r="E22" s="365"/>
      <c r="F22" s="154">
        <f>E22*C22</f>
        <v>0</v>
      </c>
    </row>
    <row r="23" spans="1:6" ht="38.25">
      <c r="A23" s="138">
        <v>28</v>
      </c>
      <c r="B23" s="153" t="s">
        <v>700</v>
      </c>
      <c r="C23" s="141">
        <v>5</v>
      </c>
      <c r="D23" s="141" t="s">
        <v>407</v>
      </c>
      <c r="E23" s="365"/>
      <c r="F23" s="154">
        <f>C23*E23</f>
        <v>0</v>
      </c>
    </row>
    <row r="24" spans="1:6">
      <c r="A24" s="157"/>
      <c r="B24" s="158"/>
      <c r="C24" s="126"/>
      <c r="D24" s="126"/>
      <c r="E24" s="366"/>
      <c r="F24" s="159">
        <f>SUM(F20:F23)</f>
        <v>0</v>
      </c>
    </row>
    <row r="25" spans="1:6">
      <c r="A25" s="157"/>
      <c r="B25" s="158"/>
      <c r="C25" s="126"/>
      <c r="D25" s="126"/>
      <c r="E25" s="366"/>
      <c r="F25" s="159"/>
    </row>
    <row r="26" spans="1:6">
      <c r="A26" s="157"/>
      <c r="B26" s="158"/>
      <c r="C26" s="126"/>
      <c r="D26" s="126"/>
      <c r="E26" s="366"/>
      <c r="F26" s="159"/>
    </row>
    <row r="27" spans="1:6">
      <c r="A27" s="157"/>
      <c r="B27" s="158"/>
      <c r="C27" s="126"/>
      <c r="D27" s="126"/>
      <c r="E27" s="366"/>
      <c r="F27" s="159"/>
    </row>
    <row r="28" spans="1:6">
      <c r="A28" s="131"/>
      <c r="B28" s="135" t="s">
        <v>701</v>
      </c>
      <c r="C28" s="136"/>
      <c r="D28" s="136"/>
      <c r="E28" s="367"/>
      <c r="F28" s="160"/>
    </row>
    <row r="29" spans="1:6" ht="25.5">
      <c r="A29" s="144">
        <v>29</v>
      </c>
      <c r="B29" s="161" t="s">
        <v>702</v>
      </c>
      <c r="C29" s="136">
        <v>2810</v>
      </c>
      <c r="D29" s="136" t="s">
        <v>119</v>
      </c>
      <c r="E29" s="368"/>
      <c r="F29" s="163">
        <f>C29*E29</f>
        <v>0</v>
      </c>
    </row>
    <row r="30" spans="1:6" ht="25.5">
      <c r="A30" s="144">
        <v>30</v>
      </c>
      <c r="B30" s="161" t="s">
        <v>703</v>
      </c>
      <c r="C30" s="141">
        <v>2790</v>
      </c>
      <c r="D30" s="136" t="s">
        <v>119</v>
      </c>
      <c r="E30" s="368"/>
      <c r="F30" s="163">
        <f>C30*E30</f>
        <v>0</v>
      </c>
    </row>
    <row r="31" spans="1:6" ht="25.5">
      <c r="A31" s="138">
        <v>31</v>
      </c>
      <c r="B31" s="156" t="s">
        <v>704</v>
      </c>
      <c r="C31" s="141">
        <v>565</v>
      </c>
      <c r="D31" s="141" t="s">
        <v>119</v>
      </c>
      <c r="E31" s="369"/>
      <c r="F31" s="142">
        <f>C31*E31</f>
        <v>0</v>
      </c>
    </row>
    <row r="32" spans="1:6" ht="25.5">
      <c r="A32" s="138">
        <v>32</v>
      </c>
      <c r="B32" s="156" t="s">
        <v>705</v>
      </c>
      <c r="C32" s="141">
        <v>1060</v>
      </c>
      <c r="D32" s="141" t="s">
        <v>119</v>
      </c>
      <c r="E32" s="369"/>
      <c r="F32" s="142">
        <f>C32*E32</f>
        <v>0</v>
      </c>
    </row>
    <row r="33" spans="1:6">
      <c r="A33" s="131"/>
      <c r="B33" s="132"/>
      <c r="C33" s="133"/>
      <c r="D33" s="133"/>
      <c r="E33" s="370"/>
      <c r="F33" s="164">
        <f>SUM(F29:F32)</f>
        <v>0</v>
      </c>
    </row>
    <row r="34" spans="1:6">
      <c r="A34" s="131"/>
      <c r="B34" s="132"/>
      <c r="C34" s="133"/>
      <c r="D34" s="133"/>
      <c r="E34" s="370"/>
      <c r="F34" s="164"/>
    </row>
    <row r="35" spans="1:6">
      <c r="A35" s="131"/>
      <c r="B35" s="135" t="s">
        <v>706</v>
      </c>
      <c r="C35" s="136"/>
      <c r="D35" s="136"/>
      <c r="E35" s="371"/>
      <c r="F35" s="147"/>
    </row>
    <row r="36" spans="1:6" ht="25.5">
      <c r="A36" s="144">
        <v>33</v>
      </c>
      <c r="B36" s="161" t="s">
        <v>707</v>
      </c>
      <c r="C36" s="136">
        <v>42</v>
      </c>
      <c r="D36" s="136" t="s">
        <v>109</v>
      </c>
      <c r="E36" s="368"/>
      <c r="F36" s="163">
        <f t="shared" ref="F36:F45" si="1">C36*E36</f>
        <v>0</v>
      </c>
    </row>
    <row r="37" spans="1:6" ht="25.5">
      <c r="A37" s="144">
        <v>34</v>
      </c>
      <c r="B37" s="161" t="s">
        <v>708</v>
      </c>
      <c r="C37" s="136">
        <v>42</v>
      </c>
      <c r="D37" s="136" t="s">
        <v>109</v>
      </c>
      <c r="E37" s="368"/>
      <c r="F37" s="163">
        <f t="shared" si="1"/>
        <v>0</v>
      </c>
    </row>
    <row r="38" spans="1:6">
      <c r="A38" s="144">
        <v>35</v>
      </c>
      <c r="B38" s="161" t="s">
        <v>709</v>
      </c>
      <c r="C38" s="136">
        <v>84</v>
      </c>
      <c r="D38" s="136" t="s">
        <v>109</v>
      </c>
      <c r="E38" s="368"/>
      <c r="F38" s="163">
        <f t="shared" si="1"/>
        <v>0</v>
      </c>
    </row>
    <row r="39" spans="1:6">
      <c r="A39" s="144">
        <v>36</v>
      </c>
      <c r="B39" s="161" t="s">
        <v>710</v>
      </c>
      <c r="C39" s="136">
        <v>35</v>
      </c>
      <c r="D39" s="136" t="s">
        <v>109</v>
      </c>
      <c r="E39" s="368"/>
      <c r="F39" s="163">
        <f t="shared" si="1"/>
        <v>0</v>
      </c>
    </row>
    <row r="40" spans="1:6" ht="25.5">
      <c r="A40" s="144">
        <v>37</v>
      </c>
      <c r="B40" s="161" t="s">
        <v>711</v>
      </c>
      <c r="C40" s="136">
        <v>10</v>
      </c>
      <c r="D40" s="136" t="s">
        <v>109</v>
      </c>
      <c r="E40" s="368"/>
      <c r="F40" s="163">
        <f t="shared" si="1"/>
        <v>0</v>
      </c>
    </row>
    <row r="41" spans="1:6" ht="38.25">
      <c r="A41" s="144">
        <v>38</v>
      </c>
      <c r="B41" s="161" t="s">
        <v>712</v>
      </c>
      <c r="C41" s="136">
        <v>10</v>
      </c>
      <c r="D41" s="136" t="s">
        <v>109</v>
      </c>
      <c r="E41" s="368"/>
      <c r="F41" s="162">
        <f t="shared" si="1"/>
        <v>0</v>
      </c>
    </row>
    <row r="42" spans="1:6" ht="38.25">
      <c r="A42" s="138">
        <v>39</v>
      </c>
      <c r="B42" s="156" t="s">
        <v>713</v>
      </c>
      <c r="C42" s="141">
        <v>15</v>
      </c>
      <c r="D42" s="141" t="s">
        <v>407</v>
      </c>
      <c r="E42" s="368"/>
      <c r="F42" s="162">
        <f t="shared" si="1"/>
        <v>0</v>
      </c>
    </row>
    <row r="43" spans="1:6">
      <c r="A43" s="144">
        <v>40</v>
      </c>
      <c r="B43" s="156" t="s">
        <v>714</v>
      </c>
      <c r="C43" s="141">
        <v>12</v>
      </c>
      <c r="D43" s="141" t="s">
        <v>407</v>
      </c>
      <c r="E43" s="368"/>
      <c r="F43" s="162">
        <f t="shared" si="1"/>
        <v>0</v>
      </c>
    </row>
    <row r="44" spans="1:6" ht="25.5">
      <c r="A44" s="144">
        <v>41</v>
      </c>
      <c r="B44" s="156" t="s">
        <v>715</v>
      </c>
      <c r="C44" s="141">
        <v>6</v>
      </c>
      <c r="D44" s="141" t="s">
        <v>407</v>
      </c>
      <c r="E44" s="368"/>
      <c r="F44" s="162">
        <f t="shared" si="1"/>
        <v>0</v>
      </c>
    </row>
    <row r="45" spans="1:6" ht="38.25">
      <c r="A45" s="144">
        <v>42</v>
      </c>
      <c r="B45" s="156" t="s">
        <v>716</v>
      </c>
      <c r="C45" s="141">
        <v>10</v>
      </c>
      <c r="D45" s="141" t="s">
        <v>407</v>
      </c>
      <c r="E45" s="368"/>
      <c r="F45" s="162">
        <f t="shared" si="1"/>
        <v>0</v>
      </c>
    </row>
    <row r="46" spans="1:6">
      <c r="A46" s="131"/>
      <c r="B46" s="132"/>
      <c r="C46" s="133"/>
      <c r="D46" s="133"/>
      <c r="E46" s="372"/>
      <c r="F46" s="164">
        <f>SUM(F36:F45)</f>
        <v>0</v>
      </c>
    </row>
    <row r="47" spans="1:6">
      <c r="A47" s="131"/>
      <c r="B47" s="132"/>
      <c r="C47" s="133"/>
      <c r="D47" s="133"/>
      <c r="E47" s="372"/>
      <c r="F47" s="164"/>
    </row>
    <row r="48" spans="1:6">
      <c r="A48" s="131"/>
      <c r="B48" s="132"/>
      <c r="C48" s="133"/>
      <c r="D48" s="133"/>
      <c r="E48" s="372"/>
      <c r="F48" s="164"/>
    </row>
    <row r="49" spans="1:6">
      <c r="A49" s="131"/>
      <c r="B49" s="132"/>
      <c r="C49" s="133"/>
      <c r="D49" s="133"/>
      <c r="E49" s="372"/>
      <c r="F49" s="164"/>
    </row>
    <row r="50" spans="1:6">
      <c r="A50" s="131"/>
      <c r="B50" s="132"/>
      <c r="C50" s="133"/>
      <c r="D50" s="133"/>
      <c r="E50" s="372"/>
      <c r="F50" s="164"/>
    </row>
    <row r="51" spans="1:6">
      <c r="A51" s="131"/>
      <c r="B51" s="132"/>
      <c r="C51" s="133"/>
      <c r="D51" s="133"/>
      <c r="E51" s="372"/>
      <c r="F51" s="164"/>
    </row>
    <row r="52" spans="1:6">
      <c r="A52" s="131"/>
      <c r="B52" s="132"/>
      <c r="C52" s="133"/>
      <c r="D52" s="133"/>
      <c r="E52" s="372"/>
      <c r="F52" s="164"/>
    </row>
    <row r="53" spans="1:6">
      <c r="A53" s="131"/>
      <c r="B53" s="132"/>
      <c r="C53" s="133"/>
      <c r="D53" s="133"/>
      <c r="E53" s="372"/>
      <c r="F53" s="164"/>
    </row>
    <row r="54" spans="1:6">
      <c r="A54" s="131"/>
      <c r="B54" s="132"/>
      <c r="C54" s="133"/>
      <c r="D54" s="133"/>
      <c r="E54" s="372"/>
      <c r="F54" s="164"/>
    </row>
    <row r="55" spans="1:6">
      <c r="A55" s="131"/>
      <c r="B55" s="132"/>
      <c r="C55" s="133"/>
      <c r="D55" s="133"/>
      <c r="E55" s="372"/>
      <c r="F55" s="164"/>
    </row>
    <row r="56" spans="1:6">
      <c r="A56" s="131"/>
      <c r="B56" s="132"/>
      <c r="C56" s="133"/>
      <c r="D56" s="133"/>
      <c r="E56" s="372"/>
      <c r="F56" s="164"/>
    </row>
    <row r="57" spans="1:6">
      <c r="A57" s="131"/>
      <c r="B57" s="132"/>
      <c r="C57" s="133"/>
      <c r="D57" s="133"/>
      <c r="E57" s="372"/>
      <c r="F57" s="164"/>
    </row>
    <row r="58" spans="1:6">
      <c r="A58" s="131"/>
      <c r="B58" s="132"/>
      <c r="C58" s="133"/>
      <c r="D58" s="133"/>
      <c r="E58" s="372"/>
      <c r="F58" s="164"/>
    </row>
    <row r="59" spans="1:6">
      <c r="A59" s="131"/>
      <c r="B59" s="132"/>
      <c r="C59" s="133"/>
      <c r="D59" s="133"/>
      <c r="E59" s="372"/>
      <c r="F59" s="164"/>
    </row>
    <row r="60" spans="1:6">
      <c r="A60" s="131"/>
      <c r="B60" s="132"/>
      <c r="C60" s="133"/>
      <c r="D60" s="133"/>
      <c r="E60" s="372"/>
      <c r="F60" s="164"/>
    </row>
    <row r="61" spans="1:6">
      <c r="A61" s="131"/>
      <c r="B61" s="132"/>
      <c r="C61" s="133"/>
      <c r="D61" s="133"/>
      <c r="E61" s="372"/>
      <c r="F61" s="164"/>
    </row>
    <row r="62" spans="1:6">
      <c r="A62" s="131"/>
      <c r="B62" s="132"/>
      <c r="C62" s="133"/>
      <c r="D62" s="133"/>
      <c r="E62" s="372"/>
      <c r="F62" s="164"/>
    </row>
    <row r="63" spans="1:6">
      <c r="A63" s="166"/>
      <c r="B63" s="135" t="s">
        <v>717</v>
      </c>
      <c r="C63" s="136"/>
      <c r="D63" s="136"/>
      <c r="E63" s="371"/>
      <c r="F63" s="147"/>
    </row>
    <row r="64" spans="1:6" ht="25.5">
      <c r="A64" s="144">
        <v>43</v>
      </c>
      <c r="B64" s="161" t="s">
        <v>718</v>
      </c>
      <c r="C64" s="136">
        <v>2810</v>
      </c>
      <c r="D64" s="136" t="s">
        <v>119</v>
      </c>
      <c r="E64" s="368"/>
      <c r="F64" s="163">
        <f t="shared" ref="F64:F74" si="2">C64*E64</f>
        <v>0</v>
      </c>
    </row>
    <row r="65" spans="1:6">
      <c r="A65" s="144">
        <v>44</v>
      </c>
      <c r="B65" s="161" t="s">
        <v>719</v>
      </c>
      <c r="C65" s="136">
        <v>1</v>
      </c>
      <c r="D65" s="136" t="s">
        <v>407</v>
      </c>
      <c r="E65" s="368"/>
      <c r="F65" s="163">
        <f t="shared" si="2"/>
        <v>0</v>
      </c>
    </row>
    <row r="66" spans="1:6">
      <c r="A66" s="144">
        <v>45</v>
      </c>
      <c r="B66" s="161" t="s">
        <v>720</v>
      </c>
      <c r="C66" s="136">
        <v>1</v>
      </c>
      <c r="D66" s="136" t="s">
        <v>407</v>
      </c>
      <c r="E66" s="368"/>
      <c r="F66" s="163">
        <f t="shared" si="2"/>
        <v>0</v>
      </c>
    </row>
    <row r="67" spans="1:6" ht="25.5">
      <c r="A67" s="144">
        <v>46</v>
      </c>
      <c r="B67" s="161" t="s">
        <v>721</v>
      </c>
      <c r="C67" s="136">
        <v>1</v>
      </c>
      <c r="D67" s="136" t="s">
        <v>407</v>
      </c>
      <c r="E67" s="368"/>
      <c r="F67" s="162">
        <f t="shared" si="2"/>
        <v>0</v>
      </c>
    </row>
    <row r="68" spans="1:6">
      <c r="A68" s="144">
        <v>47</v>
      </c>
      <c r="B68" s="161" t="s">
        <v>722</v>
      </c>
      <c r="C68" s="136">
        <v>1</v>
      </c>
      <c r="D68" s="136" t="s">
        <v>407</v>
      </c>
      <c r="E68" s="368"/>
      <c r="F68" s="163">
        <f t="shared" si="2"/>
        <v>0</v>
      </c>
    </row>
    <row r="69" spans="1:6">
      <c r="A69" s="144">
        <v>48</v>
      </c>
      <c r="B69" s="161" t="s">
        <v>723</v>
      </c>
      <c r="C69" s="136">
        <v>1</v>
      </c>
      <c r="D69" s="136" t="s">
        <v>407</v>
      </c>
      <c r="E69" s="368"/>
      <c r="F69" s="163">
        <f t="shared" si="2"/>
        <v>0</v>
      </c>
    </row>
    <row r="70" spans="1:6" ht="25.5">
      <c r="A70" s="144">
        <v>49</v>
      </c>
      <c r="B70" s="161" t="s">
        <v>724</v>
      </c>
      <c r="C70" s="136">
        <v>1</v>
      </c>
      <c r="D70" s="136" t="s">
        <v>407</v>
      </c>
      <c r="E70" s="369"/>
      <c r="F70" s="163">
        <f t="shared" si="2"/>
        <v>0</v>
      </c>
    </row>
    <row r="71" spans="1:6" ht="25.5">
      <c r="A71" s="144">
        <v>50</v>
      </c>
      <c r="B71" s="161" t="s">
        <v>725</v>
      </c>
      <c r="C71" s="136">
        <v>1</v>
      </c>
      <c r="D71" s="136" t="s">
        <v>407</v>
      </c>
      <c r="E71" s="369"/>
      <c r="F71" s="163">
        <f t="shared" si="2"/>
        <v>0</v>
      </c>
    </row>
    <row r="72" spans="1:6" ht="51">
      <c r="A72" s="144">
        <v>51</v>
      </c>
      <c r="B72" s="161" t="s">
        <v>726</v>
      </c>
      <c r="C72" s="136">
        <v>1</v>
      </c>
      <c r="D72" s="136" t="s">
        <v>407</v>
      </c>
      <c r="E72" s="371"/>
      <c r="F72" s="163">
        <f t="shared" si="2"/>
        <v>0</v>
      </c>
    </row>
    <row r="73" spans="1:6">
      <c r="A73" s="144">
        <v>52</v>
      </c>
      <c r="B73" s="161" t="s">
        <v>727</v>
      </c>
      <c r="C73" s="136">
        <v>35</v>
      </c>
      <c r="D73" s="136" t="s">
        <v>534</v>
      </c>
      <c r="E73" s="368"/>
      <c r="F73" s="163">
        <f t="shared" si="2"/>
        <v>0</v>
      </c>
    </row>
    <row r="74" spans="1:6">
      <c r="A74" s="144">
        <v>53</v>
      </c>
      <c r="B74" s="161" t="s">
        <v>728</v>
      </c>
      <c r="C74" s="136">
        <v>1</v>
      </c>
      <c r="D74" s="136" t="s">
        <v>407</v>
      </c>
      <c r="E74" s="368"/>
      <c r="F74" s="163">
        <f t="shared" si="2"/>
        <v>0</v>
      </c>
    </row>
    <row r="75" spans="1:6">
      <c r="A75" s="167"/>
      <c r="B75" s="132"/>
      <c r="C75" s="133"/>
      <c r="D75" s="133"/>
      <c r="E75" s="372"/>
      <c r="F75" s="164">
        <f>SUM(F64:F74)</f>
        <v>0</v>
      </c>
    </row>
    <row r="76" spans="1:6">
      <c r="A76" s="167"/>
      <c r="B76" s="132"/>
      <c r="C76" s="133"/>
      <c r="D76" s="133"/>
      <c r="E76" s="372"/>
      <c r="F76" s="164"/>
    </row>
    <row r="77" spans="1:6">
      <c r="A77" s="167"/>
      <c r="B77" s="132"/>
      <c r="C77" s="133"/>
      <c r="D77" s="133"/>
      <c r="E77" s="372"/>
      <c r="F77" s="164"/>
    </row>
    <row r="78" spans="1:6">
      <c r="A78" s="167"/>
      <c r="B78" s="132"/>
      <c r="C78" s="133"/>
      <c r="D78" s="133"/>
      <c r="E78" s="372"/>
      <c r="F78" s="164"/>
    </row>
    <row r="79" spans="1:6">
      <c r="A79" s="167"/>
      <c r="B79" s="132"/>
      <c r="C79" s="133"/>
      <c r="D79" s="133"/>
      <c r="E79" s="372"/>
      <c r="F79" s="164"/>
    </row>
    <row r="80" spans="1:6">
      <c r="A80" s="167"/>
      <c r="B80" s="132"/>
      <c r="C80" s="133"/>
      <c r="D80" s="133"/>
      <c r="E80" s="372"/>
      <c r="F80" s="164"/>
    </row>
    <row r="81" spans="1:6">
      <c r="A81" s="167"/>
      <c r="B81" s="132"/>
      <c r="C81" s="133"/>
      <c r="D81" s="133"/>
      <c r="E81" s="372"/>
      <c r="F81" s="164"/>
    </row>
    <row r="82" spans="1:6">
      <c r="A82" s="167"/>
      <c r="B82" s="132"/>
      <c r="C82" s="133"/>
      <c r="D82" s="133"/>
      <c r="E82" s="372"/>
      <c r="F82" s="164"/>
    </row>
    <row r="83" spans="1:6">
      <c r="A83" s="167"/>
      <c r="B83" s="132"/>
      <c r="C83" s="133"/>
      <c r="D83" s="133"/>
      <c r="E83" s="372"/>
      <c r="F83" s="164"/>
    </row>
    <row r="84" spans="1:6">
      <c r="A84" s="167"/>
      <c r="B84" s="132"/>
      <c r="C84" s="133"/>
      <c r="D84" s="133"/>
      <c r="E84" s="372"/>
      <c r="F84" s="164"/>
    </row>
    <row r="85" spans="1:6">
      <c r="A85" s="167"/>
      <c r="B85" s="132"/>
      <c r="C85" s="133"/>
      <c r="D85" s="133"/>
      <c r="E85" s="372"/>
      <c r="F85" s="164"/>
    </row>
    <row r="86" spans="1:6">
      <c r="A86" s="167"/>
      <c r="B86" s="132"/>
      <c r="C86" s="133"/>
      <c r="D86" s="133"/>
      <c r="E86" s="372"/>
      <c r="F86" s="164"/>
    </row>
    <row r="87" spans="1:6">
      <c r="A87" s="167"/>
      <c r="B87" s="132"/>
      <c r="C87" s="133"/>
      <c r="D87" s="133"/>
      <c r="E87" s="372"/>
      <c r="F87" s="164"/>
    </row>
    <row r="88" spans="1:6">
      <c r="A88" s="167"/>
      <c r="B88" s="132"/>
      <c r="C88" s="133"/>
      <c r="D88" s="133"/>
      <c r="E88" s="372"/>
      <c r="F88" s="164"/>
    </row>
    <row r="89" spans="1:6">
      <c r="A89" s="167"/>
      <c r="B89" s="132"/>
      <c r="C89" s="133"/>
      <c r="D89" s="133"/>
      <c r="E89" s="372"/>
      <c r="F89" s="164"/>
    </row>
    <row r="90" spans="1:6">
      <c r="A90" s="166"/>
      <c r="B90" s="135" t="s">
        <v>729</v>
      </c>
      <c r="C90" s="136"/>
      <c r="D90" s="136"/>
      <c r="E90" s="371"/>
      <c r="F90" s="147"/>
    </row>
    <row r="91" spans="1:6" ht="25.5">
      <c r="A91" s="138">
        <v>54</v>
      </c>
      <c r="B91" s="156" t="s">
        <v>730</v>
      </c>
      <c r="C91" s="141">
        <v>5</v>
      </c>
      <c r="D91" s="141" t="s">
        <v>109</v>
      </c>
      <c r="E91" s="369"/>
      <c r="F91" s="142">
        <f t="shared" ref="F91:F98" si="3">C91*E91</f>
        <v>0</v>
      </c>
    </row>
    <row r="92" spans="1:6" ht="63.75">
      <c r="A92" s="138">
        <v>55</v>
      </c>
      <c r="B92" s="156" t="s">
        <v>731</v>
      </c>
      <c r="C92" s="141">
        <v>1</v>
      </c>
      <c r="D92" s="141" t="s">
        <v>407</v>
      </c>
      <c r="E92" s="369"/>
      <c r="F92" s="142">
        <f t="shared" si="3"/>
        <v>0</v>
      </c>
    </row>
    <row r="93" spans="1:6" ht="51">
      <c r="A93" s="138">
        <v>56</v>
      </c>
      <c r="B93" s="156" t="s">
        <v>732</v>
      </c>
      <c r="C93" s="141">
        <v>1</v>
      </c>
      <c r="D93" s="141" t="s">
        <v>407</v>
      </c>
      <c r="E93" s="369"/>
      <c r="F93" s="142">
        <f t="shared" si="3"/>
        <v>0</v>
      </c>
    </row>
    <row r="94" spans="1:6" ht="51">
      <c r="A94" s="138">
        <v>57</v>
      </c>
      <c r="B94" s="156" t="s">
        <v>733</v>
      </c>
      <c r="C94" s="141">
        <v>1</v>
      </c>
      <c r="D94" s="141" t="s">
        <v>407</v>
      </c>
      <c r="E94" s="369"/>
      <c r="F94" s="142">
        <f t="shared" si="3"/>
        <v>0</v>
      </c>
    </row>
    <row r="95" spans="1:6" ht="127.5">
      <c r="A95" s="138">
        <v>58</v>
      </c>
      <c r="B95" s="156" t="s">
        <v>734</v>
      </c>
      <c r="C95" s="141">
        <v>1</v>
      </c>
      <c r="D95" s="141" t="s">
        <v>407</v>
      </c>
      <c r="E95" s="369"/>
      <c r="F95" s="142">
        <f t="shared" si="3"/>
        <v>0</v>
      </c>
    </row>
    <row r="96" spans="1:6" ht="38.25">
      <c r="A96" s="138">
        <v>59</v>
      </c>
      <c r="B96" s="156" t="s">
        <v>735</v>
      </c>
      <c r="C96" s="141">
        <v>5</v>
      </c>
      <c r="D96" s="141" t="s">
        <v>407</v>
      </c>
      <c r="E96" s="369"/>
      <c r="F96" s="142">
        <f t="shared" si="3"/>
        <v>0</v>
      </c>
    </row>
    <row r="97" spans="1:6" ht="38.25">
      <c r="A97" s="138">
        <v>60</v>
      </c>
      <c r="B97" s="156" t="s">
        <v>736</v>
      </c>
      <c r="C97" s="141">
        <v>67</v>
      </c>
      <c r="D97" s="141" t="s">
        <v>407</v>
      </c>
      <c r="E97" s="369"/>
      <c r="F97" s="142">
        <f t="shared" si="3"/>
        <v>0</v>
      </c>
    </row>
    <row r="98" spans="1:6">
      <c r="A98" s="138">
        <v>61</v>
      </c>
      <c r="B98" s="156" t="s">
        <v>737</v>
      </c>
      <c r="C98" s="141">
        <v>5</v>
      </c>
      <c r="D98" s="141" t="s">
        <v>407</v>
      </c>
      <c r="E98" s="369"/>
      <c r="F98" s="142">
        <f t="shared" si="3"/>
        <v>0</v>
      </c>
    </row>
    <row r="99" spans="1:6">
      <c r="A99" s="167"/>
      <c r="B99" s="132"/>
      <c r="C99" s="133"/>
      <c r="D99" s="133"/>
      <c r="E99" s="165" t="s">
        <v>695</v>
      </c>
      <c r="F99" s="164">
        <f>SUM(F91:F98)</f>
        <v>0</v>
      </c>
    </row>
    <row r="100" spans="1:6">
      <c r="A100" s="167"/>
      <c r="B100" s="132"/>
      <c r="C100" s="133"/>
      <c r="D100" s="133"/>
      <c r="E100" s="165"/>
      <c r="F100" s="164"/>
    </row>
    <row r="101" spans="1:6">
      <c r="A101" s="167"/>
      <c r="B101" s="168" t="s">
        <v>738</v>
      </c>
      <c r="C101" s="169"/>
      <c r="D101" s="169"/>
      <c r="E101" s="170"/>
      <c r="F101" s="171"/>
    </row>
    <row r="102" spans="1:6">
      <c r="A102" s="167"/>
      <c r="B102" s="113" t="s">
        <v>739</v>
      </c>
      <c r="C102" s="133"/>
      <c r="D102" s="133"/>
      <c r="E102" s="165"/>
      <c r="F102" s="134">
        <f>F15</f>
        <v>0</v>
      </c>
    </row>
    <row r="103" spans="1:6">
      <c r="A103" s="167"/>
      <c r="B103" s="113" t="s">
        <v>740</v>
      </c>
      <c r="C103" s="133"/>
      <c r="D103" s="133"/>
      <c r="E103" s="165"/>
      <c r="F103" s="134">
        <f>F24</f>
        <v>0</v>
      </c>
    </row>
    <row r="104" spans="1:6">
      <c r="A104" s="167"/>
      <c r="B104" s="113" t="s">
        <v>741</v>
      </c>
      <c r="C104" s="133"/>
      <c r="D104" s="133"/>
      <c r="E104" s="165"/>
      <c r="F104" s="134">
        <f>F33</f>
        <v>0</v>
      </c>
    </row>
    <row r="105" spans="1:6">
      <c r="A105" s="167"/>
      <c r="B105" s="113" t="s">
        <v>742</v>
      </c>
      <c r="C105" s="133"/>
      <c r="D105" s="133"/>
      <c r="E105" s="165"/>
      <c r="F105" s="134">
        <f>F46</f>
        <v>0</v>
      </c>
    </row>
    <row r="106" spans="1:6">
      <c r="A106" s="167"/>
      <c r="B106" s="113" t="s">
        <v>743</v>
      </c>
      <c r="C106" s="133"/>
      <c r="D106" s="133"/>
      <c r="E106" s="165"/>
      <c r="F106" s="134">
        <f>F75</f>
        <v>0</v>
      </c>
    </row>
    <row r="107" spans="1:6">
      <c r="A107" s="167"/>
      <c r="B107" s="172" t="s">
        <v>744</v>
      </c>
      <c r="C107" s="169"/>
      <c r="D107" s="169"/>
      <c r="E107" s="170"/>
      <c r="F107" s="171">
        <f>F99</f>
        <v>0</v>
      </c>
    </row>
    <row r="108" spans="1:6">
      <c r="A108" s="167"/>
      <c r="B108" s="113"/>
      <c r="C108" s="133"/>
      <c r="D108" s="173" t="s">
        <v>745</v>
      </c>
      <c r="E108" s="165"/>
      <c r="F108" s="164">
        <f>SUM(F102:F107)</f>
        <v>0</v>
      </c>
    </row>
    <row r="109" spans="1:6">
      <c r="A109" s="167"/>
      <c r="B109" s="132"/>
      <c r="C109" s="133"/>
      <c r="D109" s="133"/>
      <c r="E109" s="165"/>
      <c r="F109" s="165"/>
    </row>
    <row r="110" spans="1:6">
      <c r="A110" s="112"/>
      <c r="B110" s="132"/>
      <c r="C110" s="174" t="s">
        <v>677</v>
      </c>
      <c r="D110" s="175"/>
      <c r="E110" s="176"/>
      <c r="F110" s="171">
        <f>ROUND(F108*22%,2)</f>
        <v>0</v>
      </c>
    </row>
    <row r="111" spans="1:6">
      <c r="A111" s="112"/>
      <c r="B111" s="132"/>
      <c r="C111" s="177"/>
      <c r="D111" s="133" t="s">
        <v>746</v>
      </c>
      <c r="E111" s="178"/>
      <c r="F111" s="164">
        <f>F108+F110</f>
        <v>0</v>
      </c>
    </row>
    <row r="112" spans="1:6">
      <c r="B112" s="179" t="s">
        <v>747</v>
      </c>
    </row>
    <row r="114" spans="2:2">
      <c r="B114" s="179"/>
    </row>
    <row r="198" spans="5:6">
      <c r="E198"/>
      <c r="F198"/>
    </row>
    <row r="228" spans="5:6">
      <c r="E228"/>
      <c r="F228"/>
    </row>
  </sheetData>
  <sheetProtection algorithmName="SHA-512" hashValue="o+i+x8eq1NMuAT6ve1ZDDUn0ojiDc0dZoZD+T+/z3ZmqsgMMkuKWESP30ayyj1osBraiLv3zHN+iDWSNEFFfbg==" saltValue="IBO8KKdD5Y+o3SaArQ6W+A==" spinCount="100000" sheet="1" objects="1" scenarios="1"/>
  <mergeCells count="1">
    <mergeCell ref="B1:D1"/>
  </mergeCells>
  <pageMargins left="0.78749999999999998" right="0.78749999999999998" top="1.0249999999999999" bottom="1.0249999999999999" header="0.78749999999999998" footer="0.78749999999999998"/>
  <pageSetup paperSize="9" orientation="portrait" horizontalDpi="300" verticalDpi="300"/>
  <headerFooter>
    <oddHeader>&amp;C&amp;"Arial,Navadno"&amp;10&amp;Kffffff&amp;A</oddHeader>
    <oddFooter>&amp;C&amp;"Arial,Navadno"&amp;10&amp;KffffffStran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3465A4"/>
  </sheetPr>
  <dimension ref="A1:F289"/>
  <sheetViews>
    <sheetView topLeftCell="A186" zoomScaleNormal="100" workbookViewId="0">
      <selection activeCell="A84" sqref="A84:E98"/>
    </sheetView>
  </sheetViews>
  <sheetFormatPr defaultColWidth="10" defaultRowHeight="18"/>
  <cols>
    <col min="1" max="1" width="3.109375" customWidth="1"/>
    <col min="2" max="2" width="42.5546875" customWidth="1"/>
    <col min="3" max="3" width="7.21875" customWidth="1"/>
    <col min="4" max="4" width="3" customWidth="1"/>
    <col min="5" max="5" width="11" customWidth="1"/>
    <col min="6" max="6" width="12.6640625" customWidth="1"/>
  </cols>
  <sheetData>
    <row r="1" spans="1:6">
      <c r="A1" s="377"/>
      <c r="B1" s="377"/>
      <c r="C1" s="377"/>
      <c r="D1" s="377"/>
      <c r="E1" s="377"/>
      <c r="F1" s="377"/>
    </row>
    <row r="2" spans="1:6">
      <c r="A2" s="377"/>
      <c r="B2" s="377"/>
      <c r="C2" s="377"/>
      <c r="D2" s="377"/>
      <c r="E2" s="377"/>
      <c r="F2" s="377"/>
    </row>
    <row r="3" spans="1:6">
      <c r="A3" s="377"/>
      <c r="B3" s="377"/>
      <c r="C3" s="377"/>
      <c r="D3" s="377"/>
      <c r="E3" s="377"/>
      <c r="F3" s="377"/>
    </row>
    <row r="4" spans="1:6">
      <c r="A4" s="377"/>
      <c r="B4" s="377"/>
      <c r="C4" s="377"/>
      <c r="D4" s="377"/>
      <c r="E4" s="377"/>
      <c r="F4" s="377"/>
    </row>
    <row r="5" spans="1:6">
      <c r="A5" s="377"/>
      <c r="B5" s="377"/>
      <c r="C5" s="377"/>
      <c r="D5" s="377"/>
      <c r="E5" s="377"/>
      <c r="F5" s="377"/>
    </row>
    <row r="6" spans="1:6">
      <c r="A6" s="377"/>
      <c r="B6" s="377"/>
      <c r="C6" s="377"/>
      <c r="D6" s="377"/>
      <c r="E6" s="377"/>
      <c r="F6" s="377"/>
    </row>
    <row r="7" spans="1:6" ht="21.75" customHeight="1">
      <c r="A7" s="378"/>
      <c r="B7" s="626" t="s">
        <v>748</v>
      </c>
      <c r="C7" s="626"/>
      <c r="D7" s="626"/>
      <c r="E7" s="626"/>
      <c r="F7" s="377"/>
    </row>
    <row r="8" spans="1:6">
      <c r="A8" s="379"/>
      <c r="B8" s="627"/>
      <c r="C8" s="627"/>
      <c r="D8" s="627"/>
      <c r="E8" s="627"/>
      <c r="F8" s="377"/>
    </row>
    <row r="9" spans="1:6">
      <c r="A9" s="377"/>
      <c r="B9" s="377"/>
      <c r="C9" s="377"/>
      <c r="D9" s="377"/>
      <c r="E9" s="377"/>
      <c r="F9" s="377"/>
    </row>
    <row r="10" spans="1:6">
      <c r="A10" s="380" t="s">
        <v>749</v>
      </c>
      <c r="B10" s="380"/>
      <c r="C10" s="381"/>
      <c r="D10" s="382"/>
      <c r="E10" s="382" t="s">
        <v>750</v>
      </c>
      <c r="F10" s="382" t="s">
        <v>751</v>
      </c>
    </row>
    <row r="11" spans="1:6">
      <c r="A11" s="383"/>
      <c r="B11" s="383"/>
      <c r="C11" s="383"/>
      <c r="D11" s="383"/>
      <c r="E11" s="383"/>
      <c r="F11" s="383"/>
    </row>
    <row r="12" spans="1:6" ht="18.600000000000001" customHeight="1">
      <c r="A12" s="383" t="s">
        <v>3</v>
      </c>
      <c r="B12" s="384" t="s">
        <v>752</v>
      </c>
      <c r="C12" s="383"/>
      <c r="D12" s="385"/>
      <c r="E12" s="385">
        <f>'VODOVOD_"A"'!G17</f>
        <v>834.1</v>
      </c>
      <c r="F12" s="386">
        <f>'VODOVOD_"A"'!G21</f>
        <v>0</v>
      </c>
    </row>
    <row r="13" spans="1:6">
      <c r="A13" s="383"/>
      <c r="B13" s="383"/>
      <c r="C13" s="383"/>
      <c r="D13" s="387"/>
      <c r="E13" s="387"/>
      <c r="F13" s="383"/>
    </row>
    <row r="14" spans="1:6" ht="30.6" customHeight="1">
      <c r="A14" s="383" t="s">
        <v>5</v>
      </c>
      <c r="B14" s="384" t="s">
        <v>753</v>
      </c>
      <c r="C14" s="383"/>
      <c r="D14" s="385"/>
      <c r="E14" s="385">
        <f>'VODOVOD_"B"'!G15</f>
        <v>397.44</v>
      </c>
      <c r="F14" s="386">
        <f>'VODOVOD_"B"'!G20</f>
        <v>0</v>
      </c>
    </row>
    <row r="15" spans="1:6">
      <c r="A15" s="383"/>
      <c r="B15" s="383"/>
      <c r="C15" s="383"/>
      <c r="D15" s="385"/>
      <c r="E15" s="385"/>
      <c r="F15" s="386"/>
    </row>
    <row r="16" spans="1:6" ht="45">
      <c r="A16" s="383" t="s">
        <v>7</v>
      </c>
      <c r="B16" s="384" t="s">
        <v>754</v>
      </c>
      <c r="C16" s="383"/>
      <c r="D16" s="385"/>
      <c r="E16" s="385">
        <f>'VODOVOD_"C"'!F15</f>
        <v>168.9</v>
      </c>
      <c r="F16" s="386">
        <f>'VODOVOD_"C"'!F18</f>
        <v>0</v>
      </c>
    </row>
    <row r="17" spans="1:6">
      <c r="A17" s="383"/>
      <c r="B17" s="383"/>
      <c r="C17" s="383"/>
      <c r="D17" s="385"/>
      <c r="E17" s="385"/>
      <c r="F17" s="386"/>
    </row>
    <row r="18" spans="1:6" ht="56.25">
      <c r="A18" s="383" t="s">
        <v>9</v>
      </c>
      <c r="B18" s="384" t="s">
        <v>755</v>
      </c>
      <c r="C18" s="383"/>
      <c r="D18" s="385"/>
      <c r="E18" s="385">
        <f>'VODOVOD_"D"'!F15</f>
        <v>45.6</v>
      </c>
      <c r="F18" s="386">
        <f>'VODOVOD_"D"'!F20</f>
        <v>0</v>
      </c>
    </row>
    <row r="19" spans="1:6">
      <c r="A19" s="383"/>
      <c r="B19" s="383"/>
      <c r="C19" s="383"/>
      <c r="D19" s="385"/>
      <c r="E19" s="385"/>
      <c r="F19" s="383"/>
    </row>
    <row r="20" spans="1:6">
      <c r="A20" s="388" t="s">
        <v>756</v>
      </c>
      <c r="B20" s="180"/>
      <c r="C20" s="180"/>
      <c r="D20" s="385"/>
      <c r="E20" s="385"/>
      <c r="F20" s="389">
        <f>SUM(F11:F14)</f>
        <v>0</v>
      </c>
    </row>
    <row r="21" spans="1:6">
      <c r="A21" s="390"/>
      <c r="B21" s="180"/>
      <c r="C21" s="180"/>
      <c r="D21" s="385"/>
      <c r="E21" s="385"/>
      <c r="F21" s="181"/>
    </row>
    <row r="22" spans="1:6">
      <c r="A22" s="380" t="s">
        <v>757</v>
      </c>
      <c r="B22" s="380"/>
      <c r="C22" s="380"/>
      <c r="D22" s="380"/>
      <c r="E22" s="380"/>
      <c r="F22" s="391">
        <f>F63</f>
        <v>0</v>
      </c>
    </row>
    <row r="23" spans="1:6">
      <c r="A23" s="180"/>
      <c r="B23" s="180"/>
      <c r="C23" s="180"/>
      <c r="D23" s="180"/>
      <c r="E23" s="180"/>
      <c r="F23" s="392"/>
    </row>
    <row r="24" spans="1:6">
      <c r="A24" s="380" t="s">
        <v>758</v>
      </c>
      <c r="B24" s="380"/>
      <c r="C24" s="380"/>
      <c r="D24" s="380"/>
      <c r="E24" s="380"/>
      <c r="F24" s="391">
        <f>F73</f>
        <v>0</v>
      </c>
    </row>
    <row r="25" spans="1:6">
      <c r="A25" s="393"/>
      <c r="B25" s="393"/>
      <c r="C25" s="393"/>
      <c r="D25" s="393"/>
      <c r="E25" s="393"/>
      <c r="F25" s="394"/>
    </row>
    <row r="26" spans="1:6">
      <c r="A26" s="180"/>
      <c r="B26" s="180"/>
      <c r="C26" s="180"/>
      <c r="D26" s="180"/>
      <c r="E26" s="180"/>
      <c r="F26" s="392"/>
    </row>
    <row r="27" spans="1:6">
      <c r="A27" s="395" t="s">
        <v>759</v>
      </c>
      <c r="B27" s="396"/>
      <c r="C27" s="397"/>
      <c r="D27" s="396"/>
      <c r="E27" s="398"/>
      <c r="F27" s="399">
        <f>SUM(F20:F26)</f>
        <v>0</v>
      </c>
    </row>
    <row r="28" spans="1:6">
      <c r="A28" s="400"/>
      <c r="B28" s="383"/>
      <c r="C28" s="401"/>
      <c r="D28" s="401" t="s">
        <v>760</v>
      </c>
      <c r="E28" s="402">
        <f>F27/E30</f>
        <v>0</v>
      </c>
      <c r="F28" s="402"/>
    </row>
    <row r="29" spans="1:6">
      <c r="A29" s="400"/>
      <c r="B29" s="383"/>
      <c r="C29" s="403"/>
      <c r="D29" s="404"/>
      <c r="E29" s="402"/>
      <c r="F29" s="377"/>
    </row>
    <row r="30" spans="1:6">
      <c r="A30" s="405"/>
      <c r="B30" s="383"/>
      <c r="C30" s="182"/>
      <c r="D30" s="406" t="s">
        <v>761</v>
      </c>
      <c r="E30" s="407">
        <f>E12+E14+E16+E18</f>
        <v>1446.04</v>
      </c>
      <c r="F30" s="377"/>
    </row>
    <row r="31" spans="1:6">
      <c r="A31" s="405"/>
      <c r="B31" s="383"/>
      <c r="C31" s="182"/>
      <c r="D31" s="407"/>
      <c r="E31" s="408"/>
      <c r="F31" s="377"/>
    </row>
    <row r="32" spans="1:6">
      <c r="A32" s="400" t="s">
        <v>762</v>
      </c>
      <c r="B32" s="383"/>
      <c r="C32" s="383"/>
      <c r="D32" s="383"/>
      <c r="E32" s="408"/>
      <c r="F32" s="377"/>
    </row>
    <row r="33" spans="1:6">
      <c r="A33" s="383"/>
      <c r="B33" s="383"/>
      <c r="C33" s="383"/>
      <c r="D33" s="383"/>
      <c r="E33" s="408"/>
      <c r="F33" s="377"/>
    </row>
    <row r="34" spans="1:6">
      <c r="A34" s="383" t="s">
        <v>763</v>
      </c>
      <c r="B34" s="383"/>
      <c r="C34" s="383"/>
      <c r="D34" s="383"/>
      <c r="E34" s="408"/>
      <c r="F34" s="377"/>
    </row>
    <row r="35" spans="1:6">
      <c r="A35" s="383"/>
      <c r="B35" s="383"/>
      <c r="C35" s="383"/>
      <c r="D35" s="383"/>
      <c r="E35" s="408"/>
      <c r="F35" s="377"/>
    </row>
    <row r="36" spans="1:6">
      <c r="A36" s="628"/>
      <c r="B36" s="628"/>
      <c r="C36" s="628"/>
      <c r="D36" s="628"/>
      <c r="E36" s="628"/>
      <c r="F36" s="377"/>
    </row>
    <row r="37" spans="1:6">
      <c r="A37" s="409"/>
      <c r="B37" s="409"/>
      <c r="C37" s="409"/>
      <c r="D37" s="409"/>
      <c r="E37" s="409"/>
      <c r="F37" s="377"/>
    </row>
    <row r="38" spans="1:6" ht="14.65" customHeight="1">
      <c r="A38" s="629" t="s">
        <v>764</v>
      </c>
      <c r="B38" s="629"/>
      <c r="C38" s="629"/>
      <c r="D38" s="629"/>
      <c r="E38" s="409"/>
      <c r="F38" s="377"/>
    </row>
    <row r="39" spans="1:6">
      <c r="A39" s="629"/>
      <c r="B39" s="629"/>
      <c r="C39" s="629"/>
      <c r="D39" s="629"/>
      <c r="E39" s="409"/>
      <c r="F39" s="377"/>
    </row>
    <row r="40" spans="1:6">
      <c r="A40" s="629"/>
      <c r="B40" s="629"/>
      <c r="C40" s="629"/>
      <c r="D40" s="629"/>
      <c r="E40" s="409"/>
      <c r="F40" s="377"/>
    </row>
    <row r="41" spans="1:6">
      <c r="A41" s="410"/>
      <c r="B41" s="410"/>
      <c r="C41" s="410"/>
      <c r="D41" s="410"/>
      <c r="E41" s="409"/>
      <c r="F41" s="377"/>
    </row>
    <row r="42" spans="1:6">
      <c r="A42" s="383"/>
      <c r="B42" s="383"/>
      <c r="C42" s="383"/>
      <c r="D42" s="383"/>
      <c r="E42" s="383"/>
      <c r="F42" s="377"/>
    </row>
    <row r="43" spans="1:6">
      <c r="A43" s="411" t="s">
        <v>765</v>
      </c>
      <c r="B43" s="383"/>
      <c r="C43" s="383"/>
      <c r="D43" s="383"/>
      <c r="E43" s="383"/>
      <c r="F43" s="377"/>
    </row>
    <row r="44" spans="1:6">
      <c r="A44" s="383"/>
      <c r="B44" s="383"/>
      <c r="C44" s="383"/>
      <c r="D44" s="383"/>
      <c r="E44" s="383"/>
      <c r="F44" s="377"/>
    </row>
    <row r="45" spans="1:6">
      <c r="A45" s="400"/>
      <c r="B45" s="383"/>
      <c r="C45" s="383"/>
      <c r="D45" s="383"/>
      <c r="E45" s="383"/>
      <c r="F45" s="377"/>
    </row>
    <row r="46" spans="1:6">
      <c r="A46" s="384"/>
      <c r="B46" s="384"/>
      <c r="C46" s="384"/>
      <c r="D46" s="384"/>
      <c r="E46" s="384"/>
    </row>
    <row r="47" spans="1:6">
      <c r="A47" s="412" t="s">
        <v>766</v>
      </c>
      <c r="B47" s="413" t="s">
        <v>767</v>
      </c>
      <c r="C47" s="414" t="s">
        <v>768</v>
      </c>
      <c r="D47" s="415" t="s">
        <v>769</v>
      </c>
      <c r="E47" s="416" t="s">
        <v>770</v>
      </c>
      <c r="F47" s="414" t="s">
        <v>686</v>
      </c>
    </row>
    <row r="48" spans="1:6">
      <c r="A48" s="417"/>
      <c r="B48" s="182"/>
      <c r="C48" s="383"/>
      <c r="D48" s="383"/>
      <c r="E48" s="383"/>
      <c r="F48" s="386"/>
    </row>
    <row r="49" spans="1:6">
      <c r="A49" s="418"/>
      <c r="B49" s="384"/>
      <c r="C49" s="183"/>
      <c r="D49" s="387"/>
      <c r="E49" s="386"/>
      <c r="F49" s="419"/>
    </row>
    <row r="50" spans="1:6" ht="33.75">
      <c r="A50" s="418" t="s">
        <v>3</v>
      </c>
      <c r="B50" s="384" t="s">
        <v>771</v>
      </c>
      <c r="C50" s="420">
        <v>1</v>
      </c>
      <c r="D50" s="387" t="s">
        <v>772</v>
      </c>
      <c r="E50" s="373"/>
      <c r="F50" s="386">
        <f t="shared" ref="F50:F62" si="0">C50*E50</f>
        <v>0</v>
      </c>
    </row>
    <row r="51" spans="1:6" ht="22.5">
      <c r="A51" s="418" t="s">
        <v>5</v>
      </c>
      <c r="B51" s="384" t="s">
        <v>773</v>
      </c>
      <c r="C51" s="421">
        <v>1</v>
      </c>
      <c r="D51" s="387" t="s">
        <v>769</v>
      </c>
      <c r="E51" s="374"/>
      <c r="F51" s="386">
        <f t="shared" si="0"/>
        <v>0</v>
      </c>
    </row>
    <row r="52" spans="1:6" ht="22.5">
      <c r="A52" s="418" t="s">
        <v>7</v>
      </c>
      <c r="B52" s="384" t="s">
        <v>774</v>
      </c>
      <c r="C52" s="421">
        <v>1</v>
      </c>
      <c r="D52" s="387" t="s">
        <v>769</v>
      </c>
      <c r="E52" s="375"/>
      <c r="F52" s="386">
        <f t="shared" si="0"/>
        <v>0</v>
      </c>
    </row>
    <row r="53" spans="1:6">
      <c r="A53" s="418" t="s">
        <v>9</v>
      </c>
      <c r="B53" s="384" t="s">
        <v>775</v>
      </c>
      <c r="C53" s="421">
        <v>1</v>
      </c>
      <c r="D53" s="387" t="s">
        <v>769</v>
      </c>
      <c r="E53" s="375"/>
      <c r="F53" s="386">
        <f t="shared" si="0"/>
        <v>0</v>
      </c>
    </row>
    <row r="54" spans="1:6" ht="33.75">
      <c r="A54" s="418" t="s">
        <v>11</v>
      </c>
      <c r="B54" s="384" t="s">
        <v>776</v>
      </c>
      <c r="C54" s="421">
        <f>C51</f>
        <v>1</v>
      </c>
      <c r="D54" s="387" t="s">
        <v>769</v>
      </c>
      <c r="E54" s="374"/>
      <c r="F54" s="386">
        <f t="shared" si="0"/>
        <v>0</v>
      </c>
    </row>
    <row r="55" spans="1:6" ht="23.25">
      <c r="A55" s="418" t="s">
        <v>13</v>
      </c>
      <c r="B55" s="182" t="s">
        <v>777</v>
      </c>
      <c r="C55" s="422">
        <v>16</v>
      </c>
      <c r="D55" s="387" t="s">
        <v>769</v>
      </c>
      <c r="E55" s="376"/>
      <c r="F55" s="386">
        <f t="shared" si="0"/>
        <v>0</v>
      </c>
    </row>
    <row r="56" spans="1:6">
      <c r="A56" s="418" t="s">
        <v>15</v>
      </c>
      <c r="B56" s="182" t="s">
        <v>778</v>
      </c>
      <c r="C56" s="422">
        <v>30</v>
      </c>
      <c r="D56" s="387" t="s">
        <v>769</v>
      </c>
      <c r="E56" s="376"/>
      <c r="F56" s="386">
        <f t="shared" si="0"/>
        <v>0</v>
      </c>
    </row>
    <row r="57" spans="1:6" ht="22.5">
      <c r="A57" s="418" t="s">
        <v>17</v>
      </c>
      <c r="B57" s="384" t="s">
        <v>779</v>
      </c>
      <c r="C57" s="420">
        <v>1</v>
      </c>
      <c r="D57" s="387" t="s">
        <v>769</v>
      </c>
      <c r="E57" s="375"/>
      <c r="F57" s="386">
        <f t="shared" si="0"/>
        <v>0</v>
      </c>
    </row>
    <row r="58" spans="1:6" ht="33.75">
      <c r="A58" s="418" t="s">
        <v>19</v>
      </c>
      <c r="B58" s="184" t="s">
        <v>780</v>
      </c>
      <c r="C58" s="421">
        <v>1</v>
      </c>
      <c r="D58" s="387" t="s">
        <v>769</v>
      </c>
      <c r="E58" s="375"/>
      <c r="F58" s="386">
        <f t="shared" si="0"/>
        <v>0</v>
      </c>
    </row>
    <row r="59" spans="1:6" ht="33.75">
      <c r="A59" s="418" t="s">
        <v>21</v>
      </c>
      <c r="B59" s="184" t="s">
        <v>781</v>
      </c>
      <c r="C59" s="421">
        <v>1</v>
      </c>
      <c r="D59" s="387" t="s">
        <v>769</v>
      </c>
      <c r="E59" s="375"/>
      <c r="F59" s="386">
        <f t="shared" si="0"/>
        <v>0</v>
      </c>
    </row>
    <row r="60" spans="1:6" ht="33.75">
      <c r="A60" s="418" t="s">
        <v>23</v>
      </c>
      <c r="B60" s="384" t="s">
        <v>782</v>
      </c>
      <c r="C60" s="420">
        <v>1</v>
      </c>
      <c r="D60" s="387" t="s">
        <v>769</v>
      </c>
      <c r="E60" s="375"/>
      <c r="F60" s="386">
        <f t="shared" si="0"/>
        <v>0</v>
      </c>
    </row>
    <row r="61" spans="1:6">
      <c r="A61" s="418" t="s">
        <v>25</v>
      </c>
      <c r="B61" s="384" t="s">
        <v>783</v>
      </c>
      <c r="C61" s="421">
        <f>C62</f>
        <v>2</v>
      </c>
      <c r="D61" s="387" t="s">
        <v>769</v>
      </c>
      <c r="E61" s="375"/>
      <c r="F61" s="386">
        <f t="shared" si="0"/>
        <v>0</v>
      </c>
    </row>
    <row r="62" spans="1:6" ht="33.75">
      <c r="A62" s="418" t="s">
        <v>27</v>
      </c>
      <c r="B62" s="384" t="s">
        <v>784</v>
      </c>
      <c r="C62" s="421">
        <f>C73</f>
        <v>2</v>
      </c>
      <c r="D62" s="387" t="s">
        <v>769</v>
      </c>
      <c r="E62" s="375"/>
      <c r="F62" s="386">
        <f t="shared" si="0"/>
        <v>0</v>
      </c>
    </row>
    <row r="63" spans="1:6">
      <c r="A63" s="423" t="s">
        <v>785</v>
      </c>
      <c r="B63" s="182"/>
      <c r="C63" s="383"/>
      <c r="D63" s="383"/>
      <c r="E63" s="383"/>
      <c r="F63" s="386">
        <f>SUBTOTAL(109,F48:F62)</f>
        <v>0</v>
      </c>
    </row>
    <row r="64" spans="1:6">
      <c r="A64" s="424"/>
      <c r="B64" s="167"/>
      <c r="C64" s="425"/>
      <c r="D64" s="167"/>
      <c r="E64" s="426"/>
    </row>
    <row r="65" spans="1:6">
      <c r="A65" s="427"/>
      <c r="B65" s="427"/>
      <c r="C65" s="427"/>
      <c r="D65" s="427"/>
      <c r="E65" s="428"/>
      <c r="F65" s="427"/>
    </row>
    <row r="66" spans="1:6">
      <c r="A66" s="429" t="s">
        <v>758</v>
      </c>
      <c r="B66" s="430"/>
      <c r="C66" s="630" t="s">
        <v>786</v>
      </c>
      <c r="D66" s="630"/>
      <c r="E66" s="431" t="s">
        <v>787</v>
      </c>
      <c r="F66" s="431" t="s">
        <v>686</v>
      </c>
    </row>
    <row r="67" spans="1:6">
      <c r="A67" s="167"/>
      <c r="B67" s="427"/>
      <c r="C67" s="427"/>
      <c r="D67" s="427"/>
      <c r="E67" s="432"/>
      <c r="F67" s="433"/>
    </row>
    <row r="68" spans="1:6">
      <c r="A68" s="167" t="e">
        <f>('[1]Predviden vodovod (B)'!C18)+0</f>
        <v>#VALUE!</v>
      </c>
      <c r="B68" s="427" t="s">
        <v>788</v>
      </c>
      <c r="C68" s="434">
        <v>1</v>
      </c>
      <c r="D68" s="427"/>
      <c r="E68" s="435">
        <v>6</v>
      </c>
      <c r="F68" s="436">
        <f>'VODOVOD_"B"'!G18</f>
        <v>0</v>
      </c>
    </row>
    <row r="69" spans="1:6">
      <c r="A69" s="167"/>
      <c r="B69" s="427"/>
      <c r="C69" s="434"/>
      <c r="D69" s="427"/>
      <c r="E69" s="435"/>
      <c r="F69" s="436"/>
    </row>
    <row r="70" spans="1:6">
      <c r="A70" s="167" t="e">
        <f>('[1]Predviden vodovod (D)'!C18)+0</f>
        <v>#VALUE!</v>
      </c>
      <c r="B70" s="427" t="s">
        <v>789</v>
      </c>
      <c r="C70" s="434">
        <v>1</v>
      </c>
      <c r="D70" s="427"/>
      <c r="E70" s="435">
        <v>25.4</v>
      </c>
      <c r="F70" s="436">
        <f>'VODOVOD_"D"'!F18</f>
        <v>0</v>
      </c>
    </row>
    <row r="71" spans="1:6">
      <c r="A71" s="437"/>
      <c r="B71" s="437"/>
      <c r="C71" s="437"/>
      <c r="D71" s="437"/>
      <c r="E71" s="437"/>
      <c r="F71" s="438"/>
    </row>
    <row r="72" spans="1:6">
      <c r="A72" s="167"/>
      <c r="B72" s="427"/>
      <c r="C72" s="439"/>
      <c r="D72" s="439"/>
      <c r="E72" s="167"/>
      <c r="F72" s="433"/>
    </row>
    <row r="73" spans="1:6">
      <c r="A73" s="167" t="s">
        <v>790</v>
      </c>
      <c r="B73" s="427"/>
      <c r="C73" s="440">
        <f>SUM(C67:C72)</f>
        <v>2</v>
      </c>
      <c r="D73" s="439"/>
      <c r="E73" s="435">
        <f>SUM(E67:E72)</f>
        <v>31.4</v>
      </c>
      <c r="F73" s="436">
        <f>SUM(F67:F72)</f>
        <v>0</v>
      </c>
    </row>
    <row r="74" spans="1:6">
      <c r="A74" s="167"/>
      <c r="B74" s="427"/>
      <c r="C74" s="439"/>
      <c r="D74" s="439"/>
      <c r="E74" s="167"/>
      <c r="F74" s="433"/>
    </row>
    <row r="75" spans="1:6" ht="12.75" customHeight="1">
      <c r="A75" s="167"/>
      <c r="B75" s="624" t="s">
        <v>791</v>
      </c>
      <c r="C75" s="624"/>
      <c r="D75" s="624"/>
      <c r="E75" s="624"/>
      <c r="F75" s="441">
        <f>F73/E73</f>
        <v>0</v>
      </c>
    </row>
    <row r="76" spans="1:6">
      <c r="A76" s="167"/>
      <c r="B76" s="427"/>
      <c r="C76" s="439"/>
      <c r="D76" s="167"/>
      <c r="E76" s="433"/>
    </row>
    <row r="77" spans="1:6">
      <c r="A77" s="442" t="s">
        <v>759</v>
      </c>
      <c r="B77" s="443"/>
      <c r="C77" s="444"/>
      <c r="D77" s="444"/>
      <c r="E77" s="443"/>
      <c r="F77" s="445">
        <f>F63+F73+F20</f>
        <v>0</v>
      </c>
    </row>
    <row r="78" spans="1:6">
      <c r="A78" s="446"/>
      <c r="B78" s="446"/>
      <c r="C78" s="447"/>
      <c r="D78" s="446"/>
      <c r="E78" s="448"/>
    </row>
    <row r="79" spans="1:6">
      <c r="A79" s="449" t="s">
        <v>792</v>
      </c>
      <c r="B79" s="450"/>
      <c r="C79" s="450"/>
      <c r="D79" s="451"/>
      <c r="E79" s="450"/>
    </row>
    <row r="80" spans="1:6">
      <c r="A80" s="450"/>
      <c r="B80" s="450"/>
      <c r="C80" s="450"/>
      <c r="D80" s="451"/>
      <c r="E80" s="450"/>
    </row>
    <row r="81" spans="1:5">
      <c r="A81" s="450"/>
      <c r="B81" s="450"/>
      <c r="C81" s="450"/>
      <c r="D81" s="451"/>
      <c r="E81" s="450"/>
    </row>
    <row r="82" spans="1:5">
      <c r="A82" s="450"/>
      <c r="B82" s="450"/>
      <c r="C82" s="450"/>
      <c r="D82" s="451"/>
      <c r="E82" s="450"/>
    </row>
    <row r="83" spans="1:5">
      <c r="A83" s="452" t="s">
        <v>793</v>
      </c>
      <c r="B83" s="383"/>
      <c r="C83" s="383"/>
      <c r="D83" s="400"/>
      <c r="E83" s="383"/>
    </row>
    <row r="84" spans="1:5" ht="19.350000000000001" customHeight="1">
      <c r="A84" s="622" t="s">
        <v>794</v>
      </c>
      <c r="B84" s="622"/>
      <c r="C84" s="622"/>
      <c r="D84" s="622"/>
      <c r="E84" s="622"/>
    </row>
    <row r="85" spans="1:5">
      <c r="A85" s="622"/>
      <c r="B85" s="622"/>
      <c r="C85" s="622"/>
      <c r="D85" s="622"/>
      <c r="E85" s="622"/>
    </row>
    <row r="86" spans="1:5">
      <c r="A86" s="622"/>
      <c r="B86" s="622"/>
      <c r="C86" s="622"/>
      <c r="D86" s="622"/>
      <c r="E86" s="622"/>
    </row>
    <row r="87" spans="1:5">
      <c r="A87" s="622"/>
      <c r="B87" s="622"/>
      <c r="C87" s="622"/>
      <c r="D87" s="622"/>
      <c r="E87" s="622"/>
    </row>
    <row r="88" spans="1:5">
      <c r="A88" s="622"/>
      <c r="B88" s="622"/>
      <c r="C88" s="622"/>
      <c r="D88" s="622"/>
      <c r="E88" s="622"/>
    </row>
    <row r="89" spans="1:5">
      <c r="A89" s="622"/>
      <c r="B89" s="622"/>
      <c r="C89" s="622"/>
      <c r="D89" s="622"/>
      <c r="E89" s="622"/>
    </row>
    <row r="90" spans="1:5">
      <c r="A90" s="622"/>
      <c r="B90" s="622"/>
      <c r="C90" s="622"/>
      <c r="D90" s="622"/>
      <c r="E90" s="622"/>
    </row>
    <row r="91" spans="1:5">
      <c r="A91" s="622"/>
      <c r="B91" s="622"/>
      <c r="C91" s="622"/>
      <c r="D91" s="622"/>
      <c r="E91" s="622"/>
    </row>
    <row r="92" spans="1:5">
      <c r="A92" s="622"/>
      <c r="B92" s="622"/>
      <c r="C92" s="622"/>
      <c r="D92" s="622"/>
      <c r="E92" s="622"/>
    </row>
    <row r="93" spans="1:5">
      <c r="A93" s="622"/>
      <c r="B93" s="622"/>
      <c r="C93" s="622"/>
      <c r="D93" s="622"/>
      <c r="E93" s="622"/>
    </row>
    <row r="94" spans="1:5">
      <c r="A94" s="622"/>
      <c r="B94" s="622"/>
      <c r="C94" s="622"/>
      <c r="D94" s="622"/>
      <c r="E94" s="622"/>
    </row>
    <row r="95" spans="1:5">
      <c r="A95" s="622"/>
      <c r="B95" s="622"/>
      <c r="C95" s="622"/>
      <c r="D95" s="622"/>
      <c r="E95" s="622"/>
    </row>
    <row r="96" spans="1:5">
      <c r="A96" s="622"/>
      <c r="B96" s="622"/>
      <c r="C96" s="622"/>
      <c r="D96" s="622"/>
      <c r="E96" s="622"/>
    </row>
    <row r="97" spans="1:5">
      <c r="A97" s="622"/>
      <c r="B97" s="622"/>
      <c r="C97" s="622"/>
      <c r="D97" s="622"/>
      <c r="E97" s="622"/>
    </row>
    <row r="98" spans="1:5">
      <c r="A98" s="622"/>
      <c r="B98" s="622"/>
      <c r="C98" s="622"/>
      <c r="D98" s="622"/>
      <c r="E98" s="622"/>
    </row>
    <row r="99" spans="1:5">
      <c r="A99" s="384"/>
      <c r="B99" s="384"/>
      <c r="C99" s="384"/>
      <c r="D99" s="384"/>
      <c r="E99" s="384"/>
    </row>
    <row r="100" spans="1:5">
      <c r="A100" s="452" t="s">
        <v>795</v>
      </c>
      <c r="B100" s="450"/>
      <c r="C100" s="450"/>
      <c r="D100" s="451"/>
      <c r="E100" s="450"/>
    </row>
    <row r="101" spans="1:5" ht="19.350000000000001" customHeight="1">
      <c r="A101" s="625" t="s">
        <v>796</v>
      </c>
      <c r="B101" s="625"/>
      <c r="C101" s="625"/>
      <c r="D101" s="625"/>
      <c r="E101" s="625"/>
    </row>
    <row r="102" spans="1:5">
      <c r="A102" s="625"/>
      <c r="B102" s="625"/>
      <c r="C102" s="625"/>
      <c r="D102" s="625"/>
      <c r="E102" s="625"/>
    </row>
    <row r="103" spans="1:5">
      <c r="A103" s="625"/>
      <c r="B103" s="625"/>
      <c r="C103" s="625"/>
      <c r="D103" s="625"/>
      <c r="E103" s="625"/>
    </row>
    <row r="104" spans="1:5">
      <c r="A104" s="625"/>
      <c r="B104" s="625"/>
      <c r="C104" s="625"/>
      <c r="D104" s="625"/>
      <c r="E104" s="625"/>
    </row>
    <row r="105" spans="1:5">
      <c r="A105" s="625"/>
      <c r="B105" s="625"/>
      <c r="C105" s="625"/>
      <c r="D105" s="625"/>
      <c r="E105" s="625"/>
    </row>
    <row r="106" spans="1:5">
      <c r="A106" s="625"/>
      <c r="B106" s="625"/>
      <c r="C106" s="625"/>
      <c r="D106" s="625"/>
      <c r="E106" s="625"/>
    </row>
    <row r="107" spans="1:5">
      <c r="A107" s="625"/>
      <c r="B107" s="625"/>
      <c r="C107" s="625"/>
      <c r="D107" s="625"/>
      <c r="E107" s="625"/>
    </row>
    <row r="108" spans="1:5">
      <c r="A108" s="625"/>
      <c r="B108" s="625"/>
      <c r="C108" s="625"/>
      <c r="D108" s="625"/>
      <c r="E108" s="625"/>
    </row>
    <row r="109" spans="1:5">
      <c r="A109" s="625"/>
      <c r="B109" s="625"/>
      <c r="C109" s="625"/>
      <c r="D109" s="625"/>
      <c r="E109" s="625"/>
    </row>
    <row r="110" spans="1:5">
      <c r="A110" s="384"/>
      <c r="B110" s="384"/>
      <c r="C110" s="384"/>
      <c r="D110" s="384"/>
      <c r="E110" s="384"/>
    </row>
    <row r="111" spans="1:5" ht="19.350000000000001" customHeight="1">
      <c r="A111" s="625" t="s">
        <v>797</v>
      </c>
      <c r="B111" s="625"/>
      <c r="C111" s="625"/>
      <c r="D111" s="625"/>
      <c r="E111" s="625"/>
    </row>
    <row r="112" spans="1:5">
      <c r="A112" s="625"/>
      <c r="B112" s="625"/>
      <c r="C112" s="625"/>
      <c r="D112" s="625"/>
      <c r="E112" s="625"/>
    </row>
    <row r="113" spans="1:5">
      <c r="A113" s="625"/>
      <c r="B113" s="625"/>
      <c r="C113" s="625"/>
      <c r="D113" s="625"/>
      <c r="E113" s="625"/>
    </row>
    <row r="114" spans="1:5">
      <c r="A114" s="625"/>
      <c r="B114" s="625"/>
      <c r="C114" s="625"/>
      <c r="D114" s="625"/>
      <c r="E114" s="625"/>
    </row>
    <row r="115" spans="1:5">
      <c r="A115" s="625"/>
      <c r="B115" s="625"/>
      <c r="C115" s="625"/>
      <c r="D115" s="625"/>
      <c r="E115" s="625"/>
    </row>
    <row r="116" spans="1:5">
      <c r="A116" s="625"/>
      <c r="B116" s="625"/>
      <c r="C116" s="625"/>
      <c r="D116" s="625"/>
      <c r="E116" s="625"/>
    </row>
    <row r="117" spans="1:5">
      <c r="A117" s="384"/>
      <c r="B117" s="384"/>
      <c r="C117" s="384"/>
      <c r="D117" s="384"/>
      <c r="E117" s="384"/>
    </row>
    <row r="118" spans="1:5">
      <c r="A118" s="452" t="s">
        <v>798</v>
      </c>
      <c r="B118" s="184"/>
      <c r="C118" s="184"/>
      <c r="D118" s="184"/>
      <c r="E118" s="184"/>
    </row>
    <row r="119" spans="1:5" ht="19.350000000000001" customHeight="1">
      <c r="A119" s="622" t="s">
        <v>799</v>
      </c>
      <c r="B119" s="622"/>
      <c r="C119" s="622"/>
      <c r="D119" s="622"/>
      <c r="E119" s="622"/>
    </row>
    <row r="120" spans="1:5">
      <c r="A120" s="622"/>
      <c r="B120" s="622"/>
      <c r="C120" s="622"/>
      <c r="D120" s="622"/>
      <c r="E120" s="622"/>
    </row>
    <row r="121" spans="1:5">
      <c r="A121" s="622"/>
      <c r="B121" s="622"/>
      <c r="C121" s="622"/>
      <c r="D121" s="622"/>
      <c r="E121" s="622"/>
    </row>
    <row r="122" spans="1:5">
      <c r="A122" s="622"/>
      <c r="B122" s="622"/>
      <c r="C122" s="622"/>
      <c r="D122" s="622"/>
      <c r="E122" s="622"/>
    </row>
    <row r="123" spans="1:5">
      <c r="A123" s="622"/>
      <c r="B123" s="622"/>
      <c r="C123" s="622"/>
      <c r="D123" s="622"/>
      <c r="E123" s="622"/>
    </row>
    <row r="124" spans="1:5">
      <c r="A124" s="622"/>
      <c r="B124" s="622"/>
      <c r="C124" s="622"/>
      <c r="D124" s="622"/>
      <c r="E124" s="622"/>
    </row>
    <row r="125" spans="1:5">
      <c r="A125" s="384"/>
      <c r="B125" s="384"/>
      <c r="C125" s="384"/>
      <c r="D125" s="384"/>
      <c r="E125" s="384"/>
    </row>
    <row r="126" spans="1:5">
      <c r="A126" s="452" t="s">
        <v>800</v>
      </c>
      <c r="B126" s="184"/>
      <c r="C126" s="184"/>
      <c r="D126" s="184"/>
      <c r="E126" s="184"/>
    </row>
    <row r="127" spans="1:5" ht="19.350000000000001" customHeight="1">
      <c r="A127" s="622" t="s">
        <v>801</v>
      </c>
      <c r="B127" s="622"/>
      <c r="C127" s="622"/>
      <c r="D127" s="622"/>
      <c r="E127" s="622"/>
    </row>
    <row r="128" spans="1:5">
      <c r="A128" s="622"/>
      <c r="B128" s="622"/>
      <c r="C128" s="622"/>
      <c r="D128" s="622"/>
      <c r="E128" s="622"/>
    </row>
    <row r="129" spans="1:5">
      <c r="A129" s="622"/>
      <c r="B129" s="622"/>
      <c r="C129" s="622"/>
      <c r="D129" s="622"/>
      <c r="E129" s="622"/>
    </row>
    <row r="130" spans="1:5">
      <c r="A130" s="384"/>
      <c r="B130" s="384"/>
      <c r="C130" s="384"/>
      <c r="D130" s="384"/>
      <c r="E130" s="384"/>
    </row>
    <row r="131" spans="1:5">
      <c r="A131" s="452" t="s">
        <v>802</v>
      </c>
      <c r="B131" s="450"/>
      <c r="C131" s="450"/>
      <c r="D131" s="451"/>
      <c r="E131" s="450"/>
    </row>
    <row r="132" spans="1:5" ht="19.350000000000001" customHeight="1">
      <c r="A132" s="622" t="s">
        <v>803</v>
      </c>
      <c r="B132" s="622"/>
      <c r="C132" s="622"/>
      <c r="D132" s="622"/>
      <c r="E132" s="622"/>
    </row>
    <row r="133" spans="1:5">
      <c r="A133" s="184"/>
      <c r="B133" s="184"/>
      <c r="C133" s="184"/>
      <c r="D133" s="184"/>
      <c r="E133" s="184"/>
    </row>
    <row r="134" spans="1:5">
      <c r="A134" s="452" t="s">
        <v>804</v>
      </c>
      <c r="B134" s="184"/>
      <c r="C134" s="184"/>
      <c r="D134" s="184"/>
      <c r="E134" s="184"/>
    </row>
    <row r="135" spans="1:5" ht="19.350000000000001" customHeight="1">
      <c r="A135" s="622" t="s">
        <v>805</v>
      </c>
      <c r="B135" s="622"/>
      <c r="C135" s="622"/>
      <c r="D135" s="622"/>
      <c r="E135" s="622"/>
    </row>
    <row r="136" spans="1:5">
      <c r="A136" s="622"/>
      <c r="B136" s="622"/>
      <c r="C136" s="622"/>
      <c r="D136" s="622"/>
      <c r="E136" s="622"/>
    </row>
    <row r="137" spans="1:5">
      <c r="A137" s="622"/>
      <c r="B137" s="622"/>
      <c r="C137" s="622"/>
      <c r="D137" s="622"/>
      <c r="E137" s="622"/>
    </row>
    <row r="138" spans="1:5">
      <c r="A138" s="453"/>
      <c r="B138" s="450"/>
      <c r="C138" s="450"/>
      <c r="D138" s="451"/>
      <c r="E138" s="450"/>
    </row>
    <row r="139" spans="1:5">
      <c r="A139" s="452" t="s">
        <v>806</v>
      </c>
      <c r="B139" s="450"/>
      <c r="C139" s="450"/>
      <c r="D139" s="451"/>
      <c r="E139" s="450"/>
    </row>
    <row r="140" spans="1:5" ht="19.350000000000001" customHeight="1">
      <c r="A140" s="622" t="s">
        <v>807</v>
      </c>
      <c r="B140" s="622"/>
      <c r="C140" s="622"/>
      <c r="D140" s="622"/>
      <c r="E140" s="622"/>
    </row>
    <row r="141" spans="1:5">
      <c r="A141" s="622"/>
      <c r="B141" s="622"/>
      <c r="C141" s="622"/>
      <c r="D141" s="622"/>
      <c r="E141" s="622"/>
    </row>
    <row r="142" spans="1:5">
      <c r="A142" s="453"/>
      <c r="B142" s="450"/>
      <c r="C142" s="450"/>
      <c r="D142" s="451"/>
      <c r="E142" s="450"/>
    </row>
    <row r="143" spans="1:5">
      <c r="A143" s="452" t="s">
        <v>808</v>
      </c>
      <c r="B143" s="450"/>
      <c r="C143" s="450"/>
      <c r="D143" s="451"/>
      <c r="E143" s="450"/>
    </row>
    <row r="144" spans="1:5" ht="19.350000000000001" customHeight="1">
      <c r="A144" s="622" t="s">
        <v>809</v>
      </c>
      <c r="B144" s="622"/>
      <c r="C144" s="622"/>
      <c r="D144" s="622"/>
      <c r="E144" s="622"/>
    </row>
    <row r="145" spans="1:5">
      <c r="A145" s="622"/>
      <c r="B145" s="622"/>
      <c r="C145" s="622"/>
      <c r="D145" s="622"/>
      <c r="E145" s="622"/>
    </row>
    <row r="146" spans="1:5">
      <c r="A146" s="453"/>
      <c r="B146" s="450"/>
      <c r="C146" s="450"/>
      <c r="D146" s="451"/>
      <c r="E146" s="450"/>
    </row>
    <row r="147" spans="1:5">
      <c r="A147" s="452" t="s">
        <v>810</v>
      </c>
      <c r="B147" s="450"/>
      <c r="C147" s="450"/>
      <c r="D147" s="451"/>
      <c r="E147" s="450"/>
    </row>
    <row r="148" spans="1:5" ht="19.350000000000001" customHeight="1">
      <c r="A148" s="622" t="s">
        <v>811</v>
      </c>
      <c r="B148" s="622"/>
      <c r="C148" s="622"/>
      <c r="D148" s="622"/>
      <c r="E148" s="622"/>
    </row>
    <row r="149" spans="1:5">
      <c r="A149" s="622"/>
      <c r="B149" s="622"/>
      <c r="C149" s="622"/>
      <c r="D149" s="622"/>
      <c r="E149" s="622"/>
    </row>
    <row r="150" spans="1:5">
      <c r="A150" s="622"/>
      <c r="B150" s="622"/>
      <c r="C150" s="622"/>
      <c r="D150" s="622"/>
      <c r="E150" s="622"/>
    </row>
    <row r="151" spans="1:5">
      <c r="A151" s="622"/>
      <c r="B151" s="622"/>
      <c r="C151" s="622"/>
      <c r="D151" s="622"/>
      <c r="E151" s="622"/>
    </row>
    <row r="152" spans="1:5">
      <c r="A152" s="622"/>
      <c r="B152" s="622"/>
      <c r="C152" s="622"/>
      <c r="D152" s="622"/>
      <c r="E152" s="622"/>
    </row>
    <row r="153" spans="1:5">
      <c r="A153" s="622"/>
      <c r="B153" s="622"/>
      <c r="C153" s="622"/>
      <c r="D153" s="622"/>
      <c r="E153" s="622"/>
    </row>
    <row r="154" spans="1:5">
      <c r="A154" s="622"/>
      <c r="B154" s="622"/>
      <c r="C154" s="622"/>
      <c r="D154" s="622"/>
      <c r="E154" s="622"/>
    </row>
    <row r="155" spans="1:5">
      <c r="A155" s="453"/>
      <c r="B155" s="450"/>
      <c r="C155" s="450"/>
      <c r="D155" s="451"/>
      <c r="E155" s="450"/>
    </row>
    <row r="156" spans="1:5">
      <c r="A156" s="452" t="s">
        <v>812</v>
      </c>
      <c r="B156" s="450"/>
      <c r="C156" s="450"/>
      <c r="D156" s="451"/>
      <c r="E156" s="450"/>
    </row>
    <row r="157" spans="1:5" ht="19.350000000000001" customHeight="1">
      <c r="A157" s="622" t="s">
        <v>813</v>
      </c>
      <c r="B157" s="622"/>
      <c r="C157" s="622"/>
      <c r="D157" s="622"/>
      <c r="E157" s="622"/>
    </row>
    <row r="158" spans="1:5">
      <c r="A158" s="622"/>
      <c r="B158" s="622"/>
      <c r="C158" s="622"/>
      <c r="D158" s="622"/>
      <c r="E158" s="622"/>
    </row>
    <row r="159" spans="1:5">
      <c r="A159" s="622"/>
      <c r="B159" s="622"/>
      <c r="C159" s="622"/>
      <c r="D159" s="622"/>
      <c r="E159" s="622"/>
    </row>
    <row r="160" spans="1:5">
      <c r="A160" s="622"/>
      <c r="B160" s="622"/>
      <c r="C160" s="622"/>
      <c r="D160" s="622"/>
      <c r="E160" s="622"/>
    </row>
    <row r="161" spans="1:5">
      <c r="A161" s="622"/>
      <c r="B161" s="622"/>
      <c r="C161" s="622"/>
      <c r="D161" s="622"/>
      <c r="E161" s="622"/>
    </row>
    <row r="162" spans="1:5">
      <c r="A162" s="622"/>
      <c r="B162" s="622"/>
      <c r="C162" s="622"/>
      <c r="D162" s="622"/>
      <c r="E162" s="622"/>
    </row>
    <row r="163" spans="1:5">
      <c r="A163" s="453"/>
      <c r="B163" s="450"/>
      <c r="C163" s="450"/>
      <c r="D163" s="451"/>
      <c r="E163" s="450"/>
    </row>
    <row r="164" spans="1:5">
      <c r="A164" s="452" t="s">
        <v>814</v>
      </c>
      <c r="C164" s="450"/>
      <c r="D164" s="451"/>
      <c r="E164" s="450"/>
    </row>
    <row r="165" spans="1:5" ht="19.350000000000001" customHeight="1">
      <c r="A165" s="622" t="s">
        <v>815</v>
      </c>
      <c r="B165" s="622" t="s">
        <v>816</v>
      </c>
      <c r="C165" s="622"/>
      <c r="D165" s="622"/>
      <c r="E165" s="622"/>
    </row>
    <row r="166" spans="1:5">
      <c r="A166" s="622"/>
      <c r="B166" s="622"/>
      <c r="C166" s="622"/>
      <c r="D166" s="622"/>
      <c r="E166" s="622"/>
    </row>
    <row r="167" spans="1:5">
      <c r="A167" s="622"/>
      <c r="B167" s="622"/>
      <c r="C167" s="622"/>
      <c r="D167" s="622"/>
      <c r="E167" s="622"/>
    </row>
    <row r="168" spans="1:5">
      <c r="A168" s="622"/>
      <c r="B168" s="622"/>
      <c r="C168" s="622"/>
      <c r="D168" s="622"/>
      <c r="E168" s="622"/>
    </row>
    <row r="169" spans="1:5">
      <c r="A169" s="622"/>
      <c r="B169" s="622"/>
      <c r="C169" s="622"/>
      <c r="D169" s="622"/>
      <c r="E169" s="622"/>
    </row>
    <row r="170" spans="1:5">
      <c r="A170" s="622"/>
      <c r="B170" s="622"/>
      <c r="C170" s="622"/>
      <c r="D170" s="622"/>
      <c r="E170" s="622"/>
    </row>
    <row r="171" spans="1:5">
      <c r="A171" s="622"/>
      <c r="B171" s="622"/>
      <c r="C171" s="622"/>
      <c r="D171" s="622"/>
      <c r="E171" s="622"/>
    </row>
    <row r="172" spans="1:5">
      <c r="A172" s="622"/>
      <c r="B172" s="622"/>
      <c r="C172" s="622"/>
      <c r="D172" s="622"/>
      <c r="E172" s="622"/>
    </row>
    <row r="173" spans="1:5">
      <c r="A173" s="384"/>
      <c r="B173" s="384"/>
      <c r="C173" s="384"/>
      <c r="D173" s="384"/>
      <c r="E173" s="384"/>
    </row>
    <row r="174" spans="1:5">
      <c r="A174" s="452" t="s">
        <v>817</v>
      </c>
      <c r="B174" s="384"/>
      <c r="C174" s="384"/>
      <c r="D174" s="384"/>
      <c r="E174" s="384"/>
    </row>
    <row r="175" spans="1:5" ht="19.350000000000001" customHeight="1">
      <c r="A175" s="622" t="s">
        <v>818</v>
      </c>
      <c r="B175" s="622"/>
      <c r="C175" s="622"/>
      <c r="D175" s="622"/>
      <c r="E175" s="622"/>
    </row>
    <row r="176" spans="1:5">
      <c r="A176" s="622"/>
      <c r="B176" s="622"/>
      <c r="C176" s="622"/>
      <c r="D176" s="622"/>
      <c r="E176" s="622"/>
    </row>
    <row r="177" spans="1:5">
      <c r="A177" s="622"/>
      <c r="B177" s="622"/>
      <c r="C177" s="622"/>
      <c r="D177" s="622"/>
      <c r="E177" s="622"/>
    </row>
    <row r="178" spans="1:5">
      <c r="A178" s="622"/>
      <c r="B178" s="622"/>
      <c r="C178" s="622"/>
      <c r="D178" s="622"/>
      <c r="E178" s="622"/>
    </row>
    <row r="179" spans="1:5">
      <c r="A179" s="622"/>
      <c r="B179" s="622"/>
      <c r="C179" s="622"/>
      <c r="D179" s="622"/>
      <c r="E179" s="622"/>
    </row>
    <row r="180" spans="1:5">
      <c r="A180" s="622"/>
      <c r="B180" s="622"/>
      <c r="C180" s="622"/>
      <c r="D180" s="622"/>
      <c r="E180" s="622"/>
    </row>
    <row r="181" spans="1:5">
      <c r="A181" s="384"/>
      <c r="B181" s="384"/>
      <c r="C181" s="384"/>
      <c r="D181" s="384"/>
      <c r="E181" s="384"/>
    </row>
    <row r="182" spans="1:5">
      <c r="A182" s="452" t="s">
        <v>819</v>
      </c>
      <c r="B182" s="384"/>
      <c r="C182" s="384"/>
      <c r="D182" s="384"/>
      <c r="E182" s="384"/>
    </row>
    <row r="183" spans="1:5" ht="19.350000000000001" customHeight="1">
      <c r="A183" s="622" t="s">
        <v>820</v>
      </c>
      <c r="B183" s="622"/>
      <c r="C183" s="622"/>
      <c r="D183" s="622"/>
      <c r="E183" s="622"/>
    </row>
    <row r="184" spans="1:5">
      <c r="A184" s="622"/>
      <c r="B184" s="622"/>
      <c r="C184" s="622"/>
      <c r="D184" s="622"/>
      <c r="E184" s="622"/>
    </row>
    <row r="185" spans="1:5">
      <c r="A185" s="622"/>
      <c r="B185" s="622"/>
      <c r="C185" s="622"/>
      <c r="D185" s="622"/>
      <c r="E185" s="622"/>
    </row>
    <row r="186" spans="1:5">
      <c r="A186" s="384"/>
      <c r="B186" s="384"/>
      <c r="C186" s="384"/>
      <c r="D186" s="384"/>
      <c r="E186" s="384"/>
    </row>
    <row r="187" spans="1:5">
      <c r="A187" s="452" t="s">
        <v>821</v>
      </c>
      <c r="B187" s="384"/>
      <c r="C187" s="384"/>
      <c r="D187" s="384"/>
      <c r="E187" s="384"/>
    </row>
    <row r="188" spans="1:5">
      <c r="A188" s="452"/>
      <c r="B188" s="384"/>
      <c r="C188" s="384"/>
      <c r="D188" s="384"/>
      <c r="E188" s="384"/>
    </row>
    <row r="189" spans="1:5" ht="19.350000000000001" customHeight="1">
      <c r="A189" s="623" t="s">
        <v>822</v>
      </c>
      <c r="B189" s="623"/>
      <c r="C189" s="623"/>
      <c r="D189" s="623"/>
      <c r="E189" s="623"/>
    </row>
    <row r="190" spans="1:5">
      <c r="A190" s="623"/>
      <c r="B190" s="623"/>
      <c r="C190" s="623"/>
      <c r="D190" s="623"/>
      <c r="E190" s="623"/>
    </row>
    <row r="191" spans="1:5">
      <c r="A191" s="623"/>
      <c r="B191" s="623"/>
      <c r="C191" s="623"/>
      <c r="D191" s="623"/>
      <c r="E191" s="623"/>
    </row>
    <row r="192" spans="1:5">
      <c r="A192" s="623"/>
      <c r="B192" s="623"/>
      <c r="C192" s="623"/>
      <c r="D192" s="623"/>
      <c r="E192" s="623"/>
    </row>
    <row r="193" spans="1:5">
      <c r="A193" s="623"/>
      <c r="B193" s="623"/>
      <c r="C193" s="623"/>
      <c r="D193" s="623"/>
      <c r="E193" s="623"/>
    </row>
    <row r="194" spans="1:5">
      <c r="A194" s="623"/>
      <c r="B194" s="623"/>
      <c r="C194" s="623"/>
      <c r="D194" s="623"/>
      <c r="E194" s="623"/>
    </row>
    <row r="195" spans="1:5">
      <c r="A195" s="623"/>
      <c r="B195" s="623"/>
      <c r="C195" s="623"/>
      <c r="D195" s="623"/>
      <c r="E195" s="623"/>
    </row>
    <row r="196" spans="1:5">
      <c r="A196" s="623"/>
      <c r="B196" s="623"/>
      <c r="C196" s="623"/>
      <c r="D196" s="623"/>
      <c r="E196" s="623"/>
    </row>
    <row r="197" spans="1:5">
      <c r="A197" s="384"/>
      <c r="B197" s="384"/>
      <c r="C197" s="384"/>
      <c r="D197" s="384"/>
      <c r="E197" s="384"/>
    </row>
    <row r="198" spans="1:5" ht="19.350000000000001" customHeight="1">
      <c r="A198" s="623" t="s">
        <v>823</v>
      </c>
      <c r="B198" s="623"/>
      <c r="C198" s="623"/>
      <c r="D198" s="623"/>
      <c r="E198" s="623"/>
    </row>
    <row r="199" spans="1:5">
      <c r="A199" s="623"/>
      <c r="B199" s="623"/>
      <c r="C199" s="623"/>
      <c r="D199" s="623"/>
      <c r="E199" s="623"/>
    </row>
    <row r="200" spans="1:5">
      <c r="A200" s="623"/>
      <c r="B200" s="623"/>
      <c r="C200" s="623"/>
      <c r="D200" s="623"/>
      <c r="E200" s="623"/>
    </row>
    <row r="201" spans="1:5">
      <c r="A201" s="623"/>
      <c r="B201" s="623"/>
      <c r="C201" s="623"/>
      <c r="D201" s="623"/>
      <c r="E201" s="623"/>
    </row>
    <row r="202" spans="1:5">
      <c r="A202" s="623"/>
      <c r="B202" s="623"/>
      <c r="C202" s="623"/>
      <c r="D202" s="623"/>
      <c r="E202" s="623"/>
    </row>
    <row r="203" spans="1:5">
      <c r="A203" s="623"/>
      <c r="B203" s="623"/>
      <c r="C203" s="623"/>
      <c r="D203" s="623"/>
      <c r="E203" s="623"/>
    </row>
    <row r="204" spans="1:5">
      <c r="A204" s="623"/>
      <c r="B204" s="623"/>
      <c r="C204" s="623"/>
      <c r="D204" s="623"/>
      <c r="E204" s="623"/>
    </row>
    <row r="205" spans="1:5">
      <c r="A205" s="384"/>
      <c r="B205" s="384"/>
      <c r="C205" s="384"/>
      <c r="D205" s="384"/>
      <c r="E205" s="384"/>
    </row>
    <row r="206" spans="1:5" ht="12.75" customHeight="1">
      <c r="A206" s="623" t="s">
        <v>824</v>
      </c>
      <c r="B206" s="623"/>
      <c r="C206" s="623"/>
      <c r="D206" s="623"/>
      <c r="E206" s="623"/>
    </row>
    <row r="207" spans="1:5">
      <c r="A207" s="623"/>
      <c r="B207" s="623"/>
      <c r="C207" s="623"/>
      <c r="D207" s="623"/>
      <c r="E207" s="623"/>
    </row>
    <row r="208" spans="1:5">
      <c r="A208" s="623"/>
      <c r="B208" s="623"/>
      <c r="C208" s="623"/>
      <c r="D208" s="623"/>
      <c r="E208" s="623"/>
    </row>
    <row r="209" spans="1:5">
      <c r="A209" s="623"/>
      <c r="B209" s="623"/>
      <c r="C209" s="623"/>
      <c r="D209" s="623"/>
      <c r="E209" s="623"/>
    </row>
    <row r="210" spans="1:5">
      <c r="A210" s="623"/>
      <c r="B210" s="623"/>
      <c r="C210" s="623"/>
      <c r="D210" s="623"/>
      <c r="E210" s="623"/>
    </row>
    <row r="211" spans="1:5">
      <c r="A211" s="623"/>
      <c r="B211" s="623"/>
      <c r="C211" s="623"/>
      <c r="D211" s="623"/>
      <c r="E211" s="623"/>
    </row>
    <row r="212" spans="1:5">
      <c r="A212" s="623"/>
      <c r="B212" s="623"/>
      <c r="C212" s="623"/>
      <c r="D212" s="623"/>
      <c r="E212" s="623"/>
    </row>
    <row r="213" spans="1:5">
      <c r="A213" s="623"/>
      <c r="B213" s="623"/>
      <c r="C213" s="623"/>
      <c r="D213" s="623"/>
      <c r="E213" s="623"/>
    </row>
    <row r="214" spans="1:5">
      <c r="A214" s="384"/>
      <c r="B214" s="384"/>
      <c r="C214" s="384"/>
      <c r="D214" s="384"/>
      <c r="E214" s="384"/>
    </row>
    <row r="215" spans="1:5" ht="12.75" customHeight="1">
      <c r="A215" s="623" t="s">
        <v>825</v>
      </c>
      <c r="B215" s="623"/>
      <c r="C215" s="623"/>
      <c r="D215" s="623"/>
      <c r="E215" s="623"/>
    </row>
    <row r="216" spans="1:5">
      <c r="A216" s="623"/>
      <c r="B216" s="623"/>
      <c r="C216" s="623"/>
      <c r="D216" s="623"/>
      <c r="E216" s="623"/>
    </row>
    <row r="217" spans="1:5">
      <c r="A217" s="623"/>
      <c r="B217" s="623"/>
      <c r="C217" s="623"/>
      <c r="D217" s="623"/>
      <c r="E217" s="623"/>
    </row>
    <row r="218" spans="1:5">
      <c r="A218" s="623"/>
      <c r="B218" s="623"/>
      <c r="C218" s="623"/>
      <c r="D218" s="623"/>
      <c r="E218" s="623"/>
    </row>
    <row r="219" spans="1:5">
      <c r="A219" s="623"/>
      <c r="B219" s="623"/>
      <c r="C219" s="623"/>
      <c r="D219" s="623"/>
      <c r="E219" s="623"/>
    </row>
    <row r="220" spans="1:5">
      <c r="A220" s="623"/>
      <c r="B220" s="623"/>
      <c r="C220" s="623"/>
      <c r="D220" s="623"/>
      <c r="E220" s="623"/>
    </row>
    <row r="221" spans="1:5">
      <c r="A221" s="384"/>
      <c r="B221" s="384"/>
      <c r="C221" s="384"/>
      <c r="D221" s="384"/>
      <c r="E221" s="384"/>
    </row>
    <row r="222" spans="1:5">
      <c r="A222" s="452" t="s">
        <v>826</v>
      </c>
      <c r="B222" s="450"/>
      <c r="C222" s="450"/>
      <c r="D222" s="451"/>
      <c r="E222" s="450"/>
    </row>
    <row r="223" spans="1:5" ht="12.75" customHeight="1">
      <c r="A223" s="622" t="s">
        <v>827</v>
      </c>
      <c r="B223" s="622"/>
      <c r="C223" s="622"/>
      <c r="D223" s="622"/>
      <c r="E223" s="622"/>
    </row>
    <row r="224" spans="1:5">
      <c r="A224" s="622"/>
      <c r="B224" s="622"/>
      <c r="C224" s="622"/>
      <c r="D224" s="622"/>
      <c r="E224" s="622"/>
    </row>
    <row r="225" spans="1:5">
      <c r="A225" s="622"/>
      <c r="B225" s="622"/>
      <c r="C225" s="622"/>
      <c r="D225" s="622"/>
      <c r="E225" s="622"/>
    </row>
    <row r="226" spans="1:5">
      <c r="A226" s="622"/>
      <c r="B226" s="622"/>
      <c r="C226" s="622"/>
      <c r="D226" s="622"/>
      <c r="E226" s="622"/>
    </row>
    <row r="227" spans="1:5">
      <c r="A227" s="622"/>
      <c r="B227" s="622"/>
      <c r="C227" s="622"/>
      <c r="D227" s="622"/>
      <c r="E227" s="622"/>
    </row>
    <row r="228" spans="1:5">
      <c r="A228" s="622"/>
      <c r="B228" s="622"/>
      <c r="C228" s="622"/>
      <c r="D228" s="622"/>
      <c r="E228" s="622"/>
    </row>
    <row r="229" spans="1:5">
      <c r="A229" s="384"/>
      <c r="B229" s="384"/>
      <c r="C229" s="384"/>
      <c r="D229" s="384"/>
      <c r="E229" s="384"/>
    </row>
    <row r="230" spans="1:5">
      <c r="A230" s="452" t="s">
        <v>828</v>
      </c>
      <c r="B230" s="384"/>
      <c r="C230" s="384"/>
      <c r="D230" s="384"/>
      <c r="E230" s="384"/>
    </row>
    <row r="231" spans="1:5" ht="12.75" customHeight="1">
      <c r="A231" s="622" t="s">
        <v>829</v>
      </c>
      <c r="B231" s="622"/>
      <c r="C231" s="622"/>
      <c r="D231" s="622"/>
      <c r="E231" s="622"/>
    </row>
    <row r="232" spans="1:5">
      <c r="A232" s="622"/>
      <c r="B232" s="622"/>
      <c r="C232" s="622"/>
      <c r="D232" s="622"/>
      <c r="E232" s="622"/>
    </row>
    <row r="233" spans="1:5">
      <c r="A233" s="622"/>
      <c r="B233" s="622"/>
      <c r="C233" s="622"/>
      <c r="D233" s="622"/>
      <c r="E233" s="622"/>
    </row>
    <row r="234" spans="1:5">
      <c r="A234" s="622"/>
      <c r="B234" s="622"/>
      <c r="C234" s="622"/>
      <c r="D234" s="622"/>
      <c r="E234" s="622"/>
    </row>
    <row r="235" spans="1:5">
      <c r="A235" s="384"/>
      <c r="B235" s="384"/>
      <c r="C235" s="384"/>
      <c r="D235" s="384"/>
      <c r="E235" s="384"/>
    </row>
    <row r="236" spans="1:5">
      <c r="A236" s="452" t="s">
        <v>830</v>
      </c>
      <c r="B236" s="384"/>
      <c r="C236" s="384"/>
      <c r="D236" s="384"/>
      <c r="E236" s="384"/>
    </row>
    <row r="237" spans="1:5" ht="12.75" customHeight="1">
      <c r="A237" s="622" t="s">
        <v>831</v>
      </c>
      <c r="B237" s="622"/>
      <c r="C237" s="622"/>
      <c r="D237" s="622"/>
      <c r="E237" s="622"/>
    </row>
    <row r="238" spans="1:5">
      <c r="A238" s="622"/>
      <c r="B238" s="622"/>
      <c r="C238" s="622"/>
      <c r="D238" s="622"/>
      <c r="E238" s="622"/>
    </row>
    <row r="239" spans="1:5">
      <c r="A239" s="622"/>
      <c r="B239" s="622"/>
      <c r="C239" s="622"/>
      <c r="D239" s="622"/>
      <c r="E239" s="622"/>
    </row>
    <row r="240" spans="1:5">
      <c r="A240" s="384"/>
      <c r="B240" s="384"/>
      <c r="C240" s="384"/>
      <c r="D240" s="384"/>
      <c r="E240" s="384"/>
    </row>
    <row r="241" spans="1:5">
      <c r="A241" s="452" t="s">
        <v>832</v>
      </c>
      <c r="B241" s="384"/>
      <c r="C241" s="384"/>
      <c r="D241" s="384"/>
      <c r="E241" s="384"/>
    </row>
    <row r="242" spans="1:5" ht="12.75" customHeight="1">
      <c r="A242" s="623" t="s">
        <v>833</v>
      </c>
      <c r="B242" s="623"/>
      <c r="C242" s="623"/>
      <c r="D242" s="623"/>
      <c r="E242" s="623"/>
    </row>
    <row r="243" spans="1:5">
      <c r="A243" s="623"/>
      <c r="B243" s="623"/>
      <c r="C243" s="623"/>
      <c r="D243" s="623"/>
      <c r="E243" s="623"/>
    </row>
    <row r="244" spans="1:5">
      <c r="A244" s="623"/>
      <c r="B244" s="623"/>
      <c r="C244" s="623"/>
      <c r="D244" s="623"/>
      <c r="E244" s="623"/>
    </row>
    <row r="245" spans="1:5">
      <c r="A245" s="623"/>
      <c r="B245" s="623"/>
      <c r="C245" s="623"/>
      <c r="D245" s="623"/>
      <c r="E245" s="623"/>
    </row>
    <row r="246" spans="1:5">
      <c r="A246" s="623"/>
      <c r="B246" s="623"/>
      <c r="C246" s="623"/>
      <c r="D246" s="623"/>
      <c r="E246" s="623"/>
    </row>
    <row r="247" spans="1:5">
      <c r="A247" s="623"/>
      <c r="B247" s="623"/>
      <c r="C247" s="623"/>
      <c r="D247" s="623"/>
      <c r="E247" s="623"/>
    </row>
    <row r="248" spans="1:5">
      <c r="A248" s="623"/>
      <c r="B248" s="623"/>
      <c r="C248" s="623"/>
      <c r="D248" s="623"/>
      <c r="E248" s="623"/>
    </row>
    <row r="249" spans="1:5">
      <c r="A249" s="623"/>
      <c r="B249" s="623"/>
      <c r="C249" s="623"/>
      <c r="D249" s="623"/>
      <c r="E249" s="623"/>
    </row>
    <row r="250" spans="1:5">
      <c r="A250" s="623"/>
      <c r="B250" s="623"/>
      <c r="C250" s="623"/>
      <c r="D250" s="623"/>
      <c r="E250" s="623"/>
    </row>
    <row r="251" spans="1:5">
      <c r="A251" s="623"/>
      <c r="B251" s="623"/>
      <c r="C251" s="623"/>
      <c r="D251" s="623"/>
      <c r="E251" s="623"/>
    </row>
    <row r="252" spans="1:5">
      <c r="A252" s="623"/>
      <c r="B252" s="623"/>
      <c r="C252" s="623"/>
      <c r="D252" s="623"/>
      <c r="E252" s="623"/>
    </row>
    <row r="253" spans="1:5">
      <c r="A253" s="623"/>
      <c r="B253" s="623"/>
      <c r="C253" s="623"/>
      <c r="D253" s="623"/>
      <c r="E253" s="623"/>
    </row>
    <row r="254" spans="1:5">
      <c r="A254" s="623"/>
      <c r="B254" s="623"/>
      <c r="C254" s="623"/>
      <c r="D254" s="623"/>
      <c r="E254" s="623"/>
    </row>
    <row r="255" spans="1:5">
      <c r="A255" s="623"/>
      <c r="B255" s="623"/>
      <c r="C255" s="623"/>
      <c r="D255" s="623"/>
      <c r="E255" s="623"/>
    </row>
    <row r="256" spans="1:5">
      <c r="A256" s="384"/>
      <c r="B256" s="384"/>
      <c r="C256" s="384"/>
      <c r="D256" s="384"/>
      <c r="E256" s="384"/>
    </row>
    <row r="257" spans="1:5">
      <c r="A257" s="452" t="s">
        <v>834</v>
      </c>
      <c r="B257" s="384"/>
      <c r="C257" s="384"/>
      <c r="D257" s="384"/>
      <c r="E257" s="384"/>
    </row>
    <row r="258" spans="1:5" ht="12.75" customHeight="1">
      <c r="A258" s="622" t="s">
        <v>835</v>
      </c>
      <c r="B258" s="622"/>
      <c r="C258" s="622"/>
      <c r="D258" s="622"/>
      <c r="E258" s="622"/>
    </row>
    <row r="259" spans="1:5">
      <c r="A259" s="622"/>
      <c r="B259" s="622"/>
      <c r="C259" s="622"/>
      <c r="D259" s="622"/>
      <c r="E259" s="622"/>
    </row>
    <row r="260" spans="1:5">
      <c r="A260" s="622"/>
      <c r="B260" s="622"/>
      <c r="C260" s="622"/>
      <c r="D260" s="622"/>
      <c r="E260" s="622"/>
    </row>
    <row r="261" spans="1:5">
      <c r="A261" s="622"/>
      <c r="B261" s="622"/>
      <c r="C261" s="622"/>
      <c r="D261" s="622"/>
      <c r="E261" s="622"/>
    </row>
    <row r="262" spans="1:5">
      <c r="A262" s="622"/>
      <c r="B262" s="622"/>
      <c r="C262" s="622"/>
      <c r="D262" s="622"/>
      <c r="E262" s="622"/>
    </row>
    <row r="263" spans="1:5">
      <c r="A263" s="622"/>
      <c r="B263" s="622"/>
      <c r="C263" s="622"/>
      <c r="D263" s="622"/>
      <c r="E263" s="622"/>
    </row>
    <row r="264" spans="1:5">
      <c r="A264" s="622"/>
      <c r="B264" s="622"/>
      <c r="C264" s="622"/>
      <c r="D264" s="622"/>
      <c r="E264" s="622"/>
    </row>
    <row r="265" spans="1:5">
      <c r="A265" s="622"/>
      <c r="B265" s="622"/>
      <c r="C265" s="622"/>
      <c r="D265" s="622"/>
      <c r="E265" s="622"/>
    </row>
    <row r="266" spans="1:5">
      <c r="A266" s="384"/>
      <c r="B266" s="384"/>
      <c r="C266" s="384"/>
      <c r="D266" s="384"/>
      <c r="E266" s="384"/>
    </row>
    <row r="267" spans="1:5">
      <c r="A267" s="452" t="s">
        <v>836</v>
      </c>
      <c r="B267" s="384"/>
      <c r="C267" s="384"/>
      <c r="D267" s="384"/>
      <c r="E267" s="384"/>
    </row>
    <row r="268" spans="1:5" ht="12.75" customHeight="1">
      <c r="A268" s="622" t="s">
        <v>837</v>
      </c>
      <c r="B268" s="622"/>
      <c r="C268" s="622"/>
      <c r="D268" s="622"/>
      <c r="E268" s="622"/>
    </row>
    <row r="269" spans="1:5">
      <c r="A269" s="622"/>
      <c r="B269" s="622"/>
      <c r="C269" s="622"/>
      <c r="D269" s="622"/>
      <c r="E269" s="622"/>
    </row>
    <row r="270" spans="1:5">
      <c r="A270" s="622"/>
      <c r="B270" s="622"/>
      <c r="C270" s="622"/>
      <c r="D270" s="622"/>
      <c r="E270" s="622"/>
    </row>
    <row r="271" spans="1:5">
      <c r="A271" s="384"/>
      <c r="B271" s="384"/>
      <c r="C271" s="384"/>
      <c r="D271" s="384"/>
      <c r="E271" s="384"/>
    </row>
    <row r="272" spans="1:5">
      <c r="A272" s="452" t="s">
        <v>838</v>
      </c>
      <c r="B272" s="384"/>
      <c r="C272" s="384"/>
      <c r="D272" s="384"/>
      <c r="E272" s="384"/>
    </row>
    <row r="273" spans="1:5" ht="12.75" customHeight="1">
      <c r="A273" s="622" t="s">
        <v>839</v>
      </c>
      <c r="B273" s="622"/>
      <c r="C273" s="622"/>
      <c r="D273" s="622"/>
      <c r="E273" s="622"/>
    </row>
    <row r="274" spans="1:5">
      <c r="A274" s="622"/>
      <c r="B274" s="622"/>
      <c r="C274" s="622"/>
      <c r="D274" s="622"/>
      <c r="E274" s="622"/>
    </row>
    <row r="275" spans="1:5">
      <c r="A275" s="384"/>
      <c r="B275" s="384"/>
      <c r="C275" s="384"/>
      <c r="D275" s="384"/>
      <c r="E275" s="384"/>
    </row>
    <row r="276" spans="1:5">
      <c r="A276" s="452" t="s">
        <v>840</v>
      </c>
      <c r="B276" s="384"/>
      <c r="C276" s="384"/>
      <c r="D276" s="384"/>
      <c r="E276" s="384"/>
    </row>
    <row r="277" spans="1:5" ht="12.75" customHeight="1">
      <c r="A277" s="622" t="s">
        <v>841</v>
      </c>
      <c r="B277" s="622"/>
      <c r="C277" s="622"/>
      <c r="D277" s="622"/>
      <c r="E277" s="622"/>
    </row>
    <row r="278" spans="1:5">
      <c r="A278" s="622"/>
      <c r="B278" s="622"/>
      <c r="C278" s="622"/>
      <c r="D278" s="622"/>
      <c r="E278" s="622"/>
    </row>
    <row r="279" spans="1:5">
      <c r="A279" s="622"/>
      <c r="B279" s="622"/>
      <c r="C279" s="622"/>
      <c r="D279" s="622"/>
      <c r="E279" s="622"/>
    </row>
    <row r="280" spans="1:5">
      <c r="A280" s="622"/>
      <c r="B280" s="622"/>
      <c r="C280" s="622"/>
      <c r="D280" s="622"/>
      <c r="E280" s="622"/>
    </row>
    <row r="281" spans="1:5">
      <c r="A281" s="622"/>
      <c r="B281" s="622"/>
      <c r="C281" s="622"/>
      <c r="D281" s="622"/>
      <c r="E281" s="622"/>
    </row>
    <row r="282" spans="1:5">
      <c r="A282" s="622"/>
      <c r="B282" s="622"/>
      <c r="C282" s="622"/>
      <c r="D282" s="622"/>
      <c r="E282" s="622"/>
    </row>
    <row r="283" spans="1:5">
      <c r="A283" s="622"/>
      <c r="B283" s="622"/>
      <c r="C283" s="622"/>
      <c r="D283" s="622"/>
      <c r="E283" s="622"/>
    </row>
    <row r="284" spans="1:5">
      <c r="A284" s="622"/>
      <c r="B284" s="622"/>
      <c r="C284" s="622"/>
      <c r="D284" s="622"/>
      <c r="E284" s="622"/>
    </row>
    <row r="286" spans="1:5" ht="12.75" customHeight="1">
      <c r="A286" s="623" t="s">
        <v>842</v>
      </c>
      <c r="B286" s="623"/>
      <c r="C286" s="623"/>
      <c r="D286" s="623"/>
      <c r="E286" s="623"/>
    </row>
    <row r="287" spans="1:5">
      <c r="A287" s="623"/>
      <c r="B287" s="623"/>
      <c r="C287" s="623"/>
      <c r="D287" s="623"/>
      <c r="E287" s="623"/>
    </row>
    <row r="288" spans="1:5">
      <c r="A288" s="623"/>
      <c r="B288" s="623"/>
      <c r="C288" s="623"/>
      <c r="D288" s="623"/>
      <c r="E288" s="623"/>
    </row>
    <row r="289" spans="1:5">
      <c r="A289" s="623"/>
      <c r="B289" s="623"/>
      <c r="C289" s="623"/>
      <c r="D289" s="623"/>
      <c r="E289" s="623"/>
    </row>
  </sheetData>
  <sheetProtection algorithmName="SHA-512" hashValue="CwjOiV6Kg28vjRnsEBuNa/M8n753SxDwZedoudNTqfD65I0bviYNXwdvIhLegA5szNt2BwYPVYLbs5eKPG0Mjw==" saltValue="bzGQfmva8jEdmq9KUSRsYQ==" spinCount="100000" sheet="1" objects="1" scenarios="1"/>
  <mergeCells count="33">
    <mergeCell ref="B7:E7"/>
    <mergeCell ref="B8:E8"/>
    <mergeCell ref="A36:E36"/>
    <mergeCell ref="A38:D40"/>
    <mergeCell ref="C66:D66"/>
    <mergeCell ref="B75:E75"/>
    <mergeCell ref="A84:E98"/>
    <mergeCell ref="A101:E109"/>
    <mergeCell ref="A111:E116"/>
    <mergeCell ref="A119:E124"/>
    <mergeCell ref="A127:E129"/>
    <mergeCell ref="A132:E132"/>
    <mergeCell ref="A135:E137"/>
    <mergeCell ref="A140:E141"/>
    <mergeCell ref="A144:E145"/>
    <mergeCell ref="A148:E154"/>
    <mergeCell ref="A157:E162"/>
    <mergeCell ref="A165:E172"/>
    <mergeCell ref="A175:E180"/>
    <mergeCell ref="A183:E185"/>
    <mergeCell ref="A189:E196"/>
    <mergeCell ref="A198:E204"/>
    <mergeCell ref="A206:E213"/>
    <mergeCell ref="A215:E220"/>
    <mergeCell ref="A223:E228"/>
    <mergeCell ref="A273:E274"/>
    <mergeCell ref="A277:E284"/>
    <mergeCell ref="A286:E289"/>
    <mergeCell ref="A231:E234"/>
    <mergeCell ref="A237:E239"/>
    <mergeCell ref="A242:E255"/>
    <mergeCell ref="A258:E265"/>
    <mergeCell ref="A268:E270"/>
  </mergeCells>
  <pageMargins left="0.78749999999999998" right="0.78749999999999998" top="1.0249999999999999" bottom="1.0249999999999999" header="0.78749999999999998" footer="0.78749999999999998"/>
  <pageSetup paperSize="9" orientation="portrait" horizontalDpi="300" verticalDpi="300"/>
  <headerFooter>
    <oddHeader>&amp;C&amp;"Arial,Navadno"&amp;10&amp;Kffffff&amp;A</oddHeader>
    <oddFooter>&amp;C&amp;"Arial,Navadno"&amp;10&amp;KffffffStran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90B66-BF76-4474-A939-EB305FFA40C5}">
  <sheetPr>
    <tabColor rgb="FF3465A4"/>
  </sheetPr>
  <dimension ref="A1:F50"/>
  <sheetViews>
    <sheetView workbookViewId="0">
      <selection activeCell="B12" sqref="B12:F12"/>
    </sheetView>
  </sheetViews>
  <sheetFormatPr defaultRowHeight="18"/>
  <cols>
    <col min="1" max="1" width="1.77734375" style="638" customWidth="1"/>
    <col min="2" max="2" width="22.88671875" style="638" customWidth="1"/>
    <col min="3" max="3" width="24" style="638" customWidth="1"/>
    <col min="4" max="4" width="16.88671875" style="638" customWidth="1"/>
    <col min="5" max="5" width="10.21875" style="638" customWidth="1"/>
    <col min="6" max="6" width="3.21875" style="638" customWidth="1"/>
  </cols>
  <sheetData>
    <row r="1" spans="2:6">
      <c r="B1" s="639" t="s">
        <v>1244</v>
      </c>
      <c r="C1" s="640"/>
      <c r="D1" s="640"/>
      <c r="E1" s="640"/>
      <c r="F1" s="640"/>
    </row>
    <row r="2" spans="2:6" ht="154.5" customHeight="1">
      <c r="B2" s="641" t="s">
        <v>1245</v>
      </c>
      <c r="C2" s="642"/>
      <c r="D2" s="642"/>
      <c r="E2" s="642"/>
      <c r="F2" s="642"/>
    </row>
    <row r="4" spans="2:6">
      <c r="B4" s="643" t="s">
        <v>1246</v>
      </c>
      <c r="C4" s="643"/>
      <c r="D4" s="643"/>
      <c r="E4" s="644"/>
      <c r="F4" s="644"/>
    </row>
    <row r="5" spans="2:6">
      <c r="B5" s="645" t="s">
        <v>1247</v>
      </c>
      <c r="C5" s="645"/>
      <c r="D5" s="645"/>
      <c r="E5" s="644"/>
      <c r="F5" s="644"/>
    </row>
    <row r="6" spans="2:6">
      <c r="B6" s="645" t="s">
        <v>1248</v>
      </c>
      <c r="C6" s="645"/>
      <c r="D6" s="645"/>
      <c r="E6" s="644"/>
      <c r="F6" s="644"/>
    </row>
    <row r="7" spans="2:6" ht="67.5" customHeight="1">
      <c r="B7" s="635" t="s">
        <v>1249</v>
      </c>
      <c r="C7" s="636"/>
      <c r="D7" s="636"/>
      <c r="E7" s="636"/>
      <c r="F7" s="637"/>
    </row>
    <row r="8" spans="2:6" ht="154.5" customHeight="1">
      <c r="B8" s="646" t="s">
        <v>1250</v>
      </c>
      <c r="C8" s="647"/>
      <c r="D8" s="647"/>
      <c r="E8" s="648"/>
      <c r="F8" s="649"/>
    </row>
    <row r="9" spans="2:6" ht="120.75" customHeight="1">
      <c r="B9" s="646" t="s">
        <v>1251</v>
      </c>
      <c r="C9" s="647"/>
      <c r="D9" s="647"/>
      <c r="E9" s="648"/>
      <c r="F9" s="649"/>
    </row>
    <row r="10" spans="2:6" ht="74.25" customHeight="1">
      <c r="B10" s="646" t="s">
        <v>1252</v>
      </c>
      <c r="C10" s="647"/>
      <c r="D10" s="647"/>
      <c r="E10" s="648"/>
      <c r="F10" s="649"/>
    </row>
    <row r="11" spans="2:6" ht="71.25" customHeight="1">
      <c r="B11" s="646" t="s">
        <v>837</v>
      </c>
      <c r="C11" s="647"/>
      <c r="D11" s="647"/>
      <c r="E11" s="648"/>
      <c r="F11" s="649"/>
    </row>
    <row r="12" spans="2:6" ht="65.25" customHeight="1">
      <c r="B12" s="646" t="s">
        <v>799</v>
      </c>
      <c r="C12" s="647"/>
      <c r="D12" s="647"/>
      <c r="E12" s="648"/>
      <c r="F12" s="649"/>
    </row>
    <row r="13" spans="2:6">
      <c r="B13" s="645" t="s">
        <v>1253</v>
      </c>
      <c r="C13" s="645"/>
      <c r="D13" s="645"/>
      <c r="E13" s="644"/>
      <c r="F13" s="644"/>
    </row>
    <row r="14" spans="2:6" ht="71.25" customHeight="1">
      <c r="B14" s="635" t="s">
        <v>1249</v>
      </c>
      <c r="C14" s="636"/>
      <c r="D14" s="636"/>
      <c r="E14" s="636"/>
      <c r="F14" s="637"/>
    </row>
    <row r="15" spans="2:6" ht="82.5" customHeight="1">
      <c r="B15" s="646" t="s">
        <v>1254</v>
      </c>
      <c r="C15" s="647"/>
      <c r="D15" s="647"/>
      <c r="E15" s="648"/>
      <c r="F15" s="649"/>
    </row>
    <row r="16" spans="2:6" ht="63.75" customHeight="1">
      <c r="B16" s="650" t="s">
        <v>1255</v>
      </c>
      <c r="C16" s="651"/>
      <c r="D16" s="651"/>
      <c r="E16" s="651"/>
      <c r="F16" s="652"/>
    </row>
    <row r="17" spans="2:6" ht="91.5" customHeight="1">
      <c r="B17" s="650" t="s">
        <v>1256</v>
      </c>
      <c r="C17" s="651"/>
      <c r="D17" s="651"/>
      <c r="E17" s="651"/>
      <c r="F17" s="652"/>
    </row>
    <row r="18" spans="2:6" ht="78" customHeight="1">
      <c r="B18" s="646" t="s">
        <v>1257</v>
      </c>
      <c r="C18" s="647"/>
      <c r="D18" s="647"/>
      <c r="E18" s="648"/>
      <c r="F18" s="649"/>
    </row>
    <row r="19" spans="2:6" ht="87" customHeight="1">
      <c r="B19" s="650" t="s">
        <v>1258</v>
      </c>
      <c r="C19" s="651"/>
      <c r="D19" s="651"/>
      <c r="E19" s="651"/>
      <c r="F19" s="652"/>
    </row>
    <row r="20" spans="2:6">
      <c r="B20" s="646" t="s">
        <v>1259</v>
      </c>
      <c r="C20" s="647"/>
      <c r="D20" s="647"/>
      <c r="E20" s="648"/>
      <c r="F20" s="649"/>
    </row>
    <row r="21" spans="2:6" ht="72" customHeight="1">
      <c r="B21" s="653"/>
      <c r="C21" s="654"/>
      <c r="D21" s="654"/>
      <c r="E21" s="654"/>
      <c r="F21" s="655"/>
    </row>
    <row r="22" spans="2:6">
      <c r="B22" s="656"/>
      <c r="C22" s="657"/>
      <c r="D22" s="657"/>
      <c r="E22" s="657"/>
      <c r="F22" s="658"/>
    </row>
    <row r="23" spans="2:6">
      <c r="B23" s="659" t="s">
        <v>1260</v>
      </c>
      <c r="C23" s="660"/>
      <c r="D23" s="660"/>
      <c r="E23" s="661"/>
      <c r="F23" s="662"/>
    </row>
    <row r="24" spans="2:6" ht="96.75" customHeight="1">
      <c r="B24" s="653"/>
      <c r="C24" s="654"/>
      <c r="D24" s="654"/>
      <c r="E24" s="654"/>
      <c r="F24" s="655"/>
    </row>
    <row r="25" spans="2:6">
      <c r="B25" s="646" t="s">
        <v>1261</v>
      </c>
      <c r="C25" s="647"/>
      <c r="D25" s="647"/>
      <c r="E25" s="648"/>
      <c r="F25" s="649"/>
    </row>
    <row r="26" spans="2:6" ht="230.25" customHeight="1">
      <c r="B26" s="663"/>
      <c r="C26" s="661"/>
      <c r="D26" s="661"/>
      <c r="E26" s="661"/>
      <c r="F26" s="662"/>
    </row>
    <row r="27" spans="2:6">
      <c r="B27" s="645" t="s">
        <v>1262</v>
      </c>
      <c r="C27" s="645"/>
      <c r="D27" s="645"/>
      <c r="E27" s="644"/>
      <c r="F27" s="644"/>
    </row>
    <row r="28" spans="2:6">
      <c r="B28" s="646" t="s">
        <v>1263</v>
      </c>
      <c r="C28" s="647"/>
      <c r="D28" s="647"/>
      <c r="E28" s="648"/>
      <c r="F28" s="649"/>
    </row>
    <row r="29" spans="2:6" ht="88.5" customHeight="1">
      <c r="B29" s="663"/>
      <c r="C29" s="661"/>
      <c r="D29" s="661"/>
      <c r="E29" s="661"/>
      <c r="F29" s="662"/>
    </row>
    <row r="30" spans="2:6">
      <c r="B30" s="646" t="s">
        <v>1264</v>
      </c>
      <c r="C30" s="647"/>
      <c r="D30" s="647"/>
      <c r="E30" s="648"/>
      <c r="F30" s="649"/>
    </row>
    <row r="31" spans="2:6" ht="77.25" customHeight="1">
      <c r="B31" s="653"/>
      <c r="C31" s="654"/>
      <c r="D31" s="654"/>
      <c r="E31" s="654"/>
      <c r="F31" s="655"/>
    </row>
    <row r="32" spans="2:6">
      <c r="B32" s="646" t="s">
        <v>1265</v>
      </c>
      <c r="C32" s="647"/>
      <c r="D32" s="647"/>
      <c r="E32" s="648"/>
      <c r="F32" s="649"/>
    </row>
    <row r="33" spans="2:6">
      <c r="B33" s="663"/>
      <c r="C33" s="661"/>
      <c r="D33" s="661"/>
      <c r="E33" s="661"/>
      <c r="F33" s="662"/>
    </row>
    <row r="34" spans="2:6">
      <c r="B34" s="653"/>
      <c r="C34" s="654"/>
      <c r="D34" s="654"/>
      <c r="E34" s="654"/>
      <c r="F34" s="655"/>
    </row>
    <row r="35" spans="2:6">
      <c r="B35" s="664" t="s">
        <v>841</v>
      </c>
      <c r="C35" s="664"/>
      <c r="D35" s="664"/>
      <c r="E35" s="664"/>
      <c r="F35" s="664"/>
    </row>
    <row r="36" spans="2:6">
      <c r="B36" s="665"/>
      <c r="C36" s="665"/>
      <c r="D36" s="665"/>
      <c r="E36" s="665"/>
      <c r="F36" s="665"/>
    </row>
    <row r="37" spans="2:6" ht="72" customHeight="1">
      <c r="B37" s="665"/>
      <c r="C37" s="665"/>
      <c r="D37" s="665"/>
      <c r="E37" s="665"/>
      <c r="F37" s="665"/>
    </row>
    <row r="40" spans="2:6">
      <c r="B40" s="660" t="s">
        <v>842</v>
      </c>
      <c r="C40" s="660"/>
      <c r="D40" s="660"/>
      <c r="E40" s="660"/>
      <c r="F40" s="660"/>
    </row>
    <row r="41" spans="2:6">
      <c r="B41" s="666"/>
      <c r="C41" s="666"/>
      <c r="D41" s="666"/>
      <c r="E41" s="666"/>
      <c r="F41" s="666"/>
    </row>
    <row r="42" spans="2:6">
      <c r="B42" s="666"/>
      <c r="C42" s="666"/>
      <c r="D42" s="666"/>
      <c r="E42" s="666"/>
      <c r="F42" s="666"/>
    </row>
    <row r="50" spans="5:5">
      <c r="E50" s="667"/>
    </row>
  </sheetData>
  <sheetProtection algorithmName="SHA-512" hashValue="QIcJRv+NS2TmiLKc4lEEvxeXisjAoZyhPil24AMDN8S71wDzh810wMl7u5QVsqKCBwoayXOy99CdEuPBaeyPIw==" saltValue="KHgaTsH1DNfLmwuZcuJCgQ==" spinCount="100000" sheet="1" objects="1" scenarios="1"/>
  <mergeCells count="27">
    <mergeCell ref="B32:F34"/>
    <mergeCell ref="B35:F37"/>
    <mergeCell ref="B40:F42"/>
    <mergeCell ref="B20:F21"/>
    <mergeCell ref="B23:F24"/>
    <mergeCell ref="B25:F26"/>
    <mergeCell ref="B27:F27"/>
    <mergeCell ref="B28:F29"/>
    <mergeCell ref="B30:F31"/>
    <mergeCell ref="B14:F14"/>
    <mergeCell ref="B15:F15"/>
    <mergeCell ref="B16:F16"/>
    <mergeCell ref="B17:F17"/>
    <mergeCell ref="B18:F18"/>
    <mergeCell ref="B19:F19"/>
    <mergeCell ref="B8:F8"/>
    <mergeCell ref="B9:F9"/>
    <mergeCell ref="B10:F10"/>
    <mergeCell ref="B11:F11"/>
    <mergeCell ref="B12:F12"/>
    <mergeCell ref="B13:F13"/>
    <mergeCell ref="B1:F1"/>
    <mergeCell ref="B2:F2"/>
    <mergeCell ref="B4:F4"/>
    <mergeCell ref="B5:F5"/>
    <mergeCell ref="B6:F6"/>
    <mergeCell ref="B7:F7"/>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3465A4"/>
  </sheetPr>
  <dimension ref="A3:H197"/>
  <sheetViews>
    <sheetView topLeftCell="A28" zoomScaleNormal="100" workbookViewId="0">
      <selection activeCell="K46" sqref="K46"/>
    </sheetView>
  </sheetViews>
  <sheetFormatPr defaultColWidth="10" defaultRowHeight="18"/>
  <cols>
    <col min="1" max="1" width="7.88671875" style="185" customWidth="1"/>
    <col min="2" max="2" width="3.5546875" style="185" customWidth="1"/>
    <col min="3" max="3" width="35.109375" style="186" customWidth="1"/>
    <col min="4" max="4" width="9.88671875" style="185" customWidth="1"/>
    <col min="5" max="5" width="3.5546875" style="185" customWidth="1"/>
    <col min="6" max="6" width="11.33203125" style="185" customWidth="1"/>
    <col min="7" max="7" width="14.21875" style="185" customWidth="1"/>
    <col min="8" max="8" width="3.6640625" style="185" customWidth="1"/>
  </cols>
  <sheetData>
    <row r="3" spans="1:8" ht="19.350000000000001" customHeight="1">
      <c r="C3" s="632" t="s">
        <v>843</v>
      </c>
      <c r="D3" s="632"/>
      <c r="E3" s="632"/>
      <c r="F3" s="632"/>
      <c r="G3" s="632"/>
    </row>
    <row r="4" spans="1:8">
      <c r="C4" s="633" t="s">
        <v>79</v>
      </c>
      <c r="D4" s="633"/>
      <c r="E4" s="633"/>
      <c r="F4" s="633"/>
      <c r="G4" s="633"/>
    </row>
    <row r="5" spans="1:8" ht="14.65" customHeight="1">
      <c r="C5" s="634" t="s">
        <v>844</v>
      </c>
      <c r="D5" s="634"/>
      <c r="E5" s="634"/>
      <c r="F5" s="634"/>
      <c r="G5" s="634"/>
    </row>
    <row r="6" spans="1:8">
      <c r="A6" s="187"/>
      <c r="B6" s="187"/>
      <c r="C6" s="187" t="s">
        <v>749</v>
      </c>
      <c r="D6" s="187"/>
      <c r="E6" s="187"/>
      <c r="F6" s="187"/>
      <c r="G6" s="187"/>
      <c r="H6" s="187"/>
    </row>
    <row r="7" spans="1:8">
      <c r="A7" s="187"/>
      <c r="B7" s="187"/>
      <c r="C7" s="187"/>
      <c r="D7" s="187"/>
      <c r="E7" s="187"/>
      <c r="F7" s="187"/>
      <c r="G7" s="187"/>
      <c r="H7" s="187"/>
    </row>
    <row r="8" spans="1:8">
      <c r="A8" s="187"/>
      <c r="B8" s="187"/>
      <c r="C8" s="187" t="s">
        <v>845</v>
      </c>
      <c r="D8" s="187"/>
      <c r="E8" s="187"/>
      <c r="F8" s="187"/>
      <c r="G8" s="188">
        <f>(G81)+0</f>
        <v>0</v>
      </c>
      <c r="H8" s="187"/>
    </row>
    <row r="9" spans="1:8">
      <c r="A9" s="187"/>
      <c r="B9" s="187"/>
      <c r="C9" s="187"/>
      <c r="D9" s="187"/>
      <c r="E9" s="187"/>
      <c r="F9" s="187"/>
      <c r="G9" s="188"/>
      <c r="H9" s="187"/>
    </row>
    <row r="10" spans="1:8">
      <c r="A10" s="187"/>
      <c r="B10" s="187"/>
      <c r="C10" s="187" t="s">
        <v>742</v>
      </c>
      <c r="D10" s="187"/>
      <c r="E10" s="187"/>
      <c r="F10" s="187"/>
      <c r="G10" s="188">
        <f>(G110)+0</f>
        <v>0</v>
      </c>
      <c r="H10" s="187"/>
    </row>
    <row r="11" spans="1:8">
      <c r="A11" s="187"/>
      <c r="B11" s="187"/>
      <c r="C11" s="187"/>
      <c r="D11" s="187"/>
      <c r="E11" s="187"/>
      <c r="F11" s="187"/>
      <c r="G11" s="187"/>
      <c r="H11" s="187"/>
    </row>
    <row r="12" spans="1:8">
      <c r="A12" s="187"/>
      <c r="B12" s="187"/>
      <c r="C12" s="187" t="s">
        <v>846</v>
      </c>
      <c r="D12" s="187"/>
      <c r="E12" s="187"/>
      <c r="F12" s="187"/>
      <c r="G12" s="188">
        <f>(G168)+0</f>
        <v>0</v>
      </c>
      <c r="H12" s="187"/>
    </row>
    <row r="13" spans="1:8">
      <c r="A13" s="187"/>
      <c r="B13" s="187"/>
      <c r="C13" s="187"/>
      <c r="D13" s="187"/>
      <c r="E13" s="187"/>
      <c r="F13" s="187"/>
      <c r="G13" s="187"/>
      <c r="H13" s="187"/>
    </row>
    <row r="14" spans="1:8">
      <c r="A14" s="187"/>
      <c r="B14" s="187"/>
      <c r="C14" s="189" t="s">
        <v>847</v>
      </c>
      <c r="D14" s="189"/>
      <c r="E14" s="189"/>
      <c r="F14" s="189"/>
      <c r="G14" s="190">
        <f>(G196)+0</f>
        <v>0</v>
      </c>
      <c r="H14" s="187"/>
    </row>
    <row r="15" spans="1:8">
      <c r="A15" s="187"/>
      <c r="B15" s="187"/>
      <c r="C15" s="187"/>
      <c r="D15" s="187"/>
      <c r="E15" s="187"/>
      <c r="F15" s="187"/>
      <c r="G15" s="187"/>
      <c r="H15" s="187"/>
    </row>
    <row r="16" spans="1:8">
      <c r="A16" s="187"/>
      <c r="B16" s="187"/>
      <c r="C16" s="191" t="s">
        <v>756</v>
      </c>
      <c r="D16" s="192"/>
      <c r="E16" s="192"/>
      <c r="F16" s="192"/>
      <c r="G16" s="193">
        <f>(SUM(G8:G15))+0</f>
        <v>0</v>
      </c>
      <c r="H16" s="187"/>
    </row>
    <row r="17" spans="1:8">
      <c r="A17" s="187"/>
      <c r="B17" s="187"/>
      <c r="C17" s="194"/>
      <c r="D17" s="187"/>
      <c r="E17" s="187"/>
      <c r="F17" s="194" t="s">
        <v>848</v>
      </c>
      <c r="G17" s="195">
        <f>(D49)+0</f>
        <v>834.1</v>
      </c>
      <c r="H17" s="187"/>
    </row>
    <row r="18" spans="1:8">
      <c r="A18" s="187"/>
      <c r="B18" s="187"/>
      <c r="C18" s="194"/>
      <c r="D18" s="187"/>
      <c r="E18" s="187"/>
      <c r="F18" s="194" t="s">
        <v>760</v>
      </c>
      <c r="G18" s="196">
        <f>(G16/G17)+0</f>
        <v>0</v>
      </c>
      <c r="H18" s="187"/>
    </row>
    <row r="19" spans="1:8">
      <c r="A19" s="187"/>
      <c r="B19" s="187"/>
      <c r="C19" s="187"/>
      <c r="D19" s="187"/>
      <c r="E19" s="187"/>
      <c r="F19" s="187"/>
      <c r="G19" s="187"/>
      <c r="H19" s="187"/>
    </row>
    <row r="20" spans="1:8">
      <c r="A20" s="187"/>
      <c r="B20" s="187"/>
      <c r="C20" s="187"/>
      <c r="D20" s="187"/>
      <c r="E20" s="187"/>
      <c r="F20" s="187"/>
      <c r="G20" s="187"/>
      <c r="H20" s="187"/>
    </row>
    <row r="21" spans="1:8">
      <c r="A21" s="187"/>
      <c r="B21" s="187"/>
      <c r="C21" s="197" t="s">
        <v>849</v>
      </c>
      <c r="D21" s="197"/>
      <c r="E21" s="197"/>
      <c r="F21" s="198"/>
      <c r="G21" s="199">
        <f>(G16)+0</f>
        <v>0</v>
      </c>
      <c r="H21" s="187"/>
    </row>
    <row r="22" spans="1:8">
      <c r="A22" s="187"/>
      <c r="B22" s="187"/>
      <c r="C22" s="200"/>
      <c r="D22" s="187"/>
      <c r="E22" s="187"/>
      <c r="F22" s="187"/>
      <c r="G22" s="187"/>
      <c r="H22" s="187"/>
    </row>
    <row r="23" spans="1:8">
      <c r="A23" s="187"/>
      <c r="B23" s="187"/>
      <c r="C23" s="187"/>
      <c r="D23" s="187"/>
      <c r="E23" s="187"/>
      <c r="F23" s="187"/>
      <c r="G23" s="187"/>
      <c r="H23" s="187"/>
    </row>
    <row r="24" spans="1:8">
      <c r="A24" s="187"/>
      <c r="B24" s="187"/>
      <c r="C24" s="187" t="s">
        <v>570</v>
      </c>
      <c r="D24" s="187"/>
      <c r="E24" s="187"/>
      <c r="F24" s="187"/>
      <c r="G24" s="187"/>
      <c r="H24" s="187"/>
    </row>
    <row r="25" spans="1:8">
      <c r="A25" s="187"/>
      <c r="B25" s="187"/>
      <c r="C25" s="187"/>
      <c r="D25" s="187"/>
      <c r="E25" s="187"/>
      <c r="F25" s="187"/>
      <c r="G25" s="187"/>
      <c r="H25" s="187"/>
    </row>
    <row r="26" spans="1:8">
      <c r="A26" s="187"/>
      <c r="B26" s="187"/>
      <c r="C26" s="187" t="s">
        <v>762</v>
      </c>
      <c r="D26" s="187"/>
      <c r="E26" s="187"/>
      <c r="F26" s="187"/>
      <c r="G26" s="187"/>
      <c r="H26" s="187"/>
    </row>
    <row r="27" spans="1:8">
      <c r="A27" s="187"/>
      <c r="B27" s="187"/>
      <c r="C27" s="187"/>
      <c r="D27" s="187"/>
      <c r="E27" s="187"/>
      <c r="F27" s="187"/>
      <c r="G27" s="187"/>
      <c r="H27" s="187"/>
    </row>
    <row r="28" spans="1:8">
      <c r="A28" s="187"/>
      <c r="B28" s="187"/>
      <c r="C28" s="631"/>
      <c r="D28" s="631"/>
      <c r="E28" s="631"/>
      <c r="F28" s="631"/>
      <c r="G28" s="187"/>
      <c r="H28" s="187"/>
    </row>
    <row r="29" spans="1:8">
      <c r="A29" s="187"/>
      <c r="B29" s="187"/>
      <c r="C29" s="631"/>
      <c r="D29" s="631"/>
      <c r="E29" s="631"/>
      <c r="F29" s="631"/>
      <c r="G29" s="187"/>
      <c r="H29" s="187"/>
    </row>
    <row r="30" spans="1:8">
      <c r="A30" s="187"/>
      <c r="B30" s="187"/>
      <c r="C30" s="631"/>
      <c r="D30" s="631"/>
      <c r="E30" s="631"/>
      <c r="F30" s="631"/>
      <c r="G30" s="187"/>
      <c r="H30" s="187"/>
    </row>
    <row r="31" spans="1:8">
      <c r="A31" s="187"/>
      <c r="B31" s="187"/>
      <c r="C31" s="631"/>
      <c r="D31" s="631"/>
      <c r="E31" s="631"/>
      <c r="F31" s="631"/>
      <c r="G31" s="187"/>
      <c r="H31" s="187"/>
    </row>
    <row r="32" spans="1:8">
      <c r="A32" s="187"/>
      <c r="B32" s="187"/>
      <c r="C32" s="631"/>
      <c r="D32" s="631"/>
      <c r="E32" s="631"/>
      <c r="F32" s="631"/>
      <c r="G32" s="187"/>
      <c r="H32" s="187"/>
    </row>
    <row r="33" spans="1:8">
      <c r="A33" s="187"/>
      <c r="B33" s="187"/>
      <c r="C33" s="631"/>
      <c r="D33" s="631"/>
      <c r="E33" s="631"/>
      <c r="F33" s="631"/>
      <c r="G33" s="187"/>
      <c r="H33" s="187"/>
    </row>
    <row r="34" spans="1:8">
      <c r="A34" s="187"/>
      <c r="B34" s="187"/>
      <c r="C34" s="631"/>
      <c r="D34" s="631"/>
      <c r="E34" s="631"/>
      <c r="F34" s="631"/>
      <c r="G34" s="187"/>
      <c r="H34" s="187"/>
    </row>
    <row r="35" spans="1:8" ht="13.5" customHeight="1">
      <c r="A35" s="187"/>
      <c r="B35" s="187"/>
      <c r="C35" s="631" t="s">
        <v>850</v>
      </c>
      <c r="D35" s="631"/>
      <c r="E35" s="631"/>
      <c r="F35" s="631"/>
      <c r="G35" s="187"/>
      <c r="H35" s="187"/>
    </row>
    <row r="36" spans="1:8">
      <c r="A36" s="187"/>
      <c r="B36" s="187"/>
      <c r="C36" s="631"/>
      <c r="D36" s="631"/>
      <c r="E36" s="631"/>
      <c r="F36" s="631"/>
      <c r="G36" s="187"/>
      <c r="H36" s="187"/>
    </row>
    <row r="37" spans="1:8">
      <c r="A37" s="187"/>
      <c r="B37" s="187"/>
      <c r="C37" s="202"/>
      <c r="D37" s="187"/>
      <c r="E37" s="187"/>
      <c r="F37" s="187"/>
      <c r="G37" s="187"/>
      <c r="H37" s="187"/>
    </row>
    <row r="38" spans="1:8">
      <c r="A38" s="187"/>
      <c r="B38" s="187"/>
      <c r="C38" s="187" t="s">
        <v>851</v>
      </c>
      <c r="D38" s="203">
        <v>60</v>
      </c>
      <c r="E38" s="187"/>
      <c r="F38" s="187"/>
      <c r="G38" s="187"/>
      <c r="H38" s="187"/>
    </row>
    <row r="39" spans="1:8">
      <c r="A39" s="187"/>
      <c r="B39" s="187"/>
      <c r="C39" s="187"/>
      <c r="D39" s="204"/>
      <c r="E39" s="187"/>
      <c r="F39" s="187"/>
      <c r="G39" s="187"/>
      <c r="H39" s="187"/>
    </row>
    <row r="40" spans="1:8">
      <c r="A40" s="187"/>
      <c r="B40" s="187"/>
      <c r="C40" s="187" t="s">
        <v>852</v>
      </c>
      <c r="D40" s="205">
        <v>90</v>
      </c>
      <c r="E40" s="187"/>
      <c r="F40" s="187"/>
      <c r="G40" s="187"/>
      <c r="H40" s="187"/>
    </row>
    <row r="41" spans="1:8">
      <c r="A41" s="187"/>
      <c r="B41" s="187"/>
      <c r="C41" s="187"/>
      <c r="D41" s="187"/>
      <c r="E41" s="187"/>
      <c r="F41" s="187"/>
      <c r="G41" s="187"/>
      <c r="H41" s="187"/>
    </row>
    <row r="42" spans="1:8">
      <c r="A42" s="187"/>
      <c r="B42" s="187"/>
      <c r="C42" s="197" t="s">
        <v>765</v>
      </c>
      <c r="D42" s="187"/>
      <c r="E42" s="187"/>
      <c r="F42" s="187"/>
      <c r="G42" s="187"/>
      <c r="H42" s="187"/>
    </row>
    <row r="43" spans="1:8">
      <c r="A43" s="187"/>
      <c r="B43" s="187"/>
      <c r="C43" s="202"/>
      <c r="D43" s="187"/>
      <c r="E43" s="187"/>
      <c r="F43" s="187"/>
      <c r="G43" s="187"/>
      <c r="H43" s="187"/>
    </row>
    <row r="44" spans="1:8">
      <c r="A44" s="187"/>
      <c r="B44" s="187"/>
      <c r="C44" s="202"/>
      <c r="D44" s="187"/>
      <c r="E44" s="187"/>
      <c r="F44" s="187"/>
      <c r="G44" s="187"/>
      <c r="H44" s="187"/>
    </row>
    <row r="45" spans="1:8">
      <c r="B45" s="206" t="s">
        <v>749</v>
      </c>
      <c r="C45" s="185"/>
    </row>
    <row r="46" spans="1:8">
      <c r="C46" s="185"/>
    </row>
    <row r="47" spans="1:8">
      <c r="A47" s="207"/>
      <c r="B47" s="207" t="s">
        <v>853</v>
      </c>
      <c r="C47" s="208" t="s">
        <v>198</v>
      </c>
      <c r="D47" s="209" t="s">
        <v>768</v>
      </c>
      <c r="E47" s="210" t="s">
        <v>769</v>
      </c>
      <c r="F47" s="211" t="s">
        <v>770</v>
      </c>
      <c r="G47" s="210" t="s">
        <v>686</v>
      </c>
      <c r="H47" s="207"/>
    </row>
    <row r="48" spans="1:8">
      <c r="A48" s="187"/>
      <c r="B48" s="212"/>
      <c r="C48" s="213"/>
      <c r="D48" s="180"/>
      <c r="E48" s="180"/>
      <c r="F48" s="180"/>
      <c r="G48" s="181"/>
      <c r="H48" s="187"/>
    </row>
    <row r="49" spans="1:8" ht="33.75">
      <c r="A49" s="214"/>
      <c r="B49" s="215" t="s">
        <v>3</v>
      </c>
      <c r="C49" s="216" t="s">
        <v>854</v>
      </c>
      <c r="D49" s="217">
        <v>834.1</v>
      </c>
      <c r="E49" s="218" t="s">
        <v>769</v>
      </c>
      <c r="F49" s="454"/>
      <c r="G49" s="220">
        <f t="shared" ref="G49:G60" si="0">(D49*F49)+0</f>
        <v>0</v>
      </c>
      <c r="H49" s="214"/>
    </row>
    <row r="50" spans="1:8" ht="90">
      <c r="A50" s="187"/>
      <c r="B50" s="215" t="s">
        <v>5</v>
      </c>
      <c r="C50" s="216" t="s">
        <v>855</v>
      </c>
      <c r="D50" s="217">
        <v>834.1</v>
      </c>
      <c r="E50" s="218" t="s">
        <v>769</v>
      </c>
      <c r="F50" s="454"/>
      <c r="G50" s="181">
        <f t="shared" si="0"/>
        <v>0</v>
      </c>
      <c r="H50" s="187"/>
    </row>
    <row r="51" spans="1:8" ht="33.75">
      <c r="A51" s="187"/>
      <c r="B51" s="221" t="s">
        <v>7</v>
      </c>
      <c r="C51" s="216" t="s">
        <v>856</v>
      </c>
      <c r="D51" s="222">
        <v>30</v>
      </c>
      <c r="E51" s="218" t="s">
        <v>769</v>
      </c>
      <c r="F51" s="455"/>
      <c r="G51" s="181">
        <f t="shared" si="0"/>
        <v>0</v>
      </c>
      <c r="H51" s="187"/>
    </row>
    <row r="52" spans="1:8" ht="45">
      <c r="A52" s="187"/>
      <c r="B52" s="221" t="s">
        <v>9</v>
      </c>
      <c r="C52" s="216" t="s">
        <v>857</v>
      </c>
      <c r="D52" s="222">
        <v>1</v>
      </c>
      <c r="E52" s="218" t="s">
        <v>769</v>
      </c>
      <c r="F52" s="455"/>
      <c r="G52" s="181">
        <f t="shared" si="0"/>
        <v>0</v>
      </c>
      <c r="H52" s="187"/>
    </row>
    <row r="53" spans="1:8" ht="45">
      <c r="A53" s="187"/>
      <c r="B53" s="221" t="s">
        <v>11</v>
      </c>
      <c r="C53" s="216" t="s">
        <v>858</v>
      </c>
      <c r="D53" s="222">
        <v>10</v>
      </c>
      <c r="E53" s="218" t="s">
        <v>769</v>
      </c>
      <c r="F53" s="455"/>
      <c r="G53" s="181">
        <f t="shared" si="0"/>
        <v>0</v>
      </c>
      <c r="H53" s="187"/>
    </row>
    <row r="54" spans="1:8" ht="33.75">
      <c r="A54" s="187"/>
      <c r="B54" s="221" t="s">
        <v>13</v>
      </c>
      <c r="C54" s="216" t="s">
        <v>859</v>
      </c>
      <c r="D54" s="222">
        <v>4</v>
      </c>
      <c r="E54" s="218" t="s">
        <v>769</v>
      </c>
      <c r="F54" s="455"/>
      <c r="G54" s="181">
        <f t="shared" si="0"/>
        <v>0</v>
      </c>
      <c r="H54" s="187"/>
    </row>
    <row r="55" spans="1:8" ht="45">
      <c r="A55" s="187"/>
      <c r="B55" s="221" t="s">
        <v>15</v>
      </c>
      <c r="C55" s="216" t="s">
        <v>860</v>
      </c>
      <c r="D55" s="222">
        <v>1</v>
      </c>
      <c r="E55" s="218" t="s">
        <v>769</v>
      </c>
      <c r="F55" s="455"/>
      <c r="G55" s="181">
        <f t="shared" si="0"/>
        <v>0</v>
      </c>
      <c r="H55" s="187"/>
    </row>
    <row r="56" spans="1:8" ht="56.25">
      <c r="A56" s="187"/>
      <c r="B56" s="221" t="s">
        <v>17</v>
      </c>
      <c r="C56" s="216" t="s">
        <v>861</v>
      </c>
      <c r="D56" s="222">
        <v>4</v>
      </c>
      <c r="E56" s="218" t="s">
        <v>769</v>
      </c>
      <c r="F56" s="455"/>
      <c r="G56" s="181">
        <f t="shared" si="0"/>
        <v>0</v>
      </c>
      <c r="H56" s="187"/>
    </row>
    <row r="57" spans="1:8" ht="56.25">
      <c r="A57" s="187"/>
      <c r="B57" s="221" t="s">
        <v>19</v>
      </c>
      <c r="C57" s="216" t="s">
        <v>862</v>
      </c>
      <c r="D57" s="222">
        <v>10</v>
      </c>
      <c r="E57" s="218" t="s">
        <v>769</v>
      </c>
      <c r="F57" s="455"/>
      <c r="G57" s="181">
        <f t="shared" si="0"/>
        <v>0</v>
      </c>
      <c r="H57" s="187"/>
    </row>
    <row r="58" spans="1:8" ht="33.75">
      <c r="A58" s="187"/>
      <c r="B58" s="221" t="s">
        <v>21</v>
      </c>
      <c r="C58" s="216" t="s">
        <v>863</v>
      </c>
      <c r="D58" s="222">
        <v>30</v>
      </c>
      <c r="E58" s="218" t="s">
        <v>769</v>
      </c>
      <c r="F58" s="455"/>
      <c r="G58" s="181">
        <f t="shared" si="0"/>
        <v>0</v>
      </c>
      <c r="H58" s="187"/>
    </row>
    <row r="59" spans="1:8" ht="33.75">
      <c r="A59" s="187"/>
      <c r="B59" s="221" t="s">
        <v>23</v>
      </c>
      <c r="C59" s="216" t="s">
        <v>864</v>
      </c>
      <c r="D59" s="222">
        <v>6</v>
      </c>
      <c r="E59" s="218" t="s">
        <v>769</v>
      </c>
      <c r="F59" s="455"/>
      <c r="G59" s="181">
        <f t="shared" si="0"/>
        <v>0</v>
      </c>
      <c r="H59" s="187"/>
    </row>
    <row r="60" spans="1:8">
      <c r="A60" s="187"/>
      <c r="B60" s="215" t="s">
        <v>25</v>
      </c>
      <c r="C60" s="216" t="s">
        <v>865</v>
      </c>
      <c r="D60" s="224">
        <v>5</v>
      </c>
      <c r="E60" s="218" t="s">
        <v>769</v>
      </c>
      <c r="F60" s="456"/>
      <c r="G60" s="181">
        <f t="shared" si="0"/>
        <v>0</v>
      </c>
      <c r="H60" s="187"/>
    </row>
    <row r="61" spans="1:8" ht="33.75">
      <c r="A61" s="187"/>
      <c r="B61" s="215" t="s">
        <v>27</v>
      </c>
      <c r="C61" s="216" t="s">
        <v>866</v>
      </c>
      <c r="D61" s="226">
        <v>3488.4191999999998</v>
      </c>
      <c r="E61" s="218"/>
      <c r="F61" s="457"/>
      <c r="G61" s="181"/>
      <c r="H61" s="187"/>
    </row>
    <row r="62" spans="1:8">
      <c r="A62" s="187"/>
      <c r="B62" s="215"/>
      <c r="C62" s="216" t="s">
        <v>867</v>
      </c>
      <c r="D62" s="226">
        <v>3488.4191999999998</v>
      </c>
      <c r="E62" s="218" t="s">
        <v>769</v>
      </c>
      <c r="F62" s="457"/>
      <c r="G62" s="181">
        <f>(D62*F62)+0</f>
        <v>0</v>
      </c>
      <c r="H62" s="187"/>
    </row>
    <row r="63" spans="1:8" ht="56.25">
      <c r="A63" s="187"/>
      <c r="B63" s="215"/>
      <c r="C63" s="216" t="s">
        <v>868</v>
      </c>
      <c r="D63" s="180"/>
      <c r="E63" s="180"/>
      <c r="F63" s="458"/>
      <c r="G63" s="181"/>
      <c r="H63" s="187"/>
    </row>
    <row r="64" spans="1:8" ht="22.5">
      <c r="A64" s="187"/>
      <c r="B64" s="215" t="s">
        <v>29</v>
      </c>
      <c r="C64" s="216" t="s">
        <v>869</v>
      </c>
      <c r="D64" s="226">
        <v>303.3408</v>
      </c>
      <c r="E64" s="218"/>
      <c r="F64" s="457"/>
      <c r="G64" s="181"/>
      <c r="H64" s="187"/>
    </row>
    <row r="65" spans="1:8">
      <c r="A65" s="187"/>
      <c r="B65" s="215"/>
      <c r="C65" s="216" t="s">
        <v>867</v>
      </c>
      <c r="D65" s="226">
        <v>303.3408</v>
      </c>
      <c r="E65" s="218" t="s">
        <v>769</v>
      </c>
      <c r="F65" s="457"/>
      <c r="G65" s="181">
        <f>(D65*F65)+0</f>
        <v>0</v>
      </c>
      <c r="H65" s="187"/>
    </row>
    <row r="66" spans="1:8" ht="22.5">
      <c r="A66" s="187"/>
      <c r="B66" s="215" t="s">
        <v>31</v>
      </c>
      <c r="C66" s="216" t="s">
        <v>870</v>
      </c>
      <c r="D66" s="227">
        <v>750.69</v>
      </c>
      <c r="E66" s="218" t="s">
        <v>769</v>
      </c>
      <c r="F66" s="459"/>
      <c r="G66" s="181">
        <f>(D66*F66)+0</f>
        <v>0</v>
      </c>
      <c r="H66" s="187"/>
    </row>
    <row r="67" spans="1:8" ht="33.75">
      <c r="B67" s="215" t="s">
        <v>33</v>
      </c>
      <c r="C67" s="216" t="s">
        <v>871</v>
      </c>
      <c r="D67" s="226">
        <v>137.94</v>
      </c>
      <c r="E67" s="218" t="s">
        <v>769</v>
      </c>
      <c r="F67" s="457"/>
      <c r="G67" s="181">
        <f>(D67*F67)+0</f>
        <v>0</v>
      </c>
    </row>
    <row r="68" spans="1:8" ht="78.75">
      <c r="B68" s="215" t="s">
        <v>35</v>
      </c>
      <c r="C68" s="216" t="s">
        <v>872</v>
      </c>
      <c r="D68" s="226">
        <v>586.04</v>
      </c>
      <c r="E68" s="218" t="s">
        <v>769</v>
      </c>
      <c r="F68" s="457"/>
      <c r="G68" s="181">
        <f>(D68*F68)+0</f>
        <v>0</v>
      </c>
    </row>
    <row r="69" spans="1:8" ht="45">
      <c r="B69" s="215" t="s">
        <v>37</v>
      </c>
      <c r="C69" s="216" t="s">
        <v>873</v>
      </c>
      <c r="D69" s="226"/>
      <c r="E69" s="218"/>
      <c r="F69" s="457"/>
      <c r="G69" s="181"/>
    </row>
    <row r="70" spans="1:8">
      <c r="B70" s="215"/>
      <c r="C70" s="213" t="s">
        <v>874</v>
      </c>
      <c r="D70" s="226">
        <v>2219.5500000000002</v>
      </c>
      <c r="E70" s="218" t="s">
        <v>769</v>
      </c>
      <c r="F70" s="457"/>
      <c r="G70" s="181">
        <f>(D70*F70)+0</f>
        <v>0</v>
      </c>
    </row>
    <row r="71" spans="1:8">
      <c r="B71" s="215" t="s">
        <v>41</v>
      </c>
      <c r="C71" s="213" t="s">
        <v>875</v>
      </c>
      <c r="D71" s="222">
        <v>2</v>
      </c>
      <c r="E71" s="218" t="s">
        <v>769</v>
      </c>
      <c r="F71" s="455"/>
      <c r="G71" s="181">
        <f>(D71*F71)+0</f>
        <v>0</v>
      </c>
    </row>
    <row r="72" spans="1:8" ht="45">
      <c r="B72" s="215" t="s">
        <v>43</v>
      </c>
      <c r="C72" s="216" t="s">
        <v>876</v>
      </c>
      <c r="D72" s="222">
        <v>24</v>
      </c>
      <c r="E72" s="218" t="s">
        <v>769</v>
      </c>
      <c r="F72" s="455"/>
      <c r="G72" s="181">
        <f>(D72*F72)+0</f>
        <v>0</v>
      </c>
    </row>
    <row r="73" spans="1:8" ht="45">
      <c r="A73" s="187"/>
      <c r="B73" s="215" t="s">
        <v>43</v>
      </c>
      <c r="C73" s="216" t="s">
        <v>877</v>
      </c>
      <c r="D73" s="222"/>
      <c r="E73" s="218"/>
      <c r="F73" s="455"/>
      <c r="G73" s="181"/>
      <c r="H73" s="187"/>
    </row>
    <row r="74" spans="1:8">
      <c r="A74" s="180"/>
      <c r="B74" s="228"/>
      <c r="C74" s="221" t="s">
        <v>878</v>
      </c>
      <c r="D74" s="222">
        <v>24</v>
      </c>
      <c r="E74" s="218" t="s">
        <v>769</v>
      </c>
      <c r="F74" s="455"/>
      <c r="G74" s="181">
        <f t="shared" ref="G74:G80" si="1">(D74*F74)+0</f>
        <v>0</v>
      </c>
      <c r="H74" s="180"/>
    </row>
    <row r="75" spans="1:8">
      <c r="A75" s="180"/>
      <c r="B75" s="215"/>
      <c r="C75" s="221" t="s">
        <v>879</v>
      </c>
      <c r="D75" s="222">
        <v>24</v>
      </c>
      <c r="E75" s="218" t="s">
        <v>769</v>
      </c>
      <c r="F75" s="455"/>
      <c r="G75" s="181">
        <f t="shared" si="1"/>
        <v>0</v>
      </c>
      <c r="H75" s="180"/>
    </row>
    <row r="76" spans="1:8">
      <c r="A76" s="180"/>
      <c r="B76" s="215"/>
      <c r="C76" s="221" t="s">
        <v>880</v>
      </c>
      <c r="D76" s="222">
        <v>24</v>
      </c>
      <c r="E76" s="218" t="s">
        <v>769</v>
      </c>
      <c r="F76" s="455"/>
      <c r="G76" s="181">
        <f t="shared" si="1"/>
        <v>0</v>
      </c>
      <c r="H76" s="180"/>
    </row>
    <row r="77" spans="1:8">
      <c r="A77" s="180"/>
      <c r="B77" s="215"/>
      <c r="C77" s="221" t="s">
        <v>881</v>
      </c>
      <c r="D77" s="222">
        <v>24</v>
      </c>
      <c r="E77" s="218" t="s">
        <v>769</v>
      </c>
      <c r="F77" s="455"/>
      <c r="G77" s="181">
        <f t="shared" si="1"/>
        <v>0</v>
      </c>
      <c r="H77" s="180"/>
    </row>
    <row r="78" spans="1:8">
      <c r="A78" s="180"/>
      <c r="B78" s="215"/>
      <c r="C78" s="221" t="s">
        <v>882</v>
      </c>
      <c r="D78" s="222">
        <v>24</v>
      </c>
      <c r="E78" s="218" t="s">
        <v>769</v>
      </c>
      <c r="F78" s="455"/>
      <c r="G78" s="181">
        <f t="shared" si="1"/>
        <v>0</v>
      </c>
      <c r="H78" s="180"/>
    </row>
    <row r="79" spans="1:8">
      <c r="A79" s="180"/>
      <c r="B79" s="215" t="s">
        <v>45</v>
      </c>
      <c r="C79" s="216" t="s">
        <v>883</v>
      </c>
      <c r="D79" s="227">
        <v>2252.0700000000002</v>
      </c>
      <c r="E79" s="218" t="s">
        <v>769</v>
      </c>
      <c r="F79" s="459"/>
      <c r="G79" s="181">
        <f t="shared" si="1"/>
        <v>0</v>
      </c>
      <c r="H79" s="180"/>
    </row>
    <row r="80" spans="1:8" ht="22.5">
      <c r="A80" s="180"/>
      <c r="B80" s="215" t="s">
        <v>59</v>
      </c>
      <c r="C80" s="216" t="s">
        <v>884</v>
      </c>
      <c r="D80" s="229">
        <v>0.05</v>
      </c>
      <c r="E80" s="218" t="s">
        <v>772</v>
      </c>
      <c r="F80" s="181">
        <f>SUM(G49:G79)</f>
        <v>0</v>
      </c>
      <c r="G80" s="181">
        <f t="shared" si="1"/>
        <v>0</v>
      </c>
      <c r="H80" s="180"/>
    </row>
    <row r="81" spans="1:8">
      <c r="A81" s="180"/>
      <c r="B81" s="230" t="s">
        <v>885</v>
      </c>
      <c r="C81" s="231"/>
      <c r="D81" s="180"/>
      <c r="E81" s="180"/>
      <c r="F81" s="458"/>
      <c r="G81" s="181">
        <f>(SUBTOTAL(109,G48:G80))+0</f>
        <v>0</v>
      </c>
      <c r="H81" s="180"/>
    </row>
    <row r="82" spans="1:8">
      <c r="A82" s="180"/>
      <c r="B82" s="230"/>
      <c r="C82" s="231"/>
      <c r="D82" s="180"/>
      <c r="E82" s="180"/>
      <c r="F82" s="458"/>
      <c r="G82" s="181"/>
      <c r="H82" s="180"/>
    </row>
    <row r="83" spans="1:8">
      <c r="A83" s="180"/>
      <c r="F83" s="460"/>
      <c r="H83" s="180"/>
    </row>
    <row r="84" spans="1:8">
      <c r="A84" s="180"/>
      <c r="B84" s="207" t="s">
        <v>766</v>
      </c>
      <c r="C84" s="208" t="s">
        <v>706</v>
      </c>
      <c r="D84" s="209" t="s">
        <v>768</v>
      </c>
      <c r="E84" s="210" t="s">
        <v>769</v>
      </c>
      <c r="F84" s="461" t="s">
        <v>770</v>
      </c>
      <c r="G84" s="209" t="s">
        <v>686</v>
      </c>
      <c r="H84" s="180"/>
    </row>
    <row r="85" spans="1:8">
      <c r="A85" s="180"/>
      <c r="B85" s="212"/>
      <c r="C85" s="231"/>
      <c r="D85" s="180"/>
      <c r="E85" s="180"/>
      <c r="F85" s="458"/>
      <c r="G85" s="181"/>
      <c r="H85" s="180"/>
    </row>
    <row r="86" spans="1:8" ht="34.5">
      <c r="B86" s="215" t="s">
        <v>3</v>
      </c>
      <c r="C86" s="232" t="s">
        <v>886</v>
      </c>
      <c r="D86" s="233">
        <v>0.05</v>
      </c>
      <c r="E86" s="218" t="s">
        <v>772</v>
      </c>
      <c r="F86" s="181">
        <f>SUM(G115:G165)</f>
        <v>0</v>
      </c>
      <c r="G86" s="220">
        <f t="shared" ref="G86:G94" si="2">(D86*F86)+0</f>
        <v>0</v>
      </c>
    </row>
    <row r="87" spans="1:8" ht="56.25">
      <c r="B87" s="215" t="s">
        <v>5</v>
      </c>
      <c r="C87" s="213" t="s">
        <v>887</v>
      </c>
      <c r="D87" s="234">
        <v>100</v>
      </c>
      <c r="E87" s="218" t="s">
        <v>769</v>
      </c>
      <c r="F87" s="454"/>
      <c r="G87" s="181">
        <f t="shared" si="2"/>
        <v>0</v>
      </c>
    </row>
    <row r="88" spans="1:8" ht="33.75">
      <c r="B88" s="215" t="s">
        <v>7</v>
      </c>
      <c r="C88" s="216" t="s">
        <v>888</v>
      </c>
      <c r="D88" s="235">
        <v>15</v>
      </c>
      <c r="E88" s="218" t="s">
        <v>769</v>
      </c>
      <c r="F88" s="455"/>
      <c r="G88" s="181">
        <f t="shared" si="2"/>
        <v>0</v>
      </c>
    </row>
    <row r="89" spans="1:8">
      <c r="A89" s="187"/>
      <c r="B89" s="215" t="s">
        <v>9</v>
      </c>
      <c r="C89" s="216" t="s">
        <v>889</v>
      </c>
      <c r="D89" s="235">
        <v>5</v>
      </c>
      <c r="E89" s="218" t="s">
        <v>769</v>
      </c>
      <c r="F89" s="455"/>
      <c r="G89" s="181">
        <f t="shared" si="2"/>
        <v>0</v>
      </c>
      <c r="H89" s="187"/>
    </row>
    <row r="90" spans="1:8" ht="23.25">
      <c r="A90" s="180"/>
      <c r="B90" s="215" t="s">
        <v>11</v>
      </c>
      <c r="C90" s="232" t="s">
        <v>890</v>
      </c>
      <c r="D90" s="234">
        <v>834.1</v>
      </c>
      <c r="E90" s="218" t="s">
        <v>769</v>
      </c>
      <c r="F90" s="454"/>
      <c r="G90" s="181">
        <f t="shared" si="2"/>
        <v>0</v>
      </c>
      <c r="H90" s="180"/>
    </row>
    <row r="91" spans="1:8" ht="33.75">
      <c r="A91" s="180"/>
      <c r="B91" s="215" t="s">
        <v>13</v>
      </c>
      <c r="C91" s="216" t="s">
        <v>891</v>
      </c>
      <c r="D91" s="235">
        <v>129</v>
      </c>
      <c r="E91" s="218" t="s">
        <v>769</v>
      </c>
      <c r="F91" s="455"/>
      <c r="G91" s="181">
        <f t="shared" si="2"/>
        <v>0</v>
      </c>
      <c r="H91" s="180"/>
    </row>
    <row r="92" spans="1:8" ht="23.25">
      <c r="A92" s="180"/>
      <c r="B92" s="215" t="s">
        <v>15</v>
      </c>
      <c r="C92" s="232" t="s">
        <v>892</v>
      </c>
      <c r="D92" s="234">
        <v>834.1</v>
      </c>
      <c r="E92" s="218" t="s">
        <v>769</v>
      </c>
      <c r="F92" s="454"/>
      <c r="G92" s="181">
        <f t="shared" si="2"/>
        <v>0</v>
      </c>
      <c r="H92" s="180"/>
    </row>
    <row r="93" spans="1:8" ht="23.25">
      <c r="A93" s="180"/>
      <c r="B93" s="215" t="s">
        <v>17</v>
      </c>
      <c r="C93" s="232" t="s">
        <v>893</v>
      </c>
      <c r="D93" s="235">
        <v>54</v>
      </c>
      <c r="E93" s="218" t="s">
        <v>769</v>
      </c>
      <c r="F93" s="455"/>
      <c r="G93" s="181">
        <f t="shared" si="2"/>
        <v>0</v>
      </c>
      <c r="H93" s="180"/>
    </row>
    <row r="94" spans="1:8" ht="23.25">
      <c r="A94" s="180"/>
      <c r="B94" s="215" t="s">
        <v>19</v>
      </c>
      <c r="C94" s="231" t="s">
        <v>894</v>
      </c>
      <c r="D94" s="235">
        <v>43</v>
      </c>
      <c r="E94" s="218" t="s">
        <v>769</v>
      </c>
      <c r="F94" s="455"/>
      <c r="G94" s="181">
        <f t="shared" si="2"/>
        <v>0</v>
      </c>
      <c r="H94" s="180"/>
    </row>
    <row r="95" spans="1:8" ht="23.25">
      <c r="A95" s="233"/>
      <c r="B95" s="215" t="s">
        <v>21</v>
      </c>
      <c r="C95" s="231" t="s">
        <v>895</v>
      </c>
      <c r="D95" s="235"/>
      <c r="E95" s="218"/>
      <c r="F95" s="455"/>
      <c r="G95" s="181"/>
      <c r="H95" s="233"/>
    </row>
    <row r="96" spans="1:8">
      <c r="A96" s="233"/>
      <c r="B96" s="215"/>
      <c r="C96" s="236" t="s">
        <v>896</v>
      </c>
      <c r="D96" s="235">
        <v>9</v>
      </c>
      <c r="E96" s="218" t="s">
        <v>769</v>
      </c>
      <c r="F96" s="455"/>
      <c r="G96" s="181">
        <f t="shared" ref="G96:G109" si="3">(D96*F96)+0</f>
        <v>0</v>
      </c>
      <c r="H96" s="233"/>
    </row>
    <row r="97" spans="1:8">
      <c r="A97" s="233"/>
      <c r="B97" s="237"/>
      <c r="C97" s="236" t="s">
        <v>897</v>
      </c>
      <c r="D97" s="235">
        <v>2</v>
      </c>
      <c r="E97" s="218" t="s">
        <v>769</v>
      </c>
      <c r="F97" s="455"/>
      <c r="G97" s="181">
        <f t="shared" si="3"/>
        <v>0</v>
      </c>
      <c r="H97" s="233"/>
    </row>
    <row r="98" spans="1:8">
      <c r="A98" s="233"/>
      <c r="B98" s="237"/>
      <c r="C98" s="236" t="s">
        <v>898</v>
      </c>
      <c r="D98" s="235">
        <v>3</v>
      </c>
      <c r="E98" s="218" t="s">
        <v>769</v>
      </c>
      <c r="F98" s="455"/>
      <c r="G98" s="181">
        <f t="shared" si="3"/>
        <v>0</v>
      </c>
      <c r="H98" s="233"/>
    </row>
    <row r="99" spans="1:8">
      <c r="A99" s="233"/>
      <c r="B99" s="237"/>
      <c r="C99" s="236" t="s">
        <v>899</v>
      </c>
      <c r="D99" s="235">
        <v>1</v>
      </c>
      <c r="E99" s="218" t="s">
        <v>769</v>
      </c>
      <c r="F99" s="455"/>
      <c r="G99" s="181">
        <f t="shared" si="3"/>
        <v>0</v>
      </c>
      <c r="H99" s="233"/>
    </row>
    <row r="100" spans="1:8">
      <c r="A100" s="180"/>
      <c r="B100" s="215"/>
      <c r="C100" s="236" t="s">
        <v>900</v>
      </c>
      <c r="D100" s="235">
        <v>1</v>
      </c>
      <c r="E100" s="218" t="s">
        <v>769</v>
      </c>
      <c r="F100" s="455"/>
      <c r="G100" s="181">
        <f t="shared" si="3"/>
        <v>0</v>
      </c>
      <c r="H100" s="180"/>
    </row>
    <row r="101" spans="1:8">
      <c r="A101" s="180"/>
      <c r="B101" s="237"/>
      <c r="C101" s="236" t="s">
        <v>901</v>
      </c>
      <c r="D101" s="235">
        <v>5</v>
      </c>
      <c r="E101" s="218" t="s">
        <v>769</v>
      </c>
      <c r="F101" s="455"/>
      <c r="G101" s="181">
        <f t="shared" si="3"/>
        <v>0</v>
      </c>
      <c r="H101" s="180"/>
    </row>
    <row r="102" spans="1:8" ht="23.25">
      <c r="A102" s="180"/>
      <c r="B102" s="215" t="s">
        <v>25</v>
      </c>
      <c r="C102" s="231" t="s">
        <v>902</v>
      </c>
      <c r="D102" s="235">
        <v>9</v>
      </c>
      <c r="E102" s="218" t="s">
        <v>769</v>
      </c>
      <c r="F102" s="455"/>
      <c r="G102" s="181">
        <f t="shared" si="3"/>
        <v>0</v>
      </c>
      <c r="H102" s="180"/>
    </row>
    <row r="103" spans="1:8" ht="23.25">
      <c r="A103" s="180"/>
      <c r="B103" s="215" t="s">
        <v>27</v>
      </c>
      <c r="C103" s="231" t="s">
        <v>903</v>
      </c>
      <c r="D103" s="235">
        <v>2</v>
      </c>
      <c r="E103" s="218" t="s">
        <v>769</v>
      </c>
      <c r="F103" s="455"/>
      <c r="G103" s="181">
        <f t="shared" si="3"/>
        <v>0</v>
      </c>
      <c r="H103" s="180"/>
    </row>
    <row r="104" spans="1:8" ht="23.25">
      <c r="A104" s="180"/>
      <c r="B104" s="215" t="s">
        <v>31</v>
      </c>
      <c r="C104" s="232" t="s">
        <v>904</v>
      </c>
      <c r="D104" s="235">
        <v>28</v>
      </c>
      <c r="E104" s="218" t="s">
        <v>769</v>
      </c>
      <c r="F104" s="455"/>
      <c r="G104" s="181">
        <f t="shared" si="3"/>
        <v>0</v>
      </c>
      <c r="H104" s="180"/>
    </row>
    <row r="105" spans="1:8" ht="34.5">
      <c r="A105" s="180"/>
      <c r="B105" s="215" t="s">
        <v>33</v>
      </c>
      <c r="C105" s="232" t="s">
        <v>905</v>
      </c>
      <c r="D105" s="235">
        <v>20</v>
      </c>
      <c r="E105" s="218" t="s">
        <v>769</v>
      </c>
      <c r="F105" s="455"/>
      <c r="G105" s="181">
        <f t="shared" si="3"/>
        <v>0</v>
      </c>
      <c r="H105" s="180"/>
    </row>
    <row r="106" spans="1:8" ht="23.25">
      <c r="A106" s="180"/>
      <c r="B106" s="215" t="s">
        <v>35</v>
      </c>
      <c r="C106" s="232" t="s">
        <v>906</v>
      </c>
      <c r="D106" s="234">
        <v>834.1</v>
      </c>
      <c r="E106" s="218" t="s">
        <v>769</v>
      </c>
      <c r="F106" s="454"/>
      <c r="G106" s="181">
        <f t="shared" si="3"/>
        <v>0</v>
      </c>
      <c r="H106" s="180"/>
    </row>
    <row r="107" spans="1:8" ht="23.25">
      <c r="A107" s="180"/>
      <c r="B107" s="215" t="s">
        <v>37</v>
      </c>
      <c r="C107" s="232" t="s">
        <v>907</v>
      </c>
      <c r="D107" s="224">
        <v>6</v>
      </c>
      <c r="E107" s="218" t="s">
        <v>769</v>
      </c>
      <c r="F107" s="456"/>
      <c r="G107" s="181">
        <f t="shared" si="3"/>
        <v>0</v>
      </c>
      <c r="H107" s="180"/>
    </row>
    <row r="108" spans="1:8">
      <c r="A108" s="180"/>
      <c r="B108" s="215" t="s">
        <v>39</v>
      </c>
      <c r="C108" s="232" t="s">
        <v>908</v>
      </c>
      <c r="D108" s="234">
        <v>834.1</v>
      </c>
      <c r="E108" s="218" t="s">
        <v>769</v>
      </c>
      <c r="F108" s="454"/>
      <c r="G108" s="181">
        <f t="shared" si="3"/>
        <v>0</v>
      </c>
      <c r="H108" s="180"/>
    </row>
    <row r="109" spans="1:8">
      <c r="A109" s="180"/>
      <c r="B109" s="215" t="s">
        <v>41</v>
      </c>
      <c r="C109" s="216" t="s">
        <v>909</v>
      </c>
      <c r="D109" s="233">
        <v>0.1</v>
      </c>
      <c r="E109" s="218" t="s">
        <v>772</v>
      </c>
      <c r="F109" s="181">
        <f>SUM(G87:G108)</f>
        <v>0</v>
      </c>
      <c r="G109" s="181">
        <f t="shared" si="3"/>
        <v>0</v>
      </c>
      <c r="H109" s="180"/>
    </row>
    <row r="110" spans="1:8">
      <c r="A110" s="180"/>
      <c r="B110" s="230" t="s">
        <v>910</v>
      </c>
      <c r="C110" s="231"/>
      <c r="D110" s="180"/>
      <c r="E110" s="180"/>
      <c r="F110" s="458"/>
      <c r="G110" s="181">
        <f>(SUBTOTAL(109,G85:G109))+0</f>
        <v>0</v>
      </c>
      <c r="H110" s="180"/>
    </row>
    <row r="111" spans="1:8">
      <c r="A111" s="180"/>
      <c r="B111" s="238"/>
      <c r="C111" s="202"/>
      <c r="D111" s="187"/>
      <c r="E111" s="187"/>
      <c r="F111" s="462"/>
      <c r="G111" s="188"/>
      <c r="H111" s="180"/>
    </row>
    <row r="112" spans="1:8">
      <c r="A112" s="180"/>
      <c r="B112" s="207" t="s">
        <v>911</v>
      </c>
      <c r="C112" s="208" t="s">
        <v>912</v>
      </c>
      <c r="D112" s="209" t="s">
        <v>768</v>
      </c>
      <c r="E112" s="210" t="s">
        <v>769</v>
      </c>
      <c r="F112" s="461" t="s">
        <v>770</v>
      </c>
      <c r="G112" s="209" t="s">
        <v>686</v>
      </c>
      <c r="H112" s="180"/>
    </row>
    <row r="113" spans="1:8">
      <c r="A113" s="180"/>
      <c r="B113" s="212"/>
      <c r="C113" s="231"/>
      <c r="D113" s="180"/>
      <c r="E113" s="180"/>
      <c r="F113" s="458"/>
      <c r="G113" s="181"/>
      <c r="H113" s="180"/>
    </row>
    <row r="114" spans="1:8" ht="45">
      <c r="A114" s="180"/>
      <c r="B114" s="215" t="s">
        <v>3</v>
      </c>
      <c r="C114" s="216" t="s">
        <v>913</v>
      </c>
      <c r="D114" s="235">
        <v>131</v>
      </c>
      <c r="E114" s="218"/>
      <c r="F114" s="454"/>
      <c r="G114" s="220"/>
      <c r="H114" s="180"/>
    </row>
    <row r="115" spans="1:8">
      <c r="A115" s="180"/>
      <c r="B115" s="215"/>
      <c r="C115" s="231" t="s">
        <v>914</v>
      </c>
      <c r="D115" s="234">
        <v>786</v>
      </c>
      <c r="E115" s="218" t="s">
        <v>769</v>
      </c>
      <c r="F115" s="454"/>
      <c r="G115" s="220">
        <f>(D115*F115)+0</f>
        <v>0</v>
      </c>
      <c r="H115" s="180"/>
    </row>
    <row r="116" spans="1:8" ht="45">
      <c r="A116" s="180"/>
      <c r="B116" s="215" t="s">
        <v>5</v>
      </c>
      <c r="C116" s="216" t="s">
        <v>915</v>
      </c>
      <c r="D116" s="235">
        <v>2</v>
      </c>
      <c r="E116" s="218"/>
      <c r="F116" s="454"/>
      <c r="G116" s="220"/>
      <c r="H116" s="180"/>
    </row>
    <row r="117" spans="1:8">
      <c r="A117" s="180"/>
      <c r="B117" s="215"/>
      <c r="C117" s="231" t="s">
        <v>916</v>
      </c>
      <c r="D117" s="234">
        <v>12</v>
      </c>
      <c r="E117" s="218" t="s">
        <v>769</v>
      </c>
      <c r="F117" s="454"/>
      <c r="G117" s="220">
        <f>(D117*F117)+0</f>
        <v>0</v>
      </c>
      <c r="H117" s="180"/>
    </row>
    <row r="118" spans="1:8" ht="45">
      <c r="A118" s="180"/>
      <c r="B118" s="215" t="s">
        <v>7</v>
      </c>
      <c r="C118" s="216" t="s">
        <v>917</v>
      </c>
      <c r="D118" s="235">
        <v>9</v>
      </c>
      <c r="E118" s="218"/>
      <c r="F118" s="454"/>
      <c r="G118" s="220"/>
      <c r="H118" s="180"/>
    </row>
    <row r="119" spans="1:8">
      <c r="A119" s="180"/>
      <c r="B119" s="215"/>
      <c r="C119" s="231" t="s">
        <v>918</v>
      </c>
      <c r="D119" s="234">
        <v>54</v>
      </c>
      <c r="E119" s="218" t="s">
        <v>769</v>
      </c>
      <c r="F119" s="454"/>
      <c r="G119" s="220">
        <f>(D119*F119)+0</f>
        <v>0</v>
      </c>
      <c r="H119" s="180"/>
    </row>
    <row r="120" spans="1:8" ht="45">
      <c r="A120" s="180"/>
      <c r="B120" s="215" t="s">
        <v>9</v>
      </c>
      <c r="C120" s="216" t="s">
        <v>919</v>
      </c>
      <c r="D120" s="235">
        <v>3</v>
      </c>
      <c r="E120" s="218"/>
      <c r="F120" s="454"/>
      <c r="G120" s="220"/>
      <c r="H120" s="180"/>
    </row>
    <row r="121" spans="1:8">
      <c r="A121" s="180"/>
      <c r="B121" s="215"/>
      <c r="C121" s="231" t="s">
        <v>920</v>
      </c>
      <c r="D121" s="234">
        <v>18</v>
      </c>
      <c r="E121" s="218" t="s">
        <v>769</v>
      </c>
      <c r="F121" s="454"/>
      <c r="G121" s="220">
        <f>(D121*F121)+0</f>
        <v>0</v>
      </c>
      <c r="H121" s="180"/>
    </row>
    <row r="122" spans="1:8" ht="90">
      <c r="A122" s="180"/>
      <c r="B122" s="215" t="s">
        <v>11</v>
      </c>
      <c r="C122" s="213" t="s">
        <v>921</v>
      </c>
      <c r="D122" s="233"/>
      <c r="E122" s="218"/>
      <c r="F122" s="455"/>
      <c r="G122" s="181"/>
      <c r="H122" s="180"/>
    </row>
    <row r="123" spans="1:8">
      <c r="A123" s="180"/>
      <c r="B123" s="237"/>
      <c r="C123" s="216" t="s">
        <v>922</v>
      </c>
      <c r="D123" s="235">
        <v>9</v>
      </c>
      <c r="E123" s="218" t="s">
        <v>769</v>
      </c>
      <c r="F123" s="455"/>
      <c r="G123" s="181">
        <f t="shared" ref="G123:G142" si="4">(D123*F123)+0</f>
        <v>0</v>
      </c>
      <c r="H123" s="180"/>
    </row>
    <row r="124" spans="1:8">
      <c r="A124" s="180"/>
      <c r="B124" s="237"/>
      <c r="C124" s="216" t="s">
        <v>923</v>
      </c>
      <c r="D124" s="235">
        <v>9</v>
      </c>
      <c r="E124" s="218" t="s">
        <v>769</v>
      </c>
      <c r="F124" s="455"/>
      <c r="G124" s="181">
        <f t="shared" si="4"/>
        <v>0</v>
      </c>
      <c r="H124" s="180"/>
    </row>
    <row r="125" spans="1:8">
      <c r="A125" s="180"/>
      <c r="B125" s="237"/>
      <c r="C125" s="216" t="s">
        <v>924</v>
      </c>
      <c r="D125" s="235">
        <v>9</v>
      </c>
      <c r="E125" s="218" t="s">
        <v>769</v>
      </c>
      <c r="F125" s="455"/>
      <c r="G125" s="181">
        <f t="shared" si="4"/>
        <v>0</v>
      </c>
      <c r="H125" s="180"/>
    </row>
    <row r="126" spans="1:8">
      <c r="A126" s="180"/>
      <c r="B126" s="237"/>
      <c r="C126" s="216" t="s">
        <v>925</v>
      </c>
      <c r="D126" s="235">
        <v>2</v>
      </c>
      <c r="E126" s="218" t="s">
        <v>769</v>
      </c>
      <c r="F126" s="455"/>
      <c r="G126" s="181">
        <f t="shared" si="4"/>
        <v>0</v>
      </c>
      <c r="H126" s="180"/>
    </row>
    <row r="127" spans="1:8">
      <c r="A127" s="180"/>
      <c r="B127" s="237"/>
      <c r="C127" s="216" t="s">
        <v>926</v>
      </c>
      <c r="D127" s="235">
        <v>2</v>
      </c>
      <c r="E127" s="218" t="s">
        <v>769</v>
      </c>
      <c r="F127" s="455"/>
      <c r="G127" s="181">
        <f t="shared" si="4"/>
        <v>0</v>
      </c>
      <c r="H127" s="180"/>
    </row>
    <row r="128" spans="1:8">
      <c r="A128" s="180"/>
      <c r="B128" s="237"/>
      <c r="C128" s="216" t="s">
        <v>927</v>
      </c>
      <c r="D128" s="235">
        <v>1</v>
      </c>
      <c r="E128" s="218" t="s">
        <v>769</v>
      </c>
      <c r="F128" s="455"/>
      <c r="G128" s="181">
        <f t="shared" si="4"/>
        <v>0</v>
      </c>
      <c r="H128" s="180"/>
    </row>
    <row r="129" spans="1:8">
      <c r="A129" s="180"/>
      <c r="B129" s="237"/>
      <c r="C129" s="216" t="s">
        <v>928</v>
      </c>
      <c r="D129" s="235">
        <v>1</v>
      </c>
      <c r="E129" s="218" t="s">
        <v>769</v>
      </c>
      <c r="F129" s="455"/>
      <c r="G129" s="181">
        <f t="shared" si="4"/>
        <v>0</v>
      </c>
      <c r="H129" s="180"/>
    </row>
    <row r="130" spans="1:8">
      <c r="A130" s="180"/>
      <c r="B130" s="237"/>
      <c r="C130" s="216" t="s">
        <v>929</v>
      </c>
      <c r="D130" s="235">
        <v>1</v>
      </c>
      <c r="E130" s="218" t="s">
        <v>769</v>
      </c>
      <c r="F130" s="455"/>
      <c r="G130" s="181">
        <f t="shared" si="4"/>
        <v>0</v>
      </c>
      <c r="H130" s="180"/>
    </row>
    <row r="131" spans="1:8">
      <c r="A131" s="180"/>
      <c r="B131" s="237"/>
      <c r="C131" s="216" t="s">
        <v>930</v>
      </c>
      <c r="D131" s="235">
        <v>4</v>
      </c>
      <c r="E131" s="218" t="s">
        <v>769</v>
      </c>
      <c r="F131" s="455"/>
      <c r="G131" s="181">
        <f t="shared" si="4"/>
        <v>0</v>
      </c>
      <c r="H131" s="180"/>
    </row>
    <row r="132" spans="1:8">
      <c r="A132" s="180"/>
      <c r="B132" s="237"/>
      <c r="C132" s="239" t="s">
        <v>931</v>
      </c>
      <c r="D132" s="235">
        <v>1</v>
      </c>
      <c r="E132" s="218" t="s">
        <v>769</v>
      </c>
      <c r="F132" s="455"/>
      <c r="G132" s="181">
        <f t="shared" si="4"/>
        <v>0</v>
      </c>
      <c r="H132" s="180"/>
    </row>
    <row r="133" spans="1:8">
      <c r="A133" s="180"/>
      <c r="B133" s="237"/>
      <c r="C133" s="216" t="s">
        <v>932</v>
      </c>
      <c r="D133" s="235">
        <v>4</v>
      </c>
      <c r="E133" s="218" t="s">
        <v>769</v>
      </c>
      <c r="F133" s="455"/>
      <c r="G133" s="181">
        <f t="shared" si="4"/>
        <v>0</v>
      </c>
      <c r="H133" s="180"/>
    </row>
    <row r="134" spans="1:8">
      <c r="A134" s="180"/>
      <c r="B134" s="215"/>
      <c r="C134" s="216" t="s">
        <v>933</v>
      </c>
      <c r="D134" s="235">
        <v>1</v>
      </c>
      <c r="E134" s="218" t="s">
        <v>769</v>
      </c>
      <c r="F134" s="455"/>
      <c r="G134" s="181">
        <f t="shared" si="4"/>
        <v>0</v>
      </c>
      <c r="H134" s="180"/>
    </row>
    <row r="135" spans="1:8">
      <c r="A135" s="180"/>
      <c r="B135" s="215"/>
      <c r="C135" s="216" t="s">
        <v>934</v>
      </c>
      <c r="D135" s="235">
        <v>1</v>
      </c>
      <c r="E135" s="218" t="s">
        <v>769</v>
      </c>
      <c r="F135" s="455"/>
      <c r="G135" s="181">
        <f t="shared" si="4"/>
        <v>0</v>
      </c>
      <c r="H135" s="180"/>
    </row>
    <row r="136" spans="1:8">
      <c r="A136" s="180"/>
      <c r="B136" s="215"/>
      <c r="C136" s="216" t="s">
        <v>935</v>
      </c>
      <c r="D136" s="235">
        <v>2</v>
      </c>
      <c r="E136" s="218" t="s">
        <v>769</v>
      </c>
      <c r="F136" s="455"/>
      <c r="G136" s="181">
        <f t="shared" si="4"/>
        <v>0</v>
      </c>
      <c r="H136" s="180"/>
    </row>
    <row r="137" spans="1:8">
      <c r="A137" s="180"/>
      <c r="B137" s="215"/>
      <c r="C137" s="216" t="s">
        <v>936</v>
      </c>
      <c r="D137" s="235">
        <v>2</v>
      </c>
      <c r="E137" s="218" t="s">
        <v>769</v>
      </c>
      <c r="F137" s="455"/>
      <c r="G137" s="181">
        <f t="shared" si="4"/>
        <v>0</v>
      </c>
      <c r="H137" s="180"/>
    </row>
    <row r="138" spans="1:8">
      <c r="A138" s="180"/>
      <c r="B138" s="215"/>
      <c r="C138" s="216" t="s">
        <v>937</v>
      </c>
      <c r="D138" s="235">
        <v>1</v>
      </c>
      <c r="E138" s="218" t="s">
        <v>769</v>
      </c>
      <c r="F138" s="455"/>
      <c r="G138" s="181">
        <f t="shared" si="4"/>
        <v>0</v>
      </c>
      <c r="H138" s="180"/>
    </row>
    <row r="139" spans="1:8">
      <c r="A139" s="180"/>
      <c r="B139" s="215"/>
      <c r="C139" s="231" t="s">
        <v>938</v>
      </c>
      <c r="D139" s="235">
        <v>1</v>
      </c>
      <c r="E139" s="218" t="s">
        <v>769</v>
      </c>
      <c r="F139" s="455"/>
      <c r="G139" s="181">
        <f t="shared" si="4"/>
        <v>0</v>
      </c>
      <c r="H139" s="180"/>
    </row>
    <row r="140" spans="1:8">
      <c r="A140" s="180"/>
      <c r="B140" s="215"/>
      <c r="C140" s="231" t="s">
        <v>939</v>
      </c>
      <c r="D140" s="235">
        <v>1</v>
      </c>
      <c r="E140" s="218" t="s">
        <v>769</v>
      </c>
      <c r="F140" s="455"/>
      <c r="G140" s="181">
        <f t="shared" si="4"/>
        <v>0</v>
      </c>
      <c r="H140" s="180"/>
    </row>
    <row r="141" spans="1:8">
      <c r="B141" s="215"/>
      <c r="C141" s="216" t="s">
        <v>940</v>
      </c>
      <c r="D141" s="235">
        <v>1</v>
      </c>
      <c r="E141" s="218" t="s">
        <v>769</v>
      </c>
      <c r="F141" s="455"/>
      <c r="G141" s="181">
        <f t="shared" si="4"/>
        <v>0</v>
      </c>
    </row>
    <row r="142" spans="1:8">
      <c r="B142" s="215"/>
      <c r="C142" s="216" t="s">
        <v>941</v>
      </c>
      <c r="D142" s="235">
        <v>1</v>
      </c>
      <c r="E142" s="218" t="s">
        <v>769</v>
      </c>
      <c r="F142" s="455"/>
      <c r="G142" s="181">
        <f t="shared" si="4"/>
        <v>0</v>
      </c>
    </row>
    <row r="143" spans="1:8">
      <c r="B143" s="215"/>
      <c r="C143" s="236" t="s">
        <v>942</v>
      </c>
      <c r="D143" s="235">
        <v>54</v>
      </c>
      <c r="E143" s="218"/>
      <c r="F143" s="454"/>
      <c r="G143" s="181"/>
    </row>
    <row r="144" spans="1:8" ht="57">
      <c r="B144" s="215" t="s">
        <v>7</v>
      </c>
      <c r="C144" s="182" t="s">
        <v>943</v>
      </c>
      <c r="D144" s="235"/>
      <c r="E144" s="218"/>
      <c r="F144" s="454"/>
      <c r="G144" s="181"/>
    </row>
    <row r="145" spans="2:8">
      <c r="B145" s="215"/>
      <c r="C145" s="231" t="s">
        <v>944</v>
      </c>
      <c r="D145" s="235">
        <v>16</v>
      </c>
      <c r="E145" s="218" t="s">
        <v>769</v>
      </c>
      <c r="F145" s="455"/>
      <c r="G145" s="181">
        <f t="shared" ref="G145:G151" si="5">(D145*F145)+0</f>
        <v>0</v>
      </c>
    </row>
    <row r="146" spans="2:8">
      <c r="B146" s="237"/>
      <c r="C146" s="239" t="s">
        <v>945</v>
      </c>
      <c r="D146" s="235">
        <v>6</v>
      </c>
      <c r="E146" s="218" t="s">
        <v>769</v>
      </c>
      <c r="F146" s="455"/>
      <c r="G146" s="181">
        <f t="shared" si="5"/>
        <v>0</v>
      </c>
    </row>
    <row r="147" spans="2:8">
      <c r="B147" s="215"/>
      <c r="C147" s="231" t="s">
        <v>946</v>
      </c>
      <c r="D147" s="235">
        <v>8</v>
      </c>
      <c r="E147" s="218" t="s">
        <v>769</v>
      </c>
      <c r="F147" s="455"/>
      <c r="G147" s="181">
        <f t="shared" si="5"/>
        <v>0</v>
      </c>
    </row>
    <row r="148" spans="2:8">
      <c r="B148" s="237"/>
      <c r="C148" s="231" t="s">
        <v>947</v>
      </c>
      <c r="D148" s="235">
        <v>2</v>
      </c>
      <c r="E148" s="218" t="s">
        <v>769</v>
      </c>
      <c r="F148" s="455"/>
      <c r="G148" s="181">
        <f t="shared" si="5"/>
        <v>0</v>
      </c>
    </row>
    <row r="149" spans="2:8">
      <c r="B149" s="237"/>
      <c r="C149" s="231" t="s">
        <v>948</v>
      </c>
      <c r="D149" s="235">
        <v>3</v>
      </c>
      <c r="E149" s="218" t="s">
        <v>769</v>
      </c>
      <c r="F149" s="455"/>
      <c r="G149" s="181">
        <f t="shared" si="5"/>
        <v>0</v>
      </c>
    </row>
    <row r="150" spans="2:8">
      <c r="B150" s="215"/>
      <c r="C150" s="231" t="s">
        <v>949</v>
      </c>
      <c r="D150" s="235">
        <v>5</v>
      </c>
      <c r="E150" s="218" t="s">
        <v>769</v>
      </c>
      <c r="F150" s="455"/>
      <c r="G150" s="181">
        <f t="shared" si="5"/>
        <v>0</v>
      </c>
      <c r="H150" s="180"/>
    </row>
    <row r="151" spans="2:8">
      <c r="B151" s="237"/>
      <c r="C151" s="231" t="s">
        <v>950</v>
      </c>
      <c r="D151" s="235">
        <v>3</v>
      </c>
      <c r="E151" s="218" t="s">
        <v>769</v>
      </c>
      <c r="F151" s="455"/>
      <c r="G151" s="181">
        <f t="shared" si="5"/>
        <v>0</v>
      </c>
      <c r="H151" s="180"/>
    </row>
    <row r="152" spans="2:8">
      <c r="B152" s="215"/>
      <c r="C152" s="236" t="s">
        <v>951</v>
      </c>
      <c r="D152" s="235">
        <v>43</v>
      </c>
      <c r="E152" s="218"/>
      <c r="F152" s="454"/>
      <c r="G152" s="181"/>
    </row>
    <row r="153" spans="2:8" ht="33.75">
      <c r="B153" s="215" t="s">
        <v>9</v>
      </c>
      <c r="C153" s="216" t="s">
        <v>952</v>
      </c>
      <c r="D153" s="235"/>
      <c r="E153" s="218"/>
      <c r="F153" s="454"/>
      <c r="G153" s="181"/>
    </row>
    <row r="154" spans="2:8">
      <c r="B154" s="215"/>
      <c r="C154" s="236" t="s">
        <v>953</v>
      </c>
      <c r="D154" s="235">
        <v>9</v>
      </c>
      <c r="E154" s="218" t="s">
        <v>769</v>
      </c>
      <c r="F154" s="455"/>
      <c r="G154" s="181">
        <f t="shared" ref="G154:G163" si="6">(D154*F154)+0</f>
        <v>0</v>
      </c>
    </row>
    <row r="155" spans="2:8">
      <c r="B155" s="215"/>
      <c r="C155" s="236" t="s">
        <v>954</v>
      </c>
      <c r="D155" s="235">
        <v>2</v>
      </c>
      <c r="E155" s="218" t="s">
        <v>769</v>
      </c>
      <c r="F155" s="455"/>
      <c r="G155" s="181">
        <f t="shared" si="6"/>
        <v>0</v>
      </c>
    </row>
    <row r="156" spans="2:8">
      <c r="B156" s="215"/>
      <c r="C156" s="236" t="s">
        <v>955</v>
      </c>
      <c r="D156" s="235">
        <v>3</v>
      </c>
      <c r="E156" s="218" t="s">
        <v>769</v>
      </c>
      <c r="F156" s="455"/>
      <c r="G156" s="181">
        <f t="shared" si="6"/>
        <v>0</v>
      </c>
    </row>
    <row r="157" spans="2:8">
      <c r="B157" s="215"/>
      <c r="C157" s="236" t="s">
        <v>956</v>
      </c>
      <c r="D157" s="235">
        <v>1</v>
      </c>
      <c r="E157" s="218" t="s">
        <v>769</v>
      </c>
      <c r="F157" s="455"/>
      <c r="G157" s="181">
        <f t="shared" si="6"/>
        <v>0</v>
      </c>
    </row>
    <row r="158" spans="2:8">
      <c r="B158" s="215"/>
      <c r="C158" s="236" t="s">
        <v>957</v>
      </c>
      <c r="D158" s="235">
        <v>1</v>
      </c>
      <c r="E158" s="218" t="s">
        <v>769</v>
      </c>
      <c r="F158" s="455"/>
      <c r="G158" s="181">
        <f t="shared" si="6"/>
        <v>0</v>
      </c>
    </row>
    <row r="159" spans="2:8">
      <c r="B159" s="237"/>
      <c r="C159" s="236" t="s">
        <v>958</v>
      </c>
      <c r="D159" s="235">
        <v>1</v>
      </c>
      <c r="E159" s="218" t="s">
        <v>769</v>
      </c>
      <c r="F159" s="455"/>
      <c r="G159" s="181">
        <f t="shared" si="6"/>
        <v>0</v>
      </c>
    </row>
    <row r="160" spans="2:8">
      <c r="B160" s="215"/>
      <c r="C160" s="236" t="s">
        <v>959</v>
      </c>
      <c r="D160" s="235">
        <v>4</v>
      </c>
      <c r="E160" s="218" t="s">
        <v>769</v>
      </c>
      <c r="F160" s="455"/>
      <c r="G160" s="181">
        <f t="shared" si="6"/>
        <v>0</v>
      </c>
    </row>
    <row r="161" spans="2:7">
      <c r="B161" s="215"/>
      <c r="C161" s="231"/>
      <c r="D161" s="235"/>
      <c r="E161" s="218"/>
      <c r="F161" s="455"/>
      <c r="G161" s="181">
        <f t="shared" si="6"/>
        <v>0</v>
      </c>
    </row>
    <row r="162" spans="2:7">
      <c r="B162" s="215" t="s">
        <v>11</v>
      </c>
      <c r="C162" s="231" t="s">
        <v>960</v>
      </c>
      <c r="D162" s="235">
        <v>9</v>
      </c>
      <c r="E162" s="218" t="s">
        <v>769</v>
      </c>
      <c r="F162" s="455"/>
      <c r="G162" s="181">
        <f t="shared" si="6"/>
        <v>0</v>
      </c>
    </row>
    <row r="163" spans="2:7">
      <c r="B163" s="215" t="s">
        <v>13</v>
      </c>
      <c r="C163" s="240" t="s">
        <v>961</v>
      </c>
      <c r="D163" s="235">
        <v>2</v>
      </c>
      <c r="E163" s="241" t="s">
        <v>769</v>
      </c>
      <c r="F163" s="455"/>
      <c r="G163" s="181">
        <f t="shared" si="6"/>
        <v>0</v>
      </c>
    </row>
    <row r="164" spans="2:7">
      <c r="B164" s="215"/>
      <c r="C164" s="242" t="s">
        <v>962</v>
      </c>
      <c r="D164" s="235">
        <v>32</v>
      </c>
      <c r="E164" s="241"/>
      <c r="F164" s="455"/>
      <c r="G164" s="181"/>
    </row>
    <row r="165" spans="2:7" ht="22.5">
      <c r="B165" s="215" t="s">
        <v>19</v>
      </c>
      <c r="C165" s="216" t="s">
        <v>963</v>
      </c>
      <c r="D165" s="224">
        <v>9</v>
      </c>
      <c r="E165" s="218" t="s">
        <v>769</v>
      </c>
      <c r="F165" s="456"/>
      <c r="G165" s="181">
        <f>(D165*F165)+0</f>
        <v>0</v>
      </c>
    </row>
    <row r="166" spans="2:7" ht="34.5">
      <c r="B166" s="215" t="s">
        <v>21</v>
      </c>
      <c r="C166" s="231" t="s">
        <v>964</v>
      </c>
      <c r="D166" s="233">
        <v>0.1</v>
      </c>
      <c r="E166" s="218" t="s">
        <v>772</v>
      </c>
      <c r="F166" s="181">
        <f>SUM(G115:G165)</f>
        <v>0</v>
      </c>
      <c r="G166" s="181">
        <f>(D166*F166)+0</f>
        <v>0</v>
      </c>
    </row>
    <row r="167" spans="2:7" ht="23.25">
      <c r="B167" s="215" t="s">
        <v>23</v>
      </c>
      <c r="C167" s="231" t="s">
        <v>965</v>
      </c>
      <c r="D167" s="233">
        <v>0.1</v>
      </c>
      <c r="E167" s="218" t="s">
        <v>772</v>
      </c>
      <c r="F167" s="181">
        <f>SUM(G115:G166)</f>
        <v>0</v>
      </c>
      <c r="G167" s="181">
        <f>(D167*F167)+0</f>
        <v>0</v>
      </c>
    </row>
    <row r="168" spans="2:7">
      <c r="B168" s="243" t="s">
        <v>966</v>
      </c>
      <c r="C168" s="231"/>
      <c r="D168" s="180"/>
      <c r="E168" s="180"/>
      <c r="F168" s="455"/>
      <c r="G168" s="181">
        <f>(SUBTOTAL(109,G113:G167))+0</f>
        <v>0</v>
      </c>
    </row>
    <row r="169" spans="2:7">
      <c r="F169" s="463"/>
    </row>
    <row r="170" spans="2:7">
      <c r="B170" s="207" t="s">
        <v>967</v>
      </c>
      <c r="C170" s="208" t="s">
        <v>847</v>
      </c>
      <c r="D170" s="209" t="s">
        <v>768</v>
      </c>
      <c r="E170" s="210" t="s">
        <v>769</v>
      </c>
      <c r="F170" s="461" t="s">
        <v>770</v>
      </c>
      <c r="G170" s="209" t="s">
        <v>686</v>
      </c>
    </row>
    <row r="171" spans="2:7">
      <c r="B171" s="212"/>
      <c r="C171" s="182"/>
      <c r="D171" s="180"/>
      <c r="E171" s="180"/>
      <c r="F171" s="458"/>
      <c r="G171" s="181"/>
    </row>
    <row r="172" spans="2:7" ht="33.75">
      <c r="B172" s="215" t="s">
        <v>3</v>
      </c>
      <c r="C172" s="216" t="s">
        <v>968</v>
      </c>
      <c r="D172" s="235">
        <v>2</v>
      </c>
      <c r="E172" s="218"/>
      <c r="F172" s="455"/>
      <c r="G172" s="220">
        <f>(D172*F172)+0</f>
        <v>0</v>
      </c>
    </row>
    <row r="173" spans="2:7" ht="22.5">
      <c r="B173" s="215" t="s">
        <v>5</v>
      </c>
      <c r="C173" s="213" t="s">
        <v>969</v>
      </c>
      <c r="D173" s="235">
        <v>1</v>
      </c>
      <c r="E173" s="218" t="s">
        <v>769</v>
      </c>
      <c r="F173" s="455"/>
      <c r="G173" s="220">
        <f>(D173*F173)+0</f>
        <v>0</v>
      </c>
    </row>
    <row r="174" spans="2:7">
      <c r="B174" s="215" t="s">
        <v>7</v>
      </c>
      <c r="C174" s="213" t="s">
        <v>970</v>
      </c>
      <c r="D174" s="245">
        <v>42</v>
      </c>
      <c r="E174" s="218"/>
      <c r="F174" s="464"/>
      <c r="G174" s="181"/>
    </row>
    <row r="175" spans="2:7" ht="23.25">
      <c r="B175" s="215"/>
      <c r="C175" s="231" t="s">
        <v>971</v>
      </c>
      <c r="D175" s="245">
        <v>0</v>
      </c>
      <c r="E175" s="218" t="s">
        <v>769</v>
      </c>
      <c r="F175" s="464"/>
      <c r="G175" s="181">
        <f>(D175*F175)+0</f>
        <v>0</v>
      </c>
    </row>
    <row r="176" spans="2:7" ht="23.25">
      <c r="B176" s="215"/>
      <c r="C176" s="231" t="s">
        <v>972</v>
      </c>
      <c r="D176" s="245">
        <v>0</v>
      </c>
      <c r="E176" s="218" t="s">
        <v>769</v>
      </c>
      <c r="F176" s="464"/>
      <c r="G176" s="181">
        <f>(D176*F176)+0</f>
        <v>0</v>
      </c>
    </row>
    <row r="177" spans="2:7">
      <c r="B177" s="215"/>
      <c r="C177" s="231" t="s">
        <v>973</v>
      </c>
      <c r="D177" s="245">
        <v>42</v>
      </c>
      <c r="E177" s="218" t="s">
        <v>769</v>
      </c>
      <c r="F177" s="464"/>
      <c r="G177" s="181">
        <f>(D177*F177)+0</f>
        <v>0</v>
      </c>
    </row>
    <row r="178" spans="2:7" ht="56.25">
      <c r="B178" s="215" t="s">
        <v>9</v>
      </c>
      <c r="C178" s="216" t="s">
        <v>974</v>
      </c>
      <c r="D178" s="245">
        <v>42</v>
      </c>
      <c r="E178" s="218" t="s">
        <v>769</v>
      </c>
      <c r="F178" s="464"/>
      <c r="G178" s="181">
        <f>(D178*F178)+0</f>
        <v>0</v>
      </c>
    </row>
    <row r="179" spans="2:7" ht="22.5">
      <c r="B179" s="215" t="s">
        <v>11</v>
      </c>
      <c r="C179" s="216" t="s">
        <v>975</v>
      </c>
      <c r="D179" s="233">
        <v>0.1</v>
      </c>
      <c r="E179" s="218" t="s">
        <v>772</v>
      </c>
      <c r="F179" s="246">
        <f>SUM(G172:G178)</f>
        <v>0</v>
      </c>
      <c r="G179" s="181">
        <f>(D179*F179)+0</f>
        <v>0</v>
      </c>
    </row>
    <row r="180" spans="2:7">
      <c r="B180" s="215"/>
      <c r="C180" s="247" t="s">
        <v>976</v>
      </c>
      <c r="D180" s="248">
        <v>1182.5</v>
      </c>
      <c r="E180" s="249"/>
      <c r="F180" s="455"/>
      <c r="G180" s="181"/>
    </row>
    <row r="181" spans="2:7">
      <c r="B181" s="215"/>
      <c r="C181" s="182"/>
      <c r="D181" s="235"/>
      <c r="E181" s="218"/>
      <c r="F181" s="455"/>
      <c r="G181" s="181"/>
    </row>
    <row r="182" spans="2:7" ht="45">
      <c r="B182" s="215" t="s">
        <v>13</v>
      </c>
      <c r="C182" s="213" t="s">
        <v>977</v>
      </c>
      <c r="D182" s="234">
        <v>100</v>
      </c>
      <c r="E182" s="218" t="s">
        <v>769</v>
      </c>
      <c r="F182" s="465"/>
      <c r="G182" s="181">
        <f t="shared" ref="G182:G187" si="7">(D182*F182)+0</f>
        <v>0</v>
      </c>
    </row>
    <row r="183" spans="2:7" ht="22.5">
      <c r="B183" s="215" t="s">
        <v>15</v>
      </c>
      <c r="C183" s="213" t="s">
        <v>978</v>
      </c>
      <c r="D183" s="235">
        <v>2</v>
      </c>
      <c r="E183" s="218" t="s">
        <v>769</v>
      </c>
      <c r="F183" s="455"/>
      <c r="G183" s="181">
        <f t="shared" si="7"/>
        <v>0</v>
      </c>
    </row>
    <row r="184" spans="2:7">
      <c r="B184" s="215" t="s">
        <v>17</v>
      </c>
      <c r="C184" s="213" t="s">
        <v>979</v>
      </c>
      <c r="D184" s="234">
        <v>100</v>
      </c>
      <c r="E184" s="218" t="s">
        <v>769</v>
      </c>
      <c r="F184" s="454"/>
      <c r="G184" s="181">
        <f t="shared" si="7"/>
        <v>0</v>
      </c>
    </row>
    <row r="185" spans="2:7" ht="22.5">
      <c r="B185" s="215" t="s">
        <v>19</v>
      </c>
      <c r="C185" s="213" t="s">
        <v>980</v>
      </c>
      <c r="D185" s="235">
        <v>2</v>
      </c>
      <c r="E185" s="218" t="s">
        <v>769</v>
      </c>
      <c r="F185" s="455"/>
      <c r="G185" s="181">
        <f t="shared" si="7"/>
        <v>0</v>
      </c>
    </row>
    <row r="186" spans="2:7" ht="22.5">
      <c r="B186" s="215" t="s">
        <v>21</v>
      </c>
      <c r="C186" s="213" t="s">
        <v>981</v>
      </c>
      <c r="D186" s="234">
        <v>100</v>
      </c>
      <c r="E186" s="218" t="s">
        <v>769</v>
      </c>
      <c r="F186" s="454"/>
      <c r="G186" s="181">
        <f t="shared" si="7"/>
        <v>0</v>
      </c>
    </row>
    <row r="187" spans="2:7" ht="23.25">
      <c r="B187" s="215" t="s">
        <v>23</v>
      </c>
      <c r="C187" s="231" t="s">
        <v>982</v>
      </c>
      <c r="D187" s="233">
        <v>0.1</v>
      </c>
      <c r="E187" s="218" t="s">
        <v>772</v>
      </c>
      <c r="F187" s="246">
        <f>SUM(G182:G186)</f>
        <v>0</v>
      </c>
      <c r="G187" s="181">
        <f t="shared" si="7"/>
        <v>0</v>
      </c>
    </row>
    <row r="188" spans="2:7">
      <c r="B188" s="215"/>
      <c r="C188" s="247" t="s">
        <v>983</v>
      </c>
      <c r="D188" s="246">
        <v>530.20000000000005</v>
      </c>
      <c r="E188" s="218"/>
      <c r="F188" s="455"/>
      <c r="G188" s="181"/>
    </row>
    <row r="189" spans="2:7">
      <c r="B189" s="215"/>
      <c r="C189" s="236"/>
      <c r="D189" s="235"/>
      <c r="E189" s="218"/>
      <c r="F189" s="455"/>
      <c r="G189" s="181"/>
    </row>
    <row r="190" spans="2:7" ht="23.25">
      <c r="B190" s="215" t="s">
        <v>25</v>
      </c>
      <c r="C190" s="232" t="s">
        <v>984</v>
      </c>
      <c r="D190" s="235"/>
      <c r="E190" s="218"/>
      <c r="F190" s="455"/>
      <c r="G190" s="181"/>
    </row>
    <row r="191" spans="2:7">
      <c r="B191" s="215"/>
      <c r="C191" s="236" t="s">
        <v>119</v>
      </c>
      <c r="D191" s="234">
        <v>100</v>
      </c>
      <c r="E191" s="218" t="s">
        <v>769</v>
      </c>
      <c r="F191" s="454"/>
      <c r="G191" s="181">
        <f>(D191*F191)+0</f>
        <v>0</v>
      </c>
    </row>
    <row r="192" spans="2:7">
      <c r="B192" s="215"/>
      <c r="C192" s="221" t="s">
        <v>985</v>
      </c>
      <c r="D192" s="235">
        <v>17.6666666666667</v>
      </c>
      <c r="E192" s="218" t="s">
        <v>769</v>
      </c>
      <c r="F192" s="455"/>
      <c r="G192" s="181">
        <f>(D192*F192)+0</f>
        <v>0</v>
      </c>
    </row>
    <row r="193" spans="2:7" ht="23.25">
      <c r="B193" s="215" t="s">
        <v>29</v>
      </c>
      <c r="C193" s="232" t="s">
        <v>986</v>
      </c>
      <c r="D193" s="233">
        <v>0.1</v>
      </c>
      <c r="E193" s="218" t="s">
        <v>772</v>
      </c>
      <c r="F193" s="246">
        <f>SUM(G191:G192)</f>
        <v>0</v>
      </c>
      <c r="G193" s="181">
        <f>(D193*F193)+0</f>
        <v>0</v>
      </c>
    </row>
    <row r="194" spans="2:7">
      <c r="B194" s="215"/>
      <c r="C194" s="247" t="s">
        <v>987</v>
      </c>
      <c r="D194" s="181">
        <v>4555.4666666666699</v>
      </c>
      <c r="E194" s="218"/>
      <c r="F194" s="223"/>
      <c r="G194" s="181"/>
    </row>
    <row r="195" spans="2:7">
      <c r="B195" s="215"/>
      <c r="C195" s="182"/>
      <c r="D195" s="235"/>
      <c r="E195" s="218"/>
      <c r="F195" s="223"/>
      <c r="G195" s="181"/>
    </row>
    <row r="196" spans="2:7">
      <c r="B196" s="230" t="s">
        <v>988</v>
      </c>
      <c r="C196" s="182"/>
      <c r="D196" s="180"/>
      <c r="E196" s="180"/>
      <c r="F196" s="223"/>
      <c r="G196" s="181">
        <f>(SUBTOTAL(109,G171:G195))+0</f>
        <v>0</v>
      </c>
    </row>
    <row r="197" spans="2:7">
      <c r="F197" s="244"/>
    </row>
  </sheetData>
  <sheetProtection algorithmName="SHA-512" hashValue="zA3hsYkyix4Z4V0TtH055nBUP7UAAc+k7Qdp5s7zmm8rR6tE6Mj94ov2IpzVYYAq/So2h1to9OrR9SfBCtE5Xw==" saltValue="rX/4XlIaVoST0IN9bmT0AQ==" spinCount="100000" sheet="1" objects="1" scenarios="1"/>
  <mergeCells count="6">
    <mergeCell ref="C35:F36"/>
    <mergeCell ref="C3:G3"/>
    <mergeCell ref="C4:G4"/>
    <mergeCell ref="C5:G5"/>
    <mergeCell ref="C28:F31"/>
    <mergeCell ref="C32:F34"/>
  </mergeCells>
  <pageMargins left="0.78749999999999998" right="0.78749999999999998" top="1.0249999999999999" bottom="1.0249999999999999" header="0.78749999999999998" footer="0.78749999999999998"/>
  <pageSetup paperSize="9" orientation="portrait" horizontalDpi="300" verticalDpi="300"/>
  <headerFooter>
    <oddHeader>&amp;C&amp;"Arial,Navadno"&amp;10&amp;Kffffff&amp;A</oddHeader>
    <oddFooter>&amp;C&amp;"Arial,Navadno"&amp;10&amp;KffffffStran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3465A4"/>
  </sheetPr>
  <dimension ref="A3:K204"/>
  <sheetViews>
    <sheetView topLeftCell="A195" zoomScaleNormal="100" workbookViewId="0">
      <selection activeCell="H40" sqref="H40"/>
    </sheetView>
  </sheetViews>
  <sheetFormatPr defaultColWidth="10" defaultRowHeight="18"/>
  <cols>
    <col min="1" max="1" width="7.88671875" style="185" customWidth="1"/>
    <col min="2" max="2" width="3.5546875" style="185" customWidth="1"/>
    <col min="3" max="3" width="34.88671875" style="186" customWidth="1"/>
    <col min="4" max="4" width="9.44140625" style="185" customWidth="1"/>
    <col min="5" max="5" width="3.5546875" style="185" customWidth="1"/>
    <col min="6" max="6" width="10.77734375" style="185" customWidth="1"/>
    <col min="7" max="7" width="12.6640625" style="185" customWidth="1"/>
    <col min="11" max="11" width="17.21875" customWidth="1"/>
  </cols>
  <sheetData>
    <row r="3" spans="1:7" ht="19.350000000000001" customHeight="1">
      <c r="C3" s="632" t="s">
        <v>843</v>
      </c>
      <c r="D3" s="632"/>
      <c r="E3" s="632"/>
      <c r="F3" s="632"/>
      <c r="G3" s="632"/>
    </row>
    <row r="4" spans="1:7">
      <c r="C4" s="633" t="s">
        <v>989</v>
      </c>
      <c r="D4" s="633"/>
      <c r="E4" s="633"/>
      <c r="F4" s="633"/>
      <c r="G4" s="633"/>
    </row>
    <row r="5" spans="1:7" ht="14.65" customHeight="1">
      <c r="C5" s="634" t="s">
        <v>990</v>
      </c>
      <c r="D5" s="634"/>
      <c r="E5" s="634"/>
      <c r="F5" s="634"/>
      <c r="G5" s="634"/>
    </row>
    <row r="6" spans="1:7">
      <c r="A6" s="187"/>
      <c r="B6" s="187"/>
      <c r="C6" s="187" t="s">
        <v>749</v>
      </c>
      <c r="D6" s="187"/>
      <c r="E6" s="187"/>
      <c r="F6" s="187"/>
      <c r="G6" s="187"/>
    </row>
    <row r="7" spans="1:7">
      <c r="A7" s="187"/>
      <c r="B7" s="187"/>
      <c r="C7" s="187"/>
      <c r="D7" s="187"/>
      <c r="E7" s="187"/>
      <c r="F7" s="187"/>
      <c r="G7" s="187"/>
    </row>
    <row r="8" spans="1:7">
      <c r="A8" s="187"/>
      <c r="B8" s="187"/>
      <c r="C8" s="187" t="s">
        <v>845</v>
      </c>
      <c r="D8" s="187"/>
      <c r="E8" s="187"/>
      <c r="F8" s="187"/>
      <c r="G8" s="188">
        <f>(G89)+0</f>
        <v>0</v>
      </c>
    </row>
    <row r="9" spans="1:7">
      <c r="A9" s="187"/>
      <c r="B9" s="187"/>
      <c r="C9" s="187"/>
      <c r="D9" s="187"/>
      <c r="E9" s="187"/>
      <c r="F9" s="187"/>
      <c r="G9" s="187"/>
    </row>
    <row r="10" spans="1:7">
      <c r="A10" s="187"/>
      <c r="B10" s="187"/>
      <c r="C10" s="187" t="s">
        <v>742</v>
      </c>
      <c r="D10" s="187"/>
      <c r="E10" s="187"/>
      <c r="F10" s="187"/>
      <c r="G10" s="188">
        <f>(G114)+0</f>
        <v>0</v>
      </c>
    </row>
    <row r="11" spans="1:7">
      <c r="A11" s="187"/>
      <c r="B11" s="187"/>
      <c r="C11" s="187"/>
      <c r="D11" s="187"/>
      <c r="E11" s="187"/>
      <c r="F11" s="187"/>
      <c r="G11" s="187"/>
    </row>
    <row r="12" spans="1:7">
      <c r="A12" s="187"/>
      <c r="B12" s="187"/>
      <c r="C12" s="187" t="s">
        <v>846</v>
      </c>
      <c r="D12" s="187"/>
      <c r="E12" s="187"/>
      <c r="F12" s="187"/>
      <c r="G12" s="188">
        <f>(G156)+0</f>
        <v>0</v>
      </c>
    </row>
    <row r="13" spans="1:7">
      <c r="A13" s="187"/>
      <c r="B13" s="187"/>
      <c r="C13" s="187"/>
      <c r="D13" s="187"/>
      <c r="E13" s="187"/>
      <c r="F13" s="187"/>
      <c r="G13" s="187"/>
    </row>
    <row r="14" spans="1:7">
      <c r="A14" s="187"/>
      <c r="B14" s="187"/>
      <c r="C14" s="191" t="s">
        <v>756</v>
      </c>
      <c r="D14" s="192"/>
      <c r="E14" s="192"/>
      <c r="F14" s="192"/>
      <c r="G14" s="193">
        <f>(SUM(G8:G13))+0</f>
        <v>0</v>
      </c>
    </row>
    <row r="15" spans="1:7">
      <c r="A15" s="187"/>
      <c r="B15" s="187"/>
      <c r="C15" s="194"/>
      <c r="D15" s="187"/>
      <c r="E15" s="187"/>
      <c r="F15" s="194" t="s">
        <v>848</v>
      </c>
      <c r="G15" s="195">
        <f>(D48)+0</f>
        <v>397.44</v>
      </c>
    </row>
    <row r="16" spans="1:7">
      <c r="A16" s="187"/>
      <c r="B16" s="187"/>
      <c r="C16" s="194"/>
      <c r="D16" s="187"/>
      <c r="E16" s="187"/>
      <c r="F16" s="194" t="s">
        <v>760</v>
      </c>
      <c r="G16" s="196">
        <f>(G14/G15)+0</f>
        <v>0</v>
      </c>
    </row>
    <row r="17" spans="1:11">
      <c r="A17" s="187"/>
      <c r="B17" s="187"/>
      <c r="C17" s="187"/>
      <c r="D17" s="187"/>
      <c r="E17" s="187"/>
      <c r="F17" s="187"/>
      <c r="G17" s="187"/>
    </row>
    <row r="18" spans="1:11">
      <c r="A18" s="187"/>
      <c r="B18" s="187"/>
      <c r="C18" s="250" t="s">
        <v>991</v>
      </c>
      <c r="D18" s="187"/>
      <c r="E18" s="187"/>
      <c r="F18" s="251">
        <v>1</v>
      </c>
      <c r="G18" s="188">
        <f>(G175+G189+G204)+0</f>
        <v>0</v>
      </c>
      <c r="K18" s="252"/>
    </row>
    <row r="19" spans="1:11">
      <c r="A19" s="187"/>
      <c r="B19" s="187"/>
      <c r="C19" s="187"/>
      <c r="D19" s="187"/>
      <c r="E19" s="187"/>
      <c r="F19" s="187"/>
      <c r="G19" s="187"/>
    </row>
    <row r="20" spans="1:11">
      <c r="A20" s="187"/>
      <c r="B20" s="187"/>
      <c r="C20" s="197" t="s">
        <v>849</v>
      </c>
      <c r="D20" s="197"/>
      <c r="E20" s="197"/>
      <c r="F20" s="198"/>
      <c r="G20" s="199">
        <f>(G14+G18)+0</f>
        <v>0</v>
      </c>
    </row>
    <row r="21" spans="1:11">
      <c r="A21" s="187"/>
      <c r="B21" s="187"/>
      <c r="C21" s="200"/>
      <c r="D21" s="187"/>
      <c r="E21" s="187"/>
      <c r="F21" s="187"/>
      <c r="G21" s="187"/>
    </row>
    <row r="22" spans="1:11">
      <c r="A22" s="187"/>
      <c r="B22" s="187"/>
      <c r="C22" s="187"/>
      <c r="D22" s="187"/>
      <c r="E22" s="187"/>
      <c r="F22" s="187"/>
      <c r="G22" s="187"/>
    </row>
    <row r="23" spans="1:11">
      <c r="A23" s="187"/>
      <c r="B23" s="187"/>
      <c r="C23" s="187" t="s">
        <v>570</v>
      </c>
      <c r="D23" s="187"/>
      <c r="E23" s="187"/>
      <c r="F23" s="187"/>
      <c r="G23" s="187"/>
    </row>
    <row r="24" spans="1:11">
      <c r="A24" s="187"/>
      <c r="B24" s="187"/>
      <c r="C24" s="187"/>
      <c r="D24" s="187"/>
      <c r="E24" s="187"/>
      <c r="F24" s="187"/>
      <c r="G24" s="187"/>
    </row>
    <row r="25" spans="1:11">
      <c r="A25" s="187"/>
      <c r="B25" s="187"/>
      <c r="C25" s="187" t="s">
        <v>762</v>
      </c>
      <c r="D25" s="187"/>
      <c r="E25" s="187"/>
      <c r="F25" s="187"/>
      <c r="G25" s="187"/>
    </row>
    <row r="26" spans="1:11">
      <c r="A26" s="187"/>
      <c r="B26" s="187"/>
      <c r="C26" s="187"/>
      <c r="D26" s="187"/>
      <c r="E26" s="187"/>
      <c r="F26" s="187"/>
      <c r="G26" s="187"/>
    </row>
    <row r="27" spans="1:11">
      <c r="A27" s="187"/>
      <c r="B27" s="187"/>
      <c r="C27" s="631"/>
      <c r="D27" s="631"/>
      <c r="E27" s="631"/>
      <c r="F27" s="631"/>
      <c r="G27" s="187"/>
    </row>
    <row r="28" spans="1:11">
      <c r="A28" s="187"/>
      <c r="B28" s="187"/>
      <c r="C28" s="631"/>
      <c r="D28" s="631"/>
      <c r="E28" s="631"/>
      <c r="F28" s="631"/>
      <c r="G28" s="187"/>
    </row>
    <row r="29" spans="1:11">
      <c r="A29" s="187"/>
      <c r="B29" s="187"/>
      <c r="C29" s="631"/>
      <c r="D29" s="631"/>
      <c r="E29" s="631"/>
      <c r="F29" s="631"/>
      <c r="G29" s="187"/>
    </row>
    <row r="30" spans="1:11">
      <c r="A30" s="187"/>
      <c r="B30" s="187"/>
      <c r="C30" s="631"/>
      <c r="D30" s="631"/>
      <c r="E30" s="631"/>
      <c r="F30" s="631"/>
      <c r="G30" s="187"/>
    </row>
    <row r="31" spans="1:11">
      <c r="A31" s="187"/>
      <c r="B31" s="187"/>
      <c r="C31" s="631"/>
      <c r="D31" s="631"/>
      <c r="E31" s="631"/>
      <c r="F31" s="631"/>
      <c r="G31" s="187"/>
    </row>
    <row r="32" spans="1:11">
      <c r="A32" s="187"/>
      <c r="B32" s="187"/>
      <c r="C32" s="631"/>
      <c r="D32" s="631"/>
      <c r="E32" s="631"/>
      <c r="F32" s="631"/>
      <c r="G32" s="187"/>
    </row>
    <row r="33" spans="1:7">
      <c r="A33" s="187"/>
      <c r="B33" s="187"/>
      <c r="C33" s="631"/>
      <c r="D33" s="631"/>
      <c r="E33" s="631"/>
      <c r="F33" s="631"/>
      <c r="G33" s="187"/>
    </row>
    <row r="34" spans="1:7">
      <c r="A34" s="187"/>
      <c r="B34" s="187"/>
      <c r="C34" s="201"/>
      <c r="D34" s="201"/>
      <c r="E34" s="201"/>
      <c r="F34" s="201"/>
      <c r="G34" s="187"/>
    </row>
    <row r="35" spans="1:7">
      <c r="A35" s="187"/>
      <c r="B35" s="187"/>
      <c r="C35" s="201"/>
      <c r="D35" s="201"/>
      <c r="E35" s="201"/>
      <c r="F35" s="201"/>
      <c r="G35" s="187"/>
    </row>
    <row r="36" spans="1:7">
      <c r="A36" s="187"/>
      <c r="B36" s="187"/>
      <c r="C36" s="187"/>
      <c r="D36" s="187"/>
      <c r="E36" s="187"/>
      <c r="F36" s="187"/>
      <c r="G36" s="187"/>
    </row>
    <row r="37" spans="1:7">
      <c r="A37" s="187"/>
      <c r="B37" s="187"/>
      <c r="C37" s="187" t="s">
        <v>851</v>
      </c>
      <c r="D37" s="203">
        <v>60</v>
      </c>
      <c r="E37" s="187"/>
      <c r="F37" s="187"/>
      <c r="G37" s="187"/>
    </row>
    <row r="38" spans="1:7">
      <c r="A38" s="187"/>
      <c r="B38" s="187"/>
      <c r="C38" s="187"/>
      <c r="D38" s="204"/>
      <c r="E38" s="187"/>
      <c r="F38" s="187"/>
      <c r="G38" s="187"/>
    </row>
    <row r="39" spans="1:7">
      <c r="A39" s="187"/>
      <c r="B39" s="187"/>
      <c r="C39" s="187" t="s">
        <v>852</v>
      </c>
      <c r="D39" s="205">
        <v>60</v>
      </c>
      <c r="E39" s="187"/>
      <c r="F39" s="187"/>
      <c r="G39" s="187"/>
    </row>
    <row r="40" spans="1:7">
      <c r="A40" s="187"/>
      <c r="B40" s="187"/>
      <c r="C40" s="187"/>
      <c r="D40" s="187"/>
      <c r="E40" s="187"/>
      <c r="F40" s="187"/>
      <c r="G40" s="187"/>
    </row>
    <row r="41" spans="1:7">
      <c r="A41" s="187"/>
      <c r="B41" s="187"/>
      <c r="C41" s="197" t="s">
        <v>765</v>
      </c>
      <c r="D41" s="187"/>
      <c r="E41" s="187"/>
      <c r="F41" s="187"/>
      <c r="G41" s="187"/>
    </row>
    <row r="42" spans="1:7">
      <c r="A42" s="187"/>
      <c r="B42" s="187"/>
      <c r="C42" s="202"/>
      <c r="D42" s="187"/>
      <c r="E42" s="187"/>
      <c r="F42" s="187"/>
      <c r="G42" s="187"/>
    </row>
    <row r="43" spans="1:7">
      <c r="A43" s="187"/>
      <c r="B43" s="187"/>
      <c r="C43" s="202"/>
      <c r="D43" s="187"/>
      <c r="E43" s="187"/>
      <c r="F43" s="187"/>
      <c r="G43" s="187"/>
    </row>
    <row r="44" spans="1:7">
      <c r="B44" s="206" t="s">
        <v>749</v>
      </c>
      <c r="C44" s="185"/>
    </row>
    <row r="45" spans="1:7">
      <c r="C45" s="185"/>
    </row>
    <row r="46" spans="1:7">
      <c r="A46" s="207"/>
      <c r="B46" s="207" t="s">
        <v>853</v>
      </c>
      <c r="C46" s="208" t="s">
        <v>198</v>
      </c>
      <c r="D46" s="209" t="s">
        <v>768</v>
      </c>
      <c r="E46" s="210" t="s">
        <v>769</v>
      </c>
      <c r="F46" s="211" t="s">
        <v>770</v>
      </c>
      <c r="G46" s="210" t="s">
        <v>686</v>
      </c>
    </row>
    <row r="47" spans="1:7">
      <c r="A47" s="187"/>
      <c r="B47" s="212"/>
      <c r="C47" s="213"/>
      <c r="D47" s="180"/>
      <c r="E47" s="180"/>
      <c r="F47" s="180"/>
      <c r="G47" s="181"/>
    </row>
    <row r="48" spans="1:7" ht="33.75">
      <c r="A48" s="214"/>
      <c r="B48" s="215" t="s">
        <v>3</v>
      </c>
      <c r="C48" s="216" t="s">
        <v>854</v>
      </c>
      <c r="D48" s="217">
        <v>397.44</v>
      </c>
      <c r="E48" s="218" t="s">
        <v>769</v>
      </c>
      <c r="F48" s="454"/>
      <c r="G48" s="220">
        <f t="shared" ref="G48:G59" si="0">(D48*F48)+0</f>
        <v>0</v>
      </c>
    </row>
    <row r="49" spans="1:7" ht="90">
      <c r="A49" s="187"/>
      <c r="B49" s="215" t="s">
        <v>5</v>
      </c>
      <c r="C49" s="216" t="s">
        <v>855</v>
      </c>
      <c r="D49" s="217">
        <v>397.44</v>
      </c>
      <c r="E49" s="218" t="s">
        <v>769</v>
      </c>
      <c r="F49" s="454"/>
      <c r="G49" s="181">
        <f t="shared" si="0"/>
        <v>0</v>
      </c>
    </row>
    <row r="50" spans="1:7" ht="33.75">
      <c r="A50" s="187"/>
      <c r="B50" s="215" t="s">
        <v>7</v>
      </c>
      <c r="C50" s="216" t="s">
        <v>856</v>
      </c>
      <c r="D50" s="222">
        <v>31</v>
      </c>
      <c r="E50" s="218" t="s">
        <v>769</v>
      </c>
      <c r="F50" s="455"/>
      <c r="G50" s="181">
        <f t="shared" si="0"/>
        <v>0</v>
      </c>
    </row>
    <row r="51" spans="1:7" ht="56.25">
      <c r="A51" s="187"/>
      <c r="B51" s="215" t="s">
        <v>9</v>
      </c>
      <c r="C51" s="216" t="s">
        <v>862</v>
      </c>
      <c r="D51" s="222">
        <v>6</v>
      </c>
      <c r="E51" s="218" t="s">
        <v>769</v>
      </c>
      <c r="F51" s="455"/>
      <c r="G51" s="181">
        <f t="shared" si="0"/>
        <v>0</v>
      </c>
    </row>
    <row r="52" spans="1:7" ht="45">
      <c r="A52" s="187"/>
      <c r="B52" s="215" t="s">
        <v>11</v>
      </c>
      <c r="C52" s="216" t="s">
        <v>858</v>
      </c>
      <c r="D52" s="222">
        <v>5</v>
      </c>
      <c r="E52" s="218" t="s">
        <v>769</v>
      </c>
      <c r="F52" s="455"/>
      <c r="G52" s="181">
        <f t="shared" si="0"/>
        <v>0</v>
      </c>
    </row>
    <row r="53" spans="1:7" ht="56.25">
      <c r="A53" s="187"/>
      <c r="B53" s="215" t="s">
        <v>13</v>
      </c>
      <c r="C53" s="216" t="s">
        <v>992</v>
      </c>
      <c r="D53" s="222">
        <v>5</v>
      </c>
      <c r="E53" s="218" t="s">
        <v>769</v>
      </c>
      <c r="F53" s="455"/>
      <c r="G53" s="181">
        <f t="shared" si="0"/>
        <v>0</v>
      </c>
    </row>
    <row r="54" spans="1:7" ht="33.75">
      <c r="A54" s="187"/>
      <c r="B54" s="215" t="s">
        <v>15</v>
      </c>
      <c r="C54" s="216" t="s">
        <v>859</v>
      </c>
      <c r="D54" s="222">
        <v>5</v>
      </c>
      <c r="E54" s="218" t="s">
        <v>769</v>
      </c>
      <c r="F54" s="455"/>
      <c r="G54" s="181">
        <f t="shared" si="0"/>
        <v>0</v>
      </c>
    </row>
    <row r="55" spans="1:7" ht="56.25">
      <c r="A55" s="187"/>
      <c r="B55" s="215" t="s">
        <v>17</v>
      </c>
      <c r="C55" s="216" t="s">
        <v>993</v>
      </c>
      <c r="D55" s="222">
        <v>5</v>
      </c>
      <c r="E55" s="218" t="s">
        <v>769</v>
      </c>
      <c r="F55" s="455"/>
      <c r="G55" s="181">
        <f t="shared" si="0"/>
        <v>0</v>
      </c>
    </row>
    <row r="56" spans="1:7" ht="45">
      <c r="A56" s="187"/>
      <c r="B56" s="215" t="s">
        <v>19</v>
      </c>
      <c r="C56" s="216" t="s">
        <v>994</v>
      </c>
      <c r="D56" s="222">
        <v>5</v>
      </c>
      <c r="E56" s="218" t="s">
        <v>769</v>
      </c>
      <c r="F56" s="455"/>
      <c r="G56" s="181">
        <f t="shared" si="0"/>
        <v>0</v>
      </c>
    </row>
    <row r="57" spans="1:7" ht="33.75">
      <c r="A57" s="187"/>
      <c r="B57" s="215" t="s">
        <v>21</v>
      </c>
      <c r="C57" s="216" t="s">
        <v>863</v>
      </c>
      <c r="D57" s="222">
        <v>31</v>
      </c>
      <c r="E57" s="218" t="s">
        <v>769</v>
      </c>
      <c r="F57" s="455"/>
      <c r="G57" s="181">
        <f t="shared" si="0"/>
        <v>0</v>
      </c>
    </row>
    <row r="58" spans="1:7" ht="33.75">
      <c r="A58" s="187"/>
      <c r="B58" s="215" t="s">
        <v>23</v>
      </c>
      <c r="C58" s="216" t="s">
        <v>864</v>
      </c>
      <c r="D58" s="222">
        <v>4</v>
      </c>
      <c r="E58" s="218" t="s">
        <v>769</v>
      </c>
      <c r="F58" s="455"/>
      <c r="G58" s="181">
        <f t="shared" si="0"/>
        <v>0</v>
      </c>
    </row>
    <row r="59" spans="1:7">
      <c r="A59" s="187"/>
      <c r="B59" s="215" t="s">
        <v>25</v>
      </c>
      <c r="C59" s="216" t="s">
        <v>865</v>
      </c>
      <c r="D59" s="224">
        <v>15</v>
      </c>
      <c r="E59" s="218" t="s">
        <v>769</v>
      </c>
      <c r="F59" s="456"/>
      <c r="G59" s="181">
        <f t="shared" si="0"/>
        <v>0</v>
      </c>
    </row>
    <row r="60" spans="1:7" ht="33.75">
      <c r="A60" s="187"/>
      <c r="B60" s="215" t="s">
        <v>27</v>
      </c>
      <c r="C60" s="216" t="s">
        <v>866</v>
      </c>
      <c r="D60" s="226">
        <v>970.80240000000003</v>
      </c>
      <c r="E60" s="218"/>
      <c r="F60" s="457"/>
      <c r="G60" s="181"/>
    </row>
    <row r="61" spans="1:7">
      <c r="A61" s="187"/>
      <c r="B61" s="215"/>
      <c r="C61" s="216" t="s">
        <v>867</v>
      </c>
      <c r="D61" s="226">
        <v>970.80240000000003</v>
      </c>
      <c r="E61" s="218" t="s">
        <v>769</v>
      </c>
      <c r="F61" s="457"/>
      <c r="G61" s="181">
        <f>(D61*F61)+0</f>
        <v>0</v>
      </c>
    </row>
    <row r="62" spans="1:7">
      <c r="A62" s="187"/>
      <c r="B62" s="215"/>
      <c r="C62" s="216" t="s">
        <v>995</v>
      </c>
      <c r="D62" s="226">
        <v>0</v>
      </c>
      <c r="E62" s="218" t="s">
        <v>769</v>
      </c>
      <c r="F62" s="457"/>
      <c r="G62" s="181">
        <f>(D62*F62)+0</f>
        <v>0</v>
      </c>
    </row>
    <row r="63" spans="1:7">
      <c r="A63" s="187"/>
      <c r="B63" s="215"/>
      <c r="C63" s="216" t="s">
        <v>996</v>
      </c>
      <c r="D63" s="226">
        <v>0</v>
      </c>
      <c r="E63" s="218" t="s">
        <v>769</v>
      </c>
      <c r="F63" s="457"/>
      <c r="G63" s="181">
        <f>(D63*F63)+0</f>
        <v>0</v>
      </c>
    </row>
    <row r="64" spans="1:7" ht="56.25">
      <c r="A64" s="187"/>
      <c r="B64" s="215"/>
      <c r="C64" s="216" t="s">
        <v>997</v>
      </c>
      <c r="D64" s="180"/>
      <c r="E64" s="180"/>
      <c r="F64" s="458"/>
      <c r="G64" s="181"/>
    </row>
    <row r="65" spans="1:7" ht="22.5">
      <c r="A65" s="187"/>
      <c r="B65" s="215" t="s">
        <v>29</v>
      </c>
      <c r="C65" s="216" t="s">
        <v>869</v>
      </c>
      <c r="D65" s="226">
        <v>84.417599999999993</v>
      </c>
      <c r="E65" s="218"/>
      <c r="F65" s="457"/>
      <c r="G65" s="181"/>
    </row>
    <row r="66" spans="1:7">
      <c r="A66" s="187"/>
      <c r="B66" s="215"/>
      <c r="C66" s="216" t="s">
        <v>867</v>
      </c>
      <c r="D66" s="226">
        <v>84.417599999999993</v>
      </c>
      <c r="E66" s="218" t="s">
        <v>769</v>
      </c>
      <c r="F66" s="457"/>
      <c r="G66" s="181">
        <f t="shared" ref="G66:G71" si="1">(D66*F66)+0</f>
        <v>0</v>
      </c>
    </row>
    <row r="67" spans="1:7">
      <c r="A67" s="187"/>
      <c r="B67" s="215"/>
      <c r="C67" s="216" t="s">
        <v>998</v>
      </c>
      <c r="D67" s="226">
        <v>0</v>
      </c>
      <c r="E67" s="218" t="s">
        <v>769</v>
      </c>
      <c r="F67" s="457"/>
      <c r="G67" s="181">
        <f t="shared" si="1"/>
        <v>0</v>
      </c>
    </row>
    <row r="68" spans="1:7" ht="22.5">
      <c r="A68" s="187"/>
      <c r="B68" s="215"/>
      <c r="C68" s="216" t="s">
        <v>999</v>
      </c>
      <c r="D68" s="253">
        <v>0</v>
      </c>
      <c r="E68" s="254" t="s">
        <v>769</v>
      </c>
      <c r="F68" s="466"/>
      <c r="G68" s="255">
        <f t="shared" si="1"/>
        <v>0</v>
      </c>
    </row>
    <row r="69" spans="1:7" ht="22.5">
      <c r="A69" s="187"/>
      <c r="B69" s="215" t="s">
        <v>31</v>
      </c>
      <c r="C69" s="216" t="s">
        <v>870</v>
      </c>
      <c r="D69" s="227">
        <v>238.464</v>
      </c>
      <c r="E69" s="218" t="s">
        <v>769</v>
      </c>
      <c r="F69" s="459"/>
      <c r="G69" s="181">
        <f t="shared" si="1"/>
        <v>0</v>
      </c>
    </row>
    <row r="70" spans="1:7" ht="33.75">
      <c r="A70" s="187"/>
      <c r="B70" s="215" t="s">
        <v>33</v>
      </c>
      <c r="C70" s="216" t="s">
        <v>871</v>
      </c>
      <c r="D70" s="226">
        <v>48.31</v>
      </c>
      <c r="E70" s="218" t="s">
        <v>769</v>
      </c>
      <c r="F70" s="457"/>
      <c r="G70" s="181">
        <f t="shared" si="1"/>
        <v>0</v>
      </c>
    </row>
    <row r="71" spans="1:7" ht="78.75">
      <c r="A71" s="187"/>
      <c r="B71" s="215" t="s">
        <v>35</v>
      </c>
      <c r="C71" s="216" t="s">
        <v>872</v>
      </c>
      <c r="D71" s="226">
        <v>197.84</v>
      </c>
      <c r="E71" s="218" t="s">
        <v>769</v>
      </c>
      <c r="F71" s="457"/>
      <c r="G71" s="181">
        <f t="shared" si="1"/>
        <v>0</v>
      </c>
    </row>
    <row r="72" spans="1:7" ht="33.75">
      <c r="A72" s="187"/>
      <c r="B72" s="215" t="s">
        <v>37</v>
      </c>
      <c r="C72" s="216" t="s">
        <v>1000</v>
      </c>
      <c r="D72" s="226">
        <v>513.53</v>
      </c>
      <c r="E72" s="218"/>
      <c r="F72" s="457"/>
      <c r="G72" s="181"/>
    </row>
    <row r="73" spans="1:7">
      <c r="A73" s="187"/>
      <c r="B73" s="215"/>
      <c r="C73" s="213" t="s">
        <v>1001</v>
      </c>
      <c r="D73" s="226">
        <v>0</v>
      </c>
      <c r="E73" s="218" t="s">
        <v>769</v>
      </c>
      <c r="F73" s="457"/>
      <c r="G73" s="181">
        <f>(D73*F73)+0</f>
        <v>0</v>
      </c>
    </row>
    <row r="74" spans="1:7">
      <c r="B74" s="215"/>
      <c r="C74" s="213" t="s">
        <v>1002</v>
      </c>
      <c r="D74" s="226">
        <v>0</v>
      </c>
      <c r="E74" s="218" t="s">
        <v>769</v>
      </c>
      <c r="F74" s="457"/>
      <c r="G74" s="181">
        <f>(D74*F74)+0</f>
        <v>0</v>
      </c>
    </row>
    <row r="75" spans="1:7">
      <c r="B75" s="215"/>
      <c r="C75" s="213" t="s">
        <v>1003</v>
      </c>
      <c r="D75" s="226">
        <v>513.53</v>
      </c>
      <c r="E75" s="218" t="s">
        <v>769</v>
      </c>
      <c r="F75" s="457"/>
      <c r="G75" s="181">
        <f>(D75*F75)+0</f>
        <v>0</v>
      </c>
    </row>
    <row r="76" spans="1:7" ht="45">
      <c r="B76" s="215" t="s">
        <v>39</v>
      </c>
      <c r="C76" s="216" t="s">
        <v>1004</v>
      </c>
      <c r="D76" s="226">
        <v>0</v>
      </c>
      <c r="E76" s="218"/>
      <c r="F76" s="457"/>
      <c r="G76" s="181"/>
    </row>
    <row r="77" spans="1:7">
      <c r="B77" s="215"/>
      <c r="C77" s="216" t="s">
        <v>1001</v>
      </c>
      <c r="D77" s="226">
        <v>0</v>
      </c>
      <c r="E77" s="218"/>
      <c r="F77" s="457"/>
      <c r="G77" s="181">
        <f>(D77*F77)+0</f>
        <v>0</v>
      </c>
    </row>
    <row r="78" spans="1:7">
      <c r="B78" s="215"/>
      <c r="C78" s="216" t="s">
        <v>1005</v>
      </c>
      <c r="D78" s="226">
        <v>0</v>
      </c>
      <c r="E78" s="218" t="s">
        <v>769</v>
      </c>
      <c r="F78" s="457"/>
      <c r="G78" s="181">
        <f>(D78*F78)+0</f>
        <v>0</v>
      </c>
    </row>
    <row r="79" spans="1:7">
      <c r="B79" s="215"/>
      <c r="C79" s="216" t="s">
        <v>1006</v>
      </c>
      <c r="D79" s="226">
        <v>0</v>
      </c>
      <c r="E79" s="218" t="s">
        <v>769</v>
      </c>
      <c r="F79" s="457"/>
      <c r="G79" s="181">
        <f>(D79*F79)+0</f>
        <v>0</v>
      </c>
    </row>
    <row r="80" spans="1:7" ht="67.5">
      <c r="B80" s="215" t="s">
        <v>41</v>
      </c>
      <c r="C80" s="216" t="s">
        <v>1007</v>
      </c>
      <c r="D80" s="226">
        <v>0</v>
      </c>
      <c r="E80" s="218" t="s">
        <v>769</v>
      </c>
      <c r="F80" s="457"/>
      <c r="G80" s="181">
        <f>(D80*F80)+0</f>
        <v>0</v>
      </c>
    </row>
    <row r="81" spans="1:7" ht="45">
      <c r="B81" s="215" t="s">
        <v>59</v>
      </c>
      <c r="C81" s="216" t="s">
        <v>877</v>
      </c>
      <c r="D81" s="222"/>
      <c r="E81" s="218"/>
      <c r="F81" s="455"/>
      <c r="G81" s="181"/>
    </row>
    <row r="82" spans="1:7">
      <c r="B82" s="215"/>
      <c r="C82" s="221" t="s">
        <v>878</v>
      </c>
      <c r="D82" s="222">
        <v>19</v>
      </c>
      <c r="E82" s="218" t="s">
        <v>769</v>
      </c>
      <c r="F82" s="455"/>
      <c r="G82" s="181">
        <f t="shared" ref="G82:G88" si="2">(D82*F82)+0</f>
        <v>0</v>
      </c>
    </row>
    <row r="83" spans="1:7">
      <c r="B83" s="215"/>
      <c r="C83" s="221" t="s">
        <v>880</v>
      </c>
      <c r="D83" s="222">
        <v>19</v>
      </c>
      <c r="E83" s="218" t="s">
        <v>769</v>
      </c>
      <c r="F83" s="455"/>
      <c r="G83" s="181">
        <f t="shared" si="2"/>
        <v>0</v>
      </c>
    </row>
    <row r="84" spans="1:7">
      <c r="B84" s="215"/>
      <c r="C84" s="221" t="s">
        <v>881</v>
      </c>
      <c r="D84" s="222">
        <v>19</v>
      </c>
      <c r="E84" s="218" t="s">
        <v>769</v>
      </c>
      <c r="F84" s="455"/>
      <c r="G84" s="181">
        <f t="shared" si="2"/>
        <v>0</v>
      </c>
    </row>
    <row r="85" spans="1:7">
      <c r="B85" s="215"/>
      <c r="C85" s="221" t="s">
        <v>882</v>
      </c>
      <c r="D85" s="222">
        <v>19</v>
      </c>
      <c r="E85" s="218" t="s">
        <v>769</v>
      </c>
      <c r="F85" s="455"/>
      <c r="G85" s="181">
        <f t="shared" si="2"/>
        <v>0</v>
      </c>
    </row>
    <row r="86" spans="1:7" ht="45">
      <c r="B86" s="215" t="s">
        <v>61</v>
      </c>
      <c r="C86" s="213" t="s">
        <v>1008</v>
      </c>
      <c r="D86" s="222">
        <v>3</v>
      </c>
      <c r="E86" s="218" t="s">
        <v>769</v>
      </c>
      <c r="F86" s="454"/>
      <c r="G86" s="181">
        <f t="shared" si="2"/>
        <v>0</v>
      </c>
    </row>
    <row r="87" spans="1:7">
      <c r="B87" s="215" t="s">
        <v>1009</v>
      </c>
      <c r="C87" s="216" t="s">
        <v>883</v>
      </c>
      <c r="D87" s="227">
        <v>715.39200000000005</v>
      </c>
      <c r="E87" s="218" t="s">
        <v>769</v>
      </c>
      <c r="F87" s="459"/>
      <c r="G87" s="181">
        <f t="shared" si="2"/>
        <v>0</v>
      </c>
    </row>
    <row r="88" spans="1:7" ht="22.5">
      <c r="B88" s="215" t="s">
        <v>1010</v>
      </c>
      <c r="C88" s="216" t="s">
        <v>884</v>
      </c>
      <c r="D88" s="229">
        <v>0.05</v>
      </c>
      <c r="E88" s="218" t="s">
        <v>772</v>
      </c>
      <c r="F88" s="181">
        <f>SUM(G48:G87)</f>
        <v>0</v>
      </c>
      <c r="G88" s="181">
        <f t="shared" si="2"/>
        <v>0</v>
      </c>
    </row>
    <row r="89" spans="1:7">
      <c r="B89" s="230" t="s">
        <v>885</v>
      </c>
      <c r="C89" s="231"/>
      <c r="D89" s="180"/>
      <c r="E89" s="180"/>
      <c r="F89" s="180"/>
      <c r="G89" s="181">
        <f>(SUBTOTAL(109,G47:G88))+0</f>
        <v>0</v>
      </c>
    </row>
    <row r="90" spans="1:7">
      <c r="A90" s="187"/>
    </row>
    <row r="91" spans="1:7">
      <c r="A91" s="180"/>
      <c r="B91" s="207" t="s">
        <v>766</v>
      </c>
      <c r="C91" s="208" t="s">
        <v>706</v>
      </c>
      <c r="D91" s="209" t="s">
        <v>768</v>
      </c>
      <c r="E91" s="210" t="s">
        <v>769</v>
      </c>
      <c r="F91" s="211" t="s">
        <v>770</v>
      </c>
      <c r="G91" s="209" t="s">
        <v>686</v>
      </c>
    </row>
    <row r="92" spans="1:7">
      <c r="A92" s="180"/>
      <c r="B92" s="212"/>
      <c r="C92" s="231"/>
      <c r="D92" s="180"/>
      <c r="E92" s="180"/>
      <c r="F92" s="180"/>
      <c r="G92" s="181"/>
    </row>
    <row r="93" spans="1:7" ht="34.5">
      <c r="A93" s="180"/>
      <c r="B93" s="215" t="s">
        <v>3</v>
      </c>
      <c r="C93" s="232" t="s">
        <v>886</v>
      </c>
      <c r="D93" s="233">
        <v>0.05</v>
      </c>
      <c r="E93" s="218" t="s">
        <v>772</v>
      </c>
      <c r="F93" s="181">
        <f>SUM(G120:G153)</f>
        <v>0</v>
      </c>
      <c r="G93" s="220">
        <f t="shared" ref="G93:G100" si="3">(D93*F93)+0</f>
        <v>0</v>
      </c>
    </row>
    <row r="94" spans="1:7" ht="56.25">
      <c r="A94" s="180"/>
      <c r="B94" s="215" t="s">
        <v>5</v>
      </c>
      <c r="C94" s="213" t="s">
        <v>1011</v>
      </c>
      <c r="D94" s="234">
        <v>50</v>
      </c>
      <c r="E94" s="218" t="s">
        <v>769</v>
      </c>
      <c r="F94" s="219"/>
      <c r="G94" s="181">
        <f t="shared" si="3"/>
        <v>0</v>
      </c>
    </row>
    <row r="95" spans="1:7" ht="33.75">
      <c r="A95" s="180"/>
      <c r="B95" s="215" t="s">
        <v>7</v>
      </c>
      <c r="C95" s="216" t="s">
        <v>888</v>
      </c>
      <c r="D95" s="235">
        <v>5</v>
      </c>
      <c r="E95" s="218" t="s">
        <v>769</v>
      </c>
      <c r="F95" s="223"/>
      <c r="G95" s="181">
        <f t="shared" si="3"/>
        <v>0</v>
      </c>
    </row>
    <row r="96" spans="1:7">
      <c r="A96" s="180"/>
      <c r="B96" s="215" t="s">
        <v>9</v>
      </c>
      <c r="C96" s="216" t="s">
        <v>889</v>
      </c>
      <c r="D96" s="235">
        <v>5</v>
      </c>
      <c r="E96" s="218" t="s">
        <v>769</v>
      </c>
      <c r="F96" s="223"/>
      <c r="G96" s="181">
        <f t="shared" si="3"/>
        <v>0</v>
      </c>
    </row>
    <row r="97" spans="1:7" ht="23.25">
      <c r="A97" s="180"/>
      <c r="B97" s="215" t="s">
        <v>13</v>
      </c>
      <c r="C97" s="232" t="s">
        <v>890</v>
      </c>
      <c r="D97" s="234">
        <v>397.44</v>
      </c>
      <c r="E97" s="218" t="s">
        <v>769</v>
      </c>
      <c r="F97" s="219"/>
      <c r="G97" s="181">
        <f t="shared" si="3"/>
        <v>0</v>
      </c>
    </row>
    <row r="98" spans="1:7" ht="23.25">
      <c r="A98" s="180"/>
      <c r="B98" s="215" t="s">
        <v>15</v>
      </c>
      <c r="C98" s="232" t="s">
        <v>892</v>
      </c>
      <c r="D98" s="234">
        <v>397.44</v>
      </c>
      <c r="E98" s="218" t="s">
        <v>769</v>
      </c>
      <c r="F98" s="219"/>
      <c r="G98" s="181">
        <f t="shared" si="3"/>
        <v>0</v>
      </c>
    </row>
    <row r="99" spans="1:7" ht="23.25">
      <c r="A99" s="180"/>
      <c r="B99" s="215" t="s">
        <v>17</v>
      </c>
      <c r="C99" s="232" t="s">
        <v>893</v>
      </c>
      <c r="D99" s="235">
        <v>24</v>
      </c>
      <c r="E99" s="218" t="s">
        <v>769</v>
      </c>
      <c r="F99" s="223"/>
      <c r="G99" s="181">
        <f t="shared" si="3"/>
        <v>0</v>
      </c>
    </row>
    <row r="100" spans="1:7" ht="23.25">
      <c r="A100" s="180"/>
      <c r="B100" s="215" t="s">
        <v>19</v>
      </c>
      <c r="C100" s="231" t="s">
        <v>894</v>
      </c>
      <c r="D100" s="235">
        <v>13</v>
      </c>
      <c r="E100" s="218" t="s">
        <v>769</v>
      </c>
      <c r="F100" s="223"/>
      <c r="G100" s="181">
        <f t="shared" si="3"/>
        <v>0</v>
      </c>
    </row>
    <row r="101" spans="1:7" ht="23.25">
      <c r="A101" s="180"/>
      <c r="B101" s="215" t="s">
        <v>21</v>
      </c>
      <c r="C101" s="231" t="s">
        <v>895</v>
      </c>
      <c r="D101" s="235"/>
      <c r="E101" s="218"/>
      <c r="F101" s="223"/>
      <c r="G101" s="181"/>
    </row>
    <row r="102" spans="1:7">
      <c r="A102" s="180"/>
      <c r="B102" s="215"/>
      <c r="C102" s="236" t="s">
        <v>896</v>
      </c>
      <c r="D102" s="235">
        <v>6</v>
      </c>
      <c r="E102" s="218" t="s">
        <v>769</v>
      </c>
      <c r="F102" s="223"/>
      <c r="G102" s="181">
        <f t="shared" ref="G102:G113" si="4">(D102*F102)+0</f>
        <v>0</v>
      </c>
    </row>
    <row r="103" spans="1:7">
      <c r="A103" s="180"/>
      <c r="B103" s="215"/>
      <c r="C103" s="236" t="s">
        <v>897</v>
      </c>
      <c r="D103" s="235">
        <v>3</v>
      </c>
      <c r="E103" s="218" t="s">
        <v>769</v>
      </c>
      <c r="F103" s="223"/>
      <c r="G103" s="181">
        <f t="shared" si="4"/>
        <v>0</v>
      </c>
    </row>
    <row r="104" spans="1:7">
      <c r="A104" s="180"/>
      <c r="B104" s="215"/>
      <c r="C104" s="236" t="s">
        <v>898</v>
      </c>
      <c r="D104" s="235">
        <v>3</v>
      </c>
      <c r="E104" s="218" t="s">
        <v>769</v>
      </c>
      <c r="F104" s="223"/>
      <c r="G104" s="181">
        <f t="shared" si="4"/>
        <v>0</v>
      </c>
    </row>
    <row r="105" spans="1:7">
      <c r="A105" s="180"/>
      <c r="B105" s="215"/>
      <c r="C105" s="236" t="s">
        <v>899</v>
      </c>
      <c r="D105" s="235">
        <v>1</v>
      </c>
      <c r="E105" s="218" t="s">
        <v>769</v>
      </c>
      <c r="F105" s="223"/>
      <c r="G105" s="181">
        <f t="shared" si="4"/>
        <v>0</v>
      </c>
    </row>
    <row r="106" spans="1:7" ht="23.25">
      <c r="A106" s="180"/>
      <c r="B106" s="215" t="s">
        <v>25</v>
      </c>
      <c r="C106" s="231" t="s">
        <v>902</v>
      </c>
      <c r="D106" s="235">
        <v>6</v>
      </c>
      <c r="E106" s="218" t="s">
        <v>769</v>
      </c>
      <c r="F106" s="223"/>
      <c r="G106" s="181">
        <f t="shared" si="4"/>
        <v>0</v>
      </c>
    </row>
    <row r="107" spans="1:7" ht="23.25">
      <c r="A107" s="180"/>
      <c r="B107" s="215" t="s">
        <v>27</v>
      </c>
      <c r="C107" s="231" t="s">
        <v>1012</v>
      </c>
      <c r="D107" s="235">
        <v>1</v>
      </c>
      <c r="E107" s="218" t="s">
        <v>769</v>
      </c>
      <c r="F107" s="223"/>
      <c r="G107" s="181">
        <f t="shared" si="4"/>
        <v>0</v>
      </c>
    </row>
    <row r="108" spans="1:7" ht="23.25">
      <c r="A108" s="180"/>
      <c r="B108" s="215" t="s">
        <v>29</v>
      </c>
      <c r="C108" s="232" t="s">
        <v>904</v>
      </c>
      <c r="D108" s="235">
        <v>19</v>
      </c>
      <c r="E108" s="218" t="s">
        <v>769</v>
      </c>
      <c r="F108" s="223"/>
      <c r="G108" s="181">
        <f t="shared" si="4"/>
        <v>0</v>
      </c>
    </row>
    <row r="109" spans="1:7" ht="33.75">
      <c r="A109" s="180"/>
      <c r="B109" s="215" t="s">
        <v>31</v>
      </c>
      <c r="C109" s="216" t="s">
        <v>905</v>
      </c>
      <c r="D109" s="235">
        <v>11</v>
      </c>
      <c r="E109" s="218" t="s">
        <v>769</v>
      </c>
      <c r="F109" s="223"/>
      <c r="G109" s="181">
        <f t="shared" si="4"/>
        <v>0</v>
      </c>
    </row>
    <row r="110" spans="1:7" ht="23.25">
      <c r="A110" s="180"/>
      <c r="B110" s="215" t="s">
        <v>33</v>
      </c>
      <c r="C110" s="232" t="s">
        <v>906</v>
      </c>
      <c r="D110" s="234">
        <v>397.44</v>
      </c>
      <c r="E110" s="218" t="s">
        <v>769</v>
      </c>
      <c r="F110" s="219"/>
      <c r="G110" s="181">
        <f t="shared" si="4"/>
        <v>0</v>
      </c>
    </row>
    <row r="111" spans="1:7" ht="23.25">
      <c r="A111" s="180"/>
      <c r="B111" s="215" t="s">
        <v>35</v>
      </c>
      <c r="C111" s="232" t="s">
        <v>907</v>
      </c>
      <c r="D111" s="224">
        <v>3</v>
      </c>
      <c r="E111" s="218" t="s">
        <v>769</v>
      </c>
      <c r="F111" s="225"/>
      <c r="G111" s="181">
        <f t="shared" si="4"/>
        <v>0</v>
      </c>
    </row>
    <row r="112" spans="1:7">
      <c r="A112" s="180"/>
      <c r="B112" s="215" t="s">
        <v>37</v>
      </c>
      <c r="C112" s="232" t="s">
        <v>1013</v>
      </c>
      <c r="D112" s="234">
        <v>397.44</v>
      </c>
      <c r="E112" s="218" t="s">
        <v>769</v>
      </c>
      <c r="F112" s="219"/>
      <c r="G112" s="181">
        <f t="shared" si="4"/>
        <v>0</v>
      </c>
    </row>
    <row r="113" spans="1:7">
      <c r="A113" s="180"/>
      <c r="B113" s="215" t="s">
        <v>39</v>
      </c>
      <c r="C113" s="216" t="s">
        <v>909</v>
      </c>
      <c r="D113" s="233">
        <v>0.1</v>
      </c>
      <c r="E113" s="218" t="s">
        <v>772</v>
      </c>
      <c r="F113" s="181">
        <f>F93</f>
        <v>0</v>
      </c>
      <c r="G113" s="181">
        <f t="shared" si="4"/>
        <v>0</v>
      </c>
    </row>
    <row r="114" spans="1:7">
      <c r="A114" s="180"/>
      <c r="B114" s="230" t="s">
        <v>910</v>
      </c>
      <c r="C114" s="231"/>
      <c r="D114" s="180"/>
      <c r="E114" s="180"/>
      <c r="F114" s="180"/>
      <c r="G114" s="181">
        <f>(SUBTOTAL(109,G92:G113))+0</f>
        <v>0</v>
      </c>
    </row>
    <row r="115" spans="1:7">
      <c r="B115" s="238"/>
      <c r="C115" s="202"/>
      <c r="D115" s="187"/>
      <c r="E115" s="187"/>
      <c r="F115" s="187"/>
      <c r="G115" s="188"/>
    </row>
    <row r="117" spans="1:7">
      <c r="B117" s="207" t="s">
        <v>911</v>
      </c>
      <c r="C117" s="208" t="s">
        <v>912</v>
      </c>
      <c r="D117" s="209" t="s">
        <v>768</v>
      </c>
      <c r="E117" s="210" t="s">
        <v>769</v>
      </c>
      <c r="F117" s="211" t="s">
        <v>770</v>
      </c>
      <c r="G117" s="209" t="s">
        <v>686</v>
      </c>
    </row>
    <row r="118" spans="1:7">
      <c r="A118" s="187"/>
      <c r="B118" s="212"/>
      <c r="C118" s="231"/>
      <c r="D118" s="180"/>
      <c r="E118" s="180"/>
      <c r="F118" s="180"/>
      <c r="G118" s="181"/>
    </row>
    <row r="119" spans="1:7" ht="45">
      <c r="A119" s="180"/>
      <c r="B119" s="215" t="s">
        <v>3</v>
      </c>
      <c r="C119" s="216" t="s">
        <v>917</v>
      </c>
      <c r="D119" s="235">
        <v>67</v>
      </c>
      <c r="E119" s="218"/>
      <c r="F119" s="219"/>
      <c r="G119" s="220"/>
    </row>
    <row r="120" spans="1:7">
      <c r="A120" s="180"/>
      <c r="B120" s="215"/>
      <c r="C120" s="231" t="s">
        <v>918</v>
      </c>
      <c r="D120" s="234">
        <v>402</v>
      </c>
      <c r="E120" s="218" t="s">
        <v>769</v>
      </c>
      <c r="F120" s="219"/>
      <c r="G120" s="220">
        <f>(D120*F120)+0</f>
        <v>0</v>
      </c>
    </row>
    <row r="121" spans="1:7" ht="45">
      <c r="A121" s="180"/>
      <c r="B121" s="215" t="s">
        <v>5</v>
      </c>
      <c r="C121" s="216" t="s">
        <v>917</v>
      </c>
      <c r="D121" s="235">
        <v>1</v>
      </c>
      <c r="E121" s="218"/>
      <c r="F121" s="219"/>
      <c r="G121" s="220"/>
    </row>
    <row r="122" spans="1:7">
      <c r="A122" s="180"/>
      <c r="B122" s="215"/>
      <c r="C122" s="231" t="s">
        <v>918</v>
      </c>
      <c r="D122" s="234">
        <v>6</v>
      </c>
      <c r="E122" s="218" t="s">
        <v>769</v>
      </c>
      <c r="F122" s="219"/>
      <c r="G122" s="220">
        <f>(D122*F122)+0</f>
        <v>0</v>
      </c>
    </row>
    <row r="123" spans="1:7" ht="45">
      <c r="A123" s="180"/>
      <c r="B123" s="215" t="s">
        <v>7</v>
      </c>
      <c r="C123" s="216" t="s">
        <v>915</v>
      </c>
      <c r="D123" s="235">
        <v>1</v>
      </c>
      <c r="E123" s="218"/>
      <c r="F123" s="219"/>
      <c r="G123" s="220"/>
    </row>
    <row r="124" spans="1:7">
      <c r="A124" s="180"/>
      <c r="B124" s="215"/>
      <c r="C124" s="231" t="s">
        <v>916</v>
      </c>
      <c r="D124" s="234">
        <v>6</v>
      </c>
      <c r="E124" s="218" t="s">
        <v>769</v>
      </c>
      <c r="F124" s="219"/>
      <c r="G124" s="220">
        <f>(D124*F124)+0</f>
        <v>0</v>
      </c>
    </row>
    <row r="125" spans="1:7" ht="90">
      <c r="A125" s="180"/>
      <c r="B125" s="215" t="s">
        <v>9</v>
      </c>
      <c r="C125" s="213" t="s">
        <v>1014</v>
      </c>
      <c r="D125" s="233"/>
      <c r="E125" s="218"/>
      <c r="F125" s="223"/>
      <c r="G125" s="181"/>
    </row>
    <row r="126" spans="1:7">
      <c r="A126" s="180"/>
      <c r="B126" s="215"/>
      <c r="C126" s="216" t="s">
        <v>1015</v>
      </c>
      <c r="D126" s="235">
        <v>1</v>
      </c>
      <c r="E126" s="218" t="s">
        <v>769</v>
      </c>
      <c r="F126" s="223"/>
      <c r="G126" s="181">
        <f t="shared" ref="G126:G137" si="5">(D126*F126)+0</f>
        <v>0</v>
      </c>
    </row>
    <row r="127" spans="1:7">
      <c r="A127" s="180"/>
      <c r="B127" s="215"/>
      <c r="C127" s="216" t="s">
        <v>1016</v>
      </c>
      <c r="D127" s="235">
        <v>1</v>
      </c>
      <c r="E127" s="218" t="s">
        <v>769</v>
      </c>
      <c r="F127" s="223"/>
      <c r="G127" s="181">
        <f t="shared" si="5"/>
        <v>0</v>
      </c>
    </row>
    <row r="128" spans="1:7">
      <c r="A128" s="233"/>
      <c r="B128" s="215"/>
      <c r="C128" s="216" t="s">
        <v>1017</v>
      </c>
      <c r="D128" s="235">
        <v>2</v>
      </c>
      <c r="E128" s="218" t="s">
        <v>769</v>
      </c>
      <c r="F128" s="223"/>
      <c r="G128" s="181">
        <f t="shared" si="5"/>
        <v>0</v>
      </c>
    </row>
    <row r="129" spans="1:7">
      <c r="A129" s="180"/>
      <c r="B129" s="215"/>
      <c r="C129" s="216" t="s">
        <v>1018</v>
      </c>
      <c r="D129" s="235">
        <v>1</v>
      </c>
      <c r="E129" s="218" t="s">
        <v>769</v>
      </c>
      <c r="F129" s="223"/>
      <c r="G129" s="181">
        <f t="shared" si="5"/>
        <v>0</v>
      </c>
    </row>
    <row r="130" spans="1:7">
      <c r="A130" s="180"/>
      <c r="B130" s="215"/>
      <c r="C130" s="216" t="s">
        <v>922</v>
      </c>
      <c r="D130" s="235">
        <v>1</v>
      </c>
      <c r="E130" s="218" t="s">
        <v>769</v>
      </c>
      <c r="F130" s="223"/>
      <c r="G130" s="181">
        <f t="shared" si="5"/>
        <v>0</v>
      </c>
    </row>
    <row r="131" spans="1:7">
      <c r="A131" s="180"/>
      <c r="B131" s="215"/>
      <c r="C131" s="216" t="s">
        <v>924</v>
      </c>
      <c r="D131" s="235">
        <v>1</v>
      </c>
      <c r="E131" s="218" t="s">
        <v>769</v>
      </c>
      <c r="F131" s="223"/>
      <c r="G131" s="181">
        <f t="shared" si="5"/>
        <v>0</v>
      </c>
    </row>
    <row r="132" spans="1:7">
      <c r="A132" s="180"/>
      <c r="B132" s="215"/>
      <c r="C132" s="216" t="s">
        <v>923</v>
      </c>
      <c r="D132" s="235">
        <v>6</v>
      </c>
      <c r="E132" s="218" t="s">
        <v>769</v>
      </c>
      <c r="F132" s="223"/>
      <c r="G132" s="181">
        <f t="shared" si="5"/>
        <v>0</v>
      </c>
    </row>
    <row r="133" spans="1:7">
      <c r="A133" s="180"/>
      <c r="B133" s="215"/>
      <c r="C133" s="216" t="s">
        <v>923</v>
      </c>
      <c r="D133" s="235">
        <v>6</v>
      </c>
      <c r="E133" s="218" t="s">
        <v>769</v>
      </c>
      <c r="F133" s="223"/>
      <c r="G133" s="181">
        <f t="shared" si="5"/>
        <v>0</v>
      </c>
    </row>
    <row r="134" spans="1:7">
      <c r="A134" s="180"/>
      <c r="B134" s="215"/>
      <c r="C134" s="216" t="s">
        <v>1019</v>
      </c>
      <c r="D134" s="235">
        <v>2</v>
      </c>
      <c r="E134" s="218" t="s">
        <v>769</v>
      </c>
      <c r="F134" s="223"/>
      <c r="G134" s="181">
        <f t="shared" si="5"/>
        <v>0</v>
      </c>
    </row>
    <row r="135" spans="1:7">
      <c r="A135" s="180"/>
      <c r="B135" s="237"/>
      <c r="C135" s="216" t="s">
        <v>937</v>
      </c>
      <c r="D135" s="235">
        <v>1</v>
      </c>
      <c r="E135" s="218" t="s">
        <v>769</v>
      </c>
      <c r="F135" s="223"/>
      <c r="G135" s="181">
        <f t="shared" si="5"/>
        <v>0</v>
      </c>
    </row>
    <row r="136" spans="1:7">
      <c r="A136" s="180"/>
      <c r="B136" s="237"/>
      <c r="C136" s="216" t="s">
        <v>936</v>
      </c>
      <c r="D136" s="235">
        <v>1</v>
      </c>
      <c r="E136" s="218" t="s">
        <v>769</v>
      </c>
      <c r="F136" s="223"/>
      <c r="G136" s="181">
        <f t="shared" si="5"/>
        <v>0</v>
      </c>
    </row>
    <row r="137" spans="1:7">
      <c r="A137" s="180"/>
      <c r="B137" s="215"/>
      <c r="C137" s="216" t="s">
        <v>1020</v>
      </c>
      <c r="D137" s="235">
        <v>1</v>
      </c>
      <c r="E137" s="218" t="s">
        <v>769</v>
      </c>
      <c r="F137" s="223"/>
      <c r="G137" s="181">
        <f t="shared" si="5"/>
        <v>0</v>
      </c>
    </row>
    <row r="138" spans="1:7">
      <c r="A138" s="180"/>
      <c r="B138" s="215"/>
      <c r="C138" s="236" t="s">
        <v>942</v>
      </c>
      <c r="D138" s="235">
        <v>24</v>
      </c>
      <c r="E138" s="218"/>
      <c r="F138" s="219"/>
      <c r="G138" s="181"/>
    </row>
    <row r="139" spans="1:7" ht="57">
      <c r="A139" s="180"/>
      <c r="B139" s="215" t="s">
        <v>7</v>
      </c>
      <c r="C139" s="182" t="s">
        <v>943</v>
      </c>
      <c r="D139" s="235"/>
      <c r="E139" s="218"/>
      <c r="F139" s="223"/>
      <c r="G139" s="181"/>
    </row>
    <row r="140" spans="1:7">
      <c r="A140" s="180"/>
      <c r="B140" s="215"/>
      <c r="C140" s="231" t="s">
        <v>1021</v>
      </c>
      <c r="D140" s="235">
        <v>4</v>
      </c>
      <c r="E140" s="218" t="s">
        <v>769</v>
      </c>
      <c r="F140" s="223"/>
      <c r="G140" s="181">
        <f t="shared" ref="G140:G145" si="6">(D140*F140)+0</f>
        <v>0</v>
      </c>
    </row>
    <row r="141" spans="1:7">
      <c r="A141" s="180"/>
      <c r="B141" s="215"/>
      <c r="C141" s="231" t="s">
        <v>1022</v>
      </c>
      <c r="D141" s="235">
        <v>4</v>
      </c>
      <c r="E141" s="218" t="s">
        <v>769</v>
      </c>
      <c r="F141" s="223"/>
      <c r="G141" s="181">
        <f t="shared" si="6"/>
        <v>0</v>
      </c>
    </row>
    <row r="142" spans="1:7">
      <c r="A142" s="180"/>
      <c r="B142" s="215"/>
      <c r="C142" s="231" t="s">
        <v>1023</v>
      </c>
      <c r="D142" s="235">
        <v>1</v>
      </c>
      <c r="E142" s="218" t="s">
        <v>769</v>
      </c>
      <c r="F142" s="223"/>
      <c r="G142" s="181">
        <f t="shared" si="6"/>
        <v>0</v>
      </c>
    </row>
    <row r="143" spans="1:7">
      <c r="A143" s="180"/>
      <c r="B143" s="237"/>
      <c r="C143" s="231" t="s">
        <v>1024</v>
      </c>
      <c r="D143" s="235">
        <v>1</v>
      </c>
      <c r="E143" s="218" t="s">
        <v>769</v>
      </c>
      <c r="F143" s="223"/>
      <c r="G143" s="181">
        <f t="shared" si="6"/>
        <v>0</v>
      </c>
    </row>
    <row r="144" spans="1:7">
      <c r="A144" s="180"/>
      <c r="B144" s="215"/>
      <c r="C144" s="231" t="s">
        <v>1025</v>
      </c>
      <c r="D144" s="235">
        <v>2</v>
      </c>
      <c r="E144" s="218" t="s">
        <v>769</v>
      </c>
      <c r="F144" s="223"/>
      <c r="G144" s="181">
        <f t="shared" si="6"/>
        <v>0</v>
      </c>
    </row>
    <row r="145" spans="1:7">
      <c r="A145" s="180"/>
      <c r="B145" s="215"/>
      <c r="C145" s="231" t="s">
        <v>950</v>
      </c>
      <c r="D145" s="235">
        <v>1</v>
      </c>
      <c r="E145" s="218" t="s">
        <v>769</v>
      </c>
      <c r="F145" s="223"/>
      <c r="G145" s="181">
        <f t="shared" si="6"/>
        <v>0</v>
      </c>
    </row>
    <row r="146" spans="1:7">
      <c r="A146" s="180"/>
      <c r="B146" s="215"/>
      <c r="C146" s="236" t="s">
        <v>951</v>
      </c>
      <c r="D146" s="235">
        <v>13</v>
      </c>
      <c r="E146" s="218"/>
      <c r="F146" s="223"/>
      <c r="G146" s="181"/>
    </row>
    <row r="147" spans="1:7" ht="33.75">
      <c r="A147" s="180"/>
      <c r="B147" s="215" t="s">
        <v>9</v>
      </c>
      <c r="C147" s="216" t="s">
        <v>952</v>
      </c>
      <c r="D147" s="235"/>
      <c r="E147" s="218"/>
      <c r="F147" s="223"/>
      <c r="G147" s="181"/>
    </row>
    <row r="148" spans="1:7">
      <c r="A148" s="180"/>
      <c r="B148" s="237"/>
      <c r="C148" s="236" t="s">
        <v>953</v>
      </c>
      <c r="D148" s="235">
        <v>1</v>
      </c>
      <c r="E148" s="218" t="s">
        <v>769</v>
      </c>
      <c r="F148" s="223"/>
      <c r="G148" s="181">
        <f t="shared" ref="G148:G155" si="7">(D148*F148)+0</f>
        <v>0</v>
      </c>
    </row>
    <row r="149" spans="1:7">
      <c r="A149" s="180"/>
      <c r="B149" s="215"/>
      <c r="C149" s="236" t="s">
        <v>954</v>
      </c>
      <c r="D149" s="235">
        <v>1</v>
      </c>
      <c r="E149" s="218" t="s">
        <v>769</v>
      </c>
      <c r="F149" s="223"/>
      <c r="G149" s="181">
        <f t="shared" si="7"/>
        <v>0</v>
      </c>
    </row>
    <row r="150" spans="1:7">
      <c r="A150" s="180"/>
      <c r="B150" s="215"/>
      <c r="C150" s="236" t="s">
        <v>955</v>
      </c>
      <c r="D150" s="235">
        <v>1</v>
      </c>
      <c r="E150" s="218" t="s">
        <v>769</v>
      </c>
      <c r="F150" s="223"/>
      <c r="G150" s="181">
        <f t="shared" si="7"/>
        <v>0</v>
      </c>
    </row>
    <row r="151" spans="1:7">
      <c r="A151" s="180"/>
      <c r="B151" s="237"/>
      <c r="C151" s="236" t="s">
        <v>1026</v>
      </c>
      <c r="D151" s="235">
        <v>1</v>
      </c>
      <c r="E151" s="218" t="s">
        <v>769</v>
      </c>
      <c r="F151" s="223"/>
      <c r="G151" s="181">
        <f t="shared" si="7"/>
        <v>0</v>
      </c>
    </row>
    <row r="152" spans="1:7">
      <c r="A152" s="180"/>
      <c r="B152" s="215" t="s">
        <v>13</v>
      </c>
      <c r="C152" s="231" t="s">
        <v>960</v>
      </c>
      <c r="D152" s="235">
        <v>1</v>
      </c>
      <c r="E152" s="218" t="s">
        <v>769</v>
      </c>
      <c r="F152" s="223"/>
      <c r="G152" s="181">
        <f t="shared" si="7"/>
        <v>0</v>
      </c>
    </row>
    <row r="153" spans="1:7" ht="22.5">
      <c r="A153" s="180"/>
      <c r="B153" s="215" t="s">
        <v>17</v>
      </c>
      <c r="C153" s="216" t="s">
        <v>963</v>
      </c>
      <c r="D153" s="224">
        <v>1</v>
      </c>
      <c r="E153" s="218" t="s">
        <v>769</v>
      </c>
      <c r="F153" s="225"/>
      <c r="G153" s="181">
        <f t="shared" si="7"/>
        <v>0</v>
      </c>
    </row>
    <row r="154" spans="1:7" ht="34.5">
      <c r="A154" s="180"/>
      <c r="B154" s="215" t="s">
        <v>19</v>
      </c>
      <c r="C154" s="231" t="s">
        <v>964</v>
      </c>
      <c r="D154" s="233">
        <v>0.1</v>
      </c>
      <c r="E154" s="218" t="s">
        <v>772</v>
      </c>
      <c r="F154" s="181">
        <f>SUM(G120:G153)</f>
        <v>0</v>
      </c>
      <c r="G154" s="181">
        <f t="shared" si="7"/>
        <v>0</v>
      </c>
    </row>
    <row r="155" spans="1:7" ht="23.25">
      <c r="A155" s="180"/>
      <c r="B155" s="215" t="s">
        <v>21</v>
      </c>
      <c r="C155" s="231" t="s">
        <v>965</v>
      </c>
      <c r="D155" s="233">
        <v>0.1</v>
      </c>
      <c r="E155" s="218" t="s">
        <v>772</v>
      </c>
      <c r="F155" s="181">
        <f>SUM(G120:G154)</f>
        <v>0</v>
      </c>
      <c r="G155" s="181">
        <f t="shared" si="7"/>
        <v>0</v>
      </c>
    </row>
    <row r="156" spans="1:7">
      <c r="A156" s="180"/>
      <c r="B156" s="230" t="s">
        <v>966</v>
      </c>
      <c r="C156" s="182"/>
      <c r="D156" s="180"/>
      <c r="E156" s="180"/>
      <c r="F156" s="223"/>
      <c r="G156" s="181">
        <f>(SUBTOTAL(109,G118:G155))+0</f>
        <v>0</v>
      </c>
    </row>
    <row r="157" spans="1:7">
      <c r="A157" s="180"/>
      <c r="F157" s="244"/>
    </row>
    <row r="158" spans="1:7">
      <c r="A158" s="180"/>
      <c r="F158" s="244"/>
    </row>
    <row r="159" spans="1:7">
      <c r="A159" s="180"/>
      <c r="B159" s="206" t="s">
        <v>1027</v>
      </c>
      <c r="F159" s="244"/>
    </row>
    <row r="161" spans="2:7">
      <c r="B161" s="207" t="s">
        <v>1028</v>
      </c>
      <c r="C161" s="208" t="s">
        <v>1029</v>
      </c>
      <c r="D161" s="209" t="s">
        <v>768</v>
      </c>
      <c r="E161" s="210" t="s">
        <v>769</v>
      </c>
      <c r="F161" s="211" t="s">
        <v>770</v>
      </c>
      <c r="G161" s="209" t="s">
        <v>686</v>
      </c>
    </row>
    <row r="162" spans="2:7">
      <c r="B162" s="212"/>
      <c r="C162" s="182"/>
      <c r="D162" s="180"/>
      <c r="E162" s="180"/>
      <c r="F162" s="180"/>
      <c r="G162" s="181"/>
    </row>
    <row r="163" spans="2:7" ht="33.75">
      <c r="B163" s="215" t="s">
        <v>3</v>
      </c>
      <c r="C163" s="216" t="s">
        <v>1030</v>
      </c>
      <c r="D163" s="235">
        <v>2</v>
      </c>
      <c r="E163" s="218"/>
      <c r="F163" s="223"/>
      <c r="G163" s="220">
        <f>(D163*F163)+0</f>
        <v>0</v>
      </c>
    </row>
    <row r="164" spans="2:7" ht="78.75">
      <c r="B164" s="215" t="s">
        <v>5</v>
      </c>
      <c r="C164" s="184" t="s">
        <v>1031</v>
      </c>
      <c r="D164" s="180">
        <v>6</v>
      </c>
      <c r="E164" s="180"/>
      <c r="F164" s="223"/>
      <c r="G164" s="181"/>
    </row>
    <row r="165" spans="2:7">
      <c r="B165" s="215"/>
      <c r="C165" s="231" t="s">
        <v>1032</v>
      </c>
      <c r="D165" s="234">
        <v>6</v>
      </c>
      <c r="E165" s="218" t="s">
        <v>769</v>
      </c>
      <c r="F165" s="219"/>
      <c r="G165" s="220">
        <f>(D165*F165)+0</f>
        <v>0</v>
      </c>
    </row>
    <row r="166" spans="2:7" ht="23.25">
      <c r="B166" s="215"/>
      <c r="C166" s="231" t="s">
        <v>1033</v>
      </c>
      <c r="D166" s="234">
        <v>0</v>
      </c>
      <c r="E166" s="218" t="s">
        <v>769</v>
      </c>
      <c r="F166" s="219"/>
      <c r="G166" s="220">
        <f>(D166*F166)+0</f>
        <v>0</v>
      </c>
    </row>
    <row r="167" spans="2:7">
      <c r="B167" s="215"/>
      <c r="C167" s="231" t="s">
        <v>1034</v>
      </c>
      <c r="D167" s="234">
        <v>0</v>
      </c>
      <c r="E167" s="218" t="s">
        <v>769</v>
      </c>
      <c r="F167" s="219"/>
      <c r="G167" s="220">
        <f>(D167*F167)+0</f>
        <v>0</v>
      </c>
    </row>
    <row r="168" spans="2:7" ht="56.25">
      <c r="B168" s="215"/>
      <c r="C168" s="216" t="s">
        <v>997</v>
      </c>
      <c r="D168" s="180"/>
      <c r="E168" s="245"/>
      <c r="F168" s="223"/>
      <c r="G168" s="220"/>
    </row>
    <row r="169" spans="2:7" ht="78.75">
      <c r="B169" s="215" t="s">
        <v>7</v>
      </c>
      <c r="C169" s="216" t="s">
        <v>1035</v>
      </c>
      <c r="D169" s="234">
        <v>6</v>
      </c>
      <c r="E169" s="218" t="s">
        <v>769</v>
      </c>
      <c r="F169" s="219"/>
      <c r="G169" s="181">
        <f t="shared" ref="G169:G174" si="8">(D169*F169)+0</f>
        <v>0</v>
      </c>
    </row>
    <row r="170" spans="2:7" ht="22.5">
      <c r="B170" s="215" t="s">
        <v>9</v>
      </c>
      <c r="C170" s="213" t="s">
        <v>1036</v>
      </c>
      <c r="D170" s="235">
        <v>1</v>
      </c>
      <c r="E170" s="218" t="s">
        <v>769</v>
      </c>
      <c r="F170" s="223"/>
      <c r="G170" s="181">
        <f t="shared" si="8"/>
        <v>0</v>
      </c>
    </row>
    <row r="171" spans="2:7" ht="22.5">
      <c r="B171" s="215" t="s">
        <v>11</v>
      </c>
      <c r="C171" s="216" t="s">
        <v>1037</v>
      </c>
      <c r="D171" s="235">
        <v>2</v>
      </c>
      <c r="E171" s="218" t="s">
        <v>769</v>
      </c>
      <c r="F171" s="223"/>
      <c r="G171" s="181">
        <f t="shared" si="8"/>
        <v>0</v>
      </c>
    </row>
    <row r="172" spans="2:7">
      <c r="B172" s="215" t="s">
        <v>13</v>
      </c>
      <c r="C172" s="216" t="s">
        <v>1038</v>
      </c>
      <c r="D172" s="235">
        <v>1</v>
      </c>
      <c r="E172" s="218" t="s">
        <v>769</v>
      </c>
      <c r="F172" s="223"/>
      <c r="G172" s="181">
        <f t="shared" si="8"/>
        <v>0</v>
      </c>
    </row>
    <row r="173" spans="2:7" ht="22.5">
      <c r="B173" s="215" t="s">
        <v>15</v>
      </c>
      <c r="C173" s="216" t="s">
        <v>1039</v>
      </c>
      <c r="D173" s="235">
        <v>1</v>
      </c>
      <c r="E173" s="218" t="s">
        <v>769</v>
      </c>
      <c r="F173" s="223"/>
      <c r="G173" s="181">
        <f t="shared" si="8"/>
        <v>0</v>
      </c>
    </row>
    <row r="174" spans="2:7">
      <c r="B174" s="215" t="s">
        <v>17</v>
      </c>
      <c r="C174" s="216" t="s">
        <v>1040</v>
      </c>
      <c r="D174" s="233">
        <v>0.15</v>
      </c>
      <c r="E174" s="218" t="s">
        <v>772</v>
      </c>
      <c r="F174" s="246"/>
      <c r="G174" s="181">
        <f t="shared" si="8"/>
        <v>0</v>
      </c>
    </row>
    <row r="175" spans="2:7">
      <c r="B175" s="230" t="s">
        <v>885</v>
      </c>
      <c r="C175" s="182"/>
      <c r="D175" s="180"/>
      <c r="E175" s="180"/>
      <c r="F175" s="223"/>
      <c r="G175" s="181">
        <f>(SUBTOTAL(109,G162:G174))+0</f>
        <v>0</v>
      </c>
    </row>
    <row r="177" spans="2:7">
      <c r="B177" s="207" t="s">
        <v>1041</v>
      </c>
      <c r="C177" s="208" t="s">
        <v>1042</v>
      </c>
      <c r="D177" s="209" t="s">
        <v>768</v>
      </c>
      <c r="E177" s="210" t="s">
        <v>769</v>
      </c>
      <c r="F177" s="211"/>
      <c r="G177" s="209" t="s">
        <v>686</v>
      </c>
    </row>
    <row r="178" spans="2:7">
      <c r="B178" s="212"/>
      <c r="C178" s="182"/>
      <c r="D178" s="180"/>
      <c r="E178" s="180"/>
      <c r="F178" s="180"/>
      <c r="G178" s="181"/>
    </row>
    <row r="179" spans="2:7" ht="22.5">
      <c r="B179" s="215" t="s">
        <v>3</v>
      </c>
      <c r="C179" s="216" t="s">
        <v>1043</v>
      </c>
      <c r="D179" s="233">
        <v>0.05</v>
      </c>
      <c r="E179" s="218" t="s">
        <v>772</v>
      </c>
      <c r="F179" s="219"/>
      <c r="G179" s="220">
        <f t="shared" ref="G179:G188" si="9">(D179*F179)+0</f>
        <v>0</v>
      </c>
    </row>
    <row r="180" spans="2:7" ht="34.5">
      <c r="B180" s="215" t="s">
        <v>7</v>
      </c>
      <c r="C180" s="231" t="s">
        <v>1044</v>
      </c>
      <c r="D180" s="256">
        <v>1</v>
      </c>
      <c r="E180" s="218" t="s">
        <v>769</v>
      </c>
      <c r="F180" s="257"/>
      <c r="G180" s="220">
        <f t="shared" si="9"/>
        <v>0</v>
      </c>
    </row>
    <row r="181" spans="2:7" ht="22.5">
      <c r="B181" s="215" t="s">
        <v>9</v>
      </c>
      <c r="C181" s="216" t="s">
        <v>1045</v>
      </c>
      <c r="D181" s="217">
        <v>0</v>
      </c>
      <c r="E181" s="218" t="s">
        <v>769</v>
      </c>
      <c r="F181" s="219"/>
      <c r="G181" s="181">
        <f t="shared" si="9"/>
        <v>0</v>
      </c>
    </row>
    <row r="182" spans="2:7" ht="22.5">
      <c r="B182" s="215" t="s">
        <v>11</v>
      </c>
      <c r="C182" s="216" t="s">
        <v>1046</v>
      </c>
      <c r="D182" s="217">
        <v>6</v>
      </c>
      <c r="E182" s="218" t="s">
        <v>769</v>
      </c>
      <c r="F182" s="219"/>
      <c r="G182" s="181">
        <f t="shared" si="9"/>
        <v>0</v>
      </c>
    </row>
    <row r="183" spans="2:7" ht="33.75">
      <c r="B183" s="215" t="s">
        <v>13</v>
      </c>
      <c r="C183" s="216" t="s">
        <v>1047</v>
      </c>
      <c r="D183" s="256">
        <v>1</v>
      </c>
      <c r="E183" s="218" t="s">
        <v>769</v>
      </c>
      <c r="F183" s="257"/>
      <c r="G183" s="181">
        <f t="shared" si="9"/>
        <v>0</v>
      </c>
    </row>
    <row r="184" spans="2:7" ht="22.5">
      <c r="B184" s="215" t="s">
        <v>15</v>
      </c>
      <c r="C184" s="216" t="s">
        <v>1048</v>
      </c>
      <c r="D184" s="256">
        <v>1</v>
      </c>
      <c r="E184" s="218" t="s">
        <v>769</v>
      </c>
      <c r="F184" s="257"/>
      <c r="G184" s="181">
        <f t="shared" si="9"/>
        <v>0</v>
      </c>
    </row>
    <row r="185" spans="2:7" ht="22.5">
      <c r="B185" s="215" t="s">
        <v>17</v>
      </c>
      <c r="C185" s="216" t="s">
        <v>1049</v>
      </c>
      <c r="D185" s="217">
        <v>6</v>
      </c>
      <c r="E185" s="218" t="s">
        <v>769</v>
      </c>
      <c r="F185" s="223"/>
      <c r="G185" s="181">
        <f t="shared" si="9"/>
        <v>0</v>
      </c>
    </row>
    <row r="186" spans="2:7" ht="22.5">
      <c r="B186" s="215" t="s">
        <v>19</v>
      </c>
      <c r="C186" s="216" t="s">
        <v>1050</v>
      </c>
      <c r="D186" s="217">
        <v>6</v>
      </c>
      <c r="E186" s="218" t="s">
        <v>769</v>
      </c>
      <c r="F186" s="219"/>
      <c r="G186" s="181">
        <f t="shared" si="9"/>
        <v>0</v>
      </c>
    </row>
    <row r="187" spans="2:7">
      <c r="B187" s="215" t="s">
        <v>21</v>
      </c>
      <c r="C187" s="216" t="s">
        <v>908</v>
      </c>
      <c r="D187" s="217">
        <v>6</v>
      </c>
      <c r="E187" s="218" t="s">
        <v>769</v>
      </c>
      <c r="F187" s="219"/>
      <c r="G187" s="181">
        <f t="shared" si="9"/>
        <v>0</v>
      </c>
    </row>
    <row r="188" spans="2:7">
      <c r="B188" s="215" t="s">
        <v>23</v>
      </c>
      <c r="C188" s="216" t="s">
        <v>1051</v>
      </c>
      <c r="D188" s="233">
        <v>0.1</v>
      </c>
      <c r="E188" s="218" t="s">
        <v>772</v>
      </c>
      <c r="F188" s="246">
        <f>SUM(G179:G187)</f>
        <v>0</v>
      </c>
      <c r="G188" s="181">
        <f t="shared" si="9"/>
        <v>0</v>
      </c>
    </row>
    <row r="189" spans="2:7">
      <c r="B189" s="230" t="s">
        <v>910</v>
      </c>
      <c r="C189" s="182"/>
      <c r="D189" s="180"/>
      <c r="E189" s="180"/>
      <c r="F189" s="223"/>
      <c r="G189" s="181">
        <f>(SUBTOTAL(109,G178:G188))+0</f>
        <v>0</v>
      </c>
    </row>
    <row r="192" spans="2:7">
      <c r="B192" s="207" t="s">
        <v>1052</v>
      </c>
      <c r="C192" s="208" t="s">
        <v>1053</v>
      </c>
      <c r="D192" s="209" t="s">
        <v>768</v>
      </c>
      <c r="E192" s="210" t="s">
        <v>769</v>
      </c>
      <c r="F192" s="211" t="s">
        <v>770</v>
      </c>
      <c r="G192" s="209" t="s">
        <v>686</v>
      </c>
    </row>
    <row r="193" spans="2:7">
      <c r="B193" s="212"/>
      <c r="C193" s="182"/>
      <c r="D193" s="180"/>
      <c r="E193" s="180"/>
      <c r="F193" s="180"/>
      <c r="G193" s="181"/>
    </row>
    <row r="194" spans="2:7">
      <c r="B194" s="215" t="s">
        <v>3</v>
      </c>
      <c r="C194" s="216" t="s">
        <v>1054</v>
      </c>
      <c r="D194" s="234">
        <v>6</v>
      </c>
      <c r="E194" s="218"/>
      <c r="F194" s="219"/>
      <c r="G194" s="220">
        <f>(D194*F194)+0</f>
        <v>0</v>
      </c>
    </row>
    <row r="195" spans="2:7">
      <c r="B195" s="215" t="s">
        <v>5</v>
      </c>
      <c r="C195" s="213" t="s">
        <v>1055</v>
      </c>
      <c r="D195" s="234">
        <v>6</v>
      </c>
      <c r="E195" s="218" t="s">
        <v>769</v>
      </c>
      <c r="F195" s="219"/>
      <c r="G195" s="220">
        <f>(D195*F195)+0</f>
        <v>0</v>
      </c>
    </row>
    <row r="196" spans="2:7" ht="45">
      <c r="B196" s="215" t="s">
        <v>7</v>
      </c>
      <c r="C196" s="213" t="s">
        <v>1056</v>
      </c>
      <c r="D196" s="233"/>
      <c r="E196" s="218"/>
      <c r="F196" s="223"/>
      <c r="G196" s="181"/>
    </row>
    <row r="197" spans="2:7">
      <c r="B197" s="215"/>
      <c r="C197" s="221"/>
      <c r="D197" s="256">
        <v>1</v>
      </c>
      <c r="E197" s="218" t="s">
        <v>769</v>
      </c>
      <c r="F197" s="257"/>
      <c r="G197" s="181">
        <f>(D197*F197)+0</f>
        <v>0</v>
      </c>
    </row>
    <row r="198" spans="2:7" ht="67.5">
      <c r="B198" s="215" t="s">
        <v>9</v>
      </c>
      <c r="C198" s="216" t="s">
        <v>1057</v>
      </c>
      <c r="D198" s="235"/>
      <c r="E198" s="218"/>
      <c r="F198" s="223"/>
      <c r="G198" s="181"/>
    </row>
    <row r="199" spans="2:7">
      <c r="B199" s="215"/>
      <c r="C199" s="236"/>
      <c r="D199" s="256">
        <v>1</v>
      </c>
      <c r="E199" s="218" t="s">
        <v>769</v>
      </c>
      <c r="F199" s="257"/>
      <c r="G199" s="181">
        <f>(D199*F199)+0</f>
        <v>0</v>
      </c>
    </row>
    <row r="200" spans="2:7">
      <c r="B200" s="215" t="s">
        <v>11</v>
      </c>
      <c r="C200" s="231" t="s">
        <v>1058</v>
      </c>
      <c r="D200" s="233">
        <v>0.1</v>
      </c>
      <c r="E200" s="218" t="s">
        <v>772</v>
      </c>
      <c r="F200" s="258">
        <f>SUM(G194:G199)</f>
        <v>0</v>
      </c>
      <c r="G200" s="181">
        <f>(D200*F200)+0</f>
        <v>0</v>
      </c>
    </row>
    <row r="201" spans="2:7" ht="23.25">
      <c r="B201" s="215" t="s">
        <v>13</v>
      </c>
      <c r="C201" s="231" t="s">
        <v>1059</v>
      </c>
      <c r="D201" s="233">
        <v>0.1</v>
      </c>
      <c r="E201" s="218" t="s">
        <v>772</v>
      </c>
      <c r="F201" s="246">
        <f>SUM(G194:G200)</f>
        <v>0</v>
      </c>
      <c r="G201" s="181">
        <f>(D201*F201)+0</f>
        <v>0</v>
      </c>
    </row>
    <row r="202" spans="2:7">
      <c r="B202" s="215"/>
      <c r="C202" s="182"/>
      <c r="D202" s="235"/>
      <c r="E202" s="218"/>
      <c r="F202" s="223"/>
      <c r="G202" s="181"/>
    </row>
    <row r="203" spans="2:7">
      <c r="B203" s="215"/>
      <c r="C203" s="182"/>
      <c r="D203" s="235"/>
      <c r="E203" s="218"/>
      <c r="F203" s="223"/>
      <c r="G203" s="181"/>
    </row>
    <row r="204" spans="2:7">
      <c r="B204" s="230" t="s">
        <v>966</v>
      </c>
      <c r="C204" s="182"/>
      <c r="D204" s="180"/>
      <c r="E204" s="180"/>
      <c r="F204" s="223"/>
      <c r="G204" s="181">
        <f>(SUBTOTAL(109,G193:G203))+0</f>
        <v>0</v>
      </c>
    </row>
  </sheetData>
  <mergeCells count="5">
    <mergeCell ref="C3:G3"/>
    <mergeCell ref="C4:G4"/>
    <mergeCell ref="C5:G5"/>
    <mergeCell ref="C27:F30"/>
    <mergeCell ref="C31:F33"/>
  </mergeCells>
  <pageMargins left="0.78749999999999998" right="0.78749999999999998" top="1.05277777777778" bottom="1.05277777777778" header="0.78749999999999998" footer="0.78749999999999998"/>
  <pageSetup paperSize="9" orientation="portrait" horizontalDpi="300" verticalDpi="300"/>
  <headerFooter>
    <oddHeader>&amp;C&amp;"Times New Roman,Navadno"&amp;12&amp;Kffffff&amp;A</oddHeader>
    <oddFooter>&amp;C&amp;"Times New Roman,Navadno"&amp;12&amp;KffffffStran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3465A4"/>
  </sheetPr>
  <dimension ref="A3:F155"/>
  <sheetViews>
    <sheetView topLeftCell="A3" zoomScaleNormal="100" workbookViewId="0">
      <selection activeCell="E116" sqref="E116:E150"/>
    </sheetView>
  </sheetViews>
  <sheetFormatPr defaultColWidth="10" defaultRowHeight="18"/>
  <cols>
    <col min="1" max="1" width="3.5546875" style="185" customWidth="1"/>
    <col min="2" max="2" width="34.88671875" style="186" customWidth="1"/>
    <col min="3" max="3" width="9.44140625" style="185" customWidth="1"/>
    <col min="4" max="4" width="3.5546875" style="185" customWidth="1"/>
    <col min="5" max="5" width="10.77734375" style="185" customWidth="1"/>
    <col min="6" max="6" width="12.6640625" style="185" customWidth="1"/>
  </cols>
  <sheetData>
    <row r="3" spans="1:6" ht="19.350000000000001" customHeight="1">
      <c r="B3" s="632" t="s">
        <v>843</v>
      </c>
      <c r="C3" s="632"/>
      <c r="D3" s="632"/>
      <c r="E3" s="632"/>
      <c r="F3" s="632"/>
    </row>
    <row r="4" spans="1:6">
      <c r="B4" s="633" t="s">
        <v>1060</v>
      </c>
      <c r="C4" s="633"/>
      <c r="D4" s="633"/>
      <c r="E4" s="633"/>
      <c r="F4" s="633"/>
    </row>
    <row r="5" spans="1:6" ht="14.65" customHeight="1">
      <c r="B5" s="634" t="s">
        <v>1061</v>
      </c>
      <c r="C5" s="634"/>
      <c r="D5" s="634"/>
      <c r="E5" s="634"/>
      <c r="F5" s="634"/>
    </row>
    <row r="6" spans="1:6">
      <c r="A6" s="187"/>
      <c r="B6" s="187" t="s">
        <v>749</v>
      </c>
      <c r="C6" s="187"/>
      <c r="D6" s="187"/>
      <c r="E6" s="187"/>
      <c r="F6" s="187"/>
    </row>
    <row r="7" spans="1:6">
      <c r="A7" s="187"/>
      <c r="B7" s="187"/>
      <c r="C7" s="187"/>
      <c r="D7" s="187"/>
      <c r="E7" s="187"/>
      <c r="F7" s="187"/>
    </row>
    <row r="8" spans="1:6">
      <c r="A8" s="187"/>
      <c r="B8" s="187" t="s">
        <v>845</v>
      </c>
      <c r="C8" s="187"/>
      <c r="D8" s="187"/>
      <c r="E8" s="187"/>
      <c r="F8" s="188">
        <f>(F87)+0</f>
        <v>0</v>
      </c>
    </row>
    <row r="9" spans="1:6">
      <c r="A9" s="187"/>
      <c r="B9" s="187"/>
      <c r="C9" s="187"/>
      <c r="D9" s="187"/>
      <c r="E9" s="187"/>
      <c r="F9" s="187"/>
    </row>
    <row r="10" spans="1:6">
      <c r="A10" s="187"/>
      <c r="B10" s="187" t="s">
        <v>742</v>
      </c>
      <c r="C10" s="187"/>
      <c r="D10" s="187"/>
      <c r="E10" s="187"/>
      <c r="F10" s="188">
        <f>(F110)+0</f>
        <v>0</v>
      </c>
    </row>
    <row r="11" spans="1:6">
      <c r="A11" s="187"/>
      <c r="B11" s="187"/>
      <c r="C11" s="187"/>
      <c r="D11" s="187"/>
      <c r="E11" s="187"/>
      <c r="F11" s="187"/>
    </row>
    <row r="12" spans="1:6">
      <c r="A12" s="187"/>
      <c r="B12" s="187" t="s">
        <v>846</v>
      </c>
      <c r="C12" s="187"/>
      <c r="D12" s="187"/>
      <c r="E12" s="187"/>
      <c r="F12" s="188">
        <f>(F153)+0</f>
        <v>0</v>
      </c>
    </row>
    <row r="13" spans="1:6">
      <c r="A13" s="187"/>
      <c r="B13" s="187"/>
      <c r="C13" s="187"/>
      <c r="D13" s="187"/>
      <c r="E13" s="187"/>
      <c r="F13" s="187"/>
    </row>
    <row r="14" spans="1:6">
      <c r="A14" s="187"/>
      <c r="B14" s="191" t="s">
        <v>756</v>
      </c>
      <c r="C14" s="192"/>
      <c r="D14" s="192"/>
      <c r="E14" s="192"/>
      <c r="F14" s="193">
        <f>(SUM(F8:F13))+0</f>
        <v>0</v>
      </c>
    </row>
    <row r="15" spans="1:6">
      <c r="A15" s="187"/>
      <c r="B15" s="194"/>
      <c r="C15" s="187"/>
      <c r="D15" s="187"/>
      <c r="E15" s="194" t="s">
        <v>848</v>
      </c>
      <c r="F15" s="195">
        <f>(C46)+0</f>
        <v>168.9</v>
      </c>
    </row>
    <row r="16" spans="1:6">
      <c r="A16" s="187"/>
      <c r="B16" s="194"/>
      <c r="C16" s="187"/>
      <c r="D16" s="187"/>
      <c r="E16" s="194" t="s">
        <v>760</v>
      </c>
      <c r="F16" s="196">
        <f>(F14/F15)+0</f>
        <v>0</v>
      </c>
    </row>
    <row r="17" spans="1:6">
      <c r="A17" s="187"/>
      <c r="B17" s="187"/>
      <c r="C17" s="187"/>
      <c r="D17" s="187"/>
      <c r="E17" s="187"/>
      <c r="F17" s="187"/>
    </row>
    <row r="18" spans="1:6">
      <c r="A18" s="187"/>
      <c r="B18" s="197" t="s">
        <v>849</v>
      </c>
      <c r="C18" s="197"/>
      <c r="D18" s="197"/>
      <c r="E18" s="198"/>
      <c r="F18" s="199">
        <f>(F14)+0</f>
        <v>0</v>
      </c>
    </row>
    <row r="19" spans="1:6">
      <c r="A19" s="187"/>
      <c r="B19" s="200"/>
      <c r="C19" s="187"/>
      <c r="D19" s="187"/>
      <c r="E19" s="187"/>
      <c r="F19" s="187"/>
    </row>
    <row r="20" spans="1:6">
      <c r="A20" s="187"/>
      <c r="B20" s="187"/>
      <c r="C20" s="187"/>
      <c r="D20" s="187"/>
      <c r="E20" s="187"/>
      <c r="F20" s="187"/>
    </row>
    <row r="21" spans="1:6">
      <c r="A21" s="187"/>
      <c r="B21" s="187" t="s">
        <v>570</v>
      </c>
      <c r="C21" s="187"/>
      <c r="D21" s="187"/>
      <c r="E21" s="187"/>
      <c r="F21" s="187"/>
    </row>
    <row r="22" spans="1:6">
      <c r="A22" s="187"/>
      <c r="B22" s="187"/>
      <c r="C22" s="187"/>
      <c r="D22" s="187"/>
      <c r="E22" s="187"/>
      <c r="F22" s="187"/>
    </row>
    <row r="23" spans="1:6">
      <c r="A23" s="187"/>
      <c r="B23" s="187" t="s">
        <v>762</v>
      </c>
      <c r="C23" s="187"/>
      <c r="D23" s="187"/>
      <c r="E23" s="187"/>
      <c r="F23" s="187"/>
    </row>
    <row r="24" spans="1:6">
      <c r="A24" s="187"/>
      <c r="B24" s="187"/>
      <c r="C24" s="187"/>
      <c r="D24" s="187"/>
      <c r="E24" s="187"/>
      <c r="F24" s="187"/>
    </row>
    <row r="25" spans="1:6" ht="13.5" customHeight="1">
      <c r="A25" s="187"/>
      <c r="B25" s="631" t="s">
        <v>1062</v>
      </c>
      <c r="C25" s="631"/>
      <c r="D25" s="631"/>
      <c r="E25" s="631"/>
      <c r="F25" s="187"/>
    </row>
    <row r="26" spans="1:6">
      <c r="A26" s="187"/>
      <c r="B26" s="631"/>
      <c r="C26" s="631"/>
      <c r="D26" s="631"/>
      <c r="E26" s="631"/>
      <c r="F26" s="187"/>
    </row>
    <row r="27" spans="1:6">
      <c r="A27" s="187"/>
      <c r="B27" s="631"/>
      <c r="C27" s="631"/>
      <c r="D27" s="631"/>
      <c r="E27" s="631"/>
      <c r="F27" s="187"/>
    </row>
    <row r="28" spans="1:6">
      <c r="A28" s="187"/>
      <c r="B28" s="631"/>
      <c r="C28" s="631"/>
      <c r="D28" s="631"/>
      <c r="E28" s="631"/>
      <c r="F28" s="187"/>
    </row>
    <row r="29" spans="1:6">
      <c r="A29" s="187"/>
      <c r="B29" s="631"/>
      <c r="C29" s="631"/>
      <c r="D29" s="631"/>
      <c r="E29" s="631"/>
      <c r="F29" s="187"/>
    </row>
    <row r="30" spans="1:6">
      <c r="A30" s="187"/>
      <c r="B30" s="631"/>
      <c r="C30" s="631"/>
      <c r="D30" s="631"/>
      <c r="E30" s="631"/>
      <c r="F30" s="187"/>
    </row>
    <row r="31" spans="1:6">
      <c r="A31" s="187"/>
      <c r="B31" s="631"/>
      <c r="C31" s="631"/>
      <c r="D31" s="631"/>
      <c r="E31" s="631"/>
      <c r="F31" s="187"/>
    </row>
    <row r="32" spans="1:6">
      <c r="A32" s="187"/>
      <c r="B32" s="201"/>
      <c r="C32" s="201"/>
      <c r="D32" s="201"/>
      <c r="E32" s="201"/>
      <c r="F32" s="187"/>
    </row>
    <row r="33" spans="1:6">
      <c r="A33" s="187"/>
      <c r="B33" s="201"/>
      <c r="C33" s="201"/>
      <c r="D33" s="201"/>
      <c r="E33" s="201"/>
      <c r="F33" s="187"/>
    </row>
    <row r="34" spans="1:6">
      <c r="A34" s="187"/>
      <c r="B34" s="187"/>
      <c r="C34" s="187"/>
      <c r="D34" s="187"/>
      <c r="E34" s="187"/>
      <c r="F34" s="187"/>
    </row>
    <row r="35" spans="1:6">
      <c r="A35" s="187"/>
      <c r="B35" s="187" t="s">
        <v>851</v>
      </c>
      <c r="C35" s="203">
        <v>60</v>
      </c>
      <c r="D35" s="187"/>
      <c r="E35" s="187"/>
      <c r="F35" s="187"/>
    </row>
    <row r="36" spans="1:6">
      <c r="A36" s="187"/>
      <c r="B36" s="187"/>
      <c r="C36" s="204"/>
      <c r="D36" s="187"/>
      <c r="E36" s="187"/>
      <c r="F36" s="187"/>
    </row>
    <row r="37" spans="1:6">
      <c r="A37" s="187"/>
      <c r="B37" s="187" t="s">
        <v>852</v>
      </c>
      <c r="C37" s="205">
        <v>90</v>
      </c>
      <c r="D37" s="187"/>
      <c r="E37" s="187"/>
      <c r="F37" s="187"/>
    </row>
    <row r="38" spans="1:6">
      <c r="A38" s="187"/>
      <c r="B38" s="187"/>
      <c r="C38" s="187"/>
      <c r="D38" s="187"/>
      <c r="E38" s="187"/>
      <c r="F38" s="187"/>
    </row>
    <row r="39" spans="1:6">
      <c r="A39" s="187"/>
      <c r="B39" s="197" t="s">
        <v>765</v>
      </c>
      <c r="C39" s="187"/>
      <c r="D39" s="187"/>
      <c r="E39" s="187"/>
      <c r="F39" s="187"/>
    </row>
    <row r="40" spans="1:6">
      <c r="A40" s="187"/>
      <c r="B40" s="202"/>
      <c r="C40" s="187"/>
      <c r="D40" s="187"/>
      <c r="E40" s="187"/>
      <c r="F40" s="187"/>
    </row>
    <row r="41" spans="1:6">
      <c r="A41" s="187"/>
      <c r="B41" s="202"/>
      <c r="C41" s="187"/>
      <c r="D41" s="187"/>
      <c r="E41" s="187"/>
      <c r="F41" s="187"/>
    </row>
    <row r="42" spans="1:6">
      <c r="A42" s="206" t="s">
        <v>749</v>
      </c>
      <c r="B42" s="185"/>
    </row>
    <row r="43" spans="1:6">
      <c r="B43" s="185"/>
    </row>
    <row r="44" spans="1:6">
      <c r="A44" s="207" t="s">
        <v>853</v>
      </c>
      <c r="B44" s="208" t="s">
        <v>198</v>
      </c>
      <c r="C44" s="209" t="s">
        <v>768</v>
      </c>
      <c r="D44" s="210" t="s">
        <v>769</v>
      </c>
      <c r="E44" s="211" t="s">
        <v>770</v>
      </c>
      <c r="F44" s="210" t="s">
        <v>686</v>
      </c>
    </row>
    <row r="45" spans="1:6">
      <c r="A45" s="212"/>
      <c r="B45" s="213"/>
      <c r="C45" s="180"/>
      <c r="D45" s="180"/>
      <c r="E45" s="180"/>
      <c r="F45" s="181"/>
    </row>
    <row r="46" spans="1:6" ht="33.75">
      <c r="A46" s="215" t="s">
        <v>3</v>
      </c>
      <c r="B46" s="216" t="s">
        <v>854</v>
      </c>
      <c r="C46" s="217">
        <v>168.9</v>
      </c>
      <c r="D46" s="218" t="s">
        <v>769</v>
      </c>
      <c r="E46" s="454"/>
      <c r="F46" s="220">
        <f t="shared" ref="F46:F57" si="0">(C46*E46)+0</f>
        <v>0</v>
      </c>
    </row>
    <row r="47" spans="1:6" ht="90">
      <c r="A47" s="215" t="s">
        <v>5</v>
      </c>
      <c r="B47" s="216" t="s">
        <v>855</v>
      </c>
      <c r="C47" s="217">
        <v>168.9</v>
      </c>
      <c r="D47" s="218" t="s">
        <v>769</v>
      </c>
      <c r="E47" s="454"/>
      <c r="F47" s="181">
        <f t="shared" si="0"/>
        <v>0</v>
      </c>
    </row>
    <row r="48" spans="1:6" ht="33.75">
      <c r="A48" s="215" t="s">
        <v>7</v>
      </c>
      <c r="B48" s="216" t="s">
        <v>856</v>
      </c>
      <c r="C48" s="222">
        <v>30</v>
      </c>
      <c r="D48" s="218" t="s">
        <v>769</v>
      </c>
      <c r="E48" s="455"/>
      <c r="F48" s="181">
        <f t="shared" si="0"/>
        <v>0</v>
      </c>
    </row>
    <row r="49" spans="1:6" ht="56.25">
      <c r="A49" s="215" t="s">
        <v>9</v>
      </c>
      <c r="B49" s="216" t="s">
        <v>862</v>
      </c>
      <c r="C49" s="222">
        <v>5</v>
      </c>
      <c r="D49" s="218" t="s">
        <v>769</v>
      </c>
      <c r="E49" s="455"/>
      <c r="F49" s="181">
        <f t="shared" si="0"/>
        <v>0</v>
      </c>
    </row>
    <row r="50" spans="1:6" ht="45">
      <c r="A50" s="215" t="s">
        <v>11</v>
      </c>
      <c r="B50" s="216" t="s">
        <v>858</v>
      </c>
      <c r="C50" s="222">
        <v>5</v>
      </c>
      <c r="D50" s="218" t="s">
        <v>769</v>
      </c>
      <c r="E50" s="455"/>
      <c r="F50" s="181">
        <f t="shared" si="0"/>
        <v>0</v>
      </c>
    </row>
    <row r="51" spans="1:6" ht="56.25">
      <c r="A51" s="215" t="s">
        <v>13</v>
      </c>
      <c r="B51" s="216" t="s">
        <v>992</v>
      </c>
      <c r="C51" s="222">
        <v>5</v>
      </c>
      <c r="D51" s="218" t="s">
        <v>769</v>
      </c>
      <c r="E51" s="455"/>
      <c r="F51" s="181">
        <f t="shared" si="0"/>
        <v>0</v>
      </c>
    </row>
    <row r="52" spans="1:6" ht="33.75">
      <c r="A52" s="215" t="s">
        <v>15</v>
      </c>
      <c r="B52" s="216" t="s">
        <v>859</v>
      </c>
      <c r="C52" s="222">
        <v>5</v>
      </c>
      <c r="D52" s="218" t="s">
        <v>769</v>
      </c>
      <c r="E52" s="455"/>
      <c r="F52" s="181">
        <f t="shared" si="0"/>
        <v>0</v>
      </c>
    </row>
    <row r="53" spans="1:6" ht="56.25">
      <c r="A53" s="215" t="s">
        <v>17</v>
      </c>
      <c r="B53" s="216" t="s">
        <v>993</v>
      </c>
      <c r="C53" s="222">
        <v>5</v>
      </c>
      <c r="D53" s="218" t="s">
        <v>769</v>
      </c>
      <c r="E53" s="455"/>
      <c r="F53" s="181">
        <f t="shared" si="0"/>
        <v>0</v>
      </c>
    </row>
    <row r="54" spans="1:6" ht="45">
      <c r="A54" s="215" t="s">
        <v>19</v>
      </c>
      <c r="B54" s="216" t="s">
        <v>994</v>
      </c>
      <c r="C54" s="222">
        <v>5</v>
      </c>
      <c r="D54" s="218" t="s">
        <v>769</v>
      </c>
      <c r="E54" s="455"/>
      <c r="F54" s="181">
        <f t="shared" si="0"/>
        <v>0</v>
      </c>
    </row>
    <row r="55" spans="1:6" ht="33.75">
      <c r="A55" s="215" t="s">
        <v>21</v>
      </c>
      <c r="B55" s="216" t="s">
        <v>863</v>
      </c>
      <c r="C55" s="222">
        <v>30</v>
      </c>
      <c r="D55" s="218" t="s">
        <v>769</v>
      </c>
      <c r="E55" s="455"/>
      <c r="F55" s="181">
        <f t="shared" si="0"/>
        <v>0</v>
      </c>
    </row>
    <row r="56" spans="1:6" ht="33.75">
      <c r="A56" s="215" t="s">
        <v>23</v>
      </c>
      <c r="B56" s="216" t="s">
        <v>864</v>
      </c>
      <c r="C56" s="222">
        <v>4</v>
      </c>
      <c r="D56" s="218" t="s">
        <v>769</v>
      </c>
      <c r="E56" s="455"/>
      <c r="F56" s="181">
        <f t="shared" si="0"/>
        <v>0</v>
      </c>
    </row>
    <row r="57" spans="1:6">
      <c r="A57" s="215" t="s">
        <v>25</v>
      </c>
      <c r="B57" s="216" t="s">
        <v>865</v>
      </c>
      <c r="C57" s="224">
        <v>30</v>
      </c>
      <c r="D57" s="218" t="s">
        <v>769</v>
      </c>
      <c r="E57" s="456"/>
      <c r="F57" s="181">
        <f t="shared" si="0"/>
        <v>0</v>
      </c>
    </row>
    <row r="58" spans="1:6" ht="33.75">
      <c r="A58" s="215" t="s">
        <v>27</v>
      </c>
      <c r="B58" s="216" t="s">
        <v>866</v>
      </c>
      <c r="C58" s="226">
        <v>586.85879999999997</v>
      </c>
      <c r="D58" s="218"/>
      <c r="E58" s="457"/>
      <c r="F58" s="181"/>
    </row>
    <row r="59" spans="1:6">
      <c r="A59" s="215"/>
      <c r="B59" s="216" t="s">
        <v>867</v>
      </c>
      <c r="C59" s="226">
        <v>586.85879999999997</v>
      </c>
      <c r="D59" s="218" t="s">
        <v>769</v>
      </c>
      <c r="E59" s="457"/>
      <c r="F59" s="181">
        <f>(C59*E59)+0</f>
        <v>0</v>
      </c>
    </row>
    <row r="60" spans="1:6">
      <c r="A60" s="215"/>
      <c r="B60" s="216" t="s">
        <v>995</v>
      </c>
      <c r="C60" s="226">
        <v>0</v>
      </c>
      <c r="D60" s="218" t="s">
        <v>769</v>
      </c>
      <c r="E60" s="457"/>
      <c r="F60" s="181">
        <f>(C60*E60)+0</f>
        <v>0</v>
      </c>
    </row>
    <row r="61" spans="1:6">
      <c r="A61" s="215"/>
      <c r="B61" s="216" t="s">
        <v>996</v>
      </c>
      <c r="C61" s="226">
        <v>0</v>
      </c>
      <c r="D61" s="218" t="s">
        <v>769</v>
      </c>
      <c r="E61" s="457"/>
      <c r="F61" s="181">
        <f>(C61*E61)+0</f>
        <v>0</v>
      </c>
    </row>
    <row r="62" spans="1:6" ht="56.25">
      <c r="A62" s="215"/>
      <c r="B62" s="216" t="s">
        <v>997</v>
      </c>
      <c r="C62" s="180"/>
      <c r="D62" s="180"/>
      <c r="E62" s="458"/>
      <c r="F62" s="181"/>
    </row>
    <row r="63" spans="1:6" ht="22.5">
      <c r="A63" s="215" t="s">
        <v>29</v>
      </c>
      <c r="B63" s="216" t="s">
        <v>869</v>
      </c>
      <c r="C63" s="226">
        <v>51.031199999999998</v>
      </c>
      <c r="D63" s="218"/>
      <c r="E63" s="457"/>
      <c r="F63" s="181"/>
    </row>
    <row r="64" spans="1:6">
      <c r="A64" s="215"/>
      <c r="B64" s="216" t="s">
        <v>867</v>
      </c>
      <c r="C64" s="226">
        <v>51.031199999999998</v>
      </c>
      <c r="D64" s="218" t="s">
        <v>769</v>
      </c>
      <c r="E64" s="457"/>
      <c r="F64" s="181">
        <f t="shared" ref="F64:F69" si="1">(C64*E64)+0</f>
        <v>0</v>
      </c>
    </row>
    <row r="65" spans="1:6">
      <c r="A65" s="215"/>
      <c r="B65" s="216" t="s">
        <v>998</v>
      </c>
      <c r="C65" s="226">
        <v>0</v>
      </c>
      <c r="D65" s="218" t="s">
        <v>769</v>
      </c>
      <c r="E65" s="457"/>
      <c r="F65" s="181">
        <f t="shared" si="1"/>
        <v>0</v>
      </c>
    </row>
    <row r="66" spans="1:6" ht="22.5">
      <c r="A66" s="215"/>
      <c r="B66" s="216" t="s">
        <v>999</v>
      </c>
      <c r="C66" s="253">
        <v>0</v>
      </c>
      <c r="D66" s="254" t="s">
        <v>769</v>
      </c>
      <c r="E66" s="466"/>
      <c r="F66" s="255">
        <f t="shared" si="1"/>
        <v>0</v>
      </c>
    </row>
    <row r="67" spans="1:6" ht="22.5">
      <c r="A67" s="215" t="s">
        <v>31</v>
      </c>
      <c r="B67" s="216" t="s">
        <v>870</v>
      </c>
      <c r="C67" s="227">
        <v>152.01</v>
      </c>
      <c r="D67" s="218" t="s">
        <v>769</v>
      </c>
      <c r="E67" s="459"/>
      <c r="F67" s="181">
        <f t="shared" si="1"/>
        <v>0</v>
      </c>
    </row>
    <row r="68" spans="1:6" ht="33.75">
      <c r="A68" s="215" t="s">
        <v>33</v>
      </c>
      <c r="B68" s="216" t="s">
        <v>871</v>
      </c>
      <c r="C68" s="226">
        <v>25.05</v>
      </c>
      <c r="D68" s="218" t="s">
        <v>769</v>
      </c>
      <c r="E68" s="457"/>
      <c r="F68" s="181">
        <f t="shared" si="1"/>
        <v>0</v>
      </c>
    </row>
    <row r="69" spans="1:6" ht="78.75">
      <c r="A69" s="215" t="s">
        <v>35</v>
      </c>
      <c r="B69" s="216" t="s">
        <v>872</v>
      </c>
      <c r="C69" s="226">
        <v>104.95</v>
      </c>
      <c r="D69" s="218" t="s">
        <v>769</v>
      </c>
      <c r="E69" s="457"/>
      <c r="F69" s="181">
        <f t="shared" si="1"/>
        <v>0</v>
      </c>
    </row>
    <row r="70" spans="1:6" ht="33.75">
      <c r="A70" s="215" t="s">
        <v>37</v>
      </c>
      <c r="B70" s="216" t="s">
        <v>1000</v>
      </c>
      <c r="C70" s="226">
        <v>351.17</v>
      </c>
      <c r="D70" s="218"/>
      <c r="E70" s="457"/>
      <c r="F70" s="181"/>
    </row>
    <row r="71" spans="1:6">
      <c r="A71" s="215"/>
      <c r="B71" s="213" t="s">
        <v>1001</v>
      </c>
      <c r="C71" s="226">
        <v>0</v>
      </c>
      <c r="D71" s="218" t="s">
        <v>769</v>
      </c>
      <c r="E71" s="457"/>
      <c r="F71" s="181">
        <f>(C71*E71)+0</f>
        <v>0</v>
      </c>
    </row>
    <row r="72" spans="1:6">
      <c r="A72" s="215"/>
      <c r="B72" s="213" t="s">
        <v>1002</v>
      </c>
      <c r="C72" s="226">
        <v>0</v>
      </c>
      <c r="D72" s="218" t="s">
        <v>769</v>
      </c>
      <c r="E72" s="457"/>
      <c r="F72" s="181">
        <f>(C72*E72)+0</f>
        <v>0</v>
      </c>
    </row>
    <row r="73" spans="1:6">
      <c r="A73" s="215"/>
      <c r="B73" s="213" t="s">
        <v>1003</v>
      </c>
      <c r="C73" s="226">
        <v>351.17</v>
      </c>
      <c r="D73" s="218" t="s">
        <v>769</v>
      </c>
      <c r="E73" s="457"/>
      <c r="F73" s="181">
        <f>(C73*E73)+0</f>
        <v>0</v>
      </c>
    </row>
    <row r="74" spans="1:6" ht="45">
      <c r="A74" s="215" t="s">
        <v>39</v>
      </c>
      <c r="B74" s="216" t="s">
        <v>1004</v>
      </c>
      <c r="C74" s="226">
        <v>0</v>
      </c>
      <c r="D74" s="218"/>
      <c r="E74" s="457"/>
      <c r="F74" s="181"/>
    </row>
    <row r="75" spans="1:6">
      <c r="A75" s="215"/>
      <c r="B75" s="216" t="s">
        <v>1001</v>
      </c>
      <c r="C75" s="226">
        <v>0</v>
      </c>
      <c r="D75" s="218"/>
      <c r="E75" s="457"/>
      <c r="F75" s="181">
        <f>(C75*E75)+0</f>
        <v>0</v>
      </c>
    </row>
    <row r="76" spans="1:6">
      <c r="A76" s="215"/>
      <c r="B76" s="216" t="s">
        <v>1005</v>
      </c>
      <c r="C76" s="226">
        <v>0</v>
      </c>
      <c r="D76" s="218" t="s">
        <v>769</v>
      </c>
      <c r="E76" s="457"/>
      <c r="F76" s="181">
        <f>(C76*E76)+0</f>
        <v>0</v>
      </c>
    </row>
    <row r="77" spans="1:6">
      <c r="A77" s="215"/>
      <c r="B77" s="216" t="s">
        <v>1006</v>
      </c>
      <c r="C77" s="226">
        <v>0</v>
      </c>
      <c r="D77" s="218" t="s">
        <v>769</v>
      </c>
      <c r="E77" s="457"/>
      <c r="F77" s="181">
        <f>(C77*E77)+0</f>
        <v>0</v>
      </c>
    </row>
    <row r="78" spans="1:6" ht="67.5">
      <c r="A78" s="215" t="s">
        <v>41</v>
      </c>
      <c r="B78" s="216" t="s">
        <v>1007</v>
      </c>
      <c r="C78" s="226">
        <v>0</v>
      </c>
      <c r="D78" s="218" t="s">
        <v>769</v>
      </c>
      <c r="E78" s="457"/>
      <c r="F78" s="181">
        <f>(C78*E78)+0</f>
        <v>0</v>
      </c>
    </row>
    <row r="79" spans="1:6" ht="45">
      <c r="A79" s="215" t="s">
        <v>59</v>
      </c>
      <c r="B79" s="216" t="s">
        <v>877</v>
      </c>
      <c r="C79" s="222"/>
      <c r="D79" s="218"/>
      <c r="E79" s="455"/>
      <c r="F79" s="181"/>
    </row>
    <row r="80" spans="1:6">
      <c r="A80" s="215"/>
      <c r="B80" s="221" t="s">
        <v>878</v>
      </c>
      <c r="C80" s="222">
        <v>6</v>
      </c>
      <c r="D80" s="218" t="s">
        <v>769</v>
      </c>
      <c r="E80" s="455"/>
      <c r="F80" s="181">
        <f t="shared" ref="F80:F86" si="2">(C80*E80)+0</f>
        <v>0</v>
      </c>
    </row>
    <row r="81" spans="1:6">
      <c r="A81" s="215"/>
      <c r="B81" s="221" t="s">
        <v>880</v>
      </c>
      <c r="C81" s="222">
        <v>6</v>
      </c>
      <c r="D81" s="218" t="s">
        <v>769</v>
      </c>
      <c r="E81" s="455"/>
      <c r="F81" s="181">
        <f t="shared" si="2"/>
        <v>0</v>
      </c>
    </row>
    <row r="82" spans="1:6">
      <c r="A82" s="215"/>
      <c r="B82" s="221" t="s">
        <v>881</v>
      </c>
      <c r="C82" s="222">
        <v>6</v>
      </c>
      <c r="D82" s="218" t="s">
        <v>769</v>
      </c>
      <c r="E82" s="455"/>
      <c r="F82" s="181">
        <f t="shared" si="2"/>
        <v>0</v>
      </c>
    </row>
    <row r="83" spans="1:6">
      <c r="A83" s="215"/>
      <c r="B83" s="221" t="s">
        <v>882</v>
      </c>
      <c r="C83" s="222">
        <v>6</v>
      </c>
      <c r="D83" s="218" t="s">
        <v>769</v>
      </c>
      <c r="E83" s="455"/>
      <c r="F83" s="181">
        <f t="shared" si="2"/>
        <v>0</v>
      </c>
    </row>
    <row r="84" spans="1:6" ht="45">
      <c r="A84" s="215" t="s">
        <v>61</v>
      </c>
      <c r="B84" s="213" t="s">
        <v>1008</v>
      </c>
      <c r="C84" s="222">
        <v>6</v>
      </c>
      <c r="D84" s="218" t="s">
        <v>769</v>
      </c>
      <c r="E84" s="454"/>
      <c r="F84" s="181">
        <f t="shared" si="2"/>
        <v>0</v>
      </c>
    </row>
    <row r="85" spans="1:6">
      <c r="A85" s="215" t="s">
        <v>1009</v>
      </c>
      <c r="B85" s="216" t="s">
        <v>883</v>
      </c>
      <c r="C85" s="227">
        <v>456.03</v>
      </c>
      <c r="D85" s="218" t="s">
        <v>769</v>
      </c>
      <c r="E85" s="459"/>
      <c r="F85" s="181">
        <f t="shared" si="2"/>
        <v>0</v>
      </c>
    </row>
    <row r="86" spans="1:6" ht="22.5">
      <c r="A86" s="215" t="s">
        <v>1010</v>
      </c>
      <c r="B86" s="216" t="s">
        <v>884</v>
      </c>
      <c r="C86" s="229">
        <v>0.05</v>
      </c>
      <c r="D86" s="218" t="s">
        <v>772</v>
      </c>
      <c r="E86" s="181">
        <f>SUM(F46:F85)</f>
        <v>0</v>
      </c>
      <c r="F86" s="181">
        <f t="shared" si="2"/>
        <v>0</v>
      </c>
    </row>
    <row r="87" spans="1:6">
      <c r="A87" s="230" t="s">
        <v>885</v>
      </c>
      <c r="B87" s="231"/>
      <c r="C87" s="180"/>
      <c r="D87" s="180"/>
      <c r="E87" s="180"/>
      <c r="F87" s="181">
        <f>(SUBTOTAL(109,F45:F86))+0</f>
        <v>0</v>
      </c>
    </row>
    <row r="89" spans="1:6">
      <c r="A89" s="207" t="s">
        <v>766</v>
      </c>
      <c r="B89" s="208" t="s">
        <v>706</v>
      </c>
      <c r="C89" s="209" t="s">
        <v>768</v>
      </c>
      <c r="D89" s="210" t="s">
        <v>769</v>
      </c>
      <c r="E89" s="211" t="s">
        <v>770</v>
      </c>
      <c r="F89" s="209" t="s">
        <v>686</v>
      </c>
    </row>
    <row r="90" spans="1:6">
      <c r="A90" s="212"/>
      <c r="B90" s="231"/>
      <c r="C90" s="180"/>
      <c r="D90" s="180"/>
      <c r="E90" s="180"/>
      <c r="F90" s="181"/>
    </row>
    <row r="91" spans="1:6" ht="34.5">
      <c r="A91" s="215" t="s">
        <v>3</v>
      </c>
      <c r="B91" s="232" t="s">
        <v>886</v>
      </c>
      <c r="C91" s="233">
        <v>0.05</v>
      </c>
      <c r="D91" s="218" t="s">
        <v>772</v>
      </c>
      <c r="E91" s="181">
        <f>SUM(F116:F150)</f>
        <v>0</v>
      </c>
      <c r="F91" s="220">
        <f t="shared" ref="F91:F98" si="3">(C91*E91)+0</f>
        <v>0</v>
      </c>
    </row>
    <row r="92" spans="1:6" ht="56.25">
      <c r="A92" s="215" t="s">
        <v>5</v>
      </c>
      <c r="B92" s="213" t="s">
        <v>1011</v>
      </c>
      <c r="C92" s="234">
        <v>168.9</v>
      </c>
      <c r="D92" s="218" t="s">
        <v>769</v>
      </c>
      <c r="E92" s="454"/>
      <c r="F92" s="181">
        <f t="shared" si="3"/>
        <v>0</v>
      </c>
    </row>
    <row r="93" spans="1:6" ht="33.75">
      <c r="A93" s="215" t="s">
        <v>7</v>
      </c>
      <c r="B93" s="216" t="s">
        <v>888</v>
      </c>
      <c r="C93" s="235">
        <v>5</v>
      </c>
      <c r="D93" s="218" t="s">
        <v>769</v>
      </c>
      <c r="E93" s="455"/>
      <c r="F93" s="181">
        <f t="shared" si="3"/>
        <v>0</v>
      </c>
    </row>
    <row r="94" spans="1:6">
      <c r="A94" s="215" t="s">
        <v>9</v>
      </c>
      <c r="B94" s="216" t="s">
        <v>889</v>
      </c>
      <c r="C94" s="235">
        <v>5</v>
      </c>
      <c r="D94" s="218" t="s">
        <v>769</v>
      </c>
      <c r="E94" s="455"/>
      <c r="F94" s="181">
        <f t="shared" si="3"/>
        <v>0</v>
      </c>
    </row>
    <row r="95" spans="1:6" ht="23.25">
      <c r="A95" s="215" t="s">
        <v>13</v>
      </c>
      <c r="B95" s="232" t="s">
        <v>890</v>
      </c>
      <c r="C95" s="234">
        <v>168.9</v>
      </c>
      <c r="D95" s="218" t="s">
        <v>769</v>
      </c>
      <c r="E95" s="454"/>
      <c r="F95" s="181">
        <f t="shared" si="3"/>
        <v>0</v>
      </c>
    </row>
    <row r="96" spans="1:6" ht="23.25">
      <c r="A96" s="215" t="s">
        <v>15</v>
      </c>
      <c r="B96" s="232" t="s">
        <v>892</v>
      </c>
      <c r="C96" s="234">
        <v>168.9</v>
      </c>
      <c r="D96" s="218" t="s">
        <v>769</v>
      </c>
      <c r="E96" s="454"/>
      <c r="F96" s="181">
        <f t="shared" si="3"/>
        <v>0</v>
      </c>
    </row>
    <row r="97" spans="1:6" ht="23.25">
      <c r="A97" s="215" t="s">
        <v>17</v>
      </c>
      <c r="B97" s="232" t="s">
        <v>893</v>
      </c>
      <c r="C97" s="235">
        <v>9</v>
      </c>
      <c r="D97" s="218" t="s">
        <v>769</v>
      </c>
      <c r="E97" s="455"/>
      <c r="F97" s="181">
        <f t="shared" si="3"/>
        <v>0</v>
      </c>
    </row>
    <row r="98" spans="1:6" ht="23.25">
      <c r="A98" s="215" t="s">
        <v>19</v>
      </c>
      <c r="B98" s="231" t="s">
        <v>894</v>
      </c>
      <c r="C98" s="235">
        <v>19</v>
      </c>
      <c r="D98" s="218" t="s">
        <v>769</v>
      </c>
      <c r="E98" s="455"/>
      <c r="F98" s="181">
        <f t="shared" si="3"/>
        <v>0</v>
      </c>
    </row>
    <row r="99" spans="1:6" ht="23.25">
      <c r="A99" s="215" t="s">
        <v>21</v>
      </c>
      <c r="B99" s="231" t="s">
        <v>895</v>
      </c>
      <c r="C99" s="235"/>
      <c r="D99" s="218"/>
      <c r="E99" s="455"/>
      <c r="F99" s="181"/>
    </row>
    <row r="100" spans="1:6">
      <c r="A100" s="215"/>
      <c r="B100" s="236" t="s">
        <v>896</v>
      </c>
      <c r="C100" s="235">
        <v>1</v>
      </c>
      <c r="D100" s="218" t="s">
        <v>769</v>
      </c>
      <c r="E100" s="455"/>
      <c r="F100" s="181">
        <f t="shared" ref="F100:F109" si="4">(C100*E100)+0</f>
        <v>0</v>
      </c>
    </row>
    <row r="101" spans="1:6">
      <c r="A101" s="237"/>
      <c r="B101" s="236" t="s">
        <v>897</v>
      </c>
      <c r="C101" s="235">
        <v>2</v>
      </c>
      <c r="D101" s="218" t="s">
        <v>769</v>
      </c>
      <c r="E101" s="455"/>
      <c r="F101" s="181">
        <f t="shared" si="4"/>
        <v>0</v>
      </c>
    </row>
    <row r="102" spans="1:6">
      <c r="A102" s="215"/>
      <c r="B102" s="236" t="s">
        <v>898</v>
      </c>
      <c r="C102" s="235">
        <v>1</v>
      </c>
      <c r="D102" s="218" t="s">
        <v>769</v>
      </c>
      <c r="E102" s="455"/>
      <c r="F102" s="181">
        <f t="shared" si="4"/>
        <v>0</v>
      </c>
    </row>
    <row r="103" spans="1:6" ht="23.25">
      <c r="A103" s="215" t="s">
        <v>25</v>
      </c>
      <c r="B103" s="231" t="s">
        <v>902</v>
      </c>
      <c r="C103" s="235">
        <v>1</v>
      </c>
      <c r="D103" s="218" t="s">
        <v>769</v>
      </c>
      <c r="E103" s="455"/>
      <c r="F103" s="181">
        <f t="shared" si="4"/>
        <v>0</v>
      </c>
    </row>
    <row r="104" spans="1:6" ht="23.25">
      <c r="A104" s="215" t="s">
        <v>29</v>
      </c>
      <c r="B104" s="232" t="s">
        <v>904</v>
      </c>
      <c r="C104" s="235">
        <v>5</v>
      </c>
      <c r="D104" s="218" t="s">
        <v>769</v>
      </c>
      <c r="E104" s="455"/>
      <c r="F104" s="181">
        <f t="shared" si="4"/>
        <v>0</v>
      </c>
    </row>
    <row r="105" spans="1:6" ht="33.75">
      <c r="A105" s="215" t="s">
        <v>31</v>
      </c>
      <c r="B105" s="216" t="s">
        <v>905</v>
      </c>
      <c r="C105" s="235">
        <v>5</v>
      </c>
      <c r="D105" s="218" t="s">
        <v>769</v>
      </c>
      <c r="E105" s="455"/>
      <c r="F105" s="181">
        <f t="shared" si="4"/>
        <v>0</v>
      </c>
    </row>
    <row r="106" spans="1:6" ht="23.25">
      <c r="A106" s="215" t="s">
        <v>33</v>
      </c>
      <c r="B106" s="232" t="s">
        <v>906</v>
      </c>
      <c r="C106" s="234">
        <v>168.9</v>
      </c>
      <c r="D106" s="218" t="s">
        <v>769</v>
      </c>
      <c r="E106" s="454"/>
      <c r="F106" s="181">
        <f t="shared" si="4"/>
        <v>0</v>
      </c>
    </row>
    <row r="107" spans="1:6" ht="23.25">
      <c r="A107" s="215" t="s">
        <v>35</v>
      </c>
      <c r="B107" s="232" t="s">
        <v>907</v>
      </c>
      <c r="C107" s="224">
        <v>3</v>
      </c>
      <c r="D107" s="218" t="s">
        <v>769</v>
      </c>
      <c r="E107" s="456"/>
      <c r="F107" s="181">
        <f t="shared" si="4"/>
        <v>0</v>
      </c>
    </row>
    <row r="108" spans="1:6">
      <c r="A108" s="215" t="s">
        <v>37</v>
      </c>
      <c r="B108" s="232" t="s">
        <v>1013</v>
      </c>
      <c r="C108" s="234">
        <v>168.9</v>
      </c>
      <c r="D108" s="218" t="s">
        <v>769</v>
      </c>
      <c r="E108" s="454"/>
      <c r="F108" s="181">
        <f t="shared" si="4"/>
        <v>0</v>
      </c>
    </row>
    <row r="109" spans="1:6">
      <c r="A109" s="215" t="s">
        <v>39</v>
      </c>
      <c r="B109" s="216" t="s">
        <v>909</v>
      </c>
      <c r="C109" s="233">
        <v>0.1</v>
      </c>
      <c r="D109" s="218" t="s">
        <v>772</v>
      </c>
      <c r="E109" s="181">
        <f>SUM(F91:F108)</f>
        <v>0</v>
      </c>
      <c r="F109" s="181">
        <f t="shared" si="4"/>
        <v>0</v>
      </c>
    </row>
    <row r="110" spans="1:6">
      <c r="A110" s="230" t="s">
        <v>910</v>
      </c>
      <c r="B110" s="231"/>
      <c r="C110" s="180"/>
      <c r="D110" s="180"/>
      <c r="E110" s="180"/>
      <c r="F110" s="181">
        <f>(SUBTOTAL(109,F90:F109))+0</f>
        <v>0</v>
      </c>
    </row>
    <row r="111" spans="1:6">
      <c r="A111" s="238"/>
      <c r="B111" s="202"/>
      <c r="C111" s="187"/>
      <c r="D111" s="187"/>
      <c r="E111" s="187"/>
      <c r="F111" s="188"/>
    </row>
    <row r="113" spans="1:6">
      <c r="A113" s="207" t="s">
        <v>911</v>
      </c>
      <c r="B113" s="208" t="s">
        <v>912</v>
      </c>
      <c r="C113" s="209" t="s">
        <v>768</v>
      </c>
      <c r="D113" s="210" t="s">
        <v>769</v>
      </c>
      <c r="E113" s="211" t="s">
        <v>770</v>
      </c>
      <c r="F113" s="209" t="s">
        <v>686</v>
      </c>
    </row>
    <row r="114" spans="1:6">
      <c r="A114" s="212"/>
      <c r="B114" s="231"/>
      <c r="C114" s="180"/>
      <c r="D114" s="180"/>
      <c r="E114" s="180"/>
      <c r="F114" s="181"/>
    </row>
    <row r="115" spans="1:6" ht="45">
      <c r="A115" s="215" t="s">
        <v>3</v>
      </c>
      <c r="B115" s="216" t="s">
        <v>913</v>
      </c>
      <c r="C115" s="235">
        <v>19</v>
      </c>
      <c r="D115" s="218"/>
      <c r="E115" s="219"/>
      <c r="F115" s="220"/>
    </row>
    <row r="116" spans="1:6">
      <c r="A116" s="215"/>
      <c r="B116" s="231" t="s">
        <v>914</v>
      </c>
      <c r="C116" s="234">
        <v>114</v>
      </c>
      <c r="D116" s="218" t="s">
        <v>769</v>
      </c>
      <c r="E116" s="454"/>
      <c r="F116" s="220">
        <f>(C116*E116)+0</f>
        <v>0</v>
      </c>
    </row>
    <row r="117" spans="1:6" ht="45">
      <c r="A117" s="215" t="s">
        <v>5</v>
      </c>
      <c r="B117" s="216" t="s">
        <v>1063</v>
      </c>
      <c r="C117" s="235">
        <v>5</v>
      </c>
      <c r="D117" s="218"/>
      <c r="E117" s="454"/>
      <c r="F117" s="220"/>
    </row>
    <row r="118" spans="1:6">
      <c r="A118" s="215"/>
      <c r="B118" s="231" t="s">
        <v>1064</v>
      </c>
      <c r="C118" s="234">
        <v>30</v>
      </c>
      <c r="D118" s="218" t="s">
        <v>769</v>
      </c>
      <c r="E118" s="454"/>
      <c r="F118" s="220">
        <f>(C118*E118)+0</f>
        <v>0</v>
      </c>
    </row>
    <row r="119" spans="1:6" ht="45">
      <c r="A119" s="215" t="s">
        <v>7</v>
      </c>
      <c r="B119" s="216" t="s">
        <v>915</v>
      </c>
      <c r="C119" s="235">
        <v>5</v>
      </c>
      <c r="D119" s="218"/>
      <c r="E119" s="454"/>
      <c r="F119" s="220"/>
    </row>
    <row r="120" spans="1:6">
      <c r="A120" s="215"/>
      <c r="B120" s="231" t="s">
        <v>916</v>
      </c>
      <c r="C120" s="234">
        <v>30</v>
      </c>
      <c r="D120" s="218" t="s">
        <v>769</v>
      </c>
      <c r="E120" s="454"/>
      <c r="F120" s="220">
        <f>(C120*E120)+0</f>
        <v>0</v>
      </c>
    </row>
    <row r="121" spans="1:6" ht="90">
      <c r="A121" s="215" t="s">
        <v>9</v>
      </c>
      <c r="B121" s="213" t="s">
        <v>1014</v>
      </c>
      <c r="C121" s="233"/>
      <c r="D121" s="218"/>
      <c r="E121" s="455"/>
      <c r="F121" s="181"/>
    </row>
    <row r="122" spans="1:6">
      <c r="A122" s="215"/>
      <c r="B122" s="216" t="s">
        <v>1065</v>
      </c>
      <c r="C122" s="235">
        <v>1</v>
      </c>
      <c r="D122" s="218" t="s">
        <v>769</v>
      </c>
      <c r="E122" s="455"/>
      <c r="F122" s="181">
        <f t="shared" ref="F122:F129" si="5">(C122*E122)+0</f>
        <v>0</v>
      </c>
    </row>
    <row r="123" spans="1:6">
      <c r="A123" s="237"/>
      <c r="B123" s="239" t="s">
        <v>937</v>
      </c>
      <c r="C123" s="235">
        <v>2</v>
      </c>
      <c r="D123" s="218" t="s">
        <v>769</v>
      </c>
      <c r="E123" s="455"/>
      <c r="F123" s="181">
        <f t="shared" si="5"/>
        <v>0</v>
      </c>
    </row>
    <row r="124" spans="1:6">
      <c r="A124" s="237"/>
      <c r="B124" s="216" t="s">
        <v>936</v>
      </c>
      <c r="C124" s="235">
        <v>1</v>
      </c>
      <c r="D124" s="218" t="s">
        <v>769</v>
      </c>
      <c r="E124" s="455"/>
      <c r="F124" s="181">
        <f t="shared" si="5"/>
        <v>0</v>
      </c>
    </row>
    <row r="125" spans="1:6">
      <c r="A125" s="215"/>
      <c r="B125" s="216" t="s">
        <v>1020</v>
      </c>
      <c r="C125" s="235">
        <v>1</v>
      </c>
      <c r="D125" s="218" t="s">
        <v>769</v>
      </c>
      <c r="E125" s="455"/>
      <c r="F125" s="181">
        <f t="shared" si="5"/>
        <v>0</v>
      </c>
    </row>
    <row r="126" spans="1:6">
      <c r="A126" s="215"/>
      <c r="B126" s="216" t="s">
        <v>922</v>
      </c>
      <c r="C126" s="235">
        <v>1</v>
      </c>
      <c r="D126" s="218" t="s">
        <v>769</v>
      </c>
      <c r="E126" s="455"/>
      <c r="F126" s="181">
        <f t="shared" si="5"/>
        <v>0</v>
      </c>
    </row>
    <row r="127" spans="1:6">
      <c r="A127" s="215"/>
      <c r="B127" s="216" t="s">
        <v>924</v>
      </c>
      <c r="C127" s="235">
        <v>1</v>
      </c>
      <c r="D127" s="218" t="s">
        <v>769</v>
      </c>
      <c r="E127" s="455"/>
      <c r="F127" s="181">
        <f t="shared" si="5"/>
        <v>0</v>
      </c>
    </row>
    <row r="128" spans="1:6">
      <c r="A128" s="215"/>
      <c r="B128" s="216" t="s">
        <v>923</v>
      </c>
      <c r="C128" s="235">
        <v>1</v>
      </c>
      <c r="D128" s="218" t="s">
        <v>769</v>
      </c>
      <c r="E128" s="455"/>
      <c r="F128" s="181">
        <f t="shared" si="5"/>
        <v>0</v>
      </c>
    </row>
    <row r="129" spans="1:6">
      <c r="A129" s="215"/>
      <c r="B129" s="216" t="s">
        <v>934</v>
      </c>
      <c r="C129" s="235">
        <v>1</v>
      </c>
      <c r="D129" s="218" t="s">
        <v>769</v>
      </c>
      <c r="E129" s="455"/>
      <c r="F129" s="181">
        <f t="shared" si="5"/>
        <v>0</v>
      </c>
    </row>
    <row r="130" spans="1:6">
      <c r="A130" s="215"/>
      <c r="B130" s="236" t="s">
        <v>942</v>
      </c>
      <c r="C130" s="235">
        <v>9</v>
      </c>
      <c r="D130" s="218"/>
      <c r="E130" s="454"/>
      <c r="F130" s="181"/>
    </row>
    <row r="131" spans="1:6" ht="57">
      <c r="A131" s="215" t="s">
        <v>7</v>
      </c>
      <c r="B131" s="182" t="s">
        <v>943</v>
      </c>
      <c r="C131" s="235"/>
      <c r="D131" s="218"/>
      <c r="E131" s="455"/>
      <c r="F131" s="181"/>
    </row>
    <row r="132" spans="1:6">
      <c r="A132" s="215"/>
      <c r="B132" s="231" t="s">
        <v>1066</v>
      </c>
      <c r="C132" s="235">
        <v>1</v>
      </c>
      <c r="D132" s="218" t="s">
        <v>769</v>
      </c>
      <c r="E132" s="455"/>
      <c r="F132" s="181">
        <f t="shared" ref="F132:F143" si="6">(C132*E132)+0</f>
        <v>0</v>
      </c>
    </row>
    <row r="133" spans="1:6">
      <c r="A133" s="237"/>
      <c r="B133" s="231" t="s">
        <v>1021</v>
      </c>
      <c r="C133" s="235">
        <v>1</v>
      </c>
      <c r="D133" s="218" t="s">
        <v>769</v>
      </c>
      <c r="E133" s="455"/>
      <c r="F133" s="181">
        <f t="shared" si="6"/>
        <v>0</v>
      </c>
    </row>
    <row r="134" spans="1:6">
      <c r="A134" s="215"/>
      <c r="B134" s="231" t="s">
        <v>1067</v>
      </c>
      <c r="C134" s="235">
        <v>2</v>
      </c>
      <c r="D134" s="218" t="s">
        <v>769</v>
      </c>
      <c r="E134" s="455"/>
      <c r="F134" s="181">
        <f t="shared" si="6"/>
        <v>0</v>
      </c>
    </row>
    <row r="135" spans="1:6">
      <c r="A135" s="237"/>
      <c r="B135" s="231" t="s">
        <v>944</v>
      </c>
      <c r="C135" s="235">
        <v>4</v>
      </c>
      <c r="D135" s="218" t="s">
        <v>769</v>
      </c>
      <c r="E135" s="455"/>
      <c r="F135" s="181">
        <f t="shared" si="6"/>
        <v>0</v>
      </c>
    </row>
    <row r="136" spans="1:6">
      <c r="A136" s="237"/>
      <c r="B136" s="239" t="s">
        <v>1068</v>
      </c>
      <c r="C136" s="235">
        <v>1</v>
      </c>
      <c r="D136" s="218" t="s">
        <v>769</v>
      </c>
      <c r="E136" s="455"/>
      <c r="F136" s="181">
        <f t="shared" si="6"/>
        <v>0</v>
      </c>
    </row>
    <row r="137" spans="1:6">
      <c r="A137" s="215"/>
      <c r="B137" s="231" t="s">
        <v>1022</v>
      </c>
      <c r="C137" s="235">
        <v>2</v>
      </c>
      <c r="D137" s="218" t="s">
        <v>769</v>
      </c>
      <c r="E137" s="455"/>
      <c r="F137" s="181">
        <f t="shared" si="6"/>
        <v>0</v>
      </c>
    </row>
    <row r="138" spans="1:6">
      <c r="A138" s="237"/>
      <c r="B138" s="231" t="s">
        <v>1069</v>
      </c>
      <c r="C138" s="235">
        <v>2</v>
      </c>
      <c r="D138" s="218" t="s">
        <v>769</v>
      </c>
      <c r="E138" s="455"/>
      <c r="F138" s="181">
        <f t="shared" si="6"/>
        <v>0</v>
      </c>
    </row>
    <row r="139" spans="1:6">
      <c r="A139" s="237"/>
      <c r="B139" s="231" t="s">
        <v>945</v>
      </c>
      <c r="C139" s="235">
        <v>1</v>
      </c>
      <c r="D139" s="218" t="s">
        <v>769</v>
      </c>
      <c r="E139" s="455"/>
      <c r="F139" s="181">
        <f t="shared" si="6"/>
        <v>0</v>
      </c>
    </row>
    <row r="140" spans="1:6">
      <c r="A140" s="237"/>
      <c r="B140" s="231" t="s">
        <v>947</v>
      </c>
      <c r="C140" s="235">
        <v>1</v>
      </c>
      <c r="D140" s="218" t="s">
        <v>769</v>
      </c>
      <c r="E140" s="455"/>
      <c r="F140" s="181">
        <f t="shared" si="6"/>
        <v>0</v>
      </c>
    </row>
    <row r="141" spans="1:6">
      <c r="A141" s="215"/>
      <c r="B141" s="231" t="s">
        <v>948</v>
      </c>
      <c r="C141" s="235">
        <v>1</v>
      </c>
      <c r="D141" s="218" t="s">
        <v>769</v>
      </c>
      <c r="E141" s="455"/>
      <c r="F141" s="181">
        <f t="shared" si="6"/>
        <v>0</v>
      </c>
    </row>
    <row r="142" spans="1:6">
      <c r="A142" s="237"/>
      <c r="B142" s="231" t="s">
        <v>949</v>
      </c>
      <c r="C142" s="235">
        <v>2</v>
      </c>
      <c r="D142" s="218" t="s">
        <v>769</v>
      </c>
      <c r="E142" s="455"/>
      <c r="F142" s="181">
        <f t="shared" si="6"/>
        <v>0</v>
      </c>
    </row>
    <row r="143" spans="1:6">
      <c r="A143" s="215"/>
      <c r="B143" s="231" t="s">
        <v>1070</v>
      </c>
      <c r="C143" s="235">
        <v>1</v>
      </c>
      <c r="D143" s="218" t="s">
        <v>769</v>
      </c>
      <c r="E143" s="455"/>
      <c r="F143" s="181">
        <f t="shared" si="6"/>
        <v>0</v>
      </c>
    </row>
    <row r="144" spans="1:6">
      <c r="A144" s="215"/>
      <c r="B144" s="236" t="s">
        <v>951</v>
      </c>
      <c r="C144" s="235">
        <v>19</v>
      </c>
      <c r="D144" s="218"/>
      <c r="E144" s="455"/>
      <c r="F144" s="181"/>
    </row>
    <row r="145" spans="1:6" ht="33.75">
      <c r="A145" s="215" t="s">
        <v>9</v>
      </c>
      <c r="B145" s="216" t="s">
        <v>952</v>
      </c>
      <c r="C145" s="235"/>
      <c r="D145" s="218"/>
      <c r="E145" s="455"/>
      <c r="F145" s="181"/>
    </row>
    <row r="146" spans="1:6">
      <c r="A146" s="237"/>
      <c r="B146" s="236" t="s">
        <v>955</v>
      </c>
      <c r="C146" s="235">
        <v>1</v>
      </c>
      <c r="D146" s="218" t="s">
        <v>769</v>
      </c>
      <c r="E146" s="455"/>
      <c r="F146" s="181">
        <f t="shared" ref="F146:F152" si="7">(C146*E146)+0</f>
        <v>0</v>
      </c>
    </row>
    <row r="147" spans="1:6">
      <c r="A147" s="215"/>
      <c r="B147" s="236" t="s">
        <v>954</v>
      </c>
      <c r="C147" s="235">
        <v>2</v>
      </c>
      <c r="D147" s="218" t="s">
        <v>769</v>
      </c>
      <c r="E147" s="455"/>
      <c r="F147" s="181">
        <f t="shared" si="7"/>
        <v>0</v>
      </c>
    </row>
    <row r="148" spans="1:6">
      <c r="A148" s="215"/>
      <c r="B148" s="236" t="s">
        <v>953</v>
      </c>
      <c r="C148" s="235">
        <v>1</v>
      </c>
      <c r="D148" s="218" t="s">
        <v>769</v>
      </c>
      <c r="E148" s="455"/>
      <c r="F148" s="181">
        <f t="shared" si="7"/>
        <v>0</v>
      </c>
    </row>
    <row r="149" spans="1:6">
      <c r="A149" s="215" t="s">
        <v>13</v>
      </c>
      <c r="B149" s="231" t="s">
        <v>960</v>
      </c>
      <c r="C149" s="235">
        <v>1</v>
      </c>
      <c r="D149" s="218" t="s">
        <v>769</v>
      </c>
      <c r="E149" s="455"/>
      <c r="F149" s="181">
        <f t="shared" si="7"/>
        <v>0</v>
      </c>
    </row>
    <row r="150" spans="1:6" ht="22.5">
      <c r="A150" s="215" t="s">
        <v>17</v>
      </c>
      <c r="B150" s="216" t="s">
        <v>963</v>
      </c>
      <c r="C150" s="224">
        <v>1</v>
      </c>
      <c r="D150" s="218" t="s">
        <v>769</v>
      </c>
      <c r="E150" s="456"/>
      <c r="F150" s="181">
        <f t="shared" si="7"/>
        <v>0</v>
      </c>
    </row>
    <row r="151" spans="1:6" ht="34.5">
      <c r="A151" s="215" t="s">
        <v>19</v>
      </c>
      <c r="B151" s="231" t="s">
        <v>964</v>
      </c>
      <c r="C151" s="233">
        <v>0.1</v>
      </c>
      <c r="D151" s="218" t="s">
        <v>772</v>
      </c>
      <c r="E151" s="181">
        <f>SUM(F116:F150)</f>
        <v>0</v>
      </c>
      <c r="F151" s="181">
        <f t="shared" si="7"/>
        <v>0</v>
      </c>
    </row>
    <row r="152" spans="1:6" ht="23.25">
      <c r="A152" s="215" t="s">
        <v>21</v>
      </c>
      <c r="B152" s="231" t="s">
        <v>965</v>
      </c>
      <c r="C152" s="233">
        <v>0.1</v>
      </c>
      <c r="D152" s="218" t="s">
        <v>772</v>
      </c>
      <c r="E152" s="181">
        <f>SUM(F116:F151)</f>
        <v>0</v>
      </c>
      <c r="F152" s="181">
        <f t="shared" si="7"/>
        <v>0</v>
      </c>
    </row>
    <row r="153" spans="1:6">
      <c r="A153" s="230" t="s">
        <v>966</v>
      </c>
      <c r="B153" s="182"/>
      <c r="C153" s="180"/>
      <c r="D153" s="180"/>
      <c r="E153" s="223"/>
      <c r="F153" s="181">
        <f>(SUBTOTAL(109,F114:F152))+0</f>
        <v>0</v>
      </c>
    </row>
    <row r="154" spans="1:6">
      <c r="E154" s="244"/>
    </row>
    <row r="155" spans="1:6">
      <c r="E155" s="244"/>
    </row>
  </sheetData>
  <sheetProtection algorithmName="SHA-512" hashValue="cISn0uRfzW4HSRRDS8WtIVIAJOqG0x+tobUrKpCwjJKpnFecX2+CNSYaNYU3rIKJ+5S80XADprxGhrDo/RPN5g==" saltValue="r2og2gym9LwTGueYFFpuBg==" spinCount="100000" sheet="1" objects="1" scenarios="1"/>
  <mergeCells count="5">
    <mergeCell ref="B3:F3"/>
    <mergeCell ref="B4:F4"/>
    <mergeCell ref="B5:F5"/>
    <mergeCell ref="B25:E28"/>
    <mergeCell ref="B29:E31"/>
  </mergeCells>
  <pageMargins left="0.78749999999999998" right="0.78749999999999998" top="1.05277777777778" bottom="1.05277777777778" header="0.78749999999999998" footer="0.78749999999999998"/>
  <pageSetup paperSize="9" orientation="portrait" horizontalDpi="300" verticalDpi="300"/>
  <headerFooter>
    <oddHeader>&amp;C&amp;"Times New Roman,Navadno"&amp;12&amp;Kffffff&amp;A</oddHeader>
    <oddFooter>&amp;C&amp;"Times New Roman,Navadno"&amp;12&amp;KffffffStran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3465A4"/>
  </sheetPr>
  <dimension ref="A3:F177"/>
  <sheetViews>
    <sheetView topLeftCell="A162" zoomScaleNormal="100" workbookViewId="0">
      <selection activeCell="H172" sqref="H172"/>
    </sheetView>
  </sheetViews>
  <sheetFormatPr defaultColWidth="10" defaultRowHeight="18"/>
  <cols>
    <col min="1" max="1" width="3.5546875" style="185" customWidth="1"/>
    <col min="2" max="2" width="34.88671875" style="186" customWidth="1"/>
    <col min="3" max="3" width="9.44140625" style="185" customWidth="1"/>
    <col min="4" max="4" width="3.5546875" style="185" customWidth="1"/>
    <col min="5" max="5" width="10.77734375" style="185" customWidth="1"/>
    <col min="6" max="6" width="12.6640625" style="185" customWidth="1"/>
  </cols>
  <sheetData>
    <row r="3" spans="1:6" ht="19.350000000000001" customHeight="1">
      <c r="B3" s="632" t="s">
        <v>843</v>
      </c>
      <c r="C3" s="632"/>
      <c r="D3" s="632"/>
      <c r="E3" s="632"/>
      <c r="F3" s="632"/>
    </row>
    <row r="4" spans="1:6">
      <c r="B4" s="633" t="s">
        <v>1071</v>
      </c>
      <c r="C4" s="633"/>
      <c r="D4" s="633"/>
      <c r="E4" s="633"/>
      <c r="F4" s="633"/>
    </row>
    <row r="5" spans="1:6" ht="14.65" customHeight="1">
      <c r="B5" s="634" t="s">
        <v>1072</v>
      </c>
      <c r="C5" s="634"/>
      <c r="D5" s="634"/>
      <c r="E5" s="634"/>
      <c r="F5" s="634"/>
    </row>
    <row r="6" spans="1:6">
      <c r="A6" s="187"/>
      <c r="B6" s="187" t="s">
        <v>749</v>
      </c>
      <c r="C6" s="187"/>
      <c r="D6" s="187"/>
      <c r="E6" s="187"/>
      <c r="F6" s="187"/>
    </row>
    <row r="7" spans="1:6">
      <c r="A7" s="187"/>
      <c r="B7" s="187"/>
      <c r="C7" s="187"/>
      <c r="D7" s="187"/>
      <c r="E7" s="187"/>
      <c r="F7" s="187"/>
    </row>
    <row r="8" spans="1:6">
      <c r="A8" s="187"/>
      <c r="B8" s="187" t="s">
        <v>845</v>
      </c>
      <c r="C8" s="187"/>
      <c r="D8" s="187"/>
      <c r="E8" s="187"/>
      <c r="F8" s="188">
        <f>(F89)+0</f>
        <v>0</v>
      </c>
    </row>
    <row r="9" spans="1:6">
      <c r="A9" s="187"/>
      <c r="B9" s="187"/>
      <c r="C9" s="187"/>
      <c r="D9" s="187"/>
      <c r="E9" s="187"/>
      <c r="F9" s="187"/>
    </row>
    <row r="10" spans="1:6">
      <c r="A10" s="187"/>
      <c r="B10" s="187" t="s">
        <v>742</v>
      </c>
      <c r="C10" s="187"/>
      <c r="D10" s="187"/>
      <c r="E10" s="187"/>
      <c r="F10" s="188">
        <f>(F109)+0</f>
        <v>0</v>
      </c>
    </row>
    <row r="11" spans="1:6">
      <c r="A11" s="187"/>
      <c r="B11" s="187"/>
      <c r="C11" s="187"/>
      <c r="D11" s="187"/>
      <c r="E11" s="187"/>
      <c r="F11" s="187"/>
    </row>
    <row r="12" spans="1:6">
      <c r="A12" s="187"/>
      <c r="B12" s="187" t="s">
        <v>846</v>
      </c>
      <c r="C12" s="187"/>
      <c r="D12" s="187"/>
      <c r="E12" s="187"/>
      <c r="F12" s="188">
        <f>(F131)+0</f>
        <v>0</v>
      </c>
    </row>
    <row r="13" spans="1:6">
      <c r="A13" s="187"/>
      <c r="B13" s="187"/>
      <c r="C13" s="187"/>
      <c r="D13" s="187"/>
      <c r="E13" s="187"/>
      <c r="F13" s="187"/>
    </row>
    <row r="14" spans="1:6">
      <c r="A14" s="187"/>
      <c r="B14" s="191" t="s">
        <v>756</v>
      </c>
      <c r="C14" s="192"/>
      <c r="D14" s="192"/>
      <c r="E14" s="192"/>
      <c r="F14" s="193">
        <f>(SUM(F8:F13))+0</f>
        <v>0</v>
      </c>
    </row>
    <row r="15" spans="1:6">
      <c r="A15" s="187"/>
      <c r="B15" s="194"/>
      <c r="C15" s="187"/>
      <c r="D15" s="187"/>
      <c r="E15" s="194" t="s">
        <v>848</v>
      </c>
      <c r="F15" s="195">
        <f>(C48)+0</f>
        <v>45.6</v>
      </c>
    </row>
    <row r="16" spans="1:6">
      <c r="A16" s="187"/>
      <c r="B16" s="194"/>
      <c r="C16" s="187"/>
      <c r="D16" s="187"/>
      <c r="E16" s="194" t="s">
        <v>760</v>
      </c>
      <c r="F16" s="196">
        <f>(F14/F15)+0</f>
        <v>0</v>
      </c>
    </row>
    <row r="17" spans="1:6">
      <c r="A17" s="187"/>
      <c r="B17" s="194"/>
      <c r="C17" s="187"/>
      <c r="D17" s="187"/>
      <c r="E17" s="194"/>
      <c r="F17" s="196"/>
    </row>
    <row r="18" spans="1:6">
      <c r="A18" s="187"/>
      <c r="B18" s="250" t="s">
        <v>1073</v>
      </c>
      <c r="C18" s="187"/>
      <c r="D18" s="187"/>
      <c r="E18" s="251">
        <v>1</v>
      </c>
      <c r="F18" s="188">
        <f>(F177+F162+F149)+0</f>
        <v>0</v>
      </c>
    </row>
    <row r="19" spans="1:6">
      <c r="A19" s="187"/>
      <c r="B19" s="187"/>
      <c r="C19" s="187"/>
      <c r="D19" s="187"/>
      <c r="E19" s="187"/>
      <c r="F19" s="187"/>
    </row>
    <row r="20" spans="1:6">
      <c r="A20" s="187"/>
      <c r="B20" s="197" t="s">
        <v>849</v>
      </c>
      <c r="C20" s="197"/>
      <c r="D20" s="197"/>
      <c r="E20" s="198"/>
      <c r="F20" s="199">
        <f>(F14+F18)+0</f>
        <v>0</v>
      </c>
    </row>
    <row r="21" spans="1:6">
      <c r="A21" s="187"/>
      <c r="B21" s="200"/>
      <c r="C21" s="187"/>
      <c r="D21" s="187"/>
      <c r="E21" s="187"/>
      <c r="F21" s="187"/>
    </row>
    <row r="22" spans="1:6">
      <c r="A22" s="187"/>
      <c r="B22" s="187"/>
      <c r="C22" s="187"/>
      <c r="D22" s="187"/>
      <c r="E22" s="187"/>
      <c r="F22" s="187"/>
    </row>
    <row r="23" spans="1:6">
      <c r="A23" s="187"/>
      <c r="B23" s="187" t="s">
        <v>570</v>
      </c>
      <c r="C23" s="187"/>
      <c r="D23" s="187"/>
      <c r="E23" s="187"/>
      <c r="F23" s="187"/>
    </row>
    <row r="24" spans="1:6">
      <c r="A24" s="187"/>
      <c r="B24" s="187"/>
      <c r="C24" s="187"/>
      <c r="D24" s="187"/>
      <c r="E24" s="187"/>
      <c r="F24" s="187"/>
    </row>
    <row r="25" spans="1:6">
      <c r="A25" s="187"/>
      <c r="B25" s="187" t="s">
        <v>762</v>
      </c>
      <c r="C25" s="187"/>
      <c r="D25" s="187"/>
      <c r="E25" s="187"/>
      <c r="F25" s="187"/>
    </row>
    <row r="26" spans="1:6">
      <c r="A26" s="187"/>
      <c r="B26" s="187"/>
      <c r="C26" s="187"/>
      <c r="D26" s="187"/>
      <c r="E26" s="187"/>
      <c r="F26" s="187"/>
    </row>
    <row r="27" spans="1:6" ht="13.5" customHeight="1">
      <c r="A27" s="187"/>
      <c r="B27" s="631" t="s">
        <v>1062</v>
      </c>
      <c r="C27" s="631"/>
      <c r="D27" s="631"/>
      <c r="E27" s="631"/>
      <c r="F27" s="187"/>
    </row>
    <row r="28" spans="1:6">
      <c r="A28" s="187"/>
      <c r="B28" s="631"/>
      <c r="C28" s="631"/>
      <c r="D28" s="631"/>
      <c r="E28" s="631"/>
      <c r="F28" s="187"/>
    </row>
    <row r="29" spans="1:6">
      <c r="A29" s="187"/>
      <c r="B29" s="631"/>
      <c r="C29" s="631"/>
      <c r="D29" s="631"/>
      <c r="E29" s="631"/>
      <c r="F29" s="187"/>
    </row>
    <row r="30" spans="1:6">
      <c r="A30" s="187"/>
      <c r="B30" s="631"/>
      <c r="C30" s="631"/>
      <c r="D30" s="631"/>
      <c r="E30" s="631"/>
      <c r="F30" s="187"/>
    </row>
    <row r="31" spans="1:6">
      <c r="A31" s="187"/>
      <c r="B31" s="631"/>
      <c r="C31" s="631"/>
      <c r="D31" s="631"/>
      <c r="E31" s="631"/>
      <c r="F31" s="187"/>
    </row>
    <row r="32" spans="1:6">
      <c r="A32" s="187"/>
      <c r="B32" s="631"/>
      <c r="C32" s="631"/>
      <c r="D32" s="631"/>
      <c r="E32" s="631"/>
      <c r="F32" s="187"/>
    </row>
    <row r="33" spans="1:6">
      <c r="A33" s="187"/>
      <c r="B33" s="631"/>
      <c r="C33" s="631"/>
      <c r="D33" s="631"/>
      <c r="E33" s="631"/>
      <c r="F33" s="187"/>
    </row>
    <row r="34" spans="1:6">
      <c r="A34" s="187"/>
      <c r="B34" s="201"/>
      <c r="C34" s="201"/>
      <c r="D34" s="201"/>
      <c r="E34" s="201"/>
      <c r="F34" s="187"/>
    </row>
    <row r="35" spans="1:6">
      <c r="A35" s="187"/>
      <c r="B35" s="201"/>
      <c r="C35" s="201"/>
      <c r="D35" s="201"/>
      <c r="E35" s="201"/>
      <c r="F35" s="187"/>
    </row>
    <row r="36" spans="1:6">
      <c r="A36" s="187"/>
      <c r="B36" s="187"/>
      <c r="C36" s="187"/>
      <c r="D36" s="187"/>
      <c r="E36" s="187"/>
      <c r="F36" s="187"/>
    </row>
    <row r="37" spans="1:6">
      <c r="A37" s="187"/>
      <c r="B37" s="187" t="s">
        <v>851</v>
      </c>
      <c r="C37" s="203">
        <v>60</v>
      </c>
      <c r="D37" s="187"/>
      <c r="E37" s="187"/>
      <c r="F37" s="187"/>
    </row>
    <row r="38" spans="1:6">
      <c r="A38" s="187"/>
      <c r="B38" s="187"/>
      <c r="C38" s="204"/>
      <c r="D38" s="187"/>
      <c r="E38" s="187"/>
      <c r="F38" s="187"/>
    </row>
    <row r="39" spans="1:6">
      <c r="A39" s="187"/>
      <c r="B39" s="187" t="s">
        <v>852</v>
      </c>
      <c r="C39" s="205">
        <v>90</v>
      </c>
      <c r="D39" s="187"/>
      <c r="E39" s="187"/>
      <c r="F39" s="187"/>
    </row>
    <row r="40" spans="1:6">
      <c r="A40" s="187"/>
      <c r="B40" s="187"/>
      <c r="C40" s="187"/>
      <c r="D40" s="187"/>
      <c r="E40" s="187"/>
      <c r="F40" s="187"/>
    </row>
    <row r="41" spans="1:6">
      <c r="A41" s="187"/>
      <c r="B41" s="197" t="s">
        <v>765</v>
      </c>
      <c r="C41" s="187"/>
      <c r="D41" s="187"/>
      <c r="E41" s="187"/>
      <c r="F41" s="187"/>
    </row>
    <row r="42" spans="1:6">
      <c r="A42" s="187"/>
      <c r="B42" s="202"/>
      <c r="C42" s="187"/>
      <c r="D42" s="187"/>
      <c r="E42" s="187"/>
      <c r="F42" s="187"/>
    </row>
    <row r="43" spans="1:6">
      <c r="A43" s="187"/>
      <c r="B43" s="202"/>
      <c r="C43" s="187"/>
      <c r="D43" s="187"/>
      <c r="E43" s="187"/>
      <c r="F43" s="187"/>
    </row>
    <row r="44" spans="1:6">
      <c r="A44" s="206" t="s">
        <v>749</v>
      </c>
      <c r="B44" s="185"/>
    </row>
    <row r="45" spans="1:6">
      <c r="B45" s="185"/>
    </row>
    <row r="46" spans="1:6">
      <c r="A46" s="207" t="s">
        <v>853</v>
      </c>
      <c r="B46" s="208" t="s">
        <v>198</v>
      </c>
      <c r="C46" s="209" t="s">
        <v>768</v>
      </c>
      <c r="D46" s="210" t="s">
        <v>769</v>
      </c>
      <c r="E46" s="211" t="s">
        <v>770</v>
      </c>
      <c r="F46" s="210" t="s">
        <v>686</v>
      </c>
    </row>
    <row r="47" spans="1:6">
      <c r="A47" s="212"/>
      <c r="B47" s="213"/>
      <c r="C47" s="180"/>
      <c r="D47" s="180"/>
      <c r="E47" s="180"/>
      <c r="F47" s="181"/>
    </row>
    <row r="48" spans="1:6" ht="33.75">
      <c r="A48" s="215" t="s">
        <v>3</v>
      </c>
      <c r="B48" s="216" t="s">
        <v>854</v>
      </c>
      <c r="C48" s="217">
        <v>45.6</v>
      </c>
      <c r="D48" s="218" t="s">
        <v>769</v>
      </c>
      <c r="E48" s="454"/>
      <c r="F48" s="220">
        <f t="shared" ref="F48:F59" si="0">(C48*E48)+0</f>
        <v>0</v>
      </c>
    </row>
    <row r="49" spans="1:6" ht="90">
      <c r="A49" s="215" t="s">
        <v>5</v>
      </c>
      <c r="B49" s="216" t="s">
        <v>855</v>
      </c>
      <c r="C49" s="217">
        <v>45.6</v>
      </c>
      <c r="D49" s="218" t="s">
        <v>769</v>
      </c>
      <c r="E49" s="454"/>
      <c r="F49" s="181">
        <f t="shared" si="0"/>
        <v>0</v>
      </c>
    </row>
    <row r="50" spans="1:6" ht="33.75">
      <c r="A50" s="215" t="s">
        <v>7</v>
      </c>
      <c r="B50" s="216" t="s">
        <v>856</v>
      </c>
      <c r="C50" s="222">
        <v>18</v>
      </c>
      <c r="D50" s="218" t="s">
        <v>769</v>
      </c>
      <c r="E50" s="455"/>
      <c r="F50" s="181">
        <f t="shared" si="0"/>
        <v>0</v>
      </c>
    </row>
    <row r="51" spans="1:6" ht="56.25">
      <c r="A51" s="215" t="s">
        <v>9</v>
      </c>
      <c r="B51" s="216" t="s">
        <v>862</v>
      </c>
      <c r="C51" s="222">
        <v>3</v>
      </c>
      <c r="D51" s="218" t="s">
        <v>769</v>
      </c>
      <c r="E51" s="455"/>
      <c r="F51" s="181">
        <f t="shared" si="0"/>
        <v>0</v>
      </c>
    </row>
    <row r="52" spans="1:6" ht="45">
      <c r="A52" s="215" t="s">
        <v>11</v>
      </c>
      <c r="B52" s="216" t="s">
        <v>858</v>
      </c>
      <c r="C52" s="222">
        <v>3</v>
      </c>
      <c r="D52" s="218" t="s">
        <v>769</v>
      </c>
      <c r="E52" s="455"/>
      <c r="F52" s="181">
        <f t="shared" si="0"/>
        <v>0</v>
      </c>
    </row>
    <row r="53" spans="1:6" ht="56.25">
      <c r="A53" s="215" t="s">
        <v>13</v>
      </c>
      <c r="B53" s="216" t="s">
        <v>992</v>
      </c>
      <c r="C53" s="222">
        <v>3</v>
      </c>
      <c r="D53" s="218" t="s">
        <v>769</v>
      </c>
      <c r="E53" s="455"/>
      <c r="F53" s="181">
        <f t="shared" si="0"/>
        <v>0</v>
      </c>
    </row>
    <row r="54" spans="1:6" ht="33.75">
      <c r="A54" s="215" t="s">
        <v>15</v>
      </c>
      <c r="B54" s="216" t="s">
        <v>859</v>
      </c>
      <c r="C54" s="222">
        <v>3</v>
      </c>
      <c r="D54" s="218" t="s">
        <v>769</v>
      </c>
      <c r="E54" s="455"/>
      <c r="F54" s="181">
        <f t="shared" si="0"/>
        <v>0</v>
      </c>
    </row>
    <row r="55" spans="1:6" ht="56.25">
      <c r="A55" s="215" t="s">
        <v>17</v>
      </c>
      <c r="B55" s="216" t="s">
        <v>993</v>
      </c>
      <c r="C55" s="222">
        <v>3</v>
      </c>
      <c r="D55" s="218" t="s">
        <v>769</v>
      </c>
      <c r="E55" s="455"/>
      <c r="F55" s="181">
        <f t="shared" si="0"/>
        <v>0</v>
      </c>
    </row>
    <row r="56" spans="1:6" ht="45">
      <c r="A56" s="215" t="s">
        <v>19</v>
      </c>
      <c r="B56" s="216" t="s">
        <v>994</v>
      </c>
      <c r="C56" s="222">
        <v>3</v>
      </c>
      <c r="D56" s="218" t="s">
        <v>769</v>
      </c>
      <c r="E56" s="455"/>
      <c r="F56" s="181">
        <f t="shared" si="0"/>
        <v>0</v>
      </c>
    </row>
    <row r="57" spans="1:6" ht="33.75">
      <c r="A57" s="215" t="s">
        <v>21</v>
      </c>
      <c r="B57" s="216" t="s">
        <v>863</v>
      </c>
      <c r="C57" s="222">
        <v>18</v>
      </c>
      <c r="D57" s="218" t="s">
        <v>769</v>
      </c>
      <c r="E57" s="455"/>
      <c r="F57" s="181">
        <f t="shared" si="0"/>
        <v>0</v>
      </c>
    </row>
    <row r="58" spans="1:6" ht="33.75">
      <c r="A58" s="215" t="s">
        <v>23</v>
      </c>
      <c r="B58" s="216" t="s">
        <v>864</v>
      </c>
      <c r="C58" s="222">
        <v>4</v>
      </c>
      <c r="D58" s="218" t="s">
        <v>769</v>
      </c>
      <c r="E58" s="455"/>
      <c r="F58" s="181">
        <f t="shared" si="0"/>
        <v>0</v>
      </c>
    </row>
    <row r="59" spans="1:6">
      <c r="A59" s="215" t="s">
        <v>25</v>
      </c>
      <c r="B59" s="216" t="s">
        <v>865</v>
      </c>
      <c r="C59" s="224">
        <v>2</v>
      </c>
      <c r="D59" s="218" t="s">
        <v>769</v>
      </c>
      <c r="E59" s="456"/>
      <c r="F59" s="181">
        <f t="shared" si="0"/>
        <v>0</v>
      </c>
    </row>
    <row r="60" spans="1:6" ht="33.75">
      <c r="A60" s="215" t="s">
        <v>27</v>
      </c>
      <c r="B60" s="216" t="s">
        <v>866</v>
      </c>
      <c r="C60" s="226">
        <v>84.382400000000004</v>
      </c>
      <c r="D60" s="218"/>
      <c r="E60" s="457"/>
      <c r="F60" s="181"/>
    </row>
    <row r="61" spans="1:6">
      <c r="A61" s="215"/>
      <c r="B61" s="216" t="s">
        <v>867</v>
      </c>
      <c r="C61" s="226">
        <v>84.382400000000004</v>
      </c>
      <c r="D61" s="218" t="s">
        <v>769</v>
      </c>
      <c r="E61" s="457"/>
      <c r="F61" s="181">
        <f>(C61*E61)+0</f>
        <v>0</v>
      </c>
    </row>
    <row r="62" spans="1:6">
      <c r="A62" s="215"/>
      <c r="B62" s="216" t="s">
        <v>995</v>
      </c>
      <c r="C62" s="226">
        <v>0</v>
      </c>
      <c r="D62" s="218" t="s">
        <v>769</v>
      </c>
      <c r="E62" s="457"/>
      <c r="F62" s="181">
        <f>(C62*E62)+0</f>
        <v>0</v>
      </c>
    </row>
    <row r="63" spans="1:6">
      <c r="A63" s="215"/>
      <c r="B63" s="216" t="s">
        <v>996</v>
      </c>
      <c r="C63" s="226">
        <v>0</v>
      </c>
      <c r="D63" s="218" t="s">
        <v>769</v>
      </c>
      <c r="E63" s="457"/>
      <c r="F63" s="181">
        <f>(C63*E63)+0</f>
        <v>0</v>
      </c>
    </row>
    <row r="64" spans="1:6" ht="56.25">
      <c r="A64" s="215"/>
      <c r="B64" s="216" t="s">
        <v>997</v>
      </c>
      <c r="C64" s="180"/>
      <c r="D64" s="180"/>
      <c r="E64" s="458"/>
      <c r="F64" s="181"/>
    </row>
    <row r="65" spans="1:6" ht="22.5">
      <c r="A65" s="215" t="s">
        <v>29</v>
      </c>
      <c r="B65" s="216" t="s">
        <v>869</v>
      </c>
      <c r="C65" s="226">
        <v>7.3376000000000001</v>
      </c>
      <c r="D65" s="218"/>
      <c r="E65" s="457"/>
      <c r="F65" s="181"/>
    </row>
    <row r="66" spans="1:6">
      <c r="A66" s="215"/>
      <c r="B66" s="216" t="s">
        <v>867</v>
      </c>
      <c r="C66" s="226">
        <v>7.3376000000000001</v>
      </c>
      <c r="D66" s="218" t="s">
        <v>769</v>
      </c>
      <c r="E66" s="457"/>
      <c r="F66" s="181">
        <f t="shared" ref="F66:F71" si="1">(C66*E66)+0</f>
        <v>0</v>
      </c>
    </row>
    <row r="67" spans="1:6">
      <c r="A67" s="215"/>
      <c r="B67" s="216" t="s">
        <v>998</v>
      </c>
      <c r="C67" s="226">
        <v>0</v>
      </c>
      <c r="D67" s="218" t="s">
        <v>769</v>
      </c>
      <c r="E67" s="457"/>
      <c r="F67" s="181">
        <f t="shared" si="1"/>
        <v>0</v>
      </c>
    </row>
    <row r="68" spans="1:6" ht="22.5">
      <c r="A68" s="215"/>
      <c r="B68" s="216" t="s">
        <v>999</v>
      </c>
      <c r="C68" s="253">
        <v>0</v>
      </c>
      <c r="D68" s="254" t="s">
        <v>769</v>
      </c>
      <c r="E68" s="466"/>
      <c r="F68" s="255">
        <f t="shared" si="1"/>
        <v>0</v>
      </c>
    </row>
    <row r="69" spans="1:6" ht="22.5">
      <c r="A69" s="215" t="s">
        <v>31</v>
      </c>
      <c r="B69" s="216" t="s">
        <v>870</v>
      </c>
      <c r="C69" s="227">
        <v>41.04</v>
      </c>
      <c r="D69" s="218" t="s">
        <v>769</v>
      </c>
      <c r="E69" s="459"/>
      <c r="F69" s="181">
        <f t="shared" si="1"/>
        <v>0</v>
      </c>
    </row>
    <row r="70" spans="1:6" ht="33.75">
      <c r="A70" s="215" t="s">
        <v>33</v>
      </c>
      <c r="B70" s="216" t="s">
        <v>871</v>
      </c>
      <c r="C70" s="226">
        <v>5.07</v>
      </c>
      <c r="D70" s="218" t="s">
        <v>769</v>
      </c>
      <c r="E70" s="457"/>
      <c r="F70" s="181">
        <f t="shared" si="1"/>
        <v>0</v>
      </c>
    </row>
    <row r="71" spans="1:6" ht="78.75">
      <c r="A71" s="215" t="s">
        <v>35</v>
      </c>
      <c r="B71" s="216" t="s">
        <v>872</v>
      </c>
      <c r="C71" s="226">
        <v>20.399999999999999</v>
      </c>
      <c r="D71" s="218" t="s">
        <v>769</v>
      </c>
      <c r="E71" s="457"/>
      <c r="F71" s="181">
        <f t="shared" si="1"/>
        <v>0</v>
      </c>
    </row>
    <row r="72" spans="1:6" ht="33.75">
      <c r="A72" s="215" t="s">
        <v>37</v>
      </c>
      <c r="B72" s="216" t="s">
        <v>1000</v>
      </c>
      <c r="C72" s="226">
        <v>65.75</v>
      </c>
      <c r="D72" s="218"/>
      <c r="E72" s="457"/>
      <c r="F72" s="181"/>
    </row>
    <row r="73" spans="1:6">
      <c r="A73" s="215"/>
      <c r="B73" s="213" t="s">
        <v>1001</v>
      </c>
      <c r="C73" s="226">
        <v>0</v>
      </c>
      <c r="D73" s="218" t="s">
        <v>769</v>
      </c>
      <c r="E73" s="457"/>
      <c r="F73" s="181">
        <f>(C73*E73)+0</f>
        <v>0</v>
      </c>
    </row>
    <row r="74" spans="1:6">
      <c r="A74" s="215"/>
      <c r="B74" s="213" t="s">
        <v>1002</v>
      </c>
      <c r="C74" s="226">
        <v>0</v>
      </c>
      <c r="D74" s="218" t="s">
        <v>769</v>
      </c>
      <c r="E74" s="457"/>
      <c r="F74" s="181">
        <f>(C74*E74)+0</f>
        <v>0</v>
      </c>
    </row>
    <row r="75" spans="1:6">
      <c r="A75" s="215"/>
      <c r="B75" s="213" t="s">
        <v>1003</v>
      </c>
      <c r="C75" s="226">
        <v>65.75</v>
      </c>
      <c r="D75" s="218" t="s">
        <v>769</v>
      </c>
      <c r="E75" s="457"/>
      <c r="F75" s="181">
        <f>(C75*E75)+0</f>
        <v>0</v>
      </c>
    </row>
    <row r="76" spans="1:6" ht="45">
      <c r="A76" s="215" t="s">
        <v>39</v>
      </c>
      <c r="B76" s="216" t="s">
        <v>1004</v>
      </c>
      <c r="C76" s="226">
        <v>0</v>
      </c>
      <c r="D76" s="218"/>
      <c r="E76" s="457"/>
      <c r="F76" s="181"/>
    </row>
    <row r="77" spans="1:6">
      <c r="A77" s="215"/>
      <c r="B77" s="216" t="s">
        <v>1001</v>
      </c>
      <c r="C77" s="226">
        <v>0</v>
      </c>
      <c r="D77" s="218"/>
      <c r="E77" s="457"/>
      <c r="F77" s="181">
        <f>(C77*E77)+0</f>
        <v>0</v>
      </c>
    </row>
    <row r="78" spans="1:6">
      <c r="A78" s="215"/>
      <c r="B78" s="216" t="s">
        <v>1005</v>
      </c>
      <c r="C78" s="226">
        <v>0</v>
      </c>
      <c r="D78" s="218" t="s">
        <v>769</v>
      </c>
      <c r="E78" s="457"/>
      <c r="F78" s="181">
        <f>(C78*E78)+0</f>
        <v>0</v>
      </c>
    </row>
    <row r="79" spans="1:6">
      <c r="A79" s="215"/>
      <c r="B79" s="216" t="s">
        <v>1006</v>
      </c>
      <c r="C79" s="226">
        <v>0</v>
      </c>
      <c r="D79" s="218" t="s">
        <v>769</v>
      </c>
      <c r="E79" s="457"/>
      <c r="F79" s="181">
        <f>(C79*E79)+0</f>
        <v>0</v>
      </c>
    </row>
    <row r="80" spans="1:6" ht="67.5">
      <c r="A80" s="215" t="s">
        <v>41</v>
      </c>
      <c r="B80" s="216" t="s">
        <v>1007</v>
      </c>
      <c r="C80" s="226">
        <v>0</v>
      </c>
      <c r="D80" s="218" t="s">
        <v>769</v>
      </c>
      <c r="E80" s="457"/>
      <c r="F80" s="181">
        <f>(C80*E80)+0</f>
        <v>0</v>
      </c>
    </row>
    <row r="81" spans="1:6" ht="45">
      <c r="A81" s="215" t="s">
        <v>59</v>
      </c>
      <c r="B81" s="216" t="s">
        <v>877</v>
      </c>
      <c r="C81" s="222"/>
      <c r="D81" s="218"/>
      <c r="E81" s="455"/>
      <c r="F81" s="181"/>
    </row>
    <row r="82" spans="1:6">
      <c r="A82" s="215"/>
      <c r="B82" s="221" t="s">
        <v>878</v>
      </c>
      <c r="C82" s="222">
        <v>2</v>
      </c>
      <c r="D82" s="218" t="s">
        <v>769</v>
      </c>
      <c r="E82" s="455"/>
      <c r="F82" s="181">
        <f t="shared" ref="F82:F88" si="2">(C82*E82)+0</f>
        <v>0</v>
      </c>
    </row>
    <row r="83" spans="1:6">
      <c r="A83" s="215"/>
      <c r="B83" s="221" t="s">
        <v>880</v>
      </c>
      <c r="C83" s="222">
        <v>2</v>
      </c>
      <c r="D83" s="218" t="s">
        <v>769</v>
      </c>
      <c r="E83" s="455"/>
      <c r="F83" s="181">
        <f t="shared" si="2"/>
        <v>0</v>
      </c>
    </row>
    <row r="84" spans="1:6">
      <c r="A84" s="215"/>
      <c r="B84" s="221" t="s">
        <v>881</v>
      </c>
      <c r="C84" s="222">
        <v>2</v>
      </c>
      <c r="D84" s="218" t="s">
        <v>769</v>
      </c>
      <c r="E84" s="455"/>
      <c r="F84" s="181">
        <f t="shared" si="2"/>
        <v>0</v>
      </c>
    </row>
    <row r="85" spans="1:6">
      <c r="A85" s="215"/>
      <c r="B85" s="221" t="s">
        <v>882</v>
      </c>
      <c r="C85" s="222">
        <v>2</v>
      </c>
      <c r="D85" s="218" t="s">
        <v>769</v>
      </c>
      <c r="E85" s="455"/>
      <c r="F85" s="181">
        <f t="shared" si="2"/>
        <v>0</v>
      </c>
    </row>
    <row r="86" spans="1:6" ht="45">
      <c r="A86" s="215" t="s">
        <v>61</v>
      </c>
      <c r="B86" s="213" t="s">
        <v>1008</v>
      </c>
      <c r="C86" s="222">
        <v>2</v>
      </c>
      <c r="D86" s="218" t="s">
        <v>769</v>
      </c>
      <c r="E86" s="454"/>
      <c r="F86" s="181">
        <f t="shared" si="2"/>
        <v>0</v>
      </c>
    </row>
    <row r="87" spans="1:6">
      <c r="A87" s="215" t="s">
        <v>1009</v>
      </c>
      <c r="B87" s="216" t="s">
        <v>883</v>
      </c>
      <c r="C87" s="227">
        <v>123.12</v>
      </c>
      <c r="D87" s="218" t="s">
        <v>769</v>
      </c>
      <c r="E87" s="459"/>
      <c r="F87" s="181">
        <f t="shared" si="2"/>
        <v>0</v>
      </c>
    </row>
    <row r="88" spans="1:6" ht="22.5">
      <c r="A88" s="215" t="s">
        <v>1010</v>
      </c>
      <c r="B88" s="216" t="s">
        <v>884</v>
      </c>
      <c r="C88" s="229">
        <v>0.05</v>
      </c>
      <c r="D88" s="218" t="s">
        <v>772</v>
      </c>
      <c r="E88" s="181">
        <f>SUM(F48:F87)</f>
        <v>0</v>
      </c>
      <c r="F88" s="181">
        <f t="shared" si="2"/>
        <v>0</v>
      </c>
    </row>
    <row r="89" spans="1:6">
      <c r="A89" s="230" t="s">
        <v>885</v>
      </c>
      <c r="B89" s="231"/>
      <c r="C89" s="180"/>
      <c r="D89" s="180"/>
      <c r="E89" s="180"/>
      <c r="F89" s="181">
        <f>(SUBTOTAL(109,F47:F88))+0</f>
        <v>0</v>
      </c>
    </row>
    <row r="91" spans="1:6">
      <c r="A91" s="207" t="s">
        <v>766</v>
      </c>
      <c r="B91" s="208" t="s">
        <v>706</v>
      </c>
      <c r="C91" s="209" t="s">
        <v>768</v>
      </c>
      <c r="D91" s="210" t="s">
        <v>769</v>
      </c>
      <c r="E91" s="211" t="s">
        <v>770</v>
      </c>
      <c r="F91" s="209" t="s">
        <v>686</v>
      </c>
    </row>
    <row r="92" spans="1:6">
      <c r="A92" s="212"/>
      <c r="B92" s="231"/>
      <c r="C92" s="180"/>
      <c r="D92" s="180"/>
      <c r="E92" s="180"/>
      <c r="F92" s="181"/>
    </row>
    <row r="93" spans="1:6" ht="34.5">
      <c r="A93" s="215" t="s">
        <v>3</v>
      </c>
      <c r="B93" s="232" t="s">
        <v>886</v>
      </c>
      <c r="C93" s="233">
        <v>0.05</v>
      </c>
      <c r="D93" s="218" t="s">
        <v>772</v>
      </c>
      <c r="E93" s="181">
        <f>SUM(F115:F128)</f>
        <v>0</v>
      </c>
      <c r="F93" s="220">
        <f t="shared" ref="F93:F100" si="3">(C93*E93)+0</f>
        <v>0</v>
      </c>
    </row>
    <row r="94" spans="1:6" ht="56.25">
      <c r="A94" s="215" t="s">
        <v>5</v>
      </c>
      <c r="B94" s="213" t="s">
        <v>1011</v>
      </c>
      <c r="C94" s="234">
        <v>45.6</v>
      </c>
      <c r="D94" s="218" t="s">
        <v>769</v>
      </c>
      <c r="E94" s="454"/>
      <c r="F94" s="181">
        <f t="shared" si="3"/>
        <v>0</v>
      </c>
    </row>
    <row r="95" spans="1:6" ht="33.75">
      <c r="A95" s="215" t="s">
        <v>7</v>
      </c>
      <c r="B95" s="216" t="s">
        <v>888</v>
      </c>
      <c r="C95" s="235">
        <v>2</v>
      </c>
      <c r="D95" s="218" t="s">
        <v>769</v>
      </c>
      <c r="E95" s="455"/>
      <c r="F95" s="181">
        <f t="shared" si="3"/>
        <v>0</v>
      </c>
    </row>
    <row r="96" spans="1:6">
      <c r="A96" s="215" t="s">
        <v>9</v>
      </c>
      <c r="B96" s="216" t="s">
        <v>889</v>
      </c>
      <c r="C96" s="235">
        <v>2</v>
      </c>
      <c r="D96" s="218" t="s">
        <v>769</v>
      </c>
      <c r="E96" s="455"/>
      <c r="F96" s="181">
        <f t="shared" si="3"/>
        <v>0</v>
      </c>
    </row>
    <row r="97" spans="1:6" ht="23.25">
      <c r="A97" s="215" t="s">
        <v>13</v>
      </c>
      <c r="B97" s="232" t="s">
        <v>890</v>
      </c>
      <c r="C97" s="234">
        <v>45.6</v>
      </c>
      <c r="D97" s="218" t="s">
        <v>769</v>
      </c>
      <c r="E97" s="454"/>
      <c r="F97" s="181">
        <f t="shared" si="3"/>
        <v>0</v>
      </c>
    </row>
    <row r="98" spans="1:6" ht="23.25">
      <c r="A98" s="215" t="s">
        <v>15</v>
      </c>
      <c r="B98" s="232" t="s">
        <v>892</v>
      </c>
      <c r="C98" s="234">
        <v>45.6</v>
      </c>
      <c r="D98" s="218" t="s">
        <v>769</v>
      </c>
      <c r="E98" s="454"/>
      <c r="F98" s="181">
        <f t="shared" si="3"/>
        <v>0</v>
      </c>
    </row>
    <row r="99" spans="1:6" ht="23.25">
      <c r="A99" s="215" t="s">
        <v>17</v>
      </c>
      <c r="B99" s="232" t="s">
        <v>893</v>
      </c>
      <c r="C99" s="235">
        <v>6</v>
      </c>
      <c r="D99" s="218" t="s">
        <v>769</v>
      </c>
      <c r="E99" s="455"/>
      <c r="F99" s="181">
        <f t="shared" si="3"/>
        <v>0</v>
      </c>
    </row>
    <row r="100" spans="1:6" ht="23.25">
      <c r="A100" s="215" t="s">
        <v>19</v>
      </c>
      <c r="B100" s="231" t="s">
        <v>894</v>
      </c>
      <c r="C100" s="235">
        <v>2</v>
      </c>
      <c r="D100" s="218" t="s">
        <v>769</v>
      </c>
      <c r="E100" s="455"/>
      <c r="F100" s="181">
        <f t="shared" si="3"/>
        <v>0</v>
      </c>
    </row>
    <row r="101" spans="1:6" ht="23.25">
      <c r="A101" s="215" t="s">
        <v>21</v>
      </c>
      <c r="B101" s="231" t="s">
        <v>895</v>
      </c>
      <c r="C101" s="235"/>
      <c r="D101" s="218"/>
      <c r="E101" s="455"/>
      <c r="F101" s="181"/>
    </row>
    <row r="102" spans="1:6">
      <c r="A102" s="215"/>
      <c r="B102" s="236" t="s">
        <v>896</v>
      </c>
      <c r="C102" s="235">
        <v>1</v>
      </c>
      <c r="D102" s="218" t="s">
        <v>769</v>
      </c>
      <c r="E102" s="455"/>
      <c r="F102" s="181">
        <f t="shared" ref="F102:F108" si="4">(C102*E102)+0</f>
        <v>0</v>
      </c>
    </row>
    <row r="103" spans="1:6" ht="23.25">
      <c r="A103" s="215" t="s">
        <v>29</v>
      </c>
      <c r="B103" s="232" t="s">
        <v>904</v>
      </c>
      <c r="C103" s="235">
        <v>2</v>
      </c>
      <c r="D103" s="218" t="s">
        <v>769</v>
      </c>
      <c r="E103" s="455"/>
      <c r="F103" s="181">
        <f t="shared" si="4"/>
        <v>0</v>
      </c>
    </row>
    <row r="104" spans="1:6" ht="33.75">
      <c r="A104" s="215" t="s">
        <v>31</v>
      </c>
      <c r="B104" s="216" t="s">
        <v>905</v>
      </c>
      <c r="C104" s="235">
        <v>1</v>
      </c>
      <c r="D104" s="218" t="s">
        <v>769</v>
      </c>
      <c r="E104" s="455"/>
      <c r="F104" s="181">
        <f t="shared" si="4"/>
        <v>0</v>
      </c>
    </row>
    <row r="105" spans="1:6" ht="23.25">
      <c r="A105" s="215" t="s">
        <v>33</v>
      </c>
      <c r="B105" s="232" t="s">
        <v>906</v>
      </c>
      <c r="C105" s="234">
        <v>45.6</v>
      </c>
      <c r="D105" s="218" t="s">
        <v>769</v>
      </c>
      <c r="E105" s="454"/>
      <c r="F105" s="181">
        <f t="shared" si="4"/>
        <v>0</v>
      </c>
    </row>
    <row r="106" spans="1:6" ht="23.25">
      <c r="A106" s="215" t="s">
        <v>35</v>
      </c>
      <c r="B106" s="232" t="s">
        <v>907</v>
      </c>
      <c r="C106" s="224">
        <v>3</v>
      </c>
      <c r="D106" s="218" t="s">
        <v>769</v>
      </c>
      <c r="E106" s="456"/>
      <c r="F106" s="181">
        <f t="shared" si="4"/>
        <v>0</v>
      </c>
    </row>
    <row r="107" spans="1:6">
      <c r="A107" s="215" t="s">
        <v>37</v>
      </c>
      <c r="B107" s="232" t="s">
        <v>1013</v>
      </c>
      <c r="C107" s="234">
        <v>45.6</v>
      </c>
      <c r="D107" s="218" t="s">
        <v>769</v>
      </c>
      <c r="E107" s="454"/>
      <c r="F107" s="181">
        <f t="shared" si="4"/>
        <v>0</v>
      </c>
    </row>
    <row r="108" spans="1:6">
      <c r="A108" s="215" t="s">
        <v>39</v>
      </c>
      <c r="B108" s="216" t="s">
        <v>909</v>
      </c>
      <c r="C108" s="233">
        <v>0.1</v>
      </c>
      <c r="D108" s="218" t="s">
        <v>772</v>
      </c>
      <c r="E108" s="181">
        <f>SUM(F94:F107)</f>
        <v>0</v>
      </c>
      <c r="F108" s="181">
        <f t="shared" si="4"/>
        <v>0</v>
      </c>
    </row>
    <row r="109" spans="1:6">
      <c r="A109" s="230" t="s">
        <v>910</v>
      </c>
      <c r="B109" s="231"/>
      <c r="C109" s="180"/>
      <c r="D109" s="180"/>
      <c r="E109" s="180"/>
      <c r="F109" s="181">
        <f>(SUBTOTAL(109,F92:F108))+0</f>
        <v>0</v>
      </c>
    </row>
    <row r="110" spans="1:6">
      <c r="A110" s="238"/>
      <c r="B110" s="202"/>
      <c r="C110" s="187"/>
      <c r="D110" s="187"/>
      <c r="E110" s="187"/>
      <c r="F110" s="188"/>
    </row>
    <row r="112" spans="1:6">
      <c r="A112" s="207" t="s">
        <v>911</v>
      </c>
      <c r="B112" s="208" t="s">
        <v>912</v>
      </c>
      <c r="C112" s="209" t="s">
        <v>768</v>
      </c>
      <c r="D112" s="210" t="s">
        <v>769</v>
      </c>
      <c r="E112" s="211" t="s">
        <v>770</v>
      </c>
      <c r="F112" s="209" t="s">
        <v>686</v>
      </c>
    </row>
    <row r="113" spans="1:6">
      <c r="A113" s="212"/>
      <c r="B113" s="231"/>
      <c r="C113" s="180"/>
      <c r="D113" s="180"/>
      <c r="E113" s="180"/>
      <c r="F113" s="181"/>
    </row>
    <row r="114" spans="1:6" ht="45">
      <c r="A114" s="215" t="s">
        <v>3</v>
      </c>
      <c r="B114" s="216" t="s">
        <v>915</v>
      </c>
      <c r="C114" s="235">
        <v>8</v>
      </c>
      <c r="D114" s="218"/>
      <c r="E114" s="219"/>
      <c r="F114" s="220"/>
    </row>
    <row r="115" spans="1:6">
      <c r="A115" s="215"/>
      <c r="B115" s="231" t="s">
        <v>916</v>
      </c>
      <c r="C115" s="234">
        <v>48</v>
      </c>
      <c r="D115" s="218" t="s">
        <v>769</v>
      </c>
      <c r="E115" s="454"/>
      <c r="F115" s="220">
        <f>(C115*E115)+0</f>
        <v>0</v>
      </c>
    </row>
    <row r="116" spans="1:6" ht="90">
      <c r="A116" s="215" t="s">
        <v>9</v>
      </c>
      <c r="B116" s="213" t="s">
        <v>1014</v>
      </c>
      <c r="C116" s="233"/>
      <c r="D116" s="218"/>
      <c r="E116" s="455"/>
      <c r="F116" s="181"/>
    </row>
    <row r="117" spans="1:6">
      <c r="A117" s="215"/>
      <c r="B117" s="216" t="s">
        <v>1065</v>
      </c>
      <c r="C117" s="235">
        <v>1</v>
      </c>
      <c r="D117" s="218" t="s">
        <v>769</v>
      </c>
      <c r="E117" s="455"/>
      <c r="F117" s="181">
        <f>(C117*E117)+0</f>
        <v>0</v>
      </c>
    </row>
    <row r="118" spans="1:6">
      <c r="A118" s="215"/>
      <c r="B118" s="216" t="s">
        <v>1017</v>
      </c>
      <c r="C118" s="235">
        <v>2</v>
      </c>
      <c r="D118" s="218" t="s">
        <v>769</v>
      </c>
      <c r="E118" s="455"/>
      <c r="F118" s="181">
        <f>(C118*E118)+0</f>
        <v>0</v>
      </c>
    </row>
    <row r="119" spans="1:6">
      <c r="A119" s="215"/>
      <c r="B119" s="216" t="s">
        <v>1019</v>
      </c>
      <c r="C119" s="235">
        <v>2</v>
      </c>
      <c r="D119" s="218" t="s">
        <v>769</v>
      </c>
      <c r="E119" s="455"/>
      <c r="F119" s="181">
        <f>(C119*E119)+0</f>
        <v>0</v>
      </c>
    </row>
    <row r="120" spans="1:6">
      <c r="A120" s="215"/>
      <c r="B120" s="216" t="s">
        <v>1074</v>
      </c>
      <c r="C120" s="235">
        <v>1</v>
      </c>
      <c r="D120" s="218" t="s">
        <v>769</v>
      </c>
      <c r="E120" s="455"/>
      <c r="F120" s="181">
        <f>(C120*E120)+0</f>
        <v>0</v>
      </c>
    </row>
    <row r="121" spans="1:6">
      <c r="A121" s="215"/>
      <c r="B121" s="236" t="s">
        <v>942</v>
      </c>
      <c r="C121" s="235">
        <v>6</v>
      </c>
      <c r="D121" s="218"/>
      <c r="E121" s="454"/>
      <c r="F121" s="181"/>
    </row>
    <row r="122" spans="1:6" ht="57">
      <c r="A122" s="215" t="s">
        <v>7</v>
      </c>
      <c r="B122" s="182" t="s">
        <v>943</v>
      </c>
      <c r="C122" s="235"/>
      <c r="D122" s="218"/>
      <c r="E122" s="455"/>
      <c r="F122" s="181"/>
    </row>
    <row r="123" spans="1:6">
      <c r="A123" s="215"/>
      <c r="B123" s="231" t="s">
        <v>1066</v>
      </c>
      <c r="C123" s="235">
        <v>1</v>
      </c>
      <c r="D123" s="218" t="s">
        <v>769</v>
      </c>
      <c r="E123" s="455"/>
      <c r="F123" s="181">
        <f>(C123*E123)+0</f>
        <v>0</v>
      </c>
    </row>
    <row r="124" spans="1:6">
      <c r="A124" s="215"/>
      <c r="B124" s="231" t="s">
        <v>1068</v>
      </c>
      <c r="C124" s="235">
        <v>1</v>
      </c>
      <c r="D124" s="218" t="s">
        <v>769</v>
      </c>
      <c r="E124" s="455"/>
      <c r="F124" s="181">
        <f>(C124*E124)+0</f>
        <v>0</v>
      </c>
    </row>
    <row r="125" spans="1:6">
      <c r="A125" s="215"/>
      <c r="B125" s="236" t="s">
        <v>951</v>
      </c>
      <c r="C125" s="235">
        <v>2</v>
      </c>
      <c r="D125" s="218"/>
      <c r="E125" s="455"/>
      <c r="F125" s="181"/>
    </row>
    <row r="126" spans="1:6" ht="33.75">
      <c r="A126" s="215" t="s">
        <v>9</v>
      </c>
      <c r="B126" s="216" t="s">
        <v>952</v>
      </c>
      <c r="C126" s="235"/>
      <c r="D126" s="218"/>
      <c r="E126" s="455"/>
      <c r="F126" s="181"/>
    </row>
    <row r="127" spans="1:6">
      <c r="A127" s="215"/>
      <c r="B127" s="236" t="s">
        <v>953</v>
      </c>
      <c r="C127" s="235">
        <v>1</v>
      </c>
      <c r="D127" s="218" t="s">
        <v>769</v>
      </c>
      <c r="E127" s="455"/>
      <c r="F127" s="181">
        <f>(C127*E127)+0</f>
        <v>0</v>
      </c>
    </row>
    <row r="128" spans="1:6" ht="22.5">
      <c r="A128" s="215" t="s">
        <v>17</v>
      </c>
      <c r="B128" s="216" t="s">
        <v>963</v>
      </c>
      <c r="C128" s="224">
        <v>1</v>
      </c>
      <c r="D128" s="218" t="s">
        <v>769</v>
      </c>
      <c r="E128" s="456"/>
      <c r="F128" s="181">
        <f>(C128*E128)+0</f>
        <v>0</v>
      </c>
    </row>
    <row r="129" spans="1:6" ht="34.5">
      <c r="A129" s="215" t="s">
        <v>19</v>
      </c>
      <c r="B129" s="231" t="s">
        <v>964</v>
      </c>
      <c r="C129" s="233">
        <v>0.1</v>
      </c>
      <c r="D129" s="218" t="s">
        <v>772</v>
      </c>
      <c r="E129" s="181">
        <f>SUM(F115:F128)</f>
        <v>0</v>
      </c>
      <c r="F129" s="181">
        <f>(C129*E129)+0</f>
        <v>0</v>
      </c>
    </row>
    <row r="130" spans="1:6" ht="23.25">
      <c r="A130" s="215" t="s">
        <v>21</v>
      </c>
      <c r="B130" s="231" t="s">
        <v>965</v>
      </c>
      <c r="C130" s="233">
        <v>0.1</v>
      </c>
      <c r="D130" s="218" t="s">
        <v>772</v>
      </c>
      <c r="E130" s="181">
        <f>SUM(F115:F129)</f>
        <v>0</v>
      </c>
      <c r="F130" s="181">
        <f>(C130*E130)+0</f>
        <v>0</v>
      </c>
    </row>
    <row r="131" spans="1:6">
      <c r="A131" s="230" t="s">
        <v>966</v>
      </c>
      <c r="B131" s="182"/>
      <c r="C131" s="180"/>
      <c r="D131" s="180"/>
      <c r="E131" s="223"/>
      <c r="F131" s="181">
        <f>(SUBTOTAL(109,F113:F130))+0</f>
        <v>0</v>
      </c>
    </row>
    <row r="132" spans="1:6">
      <c r="E132" s="244"/>
    </row>
    <row r="133" spans="1:6">
      <c r="A133" s="206" t="s">
        <v>1027</v>
      </c>
      <c r="E133" s="244"/>
    </row>
    <row r="135" spans="1:6">
      <c r="A135" s="207" t="s">
        <v>1028</v>
      </c>
      <c r="B135" s="208" t="s">
        <v>1029</v>
      </c>
      <c r="C135" s="209" t="s">
        <v>768</v>
      </c>
      <c r="D135" s="210" t="s">
        <v>769</v>
      </c>
      <c r="E135" s="211" t="s">
        <v>770</v>
      </c>
      <c r="F135" s="209" t="s">
        <v>686</v>
      </c>
    </row>
    <row r="136" spans="1:6">
      <c r="A136" s="212"/>
      <c r="B136" s="182"/>
      <c r="C136" s="180"/>
      <c r="D136" s="180"/>
      <c r="E136" s="180"/>
      <c r="F136" s="181"/>
    </row>
    <row r="137" spans="1:6" ht="33.75">
      <c r="A137" s="215" t="s">
        <v>3</v>
      </c>
      <c r="B137" s="216" t="s">
        <v>1030</v>
      </c>
      <c r="C137" s="235">
        <v>2</v>
      </c>
      <c r="D137" s="218"/>
      <c r="E137" s="455"/>
      <c r="F137" s="220">
        <f>(C137*E137)+0</f>
        <v>0</v>
      </c>
    </row>
    <row r="138" spans="1:6" ht="78.75">
      <c r="A138" s="215" t="s">
        <v>5</v>
      </c>
      <c r="B138" s="184" t="s">
        <v>1031</v>
      </c>
      <c r="C138" s="180">
        <v>0</v>
      </c>
      <c r="D138" s="180"/>
      <c r="E138" s="455"/>
      <c r="F138" s="181"/>
    </row>
    <row r="139" spans="1:6">
      <c r="A139" s="215"/>
      <c r="B139" s="231" t="s">
        <v>1032</v>
      </c>
      <c r="C139" s="234">
        <v>25.4</v>
      </c>
      <c r="D139" s="218" t="s">
        <v>769</v>
      </c>
      <c r="E139" s="454"/>
      <c r="F139" s="220">
        <f>(C139*E139)+0</f>
        <v>0</v>
      </c>
    </row>
    <row r="140" spans="1:6" ht="23.25">
      <c r="A140" s="215"/>
      <c r="B140" s="231" t="s">
        <v>1033</v>
      </c>
      <c r="C140" s="234">
        <v>0</v>
      </c>
      <c r="D140" s="218" t="s">
        <v>769</v>
      </c>
      <c r="E140" s="454"/>
      <c r="F140" s="220">
        <f>(C140*E140)+0</f>
        <v>0</v>
      </c>
    </row>
    <row r="141" spans="1:6">
      <c r="A141" s="215"/>
      <c r="B141" s="231" t="s">
        <v>1034</v>
      </c>
      <c r="C141" s="234">
        <v>0</v>
      </c>
      <c r="D141" s="218" t="s">
        <v>769</v>
      </c>
      <c r="E141" s="454"/>
      <c r="F141" s="220">
        <f>(C141*E141)+0</f>
        <v>0</v>
      </c>
    </row>
    <row r="142" spans="1:6" ht="56.25">
      <c r="A142" s="215"/>
      <c r="B142" s="216" t="s">
        <v>997</v>
      </c>
      <c r="C142" s="180"/>
      <c r="D142" s="245"/>
      <c r="E142" s="455"/>
      <c r="F142" s="220"/>
    </row>
    <row r="143" spans="1:6" ht="78.75">
      <c r="A143" s="215" t="s">
        <v>7</v>
      </c>
      <c r="B143" s="216" t="s">
        <v>1035</v>
      </c>
      <c r="C143" s="234">
        <v>25.4</v>
      </c>
      <c r="D143" s="218" t="s">
        <v>769</v>
      </c>
      <c r="E143" s="454"/>
      <c r="F143" s="181">
        <f t="shared" ref="F143:F148" si="5">(C143*E143)+0</f>
        <v>0</v>
      </c>
    </row>
    <row r="144" spans="1:6" ht="22.5">
      <c r="A144" s="215" t="s">
        <v>9</v>
      </c>
      <c r="B144" s="213" t="s">
        <v>1036</v>
      </c>
      <c r="C144" s="235">
        <v>1</v>
      </c>
      <c r="D144" s="218" t="s">
        <v>769</v>
      </c>
      <c r="E144" s="455"/>
      <c r="F144" s="181">
        <f t="shared" si="5"/>
        <v>0</v>
      </c>
    </row>
    <row r="145" spans="1:6" ht="22.5">
      <c r="A145" s="215" t="s">
        <v>11</v>
      </c>
      <c r="B145" s="216" t="s">
        <v>1037</v>
      </c>
      <c r="C145" s="235">
        <v>2</v>
      </c>
      <c r="D145" s="218" t="s">
        <v>769</v>
      </c>
      <c r="E145" s="455"/>
      <c r="F145" s="181">
        <f t="shared" si="5"/>
        <v>0</v>
      </c>
    </row>
    <row r="146" spans="1:6">
      <c r="A146" s="215" t="s">
        <v>13</v>
      </c>
      <c r="B146" s="216" t="s">
        <v>1038</v>
      </c>
      <c r="C146" s="235">
        <v>1</v>
      </c>
      <c r="D146" s="218" t="s">
        <v>769</v>
      </c>
      <c r="E146" s="455"/>
      <c r="F146" s="181">
        <f t="shared" si="5"/>
        <v>0</v>
      </c>
    </row>
    <row r="147" spans="1:6" ht="22.5">
      <c r="A147" s="215" t="s">
        <v>15</v>
      </c>
      <c r="B147" s="216" t="s">
        <v>1039</v>
      </c>
      <c r="C147" s="235">
        <v>1</v>
      </c>
      <c r="D147" s="218" t="s">
        <v>769</v>
      </c>
      <c r="E147" s="455"/>
      <c r="F147" s="181">
        <f t="shared" si="5"/>
        <v>0</v>
      </c>
    </row>
    <row r="148" spans="1:6">
      <c r="A148" s="215" t="s">
        <v>17</v>
      </c>
      <c r="B148" s="216" t="s">
        <v>1040</v>
      </c>
      <c r="C148" s="233">
        <v>0.15</v>
      </c>
      <c r="D148" s="218" t="s">
        <v>772</v>
      </c>
      <c r="E148" s="246">
        <f>SUM(F137:F147)</f>
        <v>0</v>
      </c>
      <c r="F148" s="181">
        <f t="shared" si="5"/>
        <v>0</v>
      </c>
    </row>
    <row r="149" spans="1:6">
      <c r="A149" s="230" t="s">
        <v>885</v>
      </c>
      <c r="B149" s="182"/>
      <c r="C149" s="180"/>
      <c r="D149" s="180"/>
      <c r="E149" s="223"/>
      <c r="F149" s="181">
        <f>(SUBTOTAL(109,F136:F148))+0</f>
        <v>0</v>
      </c>
    </row>
    <row r="151" spans="1:6">
      <c r="A151" s="207" t="s">
        <v>1041</v>
      </c>
      <c r="B151" s="208" t="s">
        <v>1042</v>
      </c>
      <c r="C151" s="209" t="s">
        <v>768</v>
      </c>
      <c r="D151" s="210" t="s">
        <v>769</v>
      </c>
      <c r="E151" s="211" t="s">
        <v>770</v>
      </c>
      <c r="F151" s="209" t="s">
        <v>686</v>
      </c>
    </row>
    <row r="152" spans="1:6">
      <c r="A152" s="212"/>
      <c r="B152" s="182"/>
      <c r="C152" s="180"/>
      <c r="D152" s="180"/>
      <c r="E152" s="180"/>
      <c r="F152" s="181"/>
    </row>
    <row r="153" spans="1:6" ht="22.5">
      <c r="A153" s="215" t="s">
        <v>3</v>
      </c>
      <c r="B153" s="216" t="s">
        <v>1043</v>
      </c>
      <c r="C153" s="233">
        <v>0.05</v>
      </c>
      <c r="D153" s="218" t="s">
        <v>772</v>
      </c>
      <c r="E153" s="219">
        <f>SUM(F167:F173)</f>
        <v>0</v>
      </c>
      <c r="F153" s="220">
        <f t="shared" ref="F153:F161" si="6">(C153*E153)+0</f>
        <v>0</v>
      </c>
    </row>
    <row r="154" spans="1:6" ht="34.5">
      <c r="A154" s="215" t="s">
        <v>7</v>
      </c>
      <c r="B154" s="231" t="s">
        <v>1044</v>
      </c>
      <c r="C154" s="256">
        <v>1</v>
      </c>
      <c r="D154" s="218" t="s">
        <v>769</v>
      </c>
      <c r="E154" s="467"/>
      <c r="F154" s="220">
        <f t="shared" si="6"/>
        <v>0</v>
      </c>
    </row>
    <row r="155" spans="1:6" ht="22.5">
      <c r="A155" s="215" t="s">
        <v>11</v>
      </c>
      <c r="B155" s="216" t="s">
        <v>1046</v>
      </c>
      <c r="C155" s="217">
        <v>25.4</v>
      </c>
      <c r="D155" s="218" t="s">
        <v>769</v>
      </c>
      <c r="E155" s="454"/>
      <c r="F155" s="181">
        <f t="shared" si="6"/>
        <v>0</v>
      </c>
    </row>
    <row r="156" spans="1:6" ht="33.75">
      <c r="A156" s="215" t="s">
        <v>13</v>
      </c>
      <c r="B156" s="216" t="s">
        <v>1047</v>
      </c>
      <c r="C156" s="256">
        <v>1</v>
      </c>
      <c r="D156" s="218" t="s">
        <v>769</v>
      </c>
      <c r="E156" s="467"/>
      <c r="F156" s="181">
        <f t="shared" si="6"/>
        <v>0</v>
      </c>
    </row>
    <row r="157" spans="1:6" ht="22.5">
      <c r="A157" s="215" t="s">
        <v>15</v>
      </c>
      <c r="B157" s="216" t="s">
        <v>1048</v>
      </c>
      <c r="C157" s="256">
        <v>1</v>
      </c>
      <c r="D157" s="218" t="s">
        <v>769</v>
      </c>
      <c r="E157" s="467"/>
      <c r="F157" s="181">
        <f t="shared" si="6"/>
        <v>0</v>
      </c>
    </row>
    <row r="158" spans="1:6" ht="22.5">
      <c r="A158" s="215" t="s">
        <v>17</v>
      </c>
      <c r="B158" s="216" t="s">
        <v>1049</v>
      </c>
      <c r="C158" s="217">
        <v>25.4</v>
      </c>
      <c r="D158" s="218" t="s">
        <v>769</v>
      </c>
      <c r="E158" s="455"/>
      <c r="F158" s="181">
        <f t="shared" si="6"/>
        <v>0</v>
      </c>
    </row>
    <row r="159" spans="1:6" ht="22.5">
      <c r="A159" s="215" t="s">
        <v>19</v>
      </c>
      <c r="B159" s="216" t="s">
        <v>1050</v>
      </c>
      <c r="C159" s="217">
        <v>25.4</v>
      </c>
      <c r="D159" s="218" t="s">
        <v>769</v>
      </c>
      <c r="E159" s="454"/>
      <c r="F159" s="181">
        <f t="shared" si="6"/>
        <v>0</v>
      </c>
    </row>
    <row r="160" spans="1:6">
      <c r="A160" s="215" t="s">
        <v>21</v>
      </c>
      <c r="B160" s="216" t="s">
        <v>908</v>
      </c>
      <c r="C160" s="217">
        <v>25.4</v>
      </c>
      <c r="D160" s="218" t="s">
        <v>769</v>
      </c>
      <c r="E160" s="454"/>
      <c r="F160" s="181">
        <f t="shared" si="6"/>
        <v>0</v>
      </c>
    </row>
    <row r="161" spans="1:6">
      <c r="A161" s="215" t="s">
        <v>23</v>
      </c>
      <c r="B161" s="216" t="s">
        <v>1051</v>
      </c>
      <c r="C161" s="233">
        <v>0.1</v>
      </c>
      <c r="D161" s="218" t="s">
        <v>772</v>
      </c>
      <c r="E161" s="246">
        <f>SUM(F153:F160)</f>
        <v>0</v>
      </c>
      <c r="F161" s="181">
        <f t="shared" si="6"/>
        <v>0</v>
      </c>
    </row>
    <row r="162" spans="1:6">
      <c r="A162" s="230" t="s">
        <v>910</v>
      </c>
      <c r="B162" s="182"/>
      <c r="C162" s="180"/>
      <c r="D162" s="180"/>
      <c r="E162" s="223"/>
      <c r="F162" s="181">
        <f>(SUBTOTAL(109,F152:F161))+0</f>
        <v>0</v>
      </c>
    </row>
    <row r="165" spans="1:6">
      <c r="A165" s="207" t="s">
        <v>1052</v>
      </c>
      <c r="B165" s="208" t="s">
        <v>1053</v>
      </c>
      <c r="C165" s="209" t="s">
        <v>768</v>
      </c>
      <c r="D165" s="210" t="s">
        <v>769</v>
      </c>
      <c r="E165" s="211" t="s">
        <v>770</v>
      </c>
      <c r="F165" s="209" t="s">
        <v>686</v>
      </c>
    </row>
    <row r="166" spans="1:6">
      <c r="A166" s="212"/>
      <c r="B166" s="182"/>
      <c r="C166" s="180"/>
      <c r="D166" s="180"/>
      <c r="E166" s="180"/>
      <c r="F166" s="181"/>
    </row>
    <row r="167" spans="1:6">
      <c r="A167" s="215" t="s">
        <v>3</v>
      </c>
      <c r="B167" s="216" t="s">
        <v>1054</v>
      </c>
      <c r="C167" s="234">
        <v>25.4</v>
      </c>
      <c r="D167" s="218"/>
      <c r="E167" s="454"/>
      <c r="F167" s="220">
        <f>(C167*E167)+0</f>
        <v>0</v>
      </c>
    </row>
    <row r="168" spans="1:6">
      <c r="A168" s="215" t="s">
        <v>5</v>
      </c>
      <c r="B168" s="213" t="s">
        <v>1055</v>
      </c>
      <c r="C168" s="234">
        <v>25.4</v>
      </c>
      <c r="D168" s="218" t="s">
        <v>769</v>
      </c>
      <c r="E168" s="454"/>
      <c r="F168" s="220">
        <f>(C168*E168)+0</f>
        <v>0</v>
      </c>
    </row>
    <row r="169" spans="1:6" ht="45">
      <c r="A169" s="215" t="s">
        <v>7</v>
      </c>
      <c r="B169" s="213" t="s">
        <v>1056</v>
      </c>
      <c r="C169" s="233"/>
      <c r="D169" s="218"/>
      <c r="E169" s="455"/>
      <c r="F169" s="181"/>
    </row>
    <row r="170" spans="1:6">
      <c r="A170" s="215"/>
      <c r="B170" s="221"/>
      <c r="C170" s="256">
        <v>1</v>
      </c>
      <c r="D170" s="218" t="s">
        <v>769</v>
      </c>
      <c r="E170" s="467"/>
      <c r="F170" s="181">
        <f>(C170*E170)+0</f>
        <v>0</v>
      </c>
    </row>
    <row r="171" spans="1:6" ht="67.5">
      <c r="A171" s="215" t="s">
        <v>9</v>
      </c>
      <c r="B171" s="216" t="s">
        <v>1057</v>
      </c>
      <c r="C171" s="235"/>
      <c r="D171" s="218"/>
      <c r="E171" s="455"/>
      <c r="F171" s="181"/>
    </row>
    <row r="172" spans="1:6">
      <c r="A172" s="215"/>
      <c r="B172" s="236"/>
      <c r="C172" s="256">
        <v>1</v>
      </c>
      <c r="D172" s="218" t="s">
        <v>769</v>
      </c>
      <c r="E172" s="467"/>
      <c r="F172" s="181">
        <f>(C172*E172)+0</f>
        <v>0</v>
      </c>
    </row>
    <row r="173" spans="1:6">
      <c r="A173" s="215" t="s">
        <v>11</v>
      </c>
      <c r="B173" s="231" t="s">
        <v>1058</v>
      </c>
      <c r="C173" s="233">
        <v>0.1</v>
      </c>
      <c r="D173" s="218" t="s">
        <v>772</v>
      </c>
      <c r="E173" s="468"/>
      <c r="F173" s="181">
        <f>(C173*E173)+0</f>
        <v>0</v>
      </c>
    </row>
    <row r="174" spans="1:6" ht="23.25">
      <c r="A174" s="215" t="s">
        <v>13</v>
      </c>
      <c r="B174" s="231" t="s">
        <v>1059</v>
      </c>
      <c r="C174" s="233">
        <v>0.1</v>
      </c>
      <c r="D174" s="218" t="s">
        <v>772</v>
      </c>
      <c r="E174" s="246">
        <f>SUM(F153:F161)</f>
        <v>0</v>
      </c>
      <c r="F174" s="181">
        <f>(C174*E174)+0</f>
        <v>0</v>
      </c>
    </row>
    <row r="175" spans="1:6">
      <c r="A175" s="215"/>
      <c r="B175" s="182"/>
      <c r="C175" s="235"/>
      <c r="D175" s="218"/>
      <c r="E175" s="223"/>
      <c r="F175" s="181"/>
    </row>
    <row r="176" spans="1:6">
      <c r="A176" s="215"/>
      <c r="B176" s="182"/>
      <c r="C176" s="235"/>
      <c r="D176" s="218"/>
      <c r="E176" s="223"/>
      <c r="F176" s="181"/>
    </row>
    <row r="177" spans="1:6">
      <c r="A177" s="230" t="s">
        <v>966</v>
      </c>
      <c r="B177" s="182"/>
      <c r="C177" s="180"/>
      <c r="D177" s="180"/>
      <c r="E177" s="223"/>
      <c r="F177" s="181">
        <f>(SUBTOTAL(109,F166:F176))+0</f>
        <v>0</v>
      </c>
    </row>
  </sheetData>
  <sheetProtection algorithmName="SHA-512" hashValue="NHOm2V9csP0akjTAs9HxRT6ikGY/er/EhnDLKuArNSJiRIfuXG1k1X7Bx+B7nyZMAxv3w31nWkvUN8aNoM8CuQ==" saltValue="Ouj2K5ET1wbCGGNFwO69Qw==" spinCount="100000" sheet="1" objects="1" scenarios="1"/>
  <mergeCells count="5">
    <mergeCell ref="B3:F3"/>
    <mergeCell ref="B4:F4"/>
    <mergeCell ref="B5:F5"/>
    <mergeCell ref="B27:E30"/>
    <mergeCell ref="B31:E33"/>
  </mergeCells>
  <pageMargins left="0.78749999999999998" right="0.78749999999999998" top="1.05277777777778" bottom="1.05277777777778" header="0.78749999999999998" footer="0.78749999999999998"/>
  <pageSetup paperSize="9" orientation="portrait" horizontalDpi="300" verticalDpi="300"/>
  <headerFooter>
    <oddHeader>&amp;C&amp;"Times New Roman,Navadno"&amp;12&amp;Kffffff&amp;A</oddHeader>
    <oddFooter>&amp;C&amp;"Times New Roman,Navadno"&amp;12&amp;KffffffStran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800080"/>
  </sheetPr>
  <dimension ref="A1:P39"/>
  <sheetViews>
    <sheetView showGridLines="0" topLeftCell="A7" zoomScaleNormal="100" workbookViewId="0">
      <selection activeCell="H18" sqref="H18"/>
    </sheetView>
  </sheetViews>
  <sheetFormatPr defaultColWidth="8.5546875" defaultRowHeight="18"/>
  <cols>
    <col min="1" max="1" width="5.6640625" customWidth="1"/>
    <col min="8" max="8" width="18.33203125" customWidth="1"/>
    <col min="15" max="15" width="15.88671875" customWidth="1"/>
    <col min="16" max="16" width="13.33203125" customWidth="1"/>
  </cols>
  <sheetData>
    <row r="1" spans="1:15">
      <c r="A1" s="605"/>
      <c r="B1" s="605"/>
      <c r="C1" s="605"/>
      <c r="D1" s="605"/>
      <c r="E1" s="605"/>
      <c r="F1" s="605"/>
      <c r="G1" s="605"/>
      <c r="H1" s="605"/>
    </row>
    <row r="5" spans="1:15" ht="18" customHeight="1">
      <c r="A5" s="606" t="s">
        <v>69</v>
      </c>
      <c r="B5" s="606"/>
      <c r="C5" s="606"/>
      <c r="D5" s="606"/>
      <c r="E5" s="606"/>
      <c r="F5" s="606"/>
      <c r="G5" s="606"/>
      <c r="H5" s="606"/>
    </row>
    <row r="6" spans="1:15">
      <c r="A6" s="606"/>
      <c r="B6" s="606"/>
      <c r="C6" s="606"/>
      <c r="D6" s="606"/>
      <c r="E6" s="606"/>
      <c r="F6" s="606"/>
      <c r="G6" s="606"/>
      <c r="H6" s="606"/>
    </row>
    <row r="10" spans="1:15">
      <c r="B10" s="18" t="s">
        <v>70</v>
      </c>
    </row>
    <row r="12" spans="1:15">
      <c r="A12" s="19" t="s">
        <v>71</v>
      </c>
      <c r="B12" s="19" t="s">
        <v>72</v>
      </c>
      <c r="C12" s="20"/>
      <c r="D12" s="20"/>
      <c r="E12" s="21"/>
      <c r="F12" s="21"/>
      <c r="G12" s="21"/>
      <c r="H12" s="22"/>
    </row>
    <row r="13" spans="1:15">
      <c r="A13" s="23"/>
      <c r="B13" s="23" t="s">
        <v>73</v>
      </c>
      <c r="C13" s="21"/>
      <c r="D13" s="21"/>
      <c r="E13" s="21"/>
      <c r="F13" s="21"/>
      <c r="G13" s="21"/>
      <c r="H13" s="22">
        <f>REKAP_MOL!H26</f>
        <v>0</v>
      </c>
      <c r="O13" s="22"/>
    </row>
    <row r="14" spans="1:15">
      <c r="A14" s="23"/>
      <c r="B14" s="23" t="s">
        <v>74</v>
      </c>
      <c r="C14" s="21"/>
      <c r="D14" s="21"/>
      <c r="E14" s="21"/>
      <c r="F14" s="21"/>
      <c r="G14" s="21"/>
      <c r="H14" s="22">
        <f>'CESTNA RAZSVETLJAVA'!F108</f>
        <v>0</v>
      </c>
    </row>
    <row r="15" spans="1:15">
      <c r="A15" s="23"/>
      <c r="B15" s="23" t="s">
        <v>75</v>
      </c>
      <c r="C15" s="21"/>
      <c r="D15" s="21"/>
      <c r="E15" s="21"/>
      <c r="F15" s="21"/>
      <c r="G15" s="21"/>
      <c r="H15" s="22">
        <f>'KRAJINSKA ARHITEKTURA'!F163</f>
        <v>0</v>
      </c>
    </row>
    <row r="16" spans="1:15">
      <c r="A16" s="19" t="s">
        <v>76</v>
      </c>
      <c r="B16" s="19" t="s">
        <v>77</v>
      </c>
      <c r="C16" s="20"/>
      <c r="D16" s="21"/>
      <c r="E16" s="21"/>
      <c r="F16" s="21"/>
      <c r="G16" s="21"/>
      <c r="H16" s="22"/>
    </row>
    <row r="17" spans="1:16">
      <c r="A17" s="23"/>
      <c r="B17" s="23" t="s">
        <v>78</v>
      </c>
      <c r="C17" s="21"/>
      <c r="D17" s="21"/>
      <c r="E17" s="21"/>
      <c r="F17" s="21"/>
      <c r="G17" s="21"/>
      <c r="H17" s="22">
        <f>REKAP_VOKA!H26</f>
        <v>0</v>
      </c>
      <c r="O17" t="s">
        <v>79</v>
      </c>
    </row>
    <row r="18" spans="1:16">
      <c r="A18" s="23"/>
      <c r="B18" s="23" t="s">
        <v>80</v>
      </c>
      <c r="C18" s="21"/>
      <c r="D18" s="21"/>
      <c r="E18" s="21"/>
      <c r="F18" s="21"/>
      <c r="G18" s="21"/>
      <c r="H18" s="22">
        <f>'REKAPITULACIJA VODOVOD'!F27</f>
        <v>0</v>
      </c>
      <c r="M18" t="s">
        <v>79</v>
      </c>
    </row>
    <row r="19" spans="1:16">
      <c r="A19" s="23"/>
      <c r="B19" s="23" t="s">
        <v>81</v>
      </c>
      <c r="C19" s="21"/>
      <c r="D19" s="21"/>
      <c r="E19" s="21"/>
      <c r="F19" s="21"/>
      <c r="G19" s="21"/>
      <c r="H19" s="22">
        <f>'REKAPITULACIJA KANALIZACIJA'!E10</f>
        <v>0</v>
      </c>
    </row>
    <row r="20" spans="1:16">
      <c r="A20" s="20" t="s">
        <v>82</v>
      </c>
      <c r="B20" s="20" t="s">
        <v>83</v>
      </c>
      <c r="C20" s="20"/>
      <c r="D20" s="21"/>
      <c r="E20" s="21"/>
      <c r="F20" s="21"/>
      <c r="G20" s="21"/>
      <c r="H20" s="21"/>
    </row>
    <row r="21" spans="1:16">
      <c r="A21" s="21"/>
      <c r="B21" s="23" t="s">
        <v>78</v>
      </c>
      <c r="C21" s="21"/>
      <c r="D21" s="21"/>
      <c r="E21" s="21"/>
      <c r="F21" s="21"/>
      <c r="G21" s="21"/>
      <c r="H21" s="22">
        <f>REKAP_ENERGETIKA!H26</f>
        <v>0</v>
      </c>
    </row>
    <row r="22" spans="1:16">
      <c r="A22" s="21"/>
      <c r="B22" s="23"/>
      <c r="C22" s="21"/>
      <c r="D22" s="21"/>
      <c r="E22" s="21"/>
      <c r="F22" s="21"/>
      <c r="G22" s="21"/>
      <c r="H22" s="21"/>
    </row>
    <row r="23" spans="1:16">
      <c r="A23" s="24"/>
      <c r="B23" s="25" t="s">
        <v>84</v>
      </c>
      <c r="C23" s="24"/>
      <c r="D23" s="24"/>
      <c r="E23" s="24"/>
      <c r="F23" s="24"/>
      <c r="G23" s="24"/>
      <c r="H23" s="26">
        <f>SUM(H13:H21)</f>
        <v>0</v>
      </c>
    </row>
    <row r="24" spans="1:16">
      <c r="A24" s="21"/>
      <c r="B24" s="21"/>
      <c r="C24" s="21"/>
      <c r="D24" s="21"/>
      <c r="E24" s="21"/>
      <c r="F24" s="21"/>
      <c r="G24" s="21"/>
      <c r="H24" s="20"/>
    </row>
    <row r="25" spans="1:16">
      <c r="A25" s="21"/>
      <c r="B25" s="21"/>
      <c r="C25" s="21"/>
      <c r="D25" s="21"/>
      <c r="E25" s="21"/>
      <c r="F25" s="21"/>
      <c r="G25" s="21"/>
      <c r="H25" s="20"/>
    </row>
    <row r="26" spans="1:16">
      <c r="A26" s="24"/>
      <c r="B26" s="24" t="s">
        <v>85</v>
      </c>
      <c r="C26" s="24"/>
      <c r="D26" s="24"/>
      <c r="E26" s="24"/>
      <c r="F26" s="24"/>
      <c r="G26" s="24"/>
      <c r="H26" s="26">
        <f>H23+H24</f>
        <v>0</v>
      </c>
    </row>
    <row r="27" spans="1:16">
      <c r="A27" s="21"/>
      <c r="B27" s="21"/>
      <c r="C27" s="21"/>
      <c r="D27" s="21"/>
      <c r="E27" s="21"/>
      <c r="F27" s="21"/>
      <c r="G27" s="21"/>
      <c r="H27" s="20"/>
      <c r="P27" s="22"/>
    </row>
    <row r="28" spans="1:16">
      <c r="A28" s="24"/>
      <c r="B28" s="24" t="s">
        <v>86</v>
      </c>
      <c r="C28" s="24"/>
      <c r="D28" s="24"/>
      <c r="E28" s="24"/>
      <c r="F28" s="24"/>
      <c r="G28" s="24"/>
      <c r="H28" s="26">
        <f>H26*0.22</f>
        <v>0</v>
      </c>
    </row>
    <row r="29" spans="1:16">
      <c r="A29" s="21"/>
      <c r="B29" s="21"/>
      <c r="C29" s="21"/>
      <c r="D29" s="21"/>
      <c r="E29" s="21"/>
      <c r="F29" s="21"/>
      <c r="G29" s="21"/>
      <c r="H29" s="20"/>
    </row>
    <row r="30" spans="1:16">
      <c r="A30" s="27"/>
      <c r="B30" s="27" t="s">
        <v>87</v>
      </c>
      <c r="C30" s="27"/>
      <c r="D30" s="27"/>
      <c r="E30" s="27"/>
      <c r="F30" s="27"/>
      <c r="G30" s="27"/>
      <c r="H30" s="28">
        <f>H28+H26</f>
        <v>0</v>
      </c>
    </row>
    <row r="37" spans="2:6">
      <c r="B37" s="21" t="s">
        <v>547</v>
      </c>
      <c r="C37" s="21"/>
      <c r="D37" s="21"/>
      <c r="E37" s="21"/>
      <c r="F37" s="21"/>
    </row>
    <row r="38" spans="2:6">
      <c r="B38" s="21"/>
      <c r="C38" s="21"/>
      <c r="D38" s="21"/>
      <c r="E38" s="21"/>
      <c r="F38" s="21"/>
    </row>
    <row r="39" spans="2:6">
      <c r="B39" s="21"/>
      <c r="C39" s="21"/>
      <c r="D39" s="21"/>
      <c r="E39" s="21"/>
      <c r="F39" s="21"/>
    </row>
  </sheetData>
  <sheetProtection algorithmName="SHA-512" hashValue="n2oZjnknghNxfRuU99afRQzioM5JVFgAO8qmRqWIJsL+tgqhfsheeH2jkWC8ewADxm7omzxhr8Lt6/vn7MsXcA==" saltValue="Lma1YoyvThvPrO/jqFYtGQ==" spinCount="100000" sheet="1" objects="1" scenarios="1"/>
  <mergeCells count="2">
    <mergeCell ref="A1:H1"/>
    <mergeCell ref="A5:H6"/>
  </mergeCells>
  <pageMargins left="1.1812499999999999" right="0.196527777777778" top="0.78749999999999998" bottom="0.78749999999999998" header="0.511811023622047" footer="0.511811023622047"/>
  <pageSetup paperSize="9" orientation="portrait" horizontalDpi="300" verticalDpi="30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395511"/>
  </sheetPr>
  <dimension ref="B3:E19"/>
  <sheetViews>
    <sheetView zoomScaleNormal="100" workbookViewId="0">
      <selection activeCell="E8" sqref="E8"/>
    </sheetView>
  </sheetViews>
  <sheetFormatPr defaultColWidth="10" defaultRowHeight="18"/>
  <cols>
    <col min="1" max="4" width="7.5546875" customWidth="1"/>
    <col min="5" max="5" width="18.33203125" style="259" customWidth="1"/>
  </cols>
  <sheetData>
    <row r="3" spans="2:5">
      <c r="B3" s="260" t="s">
        <v>1075</v>
      </c>
    </row>
    <row r="4" spans="2:5">
      <c r="B4" s="260" t="s">
        <v>1076</v>
      </c>
    </row>
    <row r="5" spans="2:5">
      <c r="B5" s="260" t="s">
        <v>1077</v>
      </c>
    </row>
    <row r="7" spans="2:5">
      <c r="B7" t="s">
        <v>1081</v>
      </c>
      <c r="E7" s="259">
        <f>'KANAL K1-K3'!F21</f>
        <v>0</v>
      </c>
    </row>
    <row r="8" spans="2:5">
      <c r="B8" t="s">
        <v>1282</v>
      </c>
      <c r="E8" s="259">
        <f>'KANAL K4'!F23</f>
        <v>0</v>
      </c>
    </row>
    <row r="10" spans="2:5">
      <c r="B10" t="s">
        <v>1078</v>
      </c>
      <c r="E10" s="259">
        <f>E7</f>
        <v>0</v>
      </c>
    </row>
    <row r="12" spans="2:5">
      <c r="B12" s="261" t="s">
        <v>677</v>
      </c>
      <c r="C12" s="261"/>
      <c r="D12" s="261"/>
      <c r="E12" s="262">
        <f>0.22*E10</f>
        <v>0</v>
      </c>
    </row>
    <row r="14" spans="2:5">
      <c r="B14" s="260" t="s">
        <v>1079</v>
      </c>
      <c r="E14" s="263">
        <f>+E10+E12</f>
        <v>0</v>
      </c>
    </row>
    <row r="19" spans="3:3">
      <c r="C19" s="260"/>
    </row>
  </sheetData>
  <pageMargins left="0.78749999999999998" right="0.78749999999999998" top="1.0249999999999999" bottom="1.0249999999999999" header="0.78749999999999998" footer="0.78749999999999998"/>
  <pageSetup paperSize="9" orientation="portrait" horizontalDpi="300" verticalDpi="300"/>
  <headerFooter>
    <oddHeader>&amp;C&amp;"Arial,Navadno"&amp;10&amp;Kffffff&amp;A</oddHeader>
    <oddFooter>&amp;C&amp;"Arial,Navadno"&amp;10&amp;KffffffStran &amp;P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CE77BE-48AA-416A-B6DF-223FF566AF1C}">
  <sheetPr>
    <tabColor rgb="FF395511"/>
  </sheetPr>
  <dimension ref="A3:F35"/>
  <sheetViews>
    <sheetView workbookViewId="0">
      <selection activeCell="I31" sqref="I31"/>
    </sheetView>
  </sheetViews>
  <sheetFormatPr defaultRowHeight="18"/>
  <cols>
    <col min="1" max="1" width="5.33203125" style="1" customWidth="1"/>
    <col min="2" max="2" width="28.44140625" customWidth="1"/>
    <col min="3" max="3" width="5.109375" customWidth="1"/>
    <col min="4" max="4" width="7.109375"/>
    <col min="5" max="5" width="10.21875" customWidth="1"/>
    <col min="6" max="6" width="10.77734375" customWidth="1"/>
  </cols>
  <sheetData>
    <row r="3" spans="1:6">
      <c r="B3" s="260" t="s">
        <v>1266</v>
      </c>
    </row>
    <row r="4" spans="1:6">
      <c r="B4" s="260"/>
    </row>
    <row r="5" spans="1:6">
      <c r="B5" s="668" t="s">
        <v>1267</v>
      </c>
      <c r="C5" s="668"/>
      <c r="D5" s="668"/>
      <c r="E5" s="668"/>
      <c r="F5" s="668"/>
    </row>
    <row r="6" spans="1:6">
      <c r="B6" s="668"/>
      <c r="C6" s="668"/>
      <c r="D6" s="668"/>
      <c r="E6" s="668"/>
      <c r="F6" s="668"/>
    </row>
    <row r="7" spans="1:6">
      <c r="A7" s="669"/>
      <c r="B7" s="668"/>
      <c r="C7" s="668"/>
      <c r="D7" s="668"/>
      <c r="E7" s="668"/>
      <c r="F7" s="668"/>
    </row>
    <row r="8" spans="1:6">
      <c r="A8" s="669"/>
      <c r="B8" s="668"/>
      <c r="C8" s="668"/>
      <c r="D8" s="668"/>
      <c r="E8" s="668"/>
      <c r="F8" s="668"/>
    </row>
    <row r="9" spans="1:6">
      <c r="A9" s="669"/>
      <c r="B9" s="668"/>
      <c r="C9" s="668"/>
      <c r="D9" s="668"/>
      <c r="E9" s="668"/>
      <c r="F9" s="668"/>
    </row>
    <row r="10" spans="1:6">
      <c r="A10" s="669"/>
      <c r="B10" s="668"/>
      <c r="C10" s="668"/>
      <c r="D10" s="668"/>
      <c r="E10" s="668"/>
      <c r="F10" s="668"/>
    </row>
    <row r="11" spans="1:6">
      <c r="A11" s="669"/>
      <c r="D11" s="670"/>
      <c r="E11" s="281"/>
      <c r="F11" s="671"/>
    </row>
    <row r="12" spans="1:6">
      <c r="A12" s="669"/>
      <c r="B12" s="668" t="s">
        <v>1268</v>
      </c>
      <c r="C12" s="668"/>
      <c r="D12" s="668"/>
      <c r="E12" s="668"/>
      <c r="F12" s="668"/>
    </row>
    <row r="13" spans="1:6">
      <c r="A13" s="669"/>
      <c r="B13" s="668"/>
      <c r="C13" s="668"/>
      <c r="D13" s="668"/>
      <c r="E13" s="668"/>
      <c r="F13" s="668"/>
    </row>
    <row r="14" spans="1:6">
      <c r="A14" s="669"/>
      <c r="B14" s="668"/>
      <c r="C14" s="668"/>
      <c r="D14" s="668"/>
      <c r="E14" s="668"/>
      <c r="F14" s="668"/>
    </row>
    <row r="15" spans="1:6">
      <c r="A15" s="669"/>
      <c r="B15" s="668"/>
      <c r="C15" s="668"/>
      <c r="D15" s="668"/>
      <c r="E15" s="668"/>
      <c r="F15" s="668"/>
    </row>
    <row r="16" spans="1:6">
      <c r="A16" s="669"/>
      <c r="B16" s="668"/>
      <c r="C16" s="668"/>
      <c r="D16" s="668"/>
      <c r="E16" s="668"/>
      <c r="F16" s="668"/>
    </row>
    <row r="17" spans="2:6">
      <c r="B17" s="668"/>
      <c r="C17" s="668"/>
      <c r="D17" s="668"/>
      <c r="E17" s="668"/>
      <c r="F17" s="668"/>
    </row>
    <row r="18" spans="2:6">
      <c r="D18" s="670"/>
      <c r="E18" s="281"/>
      <c r="F18" s="671"/>
    </row>
    <row r="19" spans="2:6">
      <c r="D19" s="670"/>
      <c r="E19" s="281"/>
      <c r="F19" s="671"/>
    </row>
    <row r="20" spans="2:6">
      <c r="B20" t="s">
        <v>1274</v>
      </c>
      <c r="D20" s="670"/>
      <c r="E20" s="281"/>
      <c r="F20" s="671"/>
    </row>
    <row r="21" spans="2:6">
      <c r="B21" t="s">
        <v>1273</v>
      </c>
      <c r="D21" s="670"/>
      <c r="E21" s="281"/>
      <c r="F21" s="671"/>
    </row>
    <row r="22" spans="2:6">
      <c r="D22" s="670"/>
      <c r="E22" s="281"/>
      <c r="F22" s="671"/>
    </row>
    <row r="23" spans="2:6">
      <c r="B23" t="s">
        <v>1269</v>
      </c>
      <c r="D23" s="670"/>
      <c r="E23" s="281"/>
      <c r="F23" s="671"/>
    </row>
    <row r="24" spans="2:6">
      <c r="B24" t="s">
        <v>1270</v>
      </c>
      <c r="D24" s="670"/>
      <c r="E24" s="281"/>
      <c r="F24" s="671"/>
    </row>
    <row r="25" spans="2:6">
      <c r="D25" s="670"/>
      <c r="E25" s="281"/>
      <c r="F25" s="671"/>
    </row>
    <row r="26" spans="2:6">
      <c r="B26" t="s">
        <v>1271</v>
      </c>
      <c r="D26" s="670"/>
      <c r="E26" s="281"/>
      <c r="F26" s="671"/>
    </row>
    <row r="27" spans="2:6">
      <c r="B27" t="s">
        <v>1272</v>
      </c>
      <c r="D27" s="670"/>
      <c r="E27" s="281"/>
      <c r="F27" s="671"/>
    </row>
    <row r="28" spans="2:6">
      <c r="D28" s="670"/>
      <c r="E28" s="281"/>
      <c r="F28" s="671"/>
    </row>
    <row r="29" spans="2:6">
      <c r="D29" s="670"/>
      <c r="E29" s="281"/>
      <c r="F29" s="671"/>
    </row>
    <row r="30" spans="2:6">
      <c r="D30" s="670"/>
      <c r="E30" s="281"/>
      <c r="F30" s="671"/>
    </row>
    <row r="31" spans="2:6">
      <c r="D31" s="670"/>
      <c r="E31" s="281"/>
      <c r="F31" s="671"/>
    </row>
    <row r="32" spans="2:6">
      <c r="D32" s="670"/>
      <c r="E32" s="281"/>
      <c r="F32" s="671"/>
    </row>
    <row r="33" spans="4:6">
      <c r="D33" s="670"/>
      <c r="E33" s="281"/>
      <c r="F33" s="671"/>
    </row>
    <row r="34" spans="4:6">
      <c r="D34" s="670"/>
      <c r="E34" s="281"/>
      <c r="F34" s="671"/>
    </row>
    <row r="35" spans="4:6">
      <c r="D35" s="670"/>
      <c r="E35" s="281"/>
      <c r="F35" s="671"/>
    </row>
  </sheetData>
  <sheetProtection algorithmName="SHA-512" hashValue="VK0oVYMxU5vEaZ2pMj8W1qdm+9elRILAsOhBeBJ8qxa4C/V8lsYi/HQWT243AAZ2kLKUlWKci/xYsQFXXmqVRw==" saltValue="sqrzKPERPnUfSWyDxpbrHQ==" spinCount="100000" sheet="1" objects="1" scenarios="1"/>
  <mergeCells count="2">
    <mergeCell ref="B5:F10"/>
    <mergeCell ref="B12:F17"/>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15DEB7-087C-46D2-A905-EC0B7D7594FE}">
  <sheetPr>
    <tabColor rgb="FF395511"/>
  </sheetPr>
  <dimension ref="A1:G11"/>
  <sheetViews>
    <sheetView workbookViewId="0">
      <selection activeCell="B11" sqref="B11:F11"/>
    </sheetView>
  </sheetViews>
  <sheetFormatPr defaultRowHeight="18"/>
  <cols>
    <col min="1" max="1" width="2.109375" style="676" customWidth="1"/>
    <col min="2" max="2" width="26.6640625" style="676" customWidth="1"/>
    <col min="3" max="3" width="28" style="676" customWidth="1"/>
    <col min="4" max="4" width="19.6640625" style="676" customWidth="1"/>
    <col min="5" max="5" width="11.88671875" style="676" customWidth="1"/>
    <col min="6" max="6" width="3.6640625" style="676" customWidth="1"/>
    <col min="7" max="7" width="8.88671875" style="675"/>
  </cols>
  <sheetData>
    <row r="1" spans="1:6">
      <c r="A1" s="638"/>
      <c r="B1" s="639" t="s">
        <v>1275</v>
      </c>
      <c r="C1" s="640"/>
      <c r="D1" s="640"/>
      <c r="E1" s="640"/>
      <c r="F1" s="640"/>
    </row>
    <row r="2" spans="1:6" ht="105.75" customHeight="1">
      <c r="A2" s="638"/>
      <c r="B2" s="641" t="s">
        <v>1280</v>
      </c>
      <c r="C2" s="642"/>
      <c r="D2" s="642"/>
      <c r="E2" s="642"/>
      <c r="F2" s="642"/>
    </row>
    <row r="3" spans="1:6">
      <c r="A3" s="638"/>
      <c r="B3" s="638"/>
      <c r="C3" s="638"/>
      <c r="D3" s="638"/>
      <c r="E3" s="638"/>
      <c r="F3" s="638"/>
    </row>
    <row r="4" spans="1:6">
      <c r="A4" s="638"/>
      <c r="B4" s="643" t="s">
        <v>1246</v>
      </c>
      <c r="C4" s="643"/>
      <c r="D4" s="643"/>
      <c r="E4" s="644"/>
      <c r="F4" s="644"/>
    </row>
    <row r="5" spans="1:6" ht="27" customHeight="1">
      <c r="A5" s="638"/>
      <c r="B5" s="645" t="s">
        <v>1248</v>
      </c>
      <c r="C5" s="645"/>
      <c r="D5" s="645"/>
      <c r="E5" s="644"/>
      <c r="F5" s="644"/>
    </row>
    <row r="6" spans="1:6" ht="85.5" customHeight="1">
      <c r="A6" s="638"/>
      <c r="B6" s="646" t="s">
        <v>1276</v>
      </c>
      <c r="C6" s="647"/>
      <c r="D6" s="647"/>
      <c r="E6" s="648"/>
      <c r="F6" s="649"/>
    </row>
    <row r="7" spans="1:6" ht="51.75" customHeight="1">
      <c r="A7" s="638"/>
      <c r="B7" s="672" t="s">
        <v>1277</v>
      </c>
      <c r="C7" s="673"/>
      <c r="D7" s="673"/>
      <c r="E7" s="673"/>
      <c r="F7" s="674"/>
    </row>
    <row r="8" spans="1:6" ht="52.5" customHeight="1">
      <c r="A8" s="638"/>
      <c r="B8" s="646" t="s">
        <v>1278</v>
      </c>
      <c r="C8" s="647"/>
      <c r="D8" s="647"/>
      <c r="E8" s="648"/>
      <c r="F8" s="649"/>
    </row>
    <row r="9" spans="1:6" ht="61.5" customHeight="1">
      <c r="A9" s="638"/>
      <c r="B9" s="672" t="s">
        <v>1277</v>
      </c>
      <c r="C9" s="673"/>
      <c r="D9" s="673"/>
      <c r="E9" s="673"/>
      <c r="F9" s="674"/>
    </row>
    <row r="10" spans="1:6" ht="67.5" customHeight="1">
      <c r="A10" s="638"/>
      <c r="B10" s="646" t="s">
        <v>1279</v>
      </c>
      <c r="C10" s="647"/>
      <c r="D10" s="647"/>
      <c r="E10" s="648"/>
      <c r="F10" s="649"/>
    </row>
    <row r="11" spans="1:6" ht="54.75" customHeight="1">
      <c r="A11" s="638"/>
      <c r="B11" s="672" t="s">
        <v>1277</v>
      </c>
      <c r="C11" s="673"/>
      <c r="D11" s="673"/>
      <c r="E11" s="673"/>
      <c r="F11" s="674"/>
    </row>
  </sheetData>
  <sheetProtection algorithmName="SHA-512" hashValue="p7cYM8jWcocIz9AXMFv+XnDNkScbSoAVA0HQyMt42U4KJlwC9EVc0WBnThtoR6weZgZ0tyOqdHhajd11DRztpg==" saltValue="rRnkF/eDyua90tIYXW2wMA==" spinCount="100000" sheet="1" objects="1" scenarios="1"/>
  <mergeCells count="10">
    <mergeCell ref="B8:F8"/>
    <mergeCell ref="B9:F9"/>
    <mergeCell ref="B10:F10"/>
    <mergeCell ref="B11:F11"/>
    <mergeCell ref="B1:F1"/>
    <mergeCell ref="B2:F2"/>
    <mergeCell ref="B4:F4"/>
    <mergeCell ref="B5:F5"/>
    <mergeCell ref="B6:F6"/>
    <mergeCell ref="B7:F7"/>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395511"/>
  </sheetPr>
  <dimension ref="A1:F360"/>
  <sheetViews>
    <sheetView topLeftCell="A12" zoomScaleNormal="100" workbookViewId="0">
      <selection activeCell="F40" sqref="F40"/>
    </sheetView>
  </sheetViews>
  <sheetFormatPr defaultColWidth="10" defaultRowHeight="18"/>
  <cols>
    <col min="1" max="1" width="5.33203125" style="264" customWidth="1"/>
    <col min="2" max="2" width="28.44140625" style="265" customWidth="1"/>
    <col min="3" max="3" width="5.109375" style="265" customWidth="1"/>
    <col min="4" max="4" width="7.109375" style="265"/>
    <col min="5" max="5" width="10.21875" style="679" customWidth="1"/>
    <col min="6" max="6" width="10.77734375" style="679" customWidth="1"/>
  </cols>
  <sheetData>
    <row r="1" spans="1:6">
      <c r="D1" s="266"/>
      <c r="F1" s="680"/>
    </row>
    <row r="2" spans="1:6" ht="20.25">
      <c r="A2" s="268" t="s">
        <v>1080</v>
      </c>
      <c r="B2" s="269" t="s">
        <v>1081</v>
      </c>
      <c r="C2" s="270"/>
      <c r="D2" s="271"/>
      <c r="E2" s="677"/>
      <c r="F2" s="678"/>
    </row>
    <row r="3" spans="1:6">
      <c r="D3" s="266"/>
      <c r="F3" s="680"/>
    </row>
    <row r="4" spans="1:6">
      <c r="D4" s="266"/>
      <c r="F4" s="680"/>
    </row>
    <row r="5" spans="1:6">
      <c r="D5" s="266"/>
      <c r="F5" s="680"/>
    </row>
    <row r="6" spans="1:6">
      <c r="B6" s="260" t="s">
        <v>674</v>
      </c>
      <c r="D6" s="266"/>
      <c r="F6" s="680"/>
    </row>
    <row r="7" spans="1:6">
      <c r="D7" s="266"/>
      <c r="F7" s="680"/>
    </row>
    <row r="8" spans="1:6">
      <c r="A8" s="264" t="s">
        <v>1082</v>
      </c>
      <c r="B8" s="272" t="s">
        <v>1083</v>
      </c>
      <c r="C8" s="273"/>
      <c r="D8" s="274"/>
      <c r="E8" s="681"/>
      <c r="F8" s="682">
        <f>F103</f>
        <v>0</v>
      </c>
    </row>
    <row r="9" spans="1:6">
      <c r="D9" s="266"/>
      <c r="F9" s="680"/>
    </row>
    <row r="10" spans="1:6">
      <c r="A10" s="264" t="s">
        <v>1084</v>
      </c>
      <c r="B10" s="272" t="s">
        <v>198</v>
      </c>
      <c r="C10" s="273"/>
      <c r="D10" s="274"/>
      <c r="E10" s="681"/>
      <c r="F10" s="682">
        <f>F163</f>
        <v>0</v>
      </c>
    </row>
    <row r="11" spans="1:6">
      <c r="D11" s="266"/>
      <c r="F11" s="680"/>
    </row>
    <row r="12" spans="1:6">
      <c r="A12" s="264" t="s">
        <v>1085</v>
      </c>
      <c r="B12" s="272" t="s">
        <v>1086</v>
      </c>
      <c r="C12" s="273"/>
      <c r="D12" s="274"/>
      <c r="E12" s="681"/>
      <c r="F12" s="682">
        <f>F206</f>
        <v>0</v>
      </c>
    </row>
    <row r="13" spans="1:6">
      <c r="D13" s="266"/>
      <c r="F13" s="680"/>
    </row>
    <row r="14" spans="1:6">
      <c r="A14" s="264" t="s">
        <v>1087</v>
      </c>
      <c r="B14" s="272" t="s">
        <v>1088</v>
      </c>
      <c r="C14" s="273"/>
      <c r="D14" s="274"/>
      <c r="E14" s="681"/>
      <c r="F14" s="682">
        <f>F258</f>
        <v>0</v>
      </c>
    </row>
    <row r="15" spans="1:6">
      <c r="D15" s="266"/>
      <c r="F15" s="680"/>
    </row>
    <row r="16" spans="1:6">
      <c r="A16" s="264" t="s">
        <v>1089</v>
      </c>
      <c r="B16" s="272" t="s">
        <v>1090</v>
      </c>
      <c r="C16" s="273"/>
      <c r="D16" s="274"/>
      <c r="E16" s="681"/>
      <c r="F16" s="682">
        <f>F301</f>
        <v>0</v>
      </c>
    </row>
    <row r="17" spans="1:6">
      <c r="D17" s="266"/>
      <c r="F17" s="680"/>
    </row>
    <row r="18" spans="1:6">
      <c r="A18" s="264" t="s">
        <v>1091</v>
      </c>
      <c r="B18" s="276" t="s">
        <v>1092</v>
      </c>
      <c r="C18" s="273"/>
      <c r="D18" s="274"/>
      <c r="E18" s="681"/>
      <c r="F18" s="682">
        <f>F358</f>
        <v>0</v>
      </c>
    </row>
    <row r="19" spans="1:6" ht="18.75" thickBot="1">
      <c r="B19" s="277"/>
      <c r="C19" s="278"/>
      <c r="D19" s="279"/>
      <c r="E19" s="683"/>
      <c r="F19" s="684"/>
    </row>
    <row r="20" spans="1:6">
      <c r="D20" s="266"/>
      <c r="F20" s="680"/>
    </row>
    <row r="21" spans="1:6">
      <c r="B21" s="260" t="s">
        <v>1093</v>
      </c>
      <c r="D21" s="266"/>
      <c r="F21" s="685">
        <f>SUM(F8:F18)</f>
        <v>0</v>
      </c>
    </row>
    <row r="22" spans="1:6">
      <c r="B22" s="260"/>
      <c r="D22" s="266"/>
      <c r="F22" s="685"/>
    </row>
    <row r="23" spans="1:6">
      <c r="B23" s="260"/>
      <c r="D23" s="266"/>
      <c r="F23" s="685"/>
    </row>
    <row r="24" spans="1:6">
      <c r="A24" s="280" t="s">
        <v>1082</v>
      </c>
      <c r="B24" s="260" t="s">
        <v>1083</v>
      </c>
      <c r="D24" s="266"/>
      <c r="F24" s="680"/>
    </row>
    <row r="25" spans="1:6">
      <c r="B25" s="260"/>
      <c r="D25" s="266"/>
      <c r="F25" s="680"/>
    </row>
    <row r="26" spans="1:6">
      <c r="B26" s="686" t="s">
        <v>684</v>
      </c>
      <c r="C26" s="686" t="s">
        <v>1094</v>
      </c>
      <c r="D26" s="687" t="s">
        <v>768</v>
      </c>
      <c r="E26" s="688" t="s">
        <v>1095</v>
      </c>
      <c r="F26" s="689" t="s">
        <v>686</v>
      </c>
    </row>
    <row r="27" spans="1:6">
      <c r="B27" s="260"/>
      <c r="D27" s="266"/>
      <c r="F27" s="680"/>
    </row>
    <row r="28" spans="1:6">
      <c r="A28" s="282" t="s">
        <v>3</v>
      </c>
      <c r="B28" s="283" t="s">
        <v>1096</v>
      </c>
      <c r="C28" s="267"/>
      <c r="D28" s="284"/>
    </row>
    <row r="29" spans="1:6">
      <c r="B29" s="283" t="s">
        <v>1097</v>
      </c>
      <c r="C29" s="267"/>
      <c r="D29" s="284"/>
    </row>
    <row r="30" spans="1:6">
      <c r="A30" s="282"/>
      <c r="B30" s="283" t="s">
        <v>1098</v>
      </c>
      <c r="C30" s="267"/>
      <c r="D30" s="284"/>
    </row>
    <row r="31" spans="1:6">
      <c r="A31" s="282"/>
      <c r="B31" s="283" t="s">
        <v>1099</v>
      </c>
      <c r="C31" s="285"/>
      <c r="D31" s="284"/>
    </row>
    <row r="32" spans="1:6">
      <c r="A32" s="282"/>
      <c r="B32" s="128" t="s">
        <v>1100</v>
      </c>
      <c r="C32" s="286"/>
      <c r="D32" s="287"/>
      <c r="E32" s="690"/>
      <c r="F32" s="690"/>
    </row>
    <row r="33" spans="1:6">
      <c r="A33" s="282"/>
      <c r="B33" s="128"/>
      <c r="C33" s="289" t="s">
        <v>109</v>
      </c>
      <c r="D33" s="290">
        <v>0</v>
      </c>
      <c r="E33" s="691"/>
      <c r="F33" s="692">
        <f>D33*E33</f>
        <v>0</v>
      </c>
    </row>
    <row r="34" spans="1:6">
      <c r="A34" s="282"/>
      <c r="B34" s="283"/>
      <c r="C34" s="285"/>
      <c r="D34" s="284"/>
    </row>
    <row r="35" spans="1:6">
      <c r="A35" s="282" t="s">
        <v>5</v>
      </c>
      <c r="B35" s="283" t="s">
        <v>1101</v>
      </c>
      <c r="C35" s="285"/>
      <c r="D35" s="284"/>
    </row>
    <row r="36" spans="1:6">
      <c r="A36" s="282"/>
      <c r="B36" s="283" t="s">
        <v>1102</v>
      </c>
      <c r="C36" s="285"/>
      <c r="D36" s="284"/>
    </row>
    <row r="37" spans="1:6">
      <c r="A37" s="282"/>
      <c r="B37" s="283" t="s">
        <v>1103</v>
      </c>
      <c r="C37" s="285"/>
      <c r="D37" s="284"/>
    </row>
    <row r="38" spans="1:6">
      <c r="A38" s="282"/>
      <c r="B38" s="283" t="s">
        <v>1104</v>
      </c>
      <c r="C38" s="285"/>
      <c r="D38" s="284"/>
    </row>
    <row r="39" spans="1:6">
      <c r="A39" s="282"/>
      <c r="B39" s="283" t="s">
        <v>1105</v>
      </c>
      <c r="C39" s="285"/>
      <c r="D39" s="284"/>
    </row>
    <row r="40" spans="1:6">
      <c r="A40" s="282"/>
      <c r="B40" s="283"/>
      <c r="C40" s="291" t="s">
        <v>109</v>
      </c>
      <c r="D40" s="292">
        <v>1</v>
      </c>
      <c r="E40" s="693"/>
      <c r="F40" s="692">
        <f>D40*E40</f>
        <v>0</v>
      </c>
    </row>
    <row r="41" spans="1:6">
      <c r="B41" s="260"/>
      <c r="D41" s="266"/>
      <c r="F41" s="680"/>
    </row>
    <row r="42" spans="1:6">
      <c r="A42" s="264" t="s">
        <v>7</v>
      </c>
      <c r="B42" s="265" t="s">
        <v>1106</v>
      </c>
      <c r="D42" s="266"/>
      <c r="F42" s="680"/>
    </row>
    <row r="43" spans="1:6">
      <c r="B43" s="265" t="s">
        <v>1107</v>
      </c>
      <c r="D43" s="266"/>
      <c r="F43" s="680"/>
    </row>
    <row r="44" spans="1:6">
      <c r="C44" s="293" t="s">
        <v>1108</v>
      </c>
      <c r="D44" s="294">
        <v>542</v>
      </c>
      <c r="E44" s="693"/>
      <c r="F44" s="692">
        <f>D44*E44</f>
        <v>0</v>
      </c>
    </row>
    <row r="45" spans="1:6">
      <c r="C45" s="267"/>
      <c r="D45" s="266"/>
      <c r="F45" s="694"/>
    </row>
    <row r="46" spans="1:6">
      <c r="A46" s="264" t="s">
        <v>9</v>
      </c>
      <c r="B46" s="265" t="s">
        <v>1109</v>
      </c>
      <c r="C46" s="267"/>
      <c r="D46" s="266"/>
      <c r="F46" s="694"/>
    </row>
    <row r="47" spans="1:6">
      <c r="B47" s="265" t="s">
        <v>1110</v>
      </c>
      <c r="C47" s="267"/>
      <c r="D47" s="266"/>
      <c r="F47" s="694"/>
    </row>
    <row r="48" spans="1:6">
      <c r="B48" s="265" t="s">
        <v>1111</v>
      </c>
      <c r="C48" s="267"/>
      <c r="D48" s="266"/>
      <c r="F48" s="694"/>
    </row>
    <row r="49" spans="1:6">
      <c r="C49" s="293" t="s">
        <v>109</v>
      </c>
      <c r="D49" s="294">
        <v>20</v>
      </c>
      <c r="E49" s="693"/>
      <c r="F49" s="692">
        <f>D49*E49</f>
        <v>0</v>
      </c>
    </row>
    <row r="50" spans="1:6">
      <c r="C50" s="267"/>
      <c r="D50" s="266"/>
      <c r="F50" s="680"/>
    </row>
    <row r="51" spans="1:6">
      <c r="A51" s="264" t="s">
        <v>11</v>
      </c>
      <c r="B51" s="265" t="s">
        <v>1112</v>
      </c>
      <c r="C51" s="267"/>
      <c r="D51" s="266"/>
      <c r="F51" s="680"/>
    </row>
    <row r="52" spans="1:6">
      <c r="B52" s="265" t="s">
        <v>1113</v>
      </c>
      <c r="C52" s="267"/>
      <c r="D52" s="266"/>
      <c r="F52" s="680"/>
    </row>
    <row r="53" spans="1:6">
      <c r="B53" s="265" t="s">
        <v>1114</v>
      </c>
      <c r="C53" s="267"/>
      <c r="D53" s="266"/>
      <c r="F53" s="680"/>
    </row>
    <row r="54" spans="1:6">
      <c r="B54" s="265" t="s">
        <v>1115</v>
      </c>
      <c r="C54" s="267"/>
      <c r="D54" s="266"/>
      <c r="F54" s="680"/>
    </row>
    <row r="55" spans="1:6">
      <c r="C55" s="293" t="s">
        <v>109</v>
      </c>
      <c r="D55" s="294">
        <v>17</v>
      </c>
      <c r="E55" s="693"/>
      <c r="F55" s="692">
        <f>D55*E55</f>
        <v>0</v>
      </c>
    </row>
    <row r="56" spans="1:6">
      <c r="C56" s="267"/>
      <c r="D56" s="266"/>
      <c r="F56" s="694"/>
    </row>
    <row r="57" spans="1:6">
      <c r="A57" s="264" t="s">
        <v>13</v>
      </c>
      <c r="B57" s="265" t="s">
        <v>1116</v>
      </c>
      <c r="C57" s="267"/>
      <c r="D57" s="266"/>
      <c r="F57" s="694"/>
    </row>
    <row r="58" spans="1:6">
      <c r="B58" s="265" t="s">
        <v>1117</v>
      </c>
      <c r="C58" s="267"/>
      <c r="D58" s="266"/>
      <c r="F58" s="694"/>
    </row>
    <row r="59" spans="1:6">
      <c r="C59" s="293" t="s">
        <v>534</v>
      </c>
      <c r="D59" s="294">
        <v>30</v>
      </c>
      <c r="E59" s="693"/>
      <c r="F59" s="692">
        <f>D59*E59</f>
        <v>0</v>
      </c>
    </row>
    <row r="60" spans="1:6">
      <c r="C60" s="267"/>
      <c r="D60" s="266"/>
      <c r="F60" s="694"/>
    </row>
    <row r="61" spans="1:6">
      <c r="A61" s="264" t="s">
        <v>15</v>
      </c>
      <c r="B61" s="265" t="s">
        <v>1118</v>
      </c>
      <c r="C61" s="267"/>
      <c r="D61" s="266"/>
      <c r="F61" s="694"/>
    </row>
    <row r="62" spans="1:6">
      <c r="B62" s="265" t="s">
        <v>1119</v>
      </c>
      <c r="C62" s="267"/>
      <c r="D62" s="266"/>
      <c r="F62" s="694"/>
    </row>
    <row r="63" spans="1:6">
      <c r="B63" s="265" t="s">
        <v>1120</v>
      </c>
      <c r="C63" s="267"/>
      <c r="D63" s="266"/>
      <c r="F63" s="694"/>
    </row>
    <row r="64" spans="1:6">
      <c r="C64" s="293" t="s">
        <v>534</v>
      </c>
      <c r="D64" s="294">
        <v>20</v>
      </c>
      <c r="E64" s="693"/>
      <c r="F64" s="692">
        <f>D64*E64</f>
        <v>0</v>
      </c>
    </row>
    <row r="65" spans="1:6">
      <c r="C65" s="267"/>
      <c r="D65" s="266"/>
      <c r="F65" s="694"/>
    </row>
    <row r="66" spans="1:6">
      <c r="A66" s="264" t="s">
        <v>17</v>
      </c>
      <c r="B66" s="265" t="s">
        <v>1121</v>
      </c>
      <c r="C66" s="267"/>
      <c r="D66" s="266"/>
      <c r="F66" s="694"/>
    </row>
    <row r="67" spans="1:6">
      <c r="B67" s="265" t="s">
        <v>1122</v>
      </c>
      <c r="C67" s="267"/>
      <c r="D67" s="266"/>
      <c r="F67" s="694"/>
    </row>
    <row r="68" spans="1:6">
      <c r="C68" s="293" t="s">
        <v>109</v>
      </c>
      <c r="D68" s="294">
        <v>0</v>
      </c>
      <c r="E68" s="693"/>
      <c r="F68" s="692">
        <f>D68*E68</f>
        <v>0</v>
      </c>
    </row>
    <row r="69" spans="1:6">
      <c r="C69" s="267"/>
      <c r="D69" s="266"/>
      <c r="F69" s="694"/>
    </row>
    <row r="70" spans="1:6">
      <c r="A70" s="264" t="s">
        <v>19</v>
      </c>
      <c r="B70" s="265" t="s">
        <v>1123</v>
      </c>
      <c r="C70" s="267"/>
      <c r="D70" s="266"/>
      <c r="F70" s="694"/>
    </row>
    <row r="71" spans="1:6">
      <c r="B71" s="265" t="s">
        <v>1124</v>
      </c>
      <c r="C71" s="267"/>
      <c r="D71" s="266"/>
      <c r="F71" s="694"/>
    </row>
    <row r="72" spans="1:6">
      <c r="B72" s="265" t="s">
        <v>1125</v>
      </c>
      <c r="C72" s="267"/>
      <c r="D72" s="266"/>
      <c r="F72" s="694"/>
    </row>
    <row r="73" spans="1:6">
      <c r="C73" s="267"/>
      <c r="D73" s="266"/>
      <c r="F73" s="694"/>
    </row>
    <row r="74" spans="1:6">
      <c r="C74" s="293" t="s">
        <v>407</v>
      </c>
      <c r="D74" s="294">
        <v>1</v>
      </c>
      <c r="E74" s="693"/>
      <c r="F74" s="692">
        <f>D74*E74</f>
        <v>0</v>
      </c>
    </row>
    <row r="75" spans="1:6">
      <c r="C75" s="267"/>
      <c r="D75" s="266"/>
      <c r="F75" s="694"/>
    </row>
    <row r="76" spans="1:6">
      <c r="A76" s="264" t="s">
        <v>21</v>
      </c>
      <c r="B76" s="265" t="s">
        <v>1126</v>
      </c>
      <c r="C76" s="267"/>
      <c r="D76" s="266"/>
      <c r="F76" s="694"/>
    </row>
    <row r="77" spans="1:6">
      <c r="C77" s="293" t="s">
        <v>407</v>
      </c>
      <c r="D77" s="294">
        <v>1</v>
      </c>
      <c r="E77" s="693"/>
      <c r="F77" s="692">
        <f>D77*E77</f>
        <v>0</v>
      </c>
    </row>
    <row r="78" spans="1:6">
      <c r="C78" s="267"/>
      <c r="D78" s="266"/>
      <c r="F78" s="694"/>
    </row>
    <row r="79" spans="1:6">
      <c r="A79" s="264" t="s">
        <v>23</v>
      </c>
      <c r="B79" s="265" t="s">
        <v>1127</v>
      </c>
      <c r="C79" s="267"/>
      <c r="D79" s="266"/>
      <c r="F79" s="694"/>
    </row>
    <row r="80" spans="1:6">
      <c r="B80" s="265" t="s">
        <v>1128</v>
      </c>
      <c r="C80" s="267"/>
      <c r="D80" s="266"/>
      <c r="F80" s="694"/>
    </row>
    <row r="81" spans="1:6">
      <c r="B81" s="265" t="s">
        <v>1129</v>
      </c>
      <c r="C81" s="267"/>
      <c r="D81" s="266"/>
      <c r="F81" s="694"/>
    </row>
    <row r="82" spans="1:6">
      <c r="B82" s="265" t="s">
        <v>1130</v>
      </c>
      <c r="C82" s="267"/>
      <c r="D82" s="266"/>
      <c r="F82" s="694"/>
    </row>
    <row r="83" spans="1:6">
      <c r="B83" s="265" t="s">
        <v>1131</v>
      </c>
      <c r="C83" s="267"/>
      <c r="D83" s="266"/>
      <c r="F83" s="694"/>
    </row>
    <row r="84" spans="1:6">
      <c r="B84" s="265" t="s">
        <v>1132</v>
      </c>
      <c r="C84" s="267"/>
      <c r="D84" s="266"/>
      <c r="F84" s="694"/>
    </row>
    <row r="85" spans="1:6">
      <c r="C85" s="293" t="s">
        <v>1108</v>
      </c>
      <c r="D85" s="294">
        <v>542</v>
      </c>
      <c r="E85" s="693"/>
      <c r="F85" s="692">
        <f>D85*E85</f>
        <v>0</v>
      </c>
    </row>
    <row r="86" spans="1:6">
      <c r="C86" s="267"/>
      <c r="D86" s="266"/>
      <c r="F86" s="694"/>
    </row>
    <row r="87" spans="1:6">
      <c r="A87" s="264" t="s">
        <v>25</v>
      </c>
      <c r="B87" s="265" t="s">
        <v>1133</v>
      </c>
      <c r="C87" s="267"/>
      <c r="D87" s="266"/>
      <c r="F87" s="694"/>
    </row>
    <row r="88" spans="1:6">
      <c r="B88" s="265" t="s">
        <v>1134</v>
      </c>
      <c r="C88" s="267"/>
      <c r="D88" s="266"/>
      <c r="F88" s="694"/>
    </row>
    <row r="89" spans="1:6">
      <c r="C89" s="267"/>
      <c r="D89" s="266"/>
      <c r="F89" s="694"/>
    </row>
    <row r="90" spans="1:6">
      <c r="C90" s="293" t="s">
        <v>407</v>
      </c>
      <c r="D90" s="294">
        <v>1</v>
      </c>
      <c r="E90" s="693"/>
      <c r="F90" s="692">
        <f>D90*E90</f>
        <v>0</v>
      </c>
    </row>
    <row r="91" spans="1:6">
      <c r="C91" s="267"/>
      <c r="D91" s="266"/>
      <c r="F91" s="694"/>
    </row>
    <row r="92" spans="1:6">
      <c r="A92" s="264" t="s">
        <v>27</v>
      </c>
      <c r="B92" s="265" t="s">
        <v>1135</v>
      </c>
      <c r="C92" s="267"/>
      <c r="D92" s="266"/>
      <c r="F92" s="694"/>
    </row>
    <row r="93" spans="1:6">
      <c r="B93" s="265" t="s">
        <v>1136</v>
      </c>
      <c r="C93" s="267"/>
      <c r="D93" s="266"/>
      <c r="F93" s="694"/>
    </row>
    <row r="94" spans="1:6">
      <c r="C94" s="267"/>
      <c r="D94" s="266"/>
      <c r="F94" s="694"/>
    </row>
    <row r="95" spans="1:6">
      <c r="C95" s="293" t="s">
        <v>407</v>
      </c>
      <c r="D95" s="294">
        <v>1</v>
      </c>
      <c r="E95" s="693"/>
      <c r="F95" s="692">
        <f>D95*E95</f>
        <v>0</v>
      </c>
    </row>
    <row r="96" spans="1:6">
      <c r="C96" s="267"/>
      <c r="D96" s="266"/>
      <c r="F96" s="694"/>
    </row>
    <row r="97" spans="1:6">
      <c r="A97" s="264" t="s">
        <v>29</v>
      </c>
      <c r="B97" s="265" t="s">
        <v>1137</v>
      </c>
      <c r="C97" s="267"/>
      <c r="D97" s="266"/>
      <c r="F97" s="694"/>
    </row>
    <row r="98" spans="1:6">
      <c r="B98" s="265" t="s">
        <v>1138</v>
      </c>
      <c r="C98" s="267"/>
      <c r="D98" s="266"/>
      <c r="F98" s="694"/>
    </row>
    <row r="99" spans="1:6">
      <c r="B99" s="265" t="s">
        <v>1139</v>
      </c>
      <c r="C99" s="267"/>
      <c r="D99" s="266"/>
      <c r="F99" s="694"/>
    </row>
    <row r="100" spans="1:6">
      <c r="B100" s="265" t="s">
        <v>1140</v>
      </c>
      <c r="C100" s="267"/>
      <c r="D100" s="266"/>
      <c r="F100" s="694"/>
    </row>
    <row r="101" spans="1:6">
      <c r="C101" s="293" t="s">
        <v>407</v>
      </c>
      <c r="D101" s="294">
        <v>2</v>
      </c>
      <c r="E101" s="693"/>
      <c r="F101" s="692">
        <f>D101*E101</f>
        <v>0</v>
      </c>
    </row>
    <row r="102" spans="1:6">
      <c r="B102" s="295"/>
      <c r="C102" s="296"/>
      <c r="D102" s="297"/>
      <c r="E102" s="695"/>
      <c r="F102" s="695"/>
    </row>
    <row r="103" spans="1:6">
      <c r="B103" s="298" t="s">
        <v>1141</v>
      </c>
      <c r="C103" s="275"/>
      <c r="D103" s="274"/>
      <c r="E103" s="681"/>
      <c r="F103" s="696">
        <f>SUM(F28:F102)</f>
        <v>0</v>
      </c>
    </row>
    <row r="104" spans="1:6">
      <c r="B104" s="260"/>
      <c r="C104" s="267"/>
      <c r="D104" s="266"/>
      <c r="F104" s="685"/>
    </row>
    <row r="105" spans="1:6">
      <c r="B105" s="260"/>
      <c r="C105" s="267"/>
      <c r="D105" s="266"/>
      <c r="F105" s="685"/>
    </row>
    <row r="106" spans="1:6">
      <c r="A106" s="280" t="s">
        <v>1084</v>
      </c>
      <c r="B106" s="260" t="s">
        <v>198</v>
      </c>
      <c r="C106" s="267"/>
      <c r="D106" s="266"/>
      <c r="F106" s="680"/>
    </row>
    <row r="107" spans="1:6">
      <c r="C107" s="267"/>
      <c r="D107" s="266"/>
      <c r="F107" s="680"/>
    </row>
    <row r="108" spans="1:6">
      <c r="B108" s="686" t="s">
        <v>684</v>
      </c>
      <c r="C108" s="686" t="s">
        <v>1094</v>
      </c>
      <c r="D108" s="687" t="s">
        <v>768</v>
      </c>
      <c r="E108" s="688" t="s">
        <v>1095</v>
      </c>
      <c r="F108" s="689" t="s">
        <v>686</v>
      </c>
    </row>
    <row r="109" spans="1:6">
      <c r="C109" s="267"/>
      <c r="D109" s="266"/>
      <c r="F109" s="680"/>
    </row>
    <row r="110" spans="1:6">
      <c r="A110" s="264" t="s">
        <v>3</v>
      </c>
      <c r="B110" s="265" t="s">
        <v>1142</v>
      </c>
      <c r="C110" s="267"/>
      <c r="D110" s="266"/>
      <c r="F110" s="680"/>
    </row>
    <row r="111" spans="1:6">
      <c r="B111" s="265" t="s">
        <v>1143</v>
      </c>
      <c r="C111" s="267"/>
      <c r="D111" s="266"/>
      <c r="F111" s="680"/>
    </row>
    <row r="112" spans="1:6">
      <c r="B112" s="265" t="s">
        <v>1144</v>
      </c>
      <c r="C112" s="267"/>
      <c r="D112" s="266"/>
      <c r="F112" s="680"/>
    </row>
    <row r="113" spans="1:6">
      <c r="C113" s="293" t="s">
        <v>185</v>
      </c>
      <c r="D113" s="294">
        <v>784</v>
      </c>
      <c r="E113" s="693"/>
      <c r="F113" s="692">
        <f>D113*E113</f>
        <v>0</v>
      </c>
    </row>
    <row r="114" spans="1:6">
      <c r="C114" s="267"/>
      <c r="D114" s="266"/>
      <c r="F114" s="694"/>
    </row>
    <row r="115" spans="1:6">
      <c r="A115" s="264" t="s">
        <v>580</v>
      </c>
      <c r="B115" s="265" t="s">
        <v>1142</v>
      </c>
      <c r="C115" s="267"/>
      <c r="D115" s="266"/>
      <c r="F115" s="694"/>
    </row>
    <row r="116" spans="1:6">
      <c r="B116" s="265" t="s">
        <v>1143</v>
      </c>
      <c r="C116" s="267"/>
      <c r="D116" s="266"/>
      <c r="F116" s="694"/>
    </row>
    <row r="117" spans="1:6">
      <c r="B117" s="265" t="s">
        <v>1145</v>
      </c>
      <c r="C117" s="267"/>
      <c r="D117" s="266"/>
      <c r="F117" s="694"/>
    </row>
    <row r="118" spans="1:6">
      <c r="C118" s="293" t="s">
        <v>185</v>
      </c>
      <c r="D118" s="294">
        <v>2880</v>
      </c>
      <c r="E118" s="693"/>
      <c r="F118" s="692">
        <f>D118*E118</f>
        <v>0</v>
      </c>
    </row>
    <row r="119" spans="1:6">
      <c r="C119" s="267"/>
      <c r="D119" s="266"/>
      <c r="F119" s="694"/>
    </row>
    <row r="120" spans="1:6">
      <c r="A120" s="264" t="s">
        <v>588</v>
      </c>
      <c r="B120" s="265" t="s">
        <v>1146</v>
      </c>
      <c r="C120" s="267"/>
      <c r="D120" s="266"/>
      <c r="F120" s="694"/>
    </row>
    <row r="121" spans="1:6">
      <c r="B121" s="265" t="s">
        <v>1147</v>
      </c>
      <c r="C121" s="267"/>
      <c r="D121" s="266"/>
      <c r="F121" s="694"/>
    </row>
    <row r="122" spans="1:6">
      <c r="B122" s="265" t="s">
        <v>1145</v>
      </c>
      <c r="C122" s="267"/>
      <c r="D122" s="266"/>
      <c r="F122" s="694"/>
    </row>
    <row r="123" spans="1:6">
      <c r="C123" s="293" t="s">
        <v>185</v>
      </c>
      <c r="D123" s="294">
        <v>50</v>
      </c>
      <c r="E123" s="693"/>
      <c r="F123" s="692">
        <f>D123*E123</f>
        <v>0</v>
      </c>
    </row>
    <row r="124" spans="1:6">
      <c r="C124" s="267"/>
      <c r="D124" s="266"/>
      <c r="F124" s="694"/>
    </row>
    <row r="125" spans="1:6">
      <c r="A125" s="264" t="s">
        <v>9</v>
      </c>
      <c r="B125" s="265" t="s">
        <v>1148</v>
      </c>
      <c r="C125" s="267"/>
      <c r="D125" s="266"/>
      <c r="F125" s="694"/>
    </row>
    <row r="126" spans="1:6">
      <c r="B126" s="265" t="s">
        <v>1149</v>
      </c>
      <c r="C126" s="267"/>
      <c r="D126" s="266"/>
      <c r="F126" s="694"/>
    </row>
    <row r="127" spans="1:6">
      <c r="B127" s="265" t="s">
        <v>1150</v>
      </c>
      <c r="C127" s="267"/>
      <c r="D127" s="266"/>
      <c r="F127" s="694"/>
    </row>
    <row r="128" spans="1:6">
      <c r="C128" s="267"/>
      <c r="D128" s="266"/>
      <c r="F128" s="694"/>
    </row>
    <row r="129" spans="1:6">
      <c r="C129" s="293" t="s">
        <v>152</v>
      </c>
      <c r="D129" s="294">
        <v>4890</v>
      </c>
      <c r="E129" s="693"/>
      <c r="F129" s="692">
        <f>D129*E129</f>
        <v>0</v>
      </c>
    </row>
    <row r="130" spans="1:6">
      <c r="C130" s="267"/>
      <c r="D130" s="266"/>
      <c r="F130" s="694"/>
    </row>
    <row r="131" spans="1:6">
      <c r="A131" s="264" t="s">
        <v>13</v>
      </c>
      <c r="B131" s="299" t="s">
        <v>1284</v>
      </c>
      <c r="C131" s="267"/>
      <c r="D131" s="266"/>
      <c r="F131" s="680"/>
    </row>
    <row r="132" spans="1:6">
      <c r="B132" s="299" t="s">
        <v>1151</v>
      </c>
      <c r="C132" s="267"/>
      <c r="D132" s="266"/>
      <c r="F132" s="680"/>
    </row>
    <row r="133" spans="1:6">
      <c r="B133" s="299" t="s">
        <v>1152</v>
      </c>
      <c r="C133" s="267"/>
      <c r="D133" s="266"/>
      <c r="F133" s="680"/>
    </row>
    <row r="134" spans="1:6">
      <c r="B134" s="299" t="s">
        <v>1153</v>
      </c>
      <c r="C134" s="267"/>
      <c r="D134" s="266"/>
      <c r="F134" s="680"/>
    </row>
    <row r="135" spans="1:6">
      <c r="B135" s="299" t="s">
        <v>1154</v>
      </c>
      <c r="C135" s="267"/>
      <c r="D135" s="266"/>
      <c r="F135" s="680"/>
    </row>
    <row r="136" spans="1:6">
      <c r="B136" s="299" t="s">
        <v>1155</v>
      </c>
      <c r="C136" s="267"/>
      <c r="D136" s="266"/>
      <c r="F136" s="680"/>
    </row>
    <row r="137" spans="1:6">
      <c r="B137" s="299"/>
      <c r="C137" s="267"/>
      <c r="D137" s="266"/>
      <c r="F137" s="680"/>
    </row>
    <row r="138" spans="1:6">
      <c r="C138" s="293" t="s">
        <v>185</v>
      </c>
      <c r="D138" s="294">
        <v>642</v>
      </c>
      <c r="E138" s="693"/>
      <c r="F138" s="692">
        <f>D138*E138</f>
        <v>0</v>
      </c>
    </row>
    <row r="139" spans="1:6">
      <c r="C139" s="267"/>
      <c r="D139" s="266"/>
      <c r="F139" s="694"/>
    </row>
    <row r="140" spans="1:6">
      <c r="A140" s="300" t="s">
        <v>15</v>
      </c>
      <c r="B140" s="301" t="s">
        <v>1156</v>
      </c>
      <c r="C140" s="302"/>
      <c r="D140" s="284"/>
      <c r="E140" s="695"/>
      <c r="F140" s="695"/>
    </row>
    <row r="141" spans="1:6">
      <c r="A141" s="300"/>
      <c r="B141" s="301" t="s">
        <v>1157</v>
      </c>
      <c r="C141" s="302"/>
      <c r="D141" s="284"/>
      <c r="E141" s="695"/>
      <c r="F141" s="695"/>
    </row>
    <row r="142" spans="1:6">
      <c r="A142" s="303"/>
      <c r="B142" s="301" t="s">
        <v>1158</v>
      </c>
      <c r="C142" s="302"/>
      <c r="D142" s="284"/>
      <c r="E142" s="695"/>
      <c r="F142" s="695"/>
    </row>
    <row r="143" spans="1:6">
      <c r="A143" s="300"/>
      <c r="B143" s="301" t="s">
        <v>1159</v>
      </c>
      <c r="C143" s="302"/>
      <c r="D143" s="284"/>
      <c r="E143" s="695"/>
      <c r="F143" s="695"/>
    </row>
    <row r="144" spans="1:6">
      <c r="A144" s="300"/>
      <c r="B144" s="301"/>
      <c r="C144" s="302"/>
      <c r="D144" s="284"/>
      <c r="E144" s="695"/>
      <c r="F144" s="695"/>
    </row>
    <row r="145" spans="1:6">
      <c r="A145" s="303"/>
      <c r="C145" s="304" t="s">
        <v>185</v>
      </c>
      <c r="D145" s="294">
        <v>2880</v>
      </c>
      <c r="E145" s="697"/>
      <c r="F145" s="698">
        <f>D145*E145</f>
        <v>0</v>
      </c>
    </row>
    <row r="146" spans="1:6">
      <c r="A146" s="303"/>
      <c r="B146" s="301"/>
      <c r="C146" s="297"/>
      <c r="D146" s="266"/>
      <c r="E146" s="695"/>
      <c r="F146" s="699"/>
    </row>
    <row r="147" spans="1:6">
      <c r="A147" s="300" t="s">
        <v>17</v>
      </c>
      <c r="B147" s="301" t="s">
        <v>1160</v>
      </c>
      <c r="C147" s="302"/>
      <c r="D147" s="284"/>
      <c r="E147" s="695"/>
      <c r="F147" s="695"/>
    </row>
    <row r="148" spans="1:6">
      <c r="A148" s="303"/>
      <c r="B148" s="301" t="s">
        <v>1158</v>
      </c>
      <c r="C148" s="302"/>
      <c r="D148" s="284"/>
      <c r="E148" s="695"/>
      <c r="F148" s="695"/>
    </row>
    <row r="149" spans="1:6">
      <c r="A149" s="300"/>
      <c r="B149" s="301" t="s">
        <v>1159</v>
      </c>
      <c r="C149" s="302"/>
      <c r="D149" s="284"/>
      <c r="E149" s="695"/>
      <c r="F149" s="695"/>
    </row>
    <row r="150" spans="1:6">
      <c r="A150" s="300"/>
      <c r="B150" s="301"/>
      <c r="C150" s="302"/>
      <c r="D150" s="284"/>
      <c r="E150" s="695"/>
      <c r="F150" s="695"/>
    </row>
    <row r="151" spans="1:6">
      <c r="A151" s="303"/>
      <c r="B151" s="301"/>
      <c r="C151" s="304" t="s">
        <v>185</v>
      </c>
      <c r="D151" s="294">
        <v>0</v>
      </c>
      <c r="E151" s="697"/>
      <c r="F151" s="698">
        <f>D151*E151</f>
        <v>0</v>
      </c>
    </row>
    <row r="152" spans="1:6">
      <c r="C152" s="267"/>
      <c r="D152" s="266"/>
      <c r="F152" s="694"/>
    </row>
    <row r="153" spans="1:6">
      <c r="A153" s="264" t="s">
        <v>19</v>
      </c>
      <c r="B153" s="265" t="s">
        <v>1161</v>
      </c>
      <c r="C153" s="267"/>
      <c r="D153" s="266"/>
      <c r="F153" s="680"/>
    </row>
    <row r="154" spans="1:6">
      <c r="B154" s="265" t="s">
        <v>1162</v>
      </c>
      <c r="C154" s="267"/>
      <c r="D154" s="266"/>
      <c r="F154" s="680"/>
    </row>
    <row r="155" spans="1:6">
      <c r="C155" s="293" t="s">
        <v>152</v>
      </c>
      <c r="D155" s="294">
        <v>813</v>
      </c>
      <c r="E155" s="693"/>
      <c r="F155" s="692">
        <f>D155*E155</f>
        <v>0</v>
      </c>
    </row>
    <row r="156" spans="1:6">
      <c r="C156" s="267"/>
      <c r="D156" s="266"/>
      <c r="F156" s="680"/>
    </row>
    <row r="157" spans="1:6">
      <c r="A157" s="264" t="s">
        <v>21</v>
      </c>
      <c r="B157" s="265" t="s">
        <v>1163</v>
      </c>
      <c r="C157" s="267"/>
      <c r="D157" s="266"/>
      <c r="F157" s="680"/>
    </row>
    <row r="158" spans="1:6">
      <c r="B158" s="265" t="s">
        <v>1164</v>
      </c>
      <c r="C158" s="267"/>
      <c r="D158" s="266"/>
      <c r="F158" s="680"/>
    </row>
    <row r="159" spans="1:6">
      <c r="B159" s="265" t="s">
        <v>1165</v>
      </c>
      <c r="C159" s="267"/>
      <c r="D159" s="266"/>
      <c r="F159" s="680"/>
    </row>
    <row r="160" spans="1:6">
      <c r="B160" s="265" t="s">
        <v>1166</v>
      </c>
      <c r="C160" s="267"/>
      <c r="D160" s="266"/>
      <c r="F160" s="680"/>
    </row>
    <row r="161" spans="1:6">
      <c r="B161" s="305" t="s">
        <v>1167</v>
      </c>
      <c r="C161" s="288"/>
      <c r="D161" s="306"/>
      <c r="E161" s="690"/>
      <c r="F161" s="692">
        <f>SUM(F111:F158)*0.1</f>
        <v>0</v>
      </c>
    </row>
    <row r="162" spans="1:6">
      <c r="C162" s="267"/>
      <c r="D162" s="266"/>
      <c r="F162" s="694"/>
    </row>
    <row r="163" spans="1:6">
      <c r="B163" s="298" t="s">
        <v>1168</v>
      </c>
      <c r="C163" s="275"/>
      <c r="D163" s="274"/>
      <c r="E163" s="681"/>
      <c r="F163" s="700">
        <f>SUM(F110:F161)</f>
        <v>0</v>
      </c>
    </row>
    <row r="164" spans="1:6">
      <c r="B164" s="260"/>
      <c r="C164" s="267"/>
      <c r="D164" s="266"/>
      <c r="F164" s="701"/>
    </row>
    <row r="165" spans="1:6">
      <c r="A165" s="280" t="s">
        <v>1085</v>
      </c>
      <c r="B165" s="260" t="s">
        <v>1086</v>
      </c>
      <c r="C165" s="267"/>
      <c r="D165" s="266"/>
      <c r="F165" s="680"/>
    </row>
    <row r="166" spans="1:6">
      <c r="B166" s="260"/>
      <c r="C166" s="267"/>
      <c r="D166" s="266"/>
      <c r="F166" s="680"/>
    </row>
    <row r="167" spans="1:6">
      <c r="B167" s="686" t="s">
        <v>684</v>
      </c>
      <c r="C167" s="686" t="s">
        <v>1094</v>
      </c>
      <c r="D167" s="687" t="s">
        <v>768</v>
      </c>
      <c r="E167" s="688" t="s">
        <v>1095</v>
      </c>
      <c r="F167" s="689" t="s">
        <v>686</v>
      </c>
    </row>
    <row r="168" spans="1:6">
      <c r="C168" s="267"/>
      <c r="D168" s="266"/>
      <c r="F168" s="680"/>
    </row>
    <row r="169" spans="1:6">
      <c r="A169" s="264" t="s">
        <v>3</v>
      </c>
      <c r="B169" s="265" t="s">
        <v>1169</v>
      </c>
      <c r="C169" s="267"/>
      <c r="D169" s="266"/>
      <c r="F169" s="680"/>
    </row>
    <row r="170" spans="1:6">
      <c r="B170" s="265" t="s">
        <v>1285</v>
      </c>
      <c r="C170" s="267"/>
      <c r="D170" s="266"/>
      <c r="F170" s="680"/>
    </row>
    <row r="171" spans="1:6">
      <c r="B171" s="265" t="s">
        <v>1286</v>
      </c>
      <c r="C171" s="267"/>
      <c r="D171" s="266"/>
      <c r="F171" s="680"/>
    </row>
    <row r="172" spans="1:6">
      <c r="B172" s="265" t="s">
        <v>1287</v>
      </c>
      <c r="C172" s="267"/>
      <c r="D172" s="266"/>
      <c r="F172" s="680"/>
    </row>
    <row r="173" spans="1:6">
      <c r="B173" s="265" t="s">
        <v>1170</v>
      </c>
      <c r="C173" s="267"/>
      <c r="D173" s="266"/>
      <c r="F173" s="680"/>
    </row>
    <row r="174" spans="1:6">
      <c r="B174" s="265" t="s">
        <v>1171</v>
      </c>
      <c r="C174" s="267"/>
      <c r="D174" s="266"/>
      <c r="F174" s="680"/>
    </row>
    <row r="175" spans="1:6">
      <c r="B175" s="265" t="s">
        <v>1172</v>
      </c>
      <c r="C175" s="267"/>
      <c r="D175" s="266"/>
      <c r="F175" s="680"/>
    </row>
    <row r="176" spans="1:6">
      <c r="C176" s="267"/>
      <c r="D176" s="266"/>
      <c r="F176" s="680"/>
    </row>
    <row r="177" spans="1:6">
      <c r="B177" s="265" t="s">
        <v>1173</v>
      </c>
      <c r="C177" s="293" t="s">
        <v>109</v>
      </c>
      <c r="D177" s="294">
        <v>9</v>
      </c>
      <c r="E177" s="693"/>
      <c r="F177" s="692">
        <f>D177*E177</f>
        <v>0</v>
      </c>
    </row>
    <row r="178" spans="1:6">
      <c r="C178" s="267"/>
      <c r="D178" s="266"/>
      <c r="F178" s="694"/>
    </row>
    <row r="179" spans="1:6">
      <c r="A179" s="264" t="s">
        <v>5</v>
      </c>
      <c r="B179" s="265" t="s">
        <v>1169</v>
      </c>
      <c r="C179" s="267"/>
      <c r="D179" s="266"/>
      <c r="F179" s="680"/>
    </row>
    <row r="180" spans="1:6">
      <c r="B180" s="265" t="s">
        <v>1285</v>
      </c>
      <c r="C180" s="267"/>
      <c r="D180" s="266"/>
      <c r="F180" s="680"/>
    </row>
    <row r="181" spans="1:6">
      <c r="B181" s="265" t="s">
        <v>1288</v>
      </c>
      <c r="C181" s="267"/>
      <c r="D181" s="266"/>
      <c r="F181" s="680"/>
    </row>
    <row r="182" spans="1:6">
      <c r="B182" s="265" t="s">
        <v>1287</v>
      </c>
      <c r="C182" s="267"/>
      <c r="D182" s="266"/>
      <c r="F182" s="680"/>
    </row>
    <row r="183" spans="1:6">
      <c r="B183" s="265" t="s">
        <v>1170</v>
      </c>
      <c r="C183" s="267"/>
      <c r="D183" s="266"/>
      <c r="F183" s="680"/>
    </row>
    <row r="184" spans="1:6">
      <c r="B184" s="265" t="s">
        <v>1171</v>
      </c>
      <c r="C184" s="267"/>
      <c r="D184" s="266"/>
      <c r="F184" s="680"/>
    </row>
    <row r="185" spans="1:6">
      <c r="B185" s="265" t="s">
        <v>1172</v>
      </c>
      <c r="C185" s="267"/>
      <c r="D185" s="266"/>
      <c r="F185" s="680"/>
    </row>
    <row r="186" spans="1:6">
      <c r="C186" s="267"/>
      <c r="D186" s="266"/>
      <c r="F186" s="680"/>
    </row>
    <row r="187" spans="1:6">
      <c r="B187" s="265" t="s">
        <v>1289</v>
      </c>
      <c r="C187" s="293" t="s">
        <v>109</v>
      </c>
      <c r="D187" s="294">
        <v>4</v>
      </c>
      <c r="E187" s="693"/>
      <c r="F187" s="692">
        <f>D187*E187</f>
        <v>0</v>
      </c>
    </row>
    <row r="188" spans="1:6">
      <c r="C188" s="267"/>
      <c r="D188" s="266"/>
      <c r="F188" s="694"/>
    </row>
    <row r="189" spans="1:6">
      <c r="A189" s="264" t="s">
        <v>7</v>
      </c>
      <c r="B189" s="265" t="s">
        <v>1169</v>
      </c>
      <c r="C189" s="267"/>
      <c r="D189" s="266"/>
      <c r="F189" s="680"/>
    </row>
    <row r="190" spans="1:6">
      <c r="B190" s="265" t="s">
        <v>1285</v>
      </c>
      <c r="C190" s="267"/>
      <c r="D190" s="266"/>
      <c r="F190" s="680"/>
    </row>
    <row r="191" spans="1:6">
      <c r="B191" s="265" t="s">
        <v>1288</v>
      </c>
      <c r="C191" s="267"/>
      <c r="D191" s="266"/>
      <c r="F191" s="680"/>
    </row>
    <row r="192" spans="1:6">
      <c r="B192" s="265" t="s">
        <v>1287</v>
      </c>
      <c r="C192" s="267"/>
      <c r="D192" s="266"/>
      <c r="F192" s="680"/>
    </row>
    <row r="193" spans="1:6">
      <c r="B193" s="265" t="s">
        <v>1170</v>
      </c>
      <c r="C193" s="267"/>
      <c r="D193" s="266"/>
      <c r="F193" s="680"/>
    </row>
    <row r="194" spans="1:6">
      <c r="B194" s="265" t="s">
        <v>1171</v>
      </c>
      <c r="C194" s="267"/>
      <c r="D194" s="266"/>
      <c r="F194" s="680"/>
    </row>
    <row r="195" spans="1:6">
      <c r="B195" s="265" t="s">
        <v>1172</v>
      </c>
      <c r="C195" s="267"/>
      <c r="D195" s="266"/>
      <c r="F195" s="680"/>
    </row>
    <row r="196" spans="1:6">
      <c r="C196" s="267"/>
      <c r="D196" s="266"/>
      <c r="F196" s="680"/>
    </row>
    <row r="197" spans="1:6">
      <c r="B197" s="265" t="s">
        <v>1290</v>
      </c>
      <c r="C197" s="293" t="s">
        <v>109</v>
      </c>
      <c r="D197" s="294">
        <v>4</v>
      </c>
      <c r="E197" s="693"/>
      <c r="F197" s="692">
        <f>D197*E197</f>
        <v>0</v>
      </c>
    </row>
    <row r="198" spans="1:6">
      <c r="C198" s="267"/>
      <c r="D198" s="266"/>
      <c r="F198" s="694"/>
    </row>
    <row r="199" spans="1:6">
      <c r="A199" s="264" t="s">
        <v>9</v>
      </c>
      <c r="B199" s="265" t="s">
        <v>1163</v>
      </c>
      <c r="C199" s="267"/>
      <c r="D199" s="266"/>
      <c r="F199" s="680"/>
    </row>
    <row r="200" spans="1:6">
      <c r="B200" s="265" t="s">
        <v>1164</v>
      </c>
      <c r="C200" s="267"/>
      <c r="D200" s="266"/>
      <c r="F200" s="680"/>
    </row>
    <row r="201" spans="1:6">
      <c r="B201" s="265" t="s">
        <v>1165</v>
      </c>
      <c r="C201" s="267"/>
      <c r="D201" s="266"/>
      <c r="F201" s="680"/>
    </row>
    <row r="202" spans="1:6">
      <c r="B202" s="265" t="s">
        <v>1166</v>
      </c>
      <c r="C202" s="267"/>
      <c r="D202" s="266"/>
      <c r="F202" s="680"/>
    </row>
    <row r="203" spans="1:6">
      <c r="B203" s="265" t="s">
        <v>1174</v>
      </c>
      <c r="C203" s="267"/>
      <c r="D203" s="266"/>
      <c r="F203" s="680"/>
    </row>
    <row r="204" spans="1:6">
      <c r="B204" s="305" t="s">
        <v>1175</v>
      </c>
      <c r="C204" s="288"/>
      <c r="D204" s="306"/>
      <c r="E204" s="690"/>
      <c r="F204" s="692">
        <f>SUM(F169:F198)*0.1</f>
        <v>0</v>
      </c>
    </row>
    <row r="205" spans="1:6">
      <c r="C205" s="267"/>
      <c r="D205" s="266"/>
      <c r="F205" s="694"/>
    </row>
    <row r="206" spans="1:6">
      <c r="B206" s="298" t="s">
        <v>1176</v>
      </c>
      <c r="C206" s="275"/>
      <c r="D206" s="274"/>
      <c r="E206" s="681"/>
      <c r="F206" s="700">
        <f>SUM(F169:F204)</f>
        <v>0</v>
      </c>
    </row>
    <row r="207" spans="1:6">
      <c r="B207" s="260"/>
      <c r="C207" s="267"/>
      <c r="D207" s="266"/>
      <c r="F207" s="701"/>
    </row>
    <row r="208" spans="1:6">
      <c r="B208" s="260"/>
      <c r="C208" s="267"/>
      <c r="D208" s="266"/>
      <c r="F208" s="701"/>
    </row>
    <row r="209" spans="1:6">
      <c r="A209" s="280" t="s">
        <v>1087</v>
      </c>
      <c r="B209" s="260" t="s">
        <v>1088</v>
      </c>
      <c r="C209" s="267"/>
      <c r="D209" s="266"/>
      <c r="F209" s="680"/>
    </row>
    <row r="210" spans="1:6">
      <c r="C210" s="267"/>
      <c r="D210" s="266"/>
      <c r="F210" s="680"/>
    </row>
    <row r="211" spans="1:6">
      <c r="B211" s="686" t="s">
        <v>684</v>
      </c>
      <c r="C211" s="686" t="s">
        <v>1094</v>
      </c>
      <c r="D211" s="687" t="s">
        <v>768</v>
      </c>
      <c r="E211" s="688" t="s">
        <v>1095</v>
      </c>
      <c r="F211" s="689" t="s">
        <v>686</v>
      </c>
    </row>
    <row r="212" spans="1:6">
      <c r="C212" s="267"/>
      <c r="D212" s="266"/>
      <c r="F212" s="680"/>
    </row>
    <row r="213" spans="1:6">
      <c r="A213" s="264" t="s">
        <v>3</v>
      </c>
      <c r="B213" s="265" t="s">
        <v>1177</v>
      </c>
      <c r="C213" s="267"/>
      <c r="D213" s="266"/>
      <c r="F213" s="680"/>
    </row>
    <row r="214" spans="1:6">
      <c r="B214" s="265" t="s">
        <v>1178</v>
      </c>
      <c r="C214" s="267"/>
      <c r="D214" s="266"/>
      <c r="F214" s="680"/>
    </row>
    <row r="215" spans="1:6">
      <c r="C215" s="293" t="s">
        <v>1108</v>
      </c>
      <c r="D215" s="294">
        <v>542</v>
      </c>
      <c r="E215" s="693"/>
      <c r="F215" s="692">
        <f>D215*E215</f>
        <v>0</v>
      </c>
    </row>
    <row r="216" spans="1:6">
      <c r="C216" s="267"/>
      <c r="D216" s="266"/>
      <c r="F216" s="680"/>
    </row>
    <row r="217" spans="1:6">
      <c r="A217" s="264" t="s">
        <v>5</v>
      </c>
      <c r="B217" s="265" t="s">
        <v>1179</v>
      </c>
      <c r="C217" s="267"/>
      <c r="D217" s="266"/>
      <c r="F217" s="680"/>
    </row>
    <row r="218" spans="1:6">
      <c r="B218" s="265" t="s">
        <v>1180</v>
      </c>
      <c r="C218" s="267"/>
      <c r="D218" s="266"/>
      <c r="F218" s="680"/>
    </row>
    <row r="219" spans="1:6">
      <c r="B219" s="265" t="s">
        <v>1181</v>
      </c>
      <c r="C219" s="267"/>
      <c r="D219" s="266"/>
      <c r="F219" s="680"/>
    </row>
    <row r="220" spans="1:6">
      <c r="B220" s="265" t="s">
        <v>1182</v>
      </c>
      <c r="C220" s="267"/>
      <c r="D220" s="266"/>
      <c r="F220" s="680"/>
    </row>
    <row r="221" spans="1:6">
      <c r="B221" s="265" t="s">
        <v>1183</v>
      </c>
      <c r="C221" s="267"/>
      <c r="D221" s="266"/>
      <c r="F221" s="680"/>
    </row>
    <row r="222" spans="1:6">
      <c r="C222" s="267"/>
      <c r="D222" s="266"/>
      <c r="F222" s="680"/>
    </row>
    <row r="223" spans="1:6">
      <c r="B223" s="265" t="s">
        <v>1184</v>
      </c>
      <c r="C223" s="293" t="s">
        <v>1108</v>
      </c>
      <c r="D223" s="294">
        <v>108</v>
      </c>
      <c r="E223" s="693"/>
      <c r="F223" s="692">
        <f>D223*E223</f>
        <v>0</v>
      </c>
    </row>
    <row r="224" spans="1:6">
      <c r="B224" s="265" t="s">
        <v>1185</v>
      </c>
      <c r="C224" s="293" t="s">
        <v>1108</v>
      </c>
      <c r="D224" s="294">
        <v>100.5</v>
      </c>
      <c r="E224" s="693"/>
      <c r="F224" s="692">
        <f>D224*E224</f>
        <v>0</v>
      </c>
    </row>
    <row r="225" spans="1:6">
      <c r="B225" s="265" t="s">
        <v>1294</v>
      </c>
      <c r="C225" s="293" t="s">
        <v>1108</v>
      </c>
      <c r="D225" s="294">
        <v>72</v>
      </c>
      <c r="E225" s="693"/>
      <c r="F225" s="692">
        <f>D225*E225</f>
        <v>0</v>
      </c>
    </row>
    <row r="226" spans="1:6">
      <c r="B226" s="265" t="s">
        <v>1295</v>
      </c>
      <c r="C226" s="293" t="s">
        <v>1108</v>
      </c>
      <c r="D226" s="294">
        <v>117</v>
      </c>
      <c r="E226" s="693"/>
      <c r="F226" s="692">
        <f>D226*E226</f>
        <v>0</v>
      </c>
    </row>
    <row r="227" spans="1:6">
      <c r="B227" s="265" t="s">
        <v>1296</v>
      </c>
      <c r="C227" s="293" t="s">
        <v>1108</v>
      </c>
      <c r="D227" s="294">
        <v>145</v>
      </c>
      <c r="E227" s="693"/>
      <c r="F227" s="692">
        <f>D227*E227</f>
        <v>0</v>
      </c>
    </row>
    <row r="228" spans="1:6">
      <c r="C228" s="267"/>
      <c r="D228" s="266"/>
      <c r="F228" s="694"/>
    </row>
    <row r="229" spans="1:6">
      <c r="A229" s="264" t="s">
        <v>7</v>
      </c>
      <c r="B229" s="265" t="s">
        <v>1186</v>
      </c>
      <c r="C229" s="267"/>
      <c r="D229" s="266"/>
      <c r="F229" s="680"/>
    </row>
    <row r="230" spans="1:6">
      <c r="B230" s="265" t="s">
        <v>1187</v>
      </c>
      <c r="C230" s="267"/>
      <c r="D230" s="266"/>
      <c r="F230" s="680"/>
    </row>
    <row r="231" spans="1:6">
      <c r="B231" s="265" t="s">
        <v>1188</v>
      </c>
      <c r="C231" s="267"/>
      <c r="D231" s="266"/>
      <c r="F231" s="680"/>
    </row>
    <row r="232" spans="1:6">
      <c r="C232" s="293" t="s">
        <v>1108</v>
      </c>
      <c r="D232" s="294">
        <v>542</v>
      </c>
      <c r="E232" s="693"/>
      <c r="F232" s="692">
        <f>D232*E232</f>
        <v>0</v>
      </c>
    </row>
    <row r="233" spans="1:6">
      <c r="C233" s="267"/>
      <c r="D233" s="266"/>
      <c r="F233" s="680"/>
    </row>
    <row r="234" spans="1:6">
      <c r="A234" s="264" t="s">
        <v>9</v>
      </c>
      <c r="B234" s="265" t="s">
        <v>1189</v>
      </c>
      <c r="C234" s="267"/>
      <c r="D234" s="266"/>
      <c r="F234" s="680"/>
    </row>
    <row r="235" spans="1:6">
      <c r="B235" s="265" t="s">
        <v>1190</v>
      </c>
      <c r="C235" s="267"/>
      <c r="D235" s="266"/>
      <c r="F235" s="680"/>
    </row>
    <row r="236" spans="1:6">
      <c r="B236" s="265" t="s">
        <v>1191</v>
      </c>
      <c r="C236" s="267"/>
      <c r="D236" s="266"/>
      <c r="F236" s="680"/>
    </row>
    <row r="237" spans="1:6">
      <c r="C237" s="293" t="s">
        <v>1108</v>
      </c>
      <c r="D237" s="294">
        <v>542</v>
      </c>
      <c r="E237" s="693"/>
      <c r="F237" s="692">
        <f>D237*E237</f>
        <v>0</v>
      </c>
    </row>
    <row r="238" spans="1:6">
      <c r="C238" s="267"/>
      <c r="D238" s="266"/>
      <c r="F238" s="694"/>
    </row>
    <row r="239" spans="1:6">
      <c r="A239" s="264" t="s">
        <v>11</v>
      </c>
      <c r="B239" s="265" t="s">
        <v>1192</v>
      </c>
      <c r="C239" s="267"/>
      <c r="D239" s="266"/>
      <c r="F239" s="694"/>
    </row>
    <row r="240" spans="1:6">
      <c r="B240" s="265" t="s">
        <v>1193</v>
      </c>
      <c r="C240" s="267"/>
      <c r="D240" s="266"/>
      <c r="F240" s="694"/>
    </row>
    <row r="241" spans="1:6">
      <c r="B241" s="265" t="s">
        <v>1194</v>
      </c>
      <c r="C241" s="267"/>
      <c r="D241" s="266"/>
      <c r="F241" s="694"/>
    </row>
    <row r="242" spans="1:6">
      <c r="B242" s="265" t="s">
        <v>1195</v>
      </c>
      <c r="C242" s="267"/>
      <c r="D242" s="266"/>
      <c r="F242" s="694"/>
    </row>
    <row r="243" spans="1:6">
      <c r="B243" s="265" t="s">
        <v>1196</v>
      </c>
      <c r="C243" s="267"/>
      <c r="D243" s="266"/>
      <c r="F243" s="694"/>
    </row>
    <row r="244" spans="1:6">
      <c r="C244" s="293" t="s">
        <v>1197</v>
      </c>
      <c r="D244" s="294">
        <v>0</v>
      </c>
      <c r="E244" s="693"/>
      <c r="F244" s="692">
        <f>D244*E244</f>
        <v>0</v>
      </c>
    </row>
    <row r="245" spans="1:6">
      <c r="C245" s="267"/>
      <c r="D245" s="266"/>
      <c r="F245" s="694"/>
    </row>
    <row r="246" spans="1:6">
      <c r="A246" s="264" t="s">
        <v>13</v>
      </c>
      <c r="B246" s="265" t="s">
        <v>1198</v>
      </c>
      <c r="C246" s="267"/>
      <c r="D246" s="266"/>
      <c r="F246" s="694"/>
    </row>
    <row r="247" spans="1:6">
      <c r="B247" s="265" t="s">
        <v>1199</v>
      </c>
      <c r="C247" s="267"/>
      <c r="D247" s="266"/>
      <c r="F247" s="694"/>
    </row>
    <row r="248" spans="1:6">
      <c r="B248" s="265" t="s">
        <v>1200</v>
      </c>
      <c r="C248" s="267"/>
      <c r="D248" s="266"/>
      <c r="F248" s="694"/>
    </row>
    <row r="249" spans="1:6">
      <c r="C249" s="267"/>
      <c r="D249" s="266"/>
      <c r="F249" s="694"/>
    </row>
    <row r="250" spans="1:6">
      <c r="C250" s="293" t="s">
        <v>1197</v>
      </c>
      <c r="D250" s="294">
        <v>240</v>
      </c>
      <c r="E250" s="693"/>
      <c r="F250" s="692">
        <f>D250*E250</f>
        <v>0</v>
      </c>
    </row>
    <row r="251" spans="1:6">
      <c r="C251" s="267"/>
      <c r="D251" s="266"/>
      <c r="F251" s="694"/>
    </row>
    <row r="252" spans="1:6">
      <c r="A252" s="264" t="s">
        <v>15</v>
      </c>
      <c r="B252" s="265" t="s">
        <v>1163</v>
      </c>
      <c r="C252" s="267"/>
      <c r="D252" s="266"/>
      <c r="F252" s="680"/>
    </row>
    <row r="253" spans="1:6">
      <c r="B253" s="265" t="s">
        <v>1164</v>
      </c>
      <c r="C253" s="267"/>
      <c r="D253" s="266"/>
      <c r="F253" s="680"/>
    </row>
    <row r="254" spans="1:6">
      <c r="B254" s="265" t="s">
        <v>1165</v>
      </c>
      <c r="C254" s="267"/>
      <c r="D254" s="266"/>
      <c r="F254" s="680"/>
    </row>
    <row r="255" spans="1:6">
      <c r="B255" s="265" t="s">
        <v>1166</v>
      </c>
      <c r="C255" s="267"/>
      <c r="D255" s="266"/>
      <c r="F255" s="680"/>
    </row>
    <row r="256" spans="1:6">
      <c r="B256" s="305" t="s">
        <v>1201</v>
      </c>
      <c r="C256" s="288"/>
      <c r="D256" s="306"/>
      <c r="E256" s="690"/>
      <c r="F256" s="702">
        <f>SUM(F213:F251)*0.1</f>
        <v>0</v>
      </c>
    </row>
    <row r="257" spans="1:6">
      <c r="C257" s="267"/>
      <c r="D257" s="266"/>
      <c r="F257" s="680"/>
    </row>
    <row r="258" spans="1:6">
      <c r="B258" s="298" t="s">
        <v>1202</v>
      </c>
      <c r="C258" s="275"/>
      <c r="D258" s="274"/>
      <c r="E258" s="681"/>
      <c r="F258" s="700">
        <f>SUM(F213:F256)</f>
        <v>0</v>
      </c>
    </row>
    <row r="259" spans="1:6">
      <c r="B259" s="260"/>
      <c r="C259" s="267"/>
      <c r="D259" s="266"/>
      <c r="F259" s="701"/>
    </row>
    <row r="260" spans="1:6">
      <c r="A260" s="280" t="s">
        <v>1089</v>
      </c>
      <c r="B260" s="260" t="s">
        <v>1090</v>
      </c>
      <c r="C260" s="267"/>
      <c r="D260" s="266"/>
      <c r="F260" s="680"/>
    </row>
    <row r="261" spans="1:6">
      <c r="B261" s="260"/>
      <c r="C261" s="267"/>
      <c r="D261" s="266"/>
      <c r="F261" s="680"/>
    </row>
    <row r="262" spans="1:6">
      <c r="B262" s="686" t="s">
        <v>684</v>
      </c>
      <c r="C262" s="686" t="s">
        <v>1094</v>
      </c>
      <c r="D262" s="687" t="s">
        <v>768</v>
      </c>
      <c r="E262" s="688" t="s">
        <v>1095</v>
      </c>
      <c r="F262" s="689" t="s">
        <v>686</v>
      </c>
    </row>
    <row r="263" spans="1:6">
      <c r="B263" s="260"/>
      <c r="C263" s="267"/>
      <c r="D263" s="266"/>
      <c r="F263" s="680"/>
    </row>
    <row r="264" spans="1:6">
      <c r="A264" s="264" t="s">
        <v>3</v>
      </c>
      <c r="B264" s="265" t="s">
        <v>1203</v>
      </c>
      <c r="C264" s="267"/>
      <c r="D264" s="266"/>
      <c r="F264" s="680"/>
    </row>
    <row r="265" spans="1:6">
      <c r="B265" s="265" t="s">
        <v>1204</v>
      </c>
      <c r="C265" s="267"/>
      <c r="D265" s="266"/>
      <c r="F265" s="680"/>
    </row>
    <row r="266" spans="1:6">
      <c r="B266" s="265" t="s">
        <v>1205</v>
      </c>
      <c r="C266" s="267"/>
      <c r="D266" s="266"/>
      <c r="F266" s="680"/>
    </row>
    <row r="267" spans="1:6">
      <c r="C267" s="293" t="s">
        <v>109</v>
      </c>
      <c r="D267" s="294">
        <v>1</v>
      </c>
      <c r="E267" s="693"/>
      <c r="F267" s="692">
        <f>D267*E267</f>
        <v>0</v>
      </c>
    </row>
    <row r="268" spans="1:6">
      <c r="C268" s="267"/>
      <c r="D268" s="266"/>
      <c r="F268" s="680"/>
    </row>
    <row r="269" spans="1:6">
      <c r="A269" s="264" t="s">
        <v>5</v>
      </c>
      <c r="B269" s="265" t="s">
        <v>1206</v>
      </c>
      <c r="C269" s="267"/>
      <c r="D269" s="266"/>
      <c r="F269" s="680"/>
    </row>
    <row r="270" spans="1:6">
      <c r="B270" s="265" t="s">
        <v>1207</v>
      </c>
      <c r="C270" s="267"/>
      <c r="D270" s="266"/>
      <c r="F270" s="680"/>
    </row>
    <row r="271" spans="1:6">
      <c r="B271" s="265" t="s">
        <v>1208</v>
      </c>
      <c r="C271" s="267"/>
      <c r="D271" s="266"/>
      <c r="F271" s="680"/>
    </row>
    <row r="272" spans="1:6">
      <c r="B272" s="265" t="s">
        <v>1205</v>
      </c>
      <c r="C272" s="267"/>
      <c r="D272" s="266"/>
      <c r="F272" s="680"/>
    </row>
    <row r="273" spans="1:6">
      <c r="C273" s="267"/>
      <c r="D273" s="266"/>
      <c r="F273" s="680"/>
    </row>
    <row r="274" spans="1:6">
      <c r="C274" s="293" t="s">
        <v>109</v>
      </c>
      <c r="D274" s="294">
        <v>2</v>
      </c>
      <c r="E274" s="693"/>
      <c r="F274" s="692">
        <f>D274*E274</f>
        <v>0</v>
      </c>
    </row>
    <row r="275" spans="1:6">
      <c r="C275" s="267"/>
      <c r="D275" s="266"/>
      <c r="F275" s="680"/>
    </row>
    <row r="276" spans="1:6">
      <c r="A276" s="264" t="s">
        <v>7</v>
      </c>
      <c r="B276" s="265" t="s">
        <v>1209</v>
      </c>
      <c r="C276" s="267"/>
      <c r="D276" s="266"/>
      <c r="F276" s="680"/>
    </row>
    <row r="277" spans="1:6">
      <c r="B277" s="265" t="s">
        <v>1210</v>
      </c>
      <c r="C277" s="267"/>
      <c r="D277" s="266"/>
      <c r="F277" s="680"/>
    </row>
    <row r="278" spans="1:6">
      <c r="B278" s="265" t="s">
        <v>1208</v>
      </c>
      <c r="C278" s="267"/>
      <c r="D278" s="266"/>
      <c r="F278" s="680"/>
    </row>
    <row r="279" spans="1:6">
      <c r="B279" s="265" t="s">
        <v>1205</v>
      </c>
      <c r="C279" s="267"/>
      <c r="D279" s="266"/>
      <c r="F279" s="680"/>
    </row>
    <row r="280" spans="1:6">
      <c r="C280" s="293" t="s">
        <v>109</v>
      </c>
      <c r="D280" s="294">
        <v>1</v>
      </c>
      <c r="E280" s="693"/>
      <c r="F280" s="692">
        <f>D280*E280</f>
        <v>0</v>
      </c>
    </row>
    <row r="281" spans="1:6">
      <c r="C281" s="267"/>
      <c r="D281" s="266"/>
      <c r="F281" s="680"/>
    </row>
    <row r="282" spans="1:6">
      <c r="A282" s="264" t="s">
        <v>9</v>
      </c>
      <c r="B282" s="265" t="s">
        <v>1211</v>
      </c>
      <c r="C282" s="267"/>
      <c r="D282" s="266"/>
      <c r="F282" s="680"/>
    </row>
    <row r="283" spans="1:6">
      <c r="B283" s="265" t="s">
        <v>1212</v>
      </c>
      <c r="C283" s="267"/>
      <c r="D283" s="266"/>
      <c r="F283" s="680"/>
    </row>
    <row r="284" spans="1:6">
      <c r="B284" s="265" t="s">
        <v>1205</v>
      </c>
      <c r="C284" s="267"/>
      <c r="D284" s="266"/>
      <c r="F284" s="680"/>
    </row>
    <row r="285" spans="1:6">
      <c r="C285" s="267"/>
      <c r="D285" s="266"/>
      <c r="F285" s="680"/>
    </row>
    <row r="286" spans="1:6">
      <c r="B286" s="265" t="s">
        <v>1213</v>
      </c>
      <c r="C286" s="293" t="s">
        <v>109</v>
      </c>
      <c r="D286" s="294">
        <v>1</v>
      </c>
      <c r="E286" s="693"/>
      <c r="F286" s="692">
        <f>D286*E286</f>
        <v>0</v>
      </c>
    </row>
    <row r="287" spans="1:6">
      <c r="B287" s="260"/>
      <c r="C287" s="267"/>
      <c r="D287" s="266"/>
      <c r="F287" s="680"/>
    </row>
    <row r="288" spans="1:6">
      <c r="C288" s="267"/>
      <c r="D288" s="266"/>
      <c r="F288" s="694"/>
    </row>
    <row r="289" spans="1:6">
      <c r="A289" s="264" t="s">
        <v>11</v>
      </c>
      <c r="B289" s="265" t="s">
        <v>1214</v>
      </c>
      <c r="C289" s="267"/>
      <c r="D289" s="266"/>
      <c r="F289" s="680"/>
    </row>
    <row r="290" spans="1:6">
      <c r="B290" s="265" t="s">
        <v>1215</v>
      </c>
      <c r="C290" s="267"/>
      <c r="D290" s="266"/>
      <c r="F290" s="680"/>
    </row>
    <row r="291" spans="1:6">
      <c r="B291" s="265" t="s">
        <v>1216</v>
      </c>
      <c r="C291" s="267"/>
      <c r="D291" s="266"/>
      <c r="F291" s="680"/>
    </row>
    <row r="292" spans="1:6">
      <c r="C292" s="267"/>
      <c r="D292" s="266"/>
      <c r="F292" s="680"/>
    </row>
    <row r="293" spans="1:6">
      <c r="B293" s="265" t="s">
        <v>1213</v>
      </c>
      <c r="C293" s="293" t="s">
        <v>1108</v>
      </c>
      <c r="D293" s="294">
        <v>164</v>
      </c>
      <c r="E293" s="693"/>
      <c r="F293" s="692">
        <f>D293*E293</f>
        <v>0</v>
      </c>
    </row>
    <row r="294" spans="1:6">
      <c r="C294" s="267"/>
      <c r="D294" s="266"/>
      <c r="F294" s="694"/>
    </row>
    <row r="295" spans="1:6">
      <c r="A295" s="264" t="s">
        <v>13</v>
      </c>
      <c r="B295" s="265" t="s">
        <v>1163</v>
      </c>
      <c r="C295" s="267"/>
      <c r="D295" s="266"/>
      <c r="F295" s="680"/>
    </row>
    <row r="296" spans="1:6">
      <c r="B296" s="265" t="s">
        <v>1164</v>
      </c>
      <c r="C296" s="267"/>
      <c r="D296" s="703"/>
      <c r="F296" s="680"/>
    </row>
    <row r="297" spans="1:6">
      <c r="B297" s="265" t="s">
        <v>1165</v>
      </c>
      <c r="C297" s="267"/>
      <c r="D297" s="703"/>
      <c r="F297" s="680"/>
    </row>
    <row r="298" spans="1:6">
      <c r="B298" s="265" t="s">
        <v>1166</v>
      </c>
      <c r="C298" s="267"/>
      <c r="D298" s="703"/>
      <c r="F298" s="680"/>
    </row>
    <row r="299" spans="1:6">
      <c r="B299" s="305" t="s">
        <v>1201</v>
      </c>
      <c r="C299" s="288"/>
      <c r="D299" s="704"/>
      <c r="E299" s="690"/>
      <c r="F299" s="702">
        <f>SUM(F264:F294)*0.1</f>
        <v>0</v>
      </c>
    </row>
    <row r="300" spans="1:6">
      <c r="C300" s="267"/>
      <c r="D300" s="266"/>
      <c r="F300" s="694"/>
    </row>
    <row r="301" spans="1:6">
      <c r="B301" s="298" t="s">
        <v>1217</v>
      </c>
      <c r="C301" s="275"/>
      <c r="D301" s="274"/>
      <c r="E301" s="681"/>
      <c r="F301" s="700">
        <f>SUM(F267:F300)</f>
        <v>0</v>
      </c>
    </row>
    <row r="302" spans="1:6">
      <c r="B302" s="307"/>
      <c r="C302" s="267"/>
      <c r="D302" s="266"/>
      <c r="F302" s="701"/>
    </row>
    <row r="303" spans="1:6">
      <c r="A303" s="308" t="s">
        <v>1091</v>
      </c>
      <c r="B303" s="309" t="s">
        <v>1218</v>
      </c>
      <c r="C303" s="310"/>
      <c r="D303" s="310"/>
      <c r="E303" s="705"/>
      <c r="F303" s="706"/>
    </row>
    <row r="304" spans="1:6">
      <c r="A304" s="311"/>
      <c r="B304" s="309"/>
      <c r="C304" s="310"/>
      <c r="D304" s="310"/>
      <c r="E304" s="705"/>
      <c r="F304" s="706"/>
    </row>
    <row r="305" spans="1:6">
      <c r="A305" s="311"/>
      <c r="B305" s="686" t="s">
        <v>684</v>
      </c>
      <c r="C305" s="686" t="s">
        <v>1094</v>
      </c>
      <c r="D305" s="687" t="s">
        <v>768</v>
      </c>
      <c r="E305" s="688" t="s">
        <v>1095</v>
      </c>
      <c r="F305" s="689" t="s">
        <v>686</v>
      </c>
    </row>
    <row r="306" spans="1:6">
      <c r="A306" s="312"/>
      <c r="B306" s="310"/>
      <c r="C306" s="310"/>
      <c r="D306" s="310"/>
      <c r="E306" s="705"/>
      <c r="F306" s="706"/>
    </row>
    <row r="307" spans="1:6">
      <c r="A307" s="312" t="s">
        <v>3</v>
      </c>
      <c r="B307" s="313" t="s">
        <v>1219</v>
      </c>
      <c r="C307" s="314"/>
      <c r="D307" s="314"/>
      <c r="E307" s="705"/>
      <c r="F307" s="706"/>
    </row>
    <row r="308" spans="1:6">
      <c r="A308" s="312"/>
      <c r="B308" s="313"/>
      <c r="C308" s="315" t="s">
        <v>1108</v>
      </c>
      <c r="D308" s="707">
        <v>460</v>
      </c>
      <c r="E308" s="708"/>
      <c r="F308" s="709">
        <f>D308*E308</f>
        <v>0</v>
      </c>
    </row>
    <row r="309" spans="1:6">
      <c r="A309" s="312"/>
      <c r="B309" s="310"/>
      <c r="C309" s="310"/>
      <c r="D309" s="710"/>
      <c r="E309" s="706"/>
      <c r="F309" s="706"/>
    </row>
    <row r="310" spans="1:6">
      <c r="A310" s="312" t="s">
        <v>5</v>
      </c>
      <c r="B310" s="313" t="s">
        <v>1220</v>
      </c>
      <c r="C310" s="310"/>
      <c r="D310" s="710"/>
      <c r="E310" s="706"/>
      <c r="F310" s="706"/>
    </row>
    <row r="311" spans="1:6">
      <c r="A311" s="312"/>
      <c r="B311" s="313" t="s">
        <v>1221</v>
      </c>
      <c r="C311" s="310"/>
      <c r="D311" s="710"/>
      <c r="E311" s="706"/>
      <c r="F311" s="706"/>
    </row>
    <row r="312" spans="1:6">
      <c r="A312" s="312"/>
      <c r="B312" s="313" t="s">
        <v>1222</v>
      </c>
      <c r="C312" s="310"/>
      <c r="D312" s="710"/>
      <c r="E312" s="706"/>
      <c r="F312" s="706"/>
    </row>
    <row r="313" spans="1:6">
      <c r="A313" s="312"/>
      <c r="B313" s="313" t="s">
        <v>1223</v>
      </c>
      <c r="C313" s="310"/>
      <c r="D313" s="710"/>
      <c r="E313" s="706"/>
      <c r="F313" s="706"/>
    </row>
    <row r="314" spans="1:6">
      <c r="A314" s="312"/>
      <c r="B314" s="316"/>
      <c r="C314" s="315" t="s">
        <v>185</v>
      </c>
      <c r="D314" s="707">
        <v>370</v>
      </c>
      <c r="E314" s="708"/>
      <c r="F314" s="692">
        <f>D314*E314</f>
        <v>0</v>
      </c>
    </row>
    <row r="315" spans="1:6">
      <c r="A315" s="312"/>
      <c r="B315" s="310"/>
      <c r="C315" s="310"/>
      <c r="D315" s="710"/>
      <c r="E315" s="706"/>
      <c r="F315" s="706"/>
    </row>
    <row r="316" spans="1:6">
      <c r="A316" s="312" t="s">
        <v>7</v>
      </c>
      <c r="B316" s="313" t="s">
        <v>1161</v>
      </c>
      <c r="C316" s="310"/>
      <c r="D316" s="711"/>
      <c r="E316" s="712"/>
      <c r="F316" s="713"/>
    </row>
    <row r="317" spans="1:6">
      <c r="A317" s="312"/>
      <c r="B317" s="313" t="s">
        <v>1162</v>
      </c>
      <c r="C317" s="310"/>
      <c r="D317" s="710"/>
      <c r="E317" s="712"/>
      <c r="F317" s="712"/>
    </row>
    <row r="318" spans="1:6">
      <c r="A318" s="312"/>
      <c r="B318" s="316"/>
      <c r="C318" s="317" t="s">
        <v>152</v>
      </c>
      <c r="D318" s="714">
        <v>330</v>
      </c>
      <c r="E318" s="708"/>
      <c r="F318" s="692">
        <f>D318*E318</f>
        <v>0</v>
      </c>
    </row>
    <row r="319" spans="1:6">
      <c r="A319" s="312"/>
      <c r="B319" s="310"/>
      <c r="C319" s="310"/>
      <c r="D319" s="710"/>
      <c r="E319" s="706"/>
      <c r="F319" s="706"/>
    </row>
    <row r="320" spans="1:6">
      <c r="A320" s="312" t="s">
        <v>9</v>
      </c>
      <c r="B320" s="313" t="s">
        <v>1224</v>
      </c>
      <c r="C320" s="310"/>
      <c r="D320" s="710"/>
      <c r="E320" s="706"/>
      <c r="F320" s="706"/>
    </row>
    <row r="321" spans="1:6">
      <c r="A321" s="312"/>
      <c r="B321" s="313" t="s">
        <v>1225</v>
      </c>
      <c r="C321" s="310"/>
      <c r="D321" s="710"/>
      <c r="E321" s="706"/>
      <c r="F321" s="706"/>
    </row>
    <row r="322" spans="1:6">
      <c r="A322" s="312"/>
      <c r="B322" s="313" t="s">
        <v>1226</v>
      </c>
      <c r="C322" s="310"/>
      <c r="D322" s="710"/>
      <c r="E322" s="706"/>
      <c r="F322" s="706"/>
    </row>
    <row r="323" spans="1:6">
      <c r="A323" s="312"/>
      <c r="B323" s="313"/>
      <c r="C323" s="317" t="s">
        <v>185</v>
      </c>
      <c r="D323" s="714">
        <v>305</v>
      </c>
      <c r="E323" s="708"/>
      <c r="F323" s="692">
        <f>D323*E323</f>
        <v>0</v>
      </c>
    </row>
    <row r="324" spans="1:6">
      <c r="A324" s="312"/>
      <c r="B324" s="310"/>
      <c r="C324" s="310"/>
      <c r="D324" s="710"/>
      <c r="E324" s="706"/>
      <c r="F324" s="706"/>
    </row>
    <row r="325" spans="1:6">
      <c r="A325" s="312" t="s">
        <v>11</v>
      </c>
      <c r="B325" s="318" t="s">
        <v>1227</v>
      </c>
      <c r="C325" s="313"/>
      <c r="D325" s="710"/>
      <c r="E325" s="706"/>
      <c r="F325" s="706"/>
    </row>
    <row r="326" spans="1:6">
      <c r="A326" s="312"/>
      <c r="B326" s="301" t="s">
        <v>1228</v>
      </c>
      <c r="C326" s="313"/>
      <c r="D326" s="710"/>
      <c r="E326" s="706"/>
      <c r="F326" s="706"/>
    </row>
    <row r="327" spans="1:6">
      <c r="A327" s="312"/>
      <c r="B327" s="301" t="s">
        <v>1229</v>
      </c>
      <c r="C327" s="313"/>
      <c r="D327" s="710"/>
      <c r="E327" s="706"/>
      <c r="F327" s="706"/>
    </row>
    <row r="328" spans="1:6">
      <c r="A328" s="312"/>
      <c r="B328" s="301" t="s">
        <v>1230</v>
      </c>
      <c r="C328" s="313"/>
      <c r="D328" s="710"/>
      <c r="E328" s="706"/>
      <c r="F328" s="706"/>
    </row>
    <row r="329" spans="1:6">
      <c r="A329" s="312"/>
      <c r="B329" s="313"/>
      <c r="C329" s="317" t="s">
        <v>185</v>
      </c>
      <c r="D329" s="714">
        <v>65</v>
      </c>
      <c r="E329" s="708"/>
      <c r="F329" s="692">
        <f>D329*E329</f>
        <v>0</v>
      </c>
    </row>
    <row r="330" spans="1:6">
      <c r="A330" s="312"/>
      <c r="B330" s="310"/>
      <c r="C330" s="310"/>
      <c r="D330" s="710"/>
      <c r="E330" s="706"/>
      <c r="F330" s="706"/>
    </row>
    <row r="331" spans="1:6">
      <c r="A331" s="312" t="s">
        <v>13</v>
      </c>
      <c r="B331" s="319" t="s">
        <v>1231</v>
      </c>
      <c r="C331" s="302"/>
      <c r="D331" s="297"/>
      <c r="E331" s="695"/>
      <c r="F331" s="695"/>
    </row>
    <row r="332" spans="1:6">
      <c r="A332" s="312"/>
      <c r="B332" s="715" t="s">
        <v>1291</v>
      </c>
      <c r="C332" s="302"/>
      <c r="D332" s="297"/>
      <c r="E332" s="695"/>
      <c r="F332" s="695"/>
    </row>
    <row r="333" spans="1:6">
      <c r="A333" s="312"/>
      <c r="B333" s="313" t="s">
        <v>1292</v>
      </c>
      <c r="C333" s="302"/>
      <c r="D333" s="297"/>
      <c r="E333" s="695"/>
      <c r="F333" s="695"/>
    </row>
    <row r="334" spans="1:6">
      <c r="A334" s="312"/>
      <c r="B334" s="297" t="s">
        <v>1293</v>
      </c>
      <c r="C334" s="302"/>
      <c r="D334" s="297"/>
      <c r="E334" s="695"/>
      <c r="F334" s="695"/>
    </row>
    <row r="335" spans="1:6">
      <c r="A335" s="312"/>
      <c r="B335" s="297" t="s">
        <v>1232</v>
      </c>
      <c r="C335" s="302"/>
      <c r="D335" s="297"/>
      <c r="E335" s="695"/>
      <c r="F335" s="695"/>
    </row>
    <row r="336" spans="1:6">
      <c r="A336" s="312"/>
      <c r="B336" s="715"/>
      <c r="C336" s="320" t="s">
        <v>1108</v>
      </c>
      <c r="D336" s="304">
        <v>460</v>
      </c>
      <c r="E336" s="697"/>
      <c r="F336" s="692">
        <f>D336*E336</f>
        <v>0</v>
      </c>
    </row>
    <row r="337" spans="1:6">
      <c r="A337" s="312"/>
      <c r="B337" s="310"/>
      <c r="C337" s="310"/>
      <c r="D337" s="710"/>
      <c r="E337" s="706"/>
      <c r="F337" s="706"/>
    </row>
    <row r="338" spans="1:6">
      <c r="A338" s="716" t="s">
        <v>15</v>
      </c>
      <c r="B338" s="717" t="s">
        <v>1233</v>
      </c>
      <c r="C338" s="718"/>
      <c r="D338" s="710"/>
      <c r="E338" s="706"/>
      <c r="F338" s="706"/>
    </row>
    <row r="339" spans="1:6">
      <c r="A339" s="716"/>
      <c r="B339" s="710" t="s">
        <v>1234</v>
      </c>
      <c r="C339" s="718"/>
      <c r="D339" s="710"/>
      <c r="E339" s="706"/>
      <c r="F339" s="706"/>
    </row>
    <row r="340" spans="1:6">
      <c r="A340" s="716"/>
      <c r="B340" s="718" t="s">
        <v>1235</v>
      </c>
      <c r="C340" s="718"/>
      <c r="D340" s="710"/>
      <c r="E340" s="706"/>
      <c r="F340" s="706"/>
    </row>
    <row r="341" spans="1:6">
      <c r="A341" s="716"/>
      <c r="B341" s="718" t="s">
        <v>1236</v>
      </c>
      <c r="C341" s="718"/>
      <c r="D341" s="710"/>
      <c r="E341" s="706"/>
      <c r="F341" s="706"/>
    </row>
    <row r="342" spans="1:6">
      <c r="A342" s="716"/>
      <c r="B342" s="718" t="s">
        <v>1237</v>
      </c>
      <c r="C342" s="718"/>
      <c r="D342" s="710"/>
      <c r="E342" s="706"/>
      <c r="F342" s="706"/>
    </row>
    <row r="343" spans="1:6">
      <c r="A343" s="716"/>
      <c r="B343" s="718"/>
      <c r="C343" s="714" t="s">
        <v>109</v>
      </c>
      <c r="D343" s="714">
        <v>66</v>
      </c>
      <c r="E343" s="708"/>
      <c r="F343" s="692">
        <f>D343*E343</f>
        <v>0</v>
      </c>
    </row>
    <row r="344" spans="1:6">
      <c r="A344" s="716"/>
      <c r="B344" s="718"/>
      <c r="C344" s="710"/>
      <c r="D344" s="710"/>
      <c r="E344" s="706"/>
      <c r="F344" s="694"/>
    </row>
    <row r="345" spans="1:6">
      <c r="A345" s="716" t="s">
        <v>17</v>
      </c>
      <c r="B345" s="718" t="s">
        <v>1238</v>
      </c>
      <c r="C345" s="710"/>
      <c r="D345" s="710"/>
      <c r="E345" s="706"/>
      <c r="F345" s="694"/>
    </row>
    <row r="346" spans="1:6">
      <c r="A346" s="716"/>
      <c r="B346" s="718" t="s">
        <v>1239</v>
      </c>
      <c r="C346" s="710"/>
      <c r="D346" s="710"/>
      <c r="E346" s="706"/>
      <c r="F346" s="694"/>
    </row>
    <row r="347" spans="1:6">
      <c r="A347" s="716"/>
      <c r="B347" s="718" t="s">
        <v>1240</v>
      </c>
      <c r="C347" s="710"/>
      <c r="D347" s="710"/>
      <c r="E347" s="706"/>
      <c r="F347" s="694"/>
    </row>
    <row r="348" spans="1:6">
      <c r="A348" s="716"/>
      <c r="B348" s="718"/>
      <c r="C348" s="710"/>
      <c r="D348" s="710"/>
      <c r="E348" s="706"/>
      <c r="F348" s="694"/>
    </row>
    <row r="349" spans="1:6">
      <c r="A349" s="716"/>
      <c r="B349" s="718"/>
      <c r="C349" s="714" t="s">
        <v>109</v>
      </c>
      <c r="D349" s="714">
        <v>22</v>
      </c>
      <c r="E349" s="708"/>
      <c r="F349" s="692">
        <f>D349*E349</f>
        <v>0</v>
      </c>
    </row>
    <row r="350" spans="1:6">
      <c r="A350" s="716"/>
      <c r="B350" s="718"/>
      <c r="C350" s="710"/>
      <c r="D350" s="710"/>
      <c r="E350" s="706"/>
      <c r="F350" s="694"/>
    </row>
    <row r="351" spans="1:6">
      <c r="A351" s="264" t="s">
        <v>19</v>
      </c>
      <c r="B351" s="265" t="s">
        <v>1163</v>
      </c>
      <c r="C351" s="267"/>
      <c r="D351" s="266"/>
      <c r="F351" s="680"/>
    </row>
    <row r="352" spans="1:6">
      <c r="B352" s="265" t="s">
        <v>1164</v>
      </c>
      <c r="C352" s="267"/>
      <c r="D352" s="266"/>
      <c r="F352" s="680"/>
    </row>
    <row r="353" spans="2:6">
      <c r="B353" s="265" t="s">
        <v>1165</v>
      </c>
      <c r="C353" s="267"/>
      <c r="D353" s="266"/>
      <c r="F353" s="680"/>
    </row>
    <row r="354" spans="2:6">
      <c r="B354" s="265" t="s">
        <v>1166</v>
      </c>
      <c r="C354" s="267"/>
      <c r="D354" s="266"/>
      <c r="F354" s="680"/>
    </row>
    <row r="355" spans="2:6">
      <c r="B355" s="265" t="s">
        <v>1241</v>
      </c>
      <c r="C355" s="267"/>
      <c r="D355" s="266"/>
      <c r="F355" s="680"/>
    </row>
    <row r="356" spans="2:6">
      <c r="B356" s="305"/>
      <c r="C356" s="288"/>
      <c r="D356" s="306"/>
      <c r="E356" s="690"/>
      <c r="F356" s="702">
        <f>SUM(F308:F350)*0.1</f>
        <v>0</v>
      </c>
    </row>
    <row r="357" spans="2:6">
      <c r="F357" s="680"/>
    </row>
    <row r="358" spans="2:6">
      <c r="B358" s="298" t="s">
        <v>1242</v>
      </c>
      <c r="C358" s="275"/>
      <c r="D358" s="274"/>
      <c r="E358" s="681"/>
      <c r="F358" s="696">
        <f>SUM(F307:F357)</f>
        <v>0</v>
      </c>
    </row>
    <row r="359" spans="2:6">
      <c r="B359" s="260"/>
      <c r="C359" s="267"/>
      <c r="D359" s="266"/>
      <c r="F359" s="685"/>
    </row>
    <row r="360" spans="2:6">
      <c r="B360" s="260"/>
      <c r="C360" s="267"/>
      <c r="D360" s="266"/>
      <c r="F360" s="685"/>
    </row>
  </sheetData>
  <pageMargins left="0.78749999999999998" right="0.78749999999999998" top="1.0249999999999999" bottom="1.0249999999999999" header="0.78749999999999998" footer="0.78749999999999998"/>
  <pageSetup paperSize="9" orientation="portrait" horizontalDpi="300" verticalDpi="300"/>
  <headerFooter>
    <oddHeader>&amp;C&amp;"Arial,Navadno"&amp;10&amp;Kffffff&amp;A</oddHeader>
    <oddFooter>&amp;C&amp;"Arial,Navadno"&amp;10&amp;KffffffStran &amp;P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EB9A8C-A6C5-4EE3-9EA1-F51EA7F0E509}">
  <sheetPr>
    <tabColor theme="9" tint="-0.499984740745262"/>
  </sheetPr>
  <dimension ref="A4:F358"/>
  <sheetViews>
    <sheetView topLeftCell="A288" workbookViewId="0">
      <selection activeCell="D312" sqref="D312"/>
    </sheetView>
  </sheetViews>
  <sheetFormatPr defaultRowHeight="18"/>
  <cols>
    <col min="1" max="1" width="5.33203125" style="265" customWidth="1"/>
    <col min="2" max="2" width="28.44140625" style="265" customWidth="1"/>
    <col min="3" max="3" width="5.109375" style="265" customWidth="1"/>
    <col min="4" max="4" width="8.88671875" style="265"/>
    <col min="5" max="5" width="10.21875" style="679" customWidth="1"/>
    <col min="6" max="6" width="10.77734375" style="265" customWidth="1"/>
  </cols>
  <sheetData>
    <row r="4" spans="1:6" ht="20.25">
      <c r="A4" s="268" t="s">
        <v>1281</v>
      </c>
      <c r="B4" s="269" t="s">
        <v>1282</v>
      </c>
      <c r="C4" s="270"/>
      <c r="D4" s="271"/>
      <c r="E4" s="677"/>
      <c r="F4" s="678"/>
    </row>
    <row r="5" spans="1:6">
      <c r="A5" s="264"/>
      <c r="D5" s="266"/>
      <c r="F5" s="680"/>
    </row>
    <row r="6" spans="1:6">
      <c r="A6" s="264"/>
      <c r="D6" s="266"/>
      <c r="F6" s="680"/>
    </row>
    <row r="7" spans="1:6">
      <c r="A7" s="264"/>
      <c r="D7" s="266"/>
      <c r="F7" s="680"/>
    </row>
    <row r="8" spans="1:6">
      <c r="A8" s="264"/>
      <c r="B8" s="260" t="s">
        <v>674</v>
      </c>
      <c r="D8" s="266"/>
      <c r="F8" s="680"/>
    </row>
    <row r="9" spans="1:6">
      <c r="A9" s="264"/>
      <c r="D9" s="266"/>
      <c r="F9" s="680"/>
    </row>
    <row r="10" spans="1:6">
      <c r="A10" s="264" t="s">
        <v>1082</v>
      </c>
      <c r="B10" s="272" t="s">
        <v>1083</v>
      </c>
      <c r="C10" s="273"/>
      <c r="D10" s="274"/>
      <c r="E10" s="681"/>
      <c r="F10" s="682">
        <f>F105</f>
        <v>0</v>
      </c>
    </row>
    <row r="11" spans="1:6">
      <c r="A11" s="264"/>
      <c r="D11" s="266"/>
      <c r="F11" s="680"/>
    </row>
    <row r="12" spans="1:6">
      <c r="A12" s="264" t="s">
        <v>1084</v>
      </c>
      <c r="B12" s="272" t="s">
        <v>198</v>
      </c>
      <c r="C12" s="273"/>
      <c r="D12" s="274"/>
      <c r="E12" s="681"/>
      <c r="F12" s="682">
        <f>F165</f>
        <v>0</v>
      </c>
    </row>
    <row r="13" spans="1:6">
      <c r="A13" s="264"/>
      <c r="D13" s="266"/>
      <c r="F13" s="680"/>
    </row>
    <row r="14" spans="1:6">
      <c r="A14" s="264" t="s">
        <v>1085</v>
      </c>
      <c r="B14" s="272" t="s">
        <v>1086</v>
      </c>
      <c r="C14" s="273"/>
      <c r="D14" s="274"/>
      <c r="E14" s="681"/>
      <c r="F14" s="682">
        <f>F208</f>
        <v>0</v>
      </c>
    </row>
    <row r="15" spans="1:6">
      <c r="A15" s="264"/>
      <c r="D15" s="266"/>
      <c r="F15" s="680"/>
    </row>
    <row r="16" spans="1:6">
      <c r="A16" s="264" t="s">
        <v>1087</v>
      </c>
      <c r="B16" s="272" t="s">
        <v>1088</v>
      </c>
      <c r="C16" s="273"/>
      <c r="D16" s="274"/>
      <c r="E16" s="681"/>
      <c r="F16" s="682">
        <f>F256</f>
        <v>0</v>
      </c>
    </row>
    <row r="17" spans="1:6">
      <c r="A17" s="264"/>
      <c r="D17" s="266"/>
      <c r="F17" s="680"/>
    </row>
    <row r="18" spans="1:6">
      <c r="A18" s="264" t="s">
        <v>1089</v>
      </c>
      <c r="B18" s="272" t="s">
        <v>1090</v>
      </c>
      <c r="C18" s="273"/>
      <c r="D18" s="274"/>
      <c r="E18" s="681"/>
      <c r="F18" s="682">
        <f>F299</f>
        <v>0</v>
      </c>
    </row>
    <row r="19" spans="1:6">
      <c r="A19" s="264"/>
      <c r="D19" s="266"/>
      <c r="F19" s="680"/>
    </row>
    <row r="20" spans="1:6">
      <c r="A20" s="264" t="s">
        <v>1091</v>
      </c>
      <c r="B20" s="276" t="s">
        <v>1092</v>
      </c>
      <c r="C20" s="273"/>
      <c r="D20" s="274"/>
      <c r="E20" s="681"/>
      <c r="F20" s="682">
        <f>F356</f>
        <v>0</v>
      </c>
    </row>
    <row r="21" spans="1:6" ht="18.75" thickBot="1">
      <c r="A21" s="264"/>
      <c r="B21" s="277"/>
      <c r="C21" s="278"/>
      <c r="D21" s="279"/>
      <c r="E21" s="683"/>
      <c r="F21" s="684"/>
    </row>
    <row r="22" spans="1:6">
      <c r="A22" s="264"/>
      <c r="D22" s="266"/>
      <c r="F22" s="680"/>
    </row>
    <row r="23" spans="1:6">
      <c r="A23" s="264"/>
      <c r="B23" s="260" t="s">
        <v>1093</v>
      </c>
      <c r="D23" s="266"/>
      <c r="F23" s="685">
        <f>SUM(F10:F20)</f>
        <v>0</v>
      </c>
    </row>
    <row r="24" spans="1:6">
      <c r="A24" s="264"/>
      <c r="B24" s="260"/>
      <c r="D24" s="266"/>
      <c r="F24" s="685"/>
    </row>
    <row r="25" spans="1:6">
      <c r="A25" s="264"/>
      <c r="B25" s="260"/>
      <c r="D25" s="266"/>
      <c r="F25" s="685"/>
    </row>
    <row r="26" spans="1:6">
      <c r="A26" s="280" t="s">
        <v>1082</v>
      </c>
      <c r="B26" s="260" t="s">
        <v>1083</v>
      </c>
      <c r="D26" s="266"/>
      <c r="F26" s="680"/>
    </row>
    <row r="27" spans="1:6">
      <c r="A27" s="264"/>
      <c r="B27" s="260"/>
      <c r="D27" s="266"/>
      <c r="F27" s="680"/>
    </row>
    <row r="28" spans="1:6">
      <c r="A28" s="264"/>
      <c r="B28" s="686" t="s">
        <v>684</v>
      </c>
      <c r="C28" s="686" t="s">
        <v>1094</v>
      </c>
      <c r="D28" s="687" t="s">
        <v>768</v>
      </c>
      <c r="E28" s="688" t="s">
        <v>1095</v>
      </c>
      <c r="F28" s="689" t="s">
        <v>686</v>
      </c>
    </row>
    <row r="29" spans="1:6">
      <c r="A29" s="264"/>
      <c r="B29" s="260"/>
      <c r="D29" s="266"/>
      <c r="E29" s="719"/>
      <c r="F29" s="680"/>
    </row>
    <row r="30" spans="1:6">
      <c r="A30" s="282" t="s">
        <v>3</v>
      </c>
      <c r="B30" s="283" t="s">
        <v>1096</v>
      </c>
      <c r="C30" s="267"/>
      <c r="D30" s="284"/>
      <c r="E30" s="719"/>
      <c r="F30" s="679"/>
    </row>
    <row r="31" spans="1:6">
      <c r="A31" s="264"/>
      <c r="B31" s="283" t="s">
        <v>1097</v>
      </c>
      <c r="C31" s="267"/>
      <c r="D31" s="284"/>
      <c r="E31" s="719"/>
      <c r="F31" s="679"/>
    </row>
    <row r="32" spans="1:6">
      <c r="A32" s="282"/>
      <c r="B32" s="283" t="s">
        <v>1098</v>
      </c>
      <c r="C32" s="267"/>
      <c r="D32" s="284"/>
      <c r="E32" s="719"/>
      <c r="F32" s="679"/>
    </row>
    <row r="33" spans="1:6">
      <c r="A33" s="282"/>
      <c r="B33" s="283" t="s">
        <v>1099</v>
      </c>
      <c r="C33" s="285"/>
      <c r="D33" s="284"/>
      <c r="E33" s="719"/>
      <c r="F33" s="679"/>
    </row>
    <row r="34" spans="1:6">
      <c r="A34" s="282"/>
      <c r="B34" s="128" t="s">
        <v>1100</v>
      </c>
      <c r="C34" s="286"/>
      <c r="D34" s="287"/>
      <c r="E34" s="720"/>
      <c r="F34" s="690"/>
    </row>
    <row r="35" spans="1:6">
      <c r="A35" s="282"/>
      <c r="B35" s="128"/>
      <c r="C35" s="289" t="s">
        <v>109</v>
      </c>
      <c r="D35" s="290">
        <v>0</v>
      </c>
      <c r="E35" s="721"/>
      <c r="F35" s="692">
        <f>D35*E35</f>
        <v>0</v>
      </c>
    </row>
    <row r="36" spans="1:6">
      <c r="A36" s="282"/>
      <c r="B36" s="283"/>
      <c r="C36" s="285"/>
      <c r="D36" s="284"/>
      <c r="E36" s="719"/>
      <c r="F36" s="679"/>
    </row>
    <row r="37" spans="1:6">
      <c r="A37" s="282" t="s">
        <v>5</v>
      </c>
      <c r="B37" s="283" t="s">
        <v>1101</v>
      </c>
      <c r="C37" s="285"/>
      <c r="D37" s="284"/>
      <c r="E37" s="719"/>
      <c r="F37" s="679"/>
    </row>
    <row r="38" spans="1:6">
      <c r="A38" s="282"/>
      <c r="B38" s="283" t="s">
        <v>1102</v>
      </c>
      <c r="C38" s="285"/>
      <c r="D38" s="284"/>
      <c r="E38" s="719"/>
      <c r="F38" s="679"/>
    </row>
    <row r="39" spans="1:6">
      <c r="A39" s="282"/>
      <c r="B39" s="283" t="s">
        <v>1103</v>
      </c>
      <c r="C39" s="285"/>
      <c r="D39" s="284"/>
      <c r="E39" s="719"/>
      <c r="F39" s="679"/>
    </row>
    <row r="40" spans="1:6">
      <c r="A40" s="282"/>
      <c r="B40" s="283" t="s">
        <v>1104</v>
      </c>
      <c r="C40" s="285"/>
      <c r="D40" s="284"/>
      <c r="E40" s="719"/>
      <c r="F40" s="679"/>
    </row>
    <row r="41" spans="1:6">
      <c r="A41" s="282"/>
      <c r="B41" s="283" t="s">
        <v>1283</v>
      </c>
      <c r="C41" s="285"/>
      <c r="D41" s="284"/>
      <c r="E41" s="719"/>
      <c r="F41" s="679"/>
    </row>
    <row r="42" spans="1:6">
      <c r="A42" s="282"/>
      <c r="B42" s="283"/>
      <c r="C42" s="291" t="s">
        <v>109</v>
      </c>
      <c r="D42" s="292">
        <v>1</v>
      </c>
      <c r="E42" s="722"/>
      <c r="F42" s="692">
        <f>D42*E42</f>
        <v>0</v>
      </c>
    </row>
    <row r="43" spans="1:6">
      <c r="A43" s="264"/>
      <c r="B43" s="260"/>
      <c r="D43" s="266"/>
      <c r="E43" s="719"/>
      <c r="F43" s="680"/>
    </row>
    <row r="44" spans="1:6">
      <c r="A44" s="264" t="s">
        <v>7</v>
      </c>
      <c r="B44" s="265" t="s">
        <v>1106</v>
      </c>
      <c r="D44" s="266"/>
      <c r="E44" s="719"/>
      <c r="F44" s="680"/>
    </row>
    <row r="45" spans="1:6">
      <c r="A45" s="264"/>
      <c r="B45" s="265" t="s">
        <v>1107</v>
      </c>
      <c r="D45" s="266"/>
      <c r="E45" s="719"/>
      <c r="F45" s="680"/>
    </row>
    <row r="46" spans="1:6">
      <c r="A46" s="264"/>
      <c r="C46" s="293" t="s">
        <v>1108</v>
      </c>
      <c r="D46" s="294">
        <v>127</v>
      </c>
      <c r="E46" s="722"/>
      <c r="F46" s="692">
        <f>D46*E46</f>
        <v>0</v>
      </c>
    </row>
    <row r="47" spans="1:6">
      <c r="A47" s="264"/>
      <c r="C47" s="267"/>
      <c r="D47" s="266"/>
      <c r="E47" s="719"/>
      <c r="F47" s="694"/>
    </row>
    <row r="48" spans="1:6">
      <c r="A48" s="264" t="s">
        <v>9</v>
      </c>
      <c r="B48" s="265" t="s">
        <v>1109</v>
      </c>
      <c r="C48" s="267"/>
      <c r="D48" s="266"/>
      <c r="E48" s="719"/>
      <c r="F48" s="694"/>
    </row>
    <row r="49" spans="1:6">
      <c r="A49" s="264"/>
      <c r="B49" s="265" t="s">
        <v>1110</v>
      </c>
      <c r="C49" s="267"/>
      <c r="D49" s="266"/>
      <c r="E49" s="719"/>
      <c r="F49" s="694"/>
    </row>
    <row r="50" spans="1:6">
      <c r="A50" s="264"/>
      <c r="B50" s="265" t="s">
        <v>1111</v>
      </c>
      <c r="C50" s="267"/>
      <c r="D50" s="266"/>
      <c r="E50" s="719"/>
      <c r="F50" s="694"/>
    </row>
    <row r="51" spans="1:6">
      <c r="A51" s="264"/>
      <c r="C51" s="293" t="s">
        <v>109</v>
      </c>
      <c r="D51" s="294">
        <v>15</v>
      </c>
      <c r="E51" s="722"/>
      <c r="F51" s="692">
        <f>D51*E51</f>
        <v>0</v>
      </c>
    </row>
    <row r="52" spans="1:6">
      <c r="A52" s="264"/>
      <c r="C52" s="267"/>
      <c r="D52" s="266"/>
      <c r="E52" s="719"/>
      <c r="F52" s="680"/>
    </row>
    <row r="53" spans="1:6">
      <c r="A53" s="264" t="s">
        <v>11</v>
      </c>
      <c r="B53" s="265" t="s">
        <v>1112</v>
      </c>
      <c r="C53" s="267"/>
      <c r="D53" s="266"/>
      <c r="E53" s="719"/>
      <c r="F53" s="680"/>
    </row>
    <row r="54" spans="1:6">
      <c r="A54" s="264"/>
      <c r="B54" s="265" t="s">
        <v>1113</v>
      </c>
      <c r="C54" s="267"/>
      <c r="D54" s="266"/>
      <c r="E54" s="719"/>
      <c r="F54" s="680"/>
    </row>
    <row r="55" spans="1:6">
      <c r="A55" s="264"/>
      <c r="B55" s="265" t="s">
        <v>1114</v>
      </c>
      <c r="C55" s="267"/>
      <c r="D55" s="266"/>
      <c r="E55" s="719"/>
      <c r="F55" s="680"/>
    </row>
    <row r="56" spans="1:6">
      <c r="A56" s="264"/>
      <c r="B56" s="265" t="s">
        <v>1115</v>
      </c>
      <c r="C56" s="267"/>
      <c r="D56" s="266"/>
      <c r="E56" s="719"/>
      <c r="F56" s="680"/>
    </row>
    <row r="57" spans="1:6">
      <c r="A57" s="264"/>
      <c r="C57" s="293" t="s">
        <v>109</v>
      </c>
      <c r="D57" s="294">
        <v>5</v>
      </c>
      <c r="E57" s="722"/>
      <c r="F57" s="692">
        <f>D57*E57</f>
        <v>0</v>
      </c>
    </row>
    <row r="58" spans="1:6">
      <c r="A58" s="264"/>
      <c r="C58" s="267"/>
      <c r="D58" s="266"/>
      <c r="E58" s="719"/>
      <c r="F58" s="694"/>
    </row>
    <row r="59" spans="1:6">
      <c r="A59" s="264" t="s">
        <v>13</v>
      </c>
      <c r="B59" s="265" t="s">
        <v>1116</v>
      </c>
      <c r="C59" s="267"/>
      <c r="D59" s="266"/>
      <c r="E59" s="719"/>
      <c r="F59" s="694"/>
    </row>
    <row r="60" spans="1:6">
      <c r="A60" s="264"/>
      <c r="B60" s="265" t="s">
        <v>1117</v>
      </c>
      <c r="C60" s="267"/>
      <c r="D60" s="266"/>
      <c r="E60" s="719"/>
      <c r="F60" s="694"/>
    </row>
    <row r="61" spans="1:6">
      <c r="A61" s="264"/>
      <c r="C61" s="293" t="s">
        <v>534</v>
      </c>
      <c r="D61" s="294">
        <v>12</v>
      </c>
      <c r="E61" s="722"/>
      <c r="F61" s="692">
        <f>D61*E61</f>
        <v>0</v>
      </c>
    </row>
    <row r="62" spans="1:6">
      <c r="A62" s="264"/>
      <c r="C62" s="267"/>
      <c r="D62" s="266"/>
      <c r="E62" s="719"/>
      <c r="F62" s="694"/>
    </row>
    <row r="63" spans="1:6">
      <c r="A63" s="264" t="s">
        <v>15</v>
      </c>
      <c r="B63" s="265" t="s">
        <v>1118</v>
      </c>
      <c r="C63" s="267"/>
      <c r="D63" s="266"/>
      <c r="E63" s="719"/>
      <c r="F63" s="694"/>
    </row>
    <row r="64" spans="1:6">
      <c r="A64" s="264"/>
      <c r="B64" s="265" t="s">
        <v>1119</v>
      </c>
      <c r="C64" s="267"/>
      <c r="D64" s="266"/>
      <c r="E64" s="719"/>
      <c r="F64" s="694"/>
    </row>
    <row r="65" spans="1:6">
      <c r="A65" s="264"/>
      <c r="B65" s="265" t="s">
        <v>1120</v>
      </c>
      <c r="C65" s="267"/>
      <c r="D65" s="266"/>
      <c r="E65" s="719"/>
      <c r="F65" s="694"/>
    </row>
    <row r="66" spans="1:6">
      <c r="A66" s="264"/>
      <c r="C66" s="293" t="s">
        <v>534</v>
      </c>
      <c r="D66" s="294">
        <v>5</v>
      </c>
      <c r="E66" s="722"/>
      <c r="F66" s="692">
        <f>D66*E66</f>
        <v>0</v>
      </c>
    </row>
    <row r="67" spans="1:6">
      <c r="A67" s="264"/>
      <c r="C67" s="267"/>
      <c r="D67" s="266"/>
      <c r="E67" s="719"/>
      <c r="F67" s="694"/>
    </row>
    <row r="68" spans="1:6">
      <c r="A68" s="264" t="s">
        <v>17</v>
      </c>
      <c r="B68" s="265" t="s">
        <v>1121</v>
      </c>
      <c r="C68" s="267"/>
      <c r="D68" s="266"/>
      <c r="E68" s="719"/>
      <c r="F68" s="694"/>
    </row>
    <row r="69" spans="1:6">
      <c r="A69" s="264"/>
      <c r="B69" s="265" t="s">
        <v>1122</v>
      </c>
      <c r="C69" s="267"/>
      <c r="D69" s="266"/>
      <c r="E69" s="719"/>
      <c r="F69" s="694"/>
    </row>
    <row r="70" spans="1:6">
      <c r="A70" s="264"/>
      <c r="C70" s="293" t="s">
        <v>109</v>
      </c>
      <c r="D70" s="294">
        <v>0</v>
      </c>
      <c r="E70" s="722"/>
      <c r="F70" s="692">
        <f>D70*E70</f>
        <v>0</v>
      </c>
    </row>
    <row r="71" spans="1:6">
      <c r="A71" s="264"/>
      <c r="C71" s="267"/>
      <c r="D71" s="266"/>
      <c r="E71" s="719"/>
      <c r="F71" s="694"/>
    </row>
    <row r="72" spans="1:6">
      <c r="A72" s="264" t="s">
        <v>19</v>
      </c>
      <c r="B72" s="265" t="s">
        <v>1123</v>
      </c>
      <c r="C72" s="267"/>
      <c r="D72" s="266"/>
      <c r="E72" s="719"/>
      <c r="F72" s="694"/>
    </row>
    <row r="73" spans="1:6">
      <c r="A73" s="264"/>
      <c r="B73" s="265" t="s">
        <v>1124</v>
      </c>
      <c r="C73" s="267"/>
      <c r="D73" s="266"/>
      <c r="E73" s="719"/>
      <c r="F73" s="694"/>
    </row>
    <row r="74" spans="1:6">
      <c r="A74" s="264"/>
      <c r="B74" s="265" t="s">
        <v>1125</v>
      </c>
      <c r="C74" s="267"/>
      <c r="D74" s="266"/>
      <c r="E74" s="719"/>
      <c r="F74" s="694"/>
    </row>
    <row r="75" spans="1:6">
      <c r="A75" s="264"/>
      <c r="C75" s="267"/>
      <c r="D75" s="266"/>
      <c r="E75" s="719"/>
      <c r="F75" s="694"/>
    </row>
    <row r="76" spans="1:6">
      <c r="A76" s="264"/>
      <c r="C76" s="293" t="s">
        <v>407</v>
      </c>
      <c r="D76" s="294">
        <v>1</v>
      </c>
      <c r="E76" s="722"/>
      <c r="F76" s="692">
        <f>D76*E76</f>
        <v>0</v>
      </c>
    </row>
    <row r="77" spans="1:6">
      <c r="A77" s="264"/>
      <c r="C77" s="267"/>
      <c r="D77" s="266"/>
      <c r="E77" s="719"/>
      <c r="F77" s="694"/>
    </row>
    <row r="78" spans="1:6">
      <c r="A78" s="264" t="s">
        <v>21</v>
      </c>
      <c r="B78" s="265" t="s">
        <v>1126</v>
      </c>
      <c r="C78" s="267"/>
      <c r="D78" s="266"/>
      <c r="E78" s="719"/>
      <c r="F78" s="694"/>
    </row>
    <row r="79" spans="1:6">
      <c r="A79" s="264"/>
      <c r="C79" s="293" t="s">
        <v>407</v>
      </c>
      <c r="D79" s="294">
        <v>1</v>
      </c>
      <c r="E79" s="722"/>
      <c r="F79" s="692">
        <f>D79*E79</f>
        <v>0</v>
      </c>
    </row>
    <row r="80" spans="1:6">
      <c r="A80" s="264"/>
      <c r="C80" s="267"/>
      <c r="D80" s="266"/>
      <c r="E80" s="719"/>
      <c r="F80" s="694"/>
    </row>
    <row r="81" spans="1:6">
      <c r="A81" s="264" t="s">
        <v>23</v>
      </c>
      <c r="B81" s="265" t="s">
        <v>1127</v>
      </c>
      <c r="C81" s="267"/>
      <c r="D81" s="266"/>
      <c r="E81" s="719"/>
      <c r="F81" s="694"/>
    </row>
    <row r="82" spans="1:6">
      <c r="A82" s="264"/>
      <c r="B82" s="265" t="s">
        <v>1128</v>
      </c>
      <c r="C82" s="267"/>
      <c r="D82" s="266"/>
      <c r="E82" s="719"/>
      <c r="F82" s="694"/>
    </row>
    <row r="83" spans="1:6">
      <c r="A83" s="264"/>
      <c r="B83" s="265" t="s">
        <v>1129</v>
      </c>
      <c r="C83" s="267"/>
      <c r="D83" s="266"/>
      <c r="E83" s="719"/>
      <c r="F83" s="694"/>
    </row>
    <row r="84" spans="1:6">
      <c r="A84" s="264"/>
      <c r="B84" s="265" t="s">
        <v>1130</v>
      </c>
      <c r="C84" s="267"/>
      <c r="D84" s="266"/>
      <c r="E84" s="719"/>
      <c r="F84" s="694"/>
    </row>
    <row r="85" spans="1:6">
      <c r="A85" s="264"/>
      <c r="B85" s="265" t="s">
        <v>1131</v>
      </c>
      <c r="C85" s="267"/>
      <c r="D85" s="266"/>
      <c r="E85" s="719"/>
      <c r="F85" s="694"/>
    </row>
    <row r="86" spans="1:6">
      <c r="A86" s="264"/>
      <c r="B86" s="265" t="s">
        <v>1132</v>
      </c>
      <c r="C86" s="267"/>
      <c r="D86" s="266"/>
      <c r="E86" s="719"/>
      <c r="F86" s="694"/>
    </row>
    <row r="87" spans="1:6">
      <c r="A87" s="264"/>
      <c r="C87" s="293" t="s">
        <v>1108</v>
      </c>
      <c r="D87" s="294">
        <v>127</v>
      </c>
      <c r="E87" s="722"/>
      <c r="F87" s="692">
        <f>D87*E87</f>
        <v>0</v>
      </c>
    </row>
    <row r="88" spans="1:6">
      <c r="A88" s="264"/>
      <c r="C88" s="267"/>
      <c r="D88" s="266"/>
      <c r="E88" s="719"/>
      <c r="F88" s="694"/>
    </row>
    <row r="89" spans="1:6">
      <c r="A89" s="264" t="s">
        <v>25</v>
      </c>
      <c r="B89" s="265" t="s">
        <v>1133</v>
      </c>
      <c r="C89" s="267"/>
      <c r="D89" s="266"/>
      <c r="E89" s="719"/>
      <c r="F89" s="694"/>
    </row>
    <row r="90" spans="1:6">
      <c r="A90" s="264"/>
      <c r="B90" s="265" t="s">
        <v>1134</v>
      </c>
      <c r="C90" s="267"/>
      <c r="D90" s="266"/>
      <c r="E90" s="719"/>
      <c r="F90" s="694"/>
    </row>
    <row r="91" spans="1:6">
      <c r="A91" s="264"/>
      <c r="C91" s="267"/>
      <c r="D91" s="266"/>
      <c r="E91" s="719"/>
      <c r="F91" s="694"/>
    </row>
    <row r="92" spans="1:6">
      <c r="A92" s="264"/>
      <c r="C92" s="293" t="s">
        <v>407</v>
      </c>
      <c r="D92" s="294">
        <v>1</v>
      </c>
      <c r="E92" s="722"/>
      <c r="F92" s="692">
        <f>D92*E92</f>
        <v>0</v>
      </c>
    </row>
    <row r="93" spans="1:6">
      <c r="A93" s="264"/>
      <c r="C93" s="267"/>
      <c r="D93" s="266"/>
      <c r="E93" s="719"/>
      <c r="F93" s="694"/>
    </row>
    <row r="94" spans="1:6">
      <c r="A94" s="264" t="s">
        <v>27</v>
      </c>
      <c r="B94" s="265" t="s">
        <v>1135</v>
      </c>
      <c r="C94" s="267"/>
      <c r="D94" s="266"/>
      <c r="E94" s="719"/>
      <c r="F94" s="694"/>
    </row>
    <row r="95" spans="1:6">
      <c r="A95" s="264"/>
      <c r="B95" s="265" t="s">
        <v>1136</v>
      </c>
      <c r="C95" s="267"/>
      <c r="D95" s="266"/>
      <c r="E95" s="719"/>
      <c r="F95" s="694"/>
    </row>
    <row r="96" spans="1:6">
      <c r="A96" s="264"/>
      <c r="C96" s="267"/>
      <c r="D96" s="266"/>
      <c r="E96" s="719"/>
      <c r="F96" s="694"/>
    </row>
    <row r="97" spans="1:6">
      <c r="A97" s="264"/>
      <c r="C97" s="293" t="s">
        <v>407</v>
      </c>
      <c r="D97" s="294">
        <v>1</v>
      </c>
      <c r="E97" s="722"/>
      <c r="F97" s="692">
        <f>D97*E97</f>
        <v>0</v>
      </c>
    </row>
    <row r="98" spans="1:6">
      <c r="A98" s="264"/>
      <c r="C98" s="267"/>
      <c r="D98" s="266"/>
      <c r="E98" s="719"/>
      <c r="F98" s="694"/>
    </row>
    <row r="99" spans="1:6">
      <c r="A99" s="264" t="s">
        <v>29</v>
      </c>
      <c r="B99" s="265" t="s">
        <v>1137</v>
      </c>
      <c r="C99" s="267"/>
      <c r="D99" s="266"/>
      <c r="E99" s="719"/>
      <c r="F99" s="694"/>
    </row>
    <row r="100" spans="1:6">
      <c r="A100" s="264"/>
      <c r="B100" s="265" t="s">
        <v>1138</v>
      </c>
      <c r="C100" s="267"/>
      <c r="D100" s="266"/>
      <c r="E100" s="719"/>
      <c r="F100" s="694"/>
    </row>
    <row r="101" spans="1:6">
      <c r="A101" s="264"/>
      <c r="B101" s="265" t="s">
        <v>1139</v>
      </c>
      <c r="C101" s="267"/>
      <c r="D101" s="266"/>
      <c r="E101" s="719"/>
      <c r="F101" s="694"/>
    </row>
    <row r="102" spans="1:6">
      <c r="A102" s="264"/>
      <c r="B102" s="265" t="s">
        <v>1140</v>
      </c>
      <c r="C102" s="267"/>
      <c r="D102" s="266"/>
      <c r="E102" s="719"/>
      <c r="F102" s="694"/>
    </row>
    <row r="103" spans="1:6">
      <c r="A103" s="264"/>
      <c r="C103" s="293" t="s">
        <v>407</v>
      </c>
      <c r="D103" s="294">
        <v>1</v>
      </c>
      <c r="E103" s="722"/>
      <c r="F103" s="692">
        <f>D103*E103</f>
        <v>0</v>
      </c>
    </row>
    <row r="104" spans="1:6">
      <c r="A104" s="264"/>
      <c r="B104" s="295"/>
      <c r="C104" s="296"/>
      <c r="D104" s="297"/>
      <c r="E104" s="695"/>
      <c r="F104" s="695"/>
    </row>
    <row r="105" spans="1:6">
      <c r="A105" s="264"/>
      <c r="B105" s="298" t="s">
        <v>1141</v>
      </c>
      <c r="C105" s="275"/>
      <c r="D105" s="274"/>
      <c r="E105" s="681"/>
      <c r="F105" s="696">
        <f>SUM(F30:F104)</f>
        <v>0</v>
      </c>
    </row>
    <row r="106" spans="1:6">
      <c r="A106" s="264"/>
      <c r="B106" s="260"/>
      <c r="C106" s="267"/>
      <c r="D106" s="266"/>
      <c r="F106" s="685"/>
    </row>
    <row r="107" spans="1:6">
      <c r="A107" s="264"/>
      <c r="B107" s="260"/>
      <c r="C107" s="267"/>
      <c r="D107" s="266"/>
      <c r="F107" s="685"/>
    </row>
    <row r="108" spans="1:6">
      <c r="A108" s="280" t="s">
        <v>1084</v>
      </c>
      <c r="B108" s="260" t="s">
        <v>198</v>
      </c>
      <c r="C108" s="267"/>
      <c r="D108" s="266"/>
      <c r="F108" s="680"/>
    </row>
    <row r="109" spans="1:6">
      <c r="A109" s="264"/>
      <c r="C109" s="267"/>
      <c r="D109" s="266"/>
      <c r="F109" s="680"/>
    </row>
    <row r="110" spans="1:6">
      <c r="A110" s="264"/>
      <c r="B110" s="686" t="s">
        <v>684</v>
      </c>
      <c r="C110" s="686" t="s">
        <v>1094</v>
      </c>
      <c r="D110" s="687" t="s">
        <v>768</v>
      </c>
      <c r="E110" s="688" t="s">
        <v>1095</v>
      </c>
      <c r="F110" s="689" t="s">
        <v>686</v>
      </c>
    </row>
    <row r="111" spans="1:6">
      <c r="A111" s="264"/>
      <c r="C111" s="267"/>
      <c r="D111" s="266"/>
      <c r="E111" s="719"/>
      <c r="F111" s="680"/>
    </row>
    <row r="112" spans="1:6">
      <c r="A112" s="264" t="s">
        <v>3</v>
      </c>
      <c r="B112" s="265" t="s">
        <v>1142</v>
      </c>
      <c r="C112" s="267"/>
      <c r="D112" s="266"/>
      <c r="E112" s="719"/>
      <c r="F112" s="680"/>
    </row>
    <row r="113" spans="1:6">
      <c r="A113" s="264"/>
      <c r="B113" s="265" t="s">
        <v>1143</v>
      </c>
      <c r="C113" s="267"/>
      <c r="D113" s="266"/>
      <c r="E113" s="719"/>
      <c r="F113" s="680"/>
    </row>
    <row r="114" spans="1:6">
      <c r="A114" s="264"/>
      <c r="B114" s="265" t="s">
        <v>1144</v>
      </c>
      <c r="C114" s="267"/>
      <c r="D114" s="266"/>
      <c r="E114" s="719"/>
      <c r="F114" s="680"/>
    </row>
    <row r="115" spans="1:6">
      <c r="A115" s="264"/>
      <c r="C115" s="293" t="s">
        <v>185</v>
      </c>
      <c r="D115" s="294">
        <v>162</v>
      </c>
      <c r="E115" s="722"/>
      <c r="F115" s="692">
        <f>D115*E115</f>
        <v>0</v>
      </c>
    </row>
    <row r="116" spans="1:6">
      <c r="A116" s="264"/>
      <c r="C116" s="267"/>
      <c r="D116" s="266"/>
      <c r="E116" s="719"/>
      <c r="F116" s="694"/>
    </row>
    <row r="117" spans="1:6">
      <c r="A117" s="264" t="s">
        <v>580</v>
      </c>
      <c r="B117" s="265" t="s">
        <v>1142</v>
      </c>
      <c r="C117" s="267"/>
      <c r="D117" s="266"/>
      <c r="E117" s="719"/>
      <c r="F117" s="694"/>
    </row>
    <row r="118" spans="1:6">
      <c r="A118" s="264"/>
      <c r="B118" s="265" t="s">
        <v>1143</v>
      </c>
      <c r="C118" s="267"/>
      <c r="D118" s="266"/>
      <c r="E118" s="719"/>
      <c r="F118" s="694"/>
    </row>
    <row r="119" spans="1:6">
      <c r="A119" s="264"/>
      <c r="B119" s="265" t="s">
        <v>1145</v>
      </c>
      <c r="C119" s="267"/>
      <c r="D119" s="266"/>
      <c r="E119" s="719"/>
      <c r="F119" s="694"/>
    </row>
    <row r="120" spans="1:6">
      <c r="A120" s="264"/>
      <c r="C120" s="293" t="s">
        <v>185</v>
      </c>
      <c r="D120" s="294">
        <v>698</v>
      </c>
      <c r="E120" s="722"/>
      <c r="F120" s="692">
        <f>D120*E120</f>
        <v>0</v>
      </c>
    </row>
    <row r="121" spans="1:6">
      <c r="A121" s="264"/>
      <c r="C121" s="267"/>
      <c r="D121" s="266"/>
      <c r="E121" s="719"/>
      <c r="F121" s="694"/>
    </row>
    <row r="122" spans="1:6">
      <c r="A122" s="264" t="s">
        <v>588</v>
      </c>
      <c r="B122" s="265" t="s">
        <v>1146</v>
      </c>
      <c r="C122" s="267"/>
      <c r="D122" s="266"/>
      <c r="E122" s="719"/>
      <c r="F122" s="694"/>
    </row>
    <row r="123" spans="1:6">
      <c r="A123" s="264"/>
      <c r="B123" s="265" t="s">
        <v>1147</v>
      </c>
      <c r="C123" s="267"/>
      <c r="D123" s="266"/>
      <c r="E123" s="719"/>
      <c r="F123" s="694"/>
    </row>
    <row r="124" spans="1:6">
      <c r="A124" s="264"/>
      <c r="B124" s="265" t="s">
        <v>1145</v>
      </c>
      <c r="C124" s="267"/>
      <c r="D124" s="266"/>
      <c r="E124" s="719"/>
      <c r="F124" s="694"/>
    </row>
    <row r="125" spans="1:6">
      <c r="A125" s="264"/>
      <c r="C125" s="293" t="s">
        <v>185</v>
      </c>
      <c r="D125" s="294">
        <v>15</v>
      </c>
      <c r="E125" s="722"/>
      <c r="F125" s="692">
        <f>D125*E125</f>
        <v>0</v>
      </c>
    </row>
    <row r="126" spans="1:6">
      <c r="A126" s="264"/>
      <c r="C126" s="267"/>
      <c r="D126" s="266"/>
      <c r="E126" s="719"/>
      <c r="F126" s="694"/>
    </row>
    <row r="127" spans="1:6">
      <c r="A127" s="264" t="s">
        <v>9</v>
      </c>
      <c r="B127" s="265" t="s">
        <v>1148</v>
      </c>
      <c r="C127" s="267"/>
      <c r="D127" s="266"/>
      <c r="E127" s="719"/>
      <c r="F127" s="694"/>
    </row>
    <row r="128" spans="1:6">
      <c r="A128" s="264"/>
      <c r="B128" s="265" t="s">
        <v>1149</v>
      </c>
      <c r="C128" s="267"/>
      <c r="D128" s="266"/>
      <c r="E128" s="719"/>
      <c r="F128" s="694"/>
    </row>
    <row r="129" spans="1:6">
      <c r="A129" s="264"/>
      <c r="B129" s="265" t="s">
        <v>1150</v>
      </c>
      <c r="C129" s="267"/>
      <c r="D129" s="266"/>
      <c r="E129" s="719"/>
      <c r="F129" s="694"/>
    </row>
    <row r="130" spans="1:6">
      <c r="A130" s="264"/>
      <c r="C130" s="267"/>
      <c r="D130" s="266"/>
      <c r="E130" s="719"/>
      <c r="F130" s="694"/>
    </row>
    <row r="131" spans="1:6">
      <c r="A131" s="264"/>
      <c r="C131" s="293" t="s">
        <v>152</v>
      </c>
      <c r="D131" s="294">
        <v>1150</v>
      </c>
      <c r="E131" s="722"/>
      <c r="F131" s="692">
        <f>D131*E131</f>
        <v>0</v>
      </c>
    </row>
    <row r="132" spans="1:6">
      <c r="A132" s="264"/>
      <c r="C132" s="267"/>
      <c r="D132" s="266"/>
      <c r="E132" s="719"/>
      <c r="F132" s="694"/>
    </row>
    <row r="133" spans="1:6">
      <c r="A133" s="264" t="s">
        <v>13</v>
      </c>
      <c r="B133" s="299" t="s">
        <v>1284</v>
      </c>
      <c r="C133" s="267"/>
      <c r="D133" s="266"/>
      <c r="E133" s="719"/>
      <c r="F133" s="680"/>
    </row>
    <row r="134" spans="1:6">
      <c r="A134" s="264"/>
      <c r="B134" s="299" t="s">
        <v>1151</v>
      </c>
      <c r="C134" s="267"/>
      <c r="D134" s="266"/>
      <c r="E134" s="719"/>
      <c r="F134" s="680"/>
    </row>
    <row r="135" spans="1:6">
      <c r="A135" s="264"/>
      <c r="B135" s="299" t="s">
        <v>1152</v>
      </c>
      <c r="C135" s="267"/>
      <c r="D135" s="266"/>
      <c r="E135" s="719"/>
      <c r="F135" s="680"/>
    </row>
    <row r="136" spans="1:6">
      <c r="A136" s="264"/>
      <c r="B136" s="299" t="s">
        <v>1153</v>
      </c>
      <c r="C136" s="267"/>
      <c r="D136" s="266"/>
      <c r="E136" s="719"/>
      <c r="F136" s="680"/>
    </row>
    <row r="137" spans="1:6">
      <c r="A137" s="264"/>
      <c r="B137" s="299" t="s">
        <v>1154</v>
      </c>
      <c r="C137" s="267"/>
      <c r="D137" s="266"/>
      <c r="E137" s="719"/>
      <c r="F137" s="680"/>
    </row>
    <row r="138" spans="1:6">
      <c r="A138" s="264"/>
      <c r="B138" s="299" t="s">
        <v>1155</v>
      </c>
      <c r="C138" s="267"/>
      <c r="D138" s="266"/>
      <c r="E138" s="719"/>
      <c r="F138" s="680"/>
    </row>
    <row r="139" spans="1:6">
      <c r="A139" s="264"/>
      <c r="B139" s="299"/>
      <c r="C139" s="267"/>
      <c r="D139" s="266"/>
      <c r="E139" s="719"/>
      <c r="F139" s="680"/>
    </row>
    <row r="140" spans="1:6">
      <c r="A140" s="264"/>
      <c r="C140" s="293" t="s">
        <v>185</v>
      </c>
      <c r="D140" s="294">
        <v>146</v>
      </c>
      <c r="E140" s="722"/>
      <c r="F140" s="692">
        <f>D140*E140</f>
        <v>0</v>
      </c>
    </row>
    <row r="141" spans="1:6">
      <c r="A141" s="264"/>
      <c r="C141" s="267"/>
      <c r="D141" s="266"/>
      <c r="E141" s="719"/>
      <c r="F141" s="694"/>
    </row>
    <row r="142" spans="1:6">
      <c r="A142" s="300" t="s">
        <v>15</v>
      </c>
      <c r="B142" s="301" t="s">
        <v>1156</v>
      </c>
      <c r="C142" s="302"/>
      <c r="D142" s="284"/>
      <c r="E142" s="723"/>
      <c r="F142" s="695"/>
    </row>
    <row r="143" spans="1:6">
      <c r="A143" s="300"/>
      <c r="B143" s="301" t="s">
        <v>1157</v>
      </c>
      <c r="C143" s="302"/>
      <c r="D143" s="284"/>
      <c r="E143" s="723"/>
      <c r="F143" s="695"/>
    </row>
    <row r="144" spans="1:6">
      <c r="A144" s="303"/>
      <c r="B144" s="301" t="s">
        <v>1158</v>
      </c>
      <c r="C144" s="302"/>
      <c r="D144" s="284"/>
      <c r="E144" s="723"/>
      <c r="F144" s="695"/>
    </row>
    <row r="145" spans="1:6">
      <c r="A145" s="300"/>
      <c r="B145" s="301" t="s">
        <v>1159</v>
      </c>
      <c r="C145" s="302"/>
      <c r="D145" s="284"/>
      <c r="E145" s="723"/>
      <c r="F145" s="695"/>
    </row>
    <row r="146" spans="1:6">
      <c r="A146" s="300"/>
      <c r="B146" s="301"/>
      <c r="C146" s="302"/>
      <c r="D146" s="284"/>
      <c r="E146" s="723"/>
      <c r="F146" s="695"/>
    </row>
    <row r="147" spans="1:6">
      <c r="A147" s="303"/>
      <c r="C147" s="304" t="s">
        <v>185</v>
      </c>
      <c r="D147" s="294">
        <v>698</v>
      </c>
      <c r="E147" s="724"/>
      <c r="F147" s="698">
        <f>D147*E147</f>
        <v>0</v>
      </c>
    </row>
    <row r="148" spans="1:6">
      <c r="A148" s="303"/>
      <c r="B148" s="301"/>
      <c r="C148" s="297"/>
      <c r="D148" s="266"/>
      <c r="E148" s="723"/>
      <c r="F148" s="699"/>
    </row>
    <row r="149" spans="1:6">
      <c r="A149" s="300" t="s">
        <v>17</v>
      </c>
      <c r="B149" s="301" t="s">
        <v>1160</v>
      </c>
      <c r="C149" s="302"/>
      <c r="D149" s="284"/>
      <c r="E149" s="723"/>
      <c r="F149" s="695"/>
    </row>
    <row r="150" spans="1:6">
      <c r="A150" s="303"/>
      <c r="B150" s="301" t="s">
        <v>1158</v>
      </c>
      <c r="C150" s="302"/>
      <c r="D150" s="284"/>
      <c r="E150" s="723"/>
      <c r="F150" s="695"/>
    </row>
    <row r="151" spans="1:6">
      <c r="A151" s="300"/>
      <c r="B151" s="301" t="s">
        <v>1159</v>
      </c>
      <c r="C151" s="302"/>
      <c r="D151" s="284"/>
      <c r="E151" s="723"/>
      <c r="F151" s="695"/>
    </row>
    <row r="152" spans="1:6">
      <c r="A152" s="300"/>
      <c r="B152" s="301"/>
      <c r="C152" s="302"/>
      <c r="D152" s="284"/>
      <c r="E152" s="723"/>
      <c r="F152" s="695"/>
    </row>
    <row r="153" spans="1:6">
      <c r="A153" s="303"/>
      <c r="B153" s="301"/>
      <c r="C153" s="304" t="s">
        <v>185</v>
      </c>
      <c r="D153" s="294">
        <v>0</v>
      </c>
      <c r="E153" s="724"/>
      <c r="F153" s="698">
        <f>D153*E153</f>
        <v>0</v>
      </c>
    </row>
    <row r="154" spans="1:6">
      <c r="A154" s="264"/>
      <c r="C154" s="267"/>
      <c r="D154" s="266"/>
      <c r="E154" s="719"/>
      <c r="F154" s="694"/>
    </row>
    <row r="155" spans="1:6">
      <c r="A155" s="264" t="s">
        <v>19</v>
      </c>
      <c r="B155" s="265" t="s">
        <v>1161</v>
      </c>
      <c r="C155" s="267"/>
      <c r="D155" s="266"/>
      <c r="E155" s="719"/>
      <c r="F155" s="680"/>
    </row>
    <row r="156" spans="1:6">
      <c r="A156" s="264"/>
      <c r="B156" s="265" t="s">
        <v>1162</v>
      </c>
      <c r="C156" s="267"/>
      <c r="D156" s="266"/>
      <c r="E156" s="719"/>
      <c r="F156" s="680"/>
    </row>
    <row r="157" spans="1:6">
      <c r="A157" s="264"/>
      <c r="C157" s="293" t="s">
        <v>152</v>
      </c>
      <c r="D157" s="294">
        <v>1990</v>
      </c>
      <c r="E157" s="722"/>
      <c r="F157" s="692">
        <f>D157*E157</f>
        <v>0</v>
      </c>
    </row>
    <row r="158" spans="1:6">
      <c r="A158" s="264"/>
      <c r="C158" s="267"/>
      <c r="D158" s="266"/>
      <c r="E158" s="719"/>
      <c r="F158" s="680"/>
    </row>
    <row r="159" spans="1:6">
      <c r="A159" s="264" t="s">
        <v>21</v>
      </c>
      <c r="B159" s="265" t="s">
        <v>1163</v>
      </c>
      <c r="C159" s="267"/>
      <c r="D159" s="266"/>
      <c r="E159" s="719"/>
      <c r="F159" s="680"/>
    </row>
    <row r="160" spans="1:6">
      <c r="A160" s="264"/>
      <c r="B160" s="265" t="s">
        <v>1164</v>
      </c>
      <c r="C160" s="267"/>
      <c r="D160" s="266"/>
      <c r="E160" s="719"/>
      <c r="F160" s="680"/>
    </row>
    <row r="161" spans="1:6">
      <c r="A161" s="264"/>
      <c r="B161" s="265" t="s">
        <v>1165</v>
      </c>
      <c r="C161" s="267"/>
      <c r="D161" s="266"/>
      <c r="E161" s="719"/>
      <c r="F161" s="680"/>
    </row>
    <row r="162" spans="1:6">
      <c r="A162" s="264"/>
      <c r="B162" s="265" t="s">
        <v>1166</v>
      </c>
      <c r="C162" s="267"/>
      <c r="D162" s="266"/>
      <c r="E162" s="719"/>
      <c r="F162" s="680"/>
    </row>
    <row r="163" spans="1:6">
      <c r="A163" s="264"/>
      <c r="B163" s="305" t="s">
        <v>1167</v>
      </c>
      <c r="C163" s="288"/>
      <c r="D163" s="306"/>
      <c r="E163" s="720"/>
      <c r="F163" s="692">
        <f>SUM(F113:F160)*0.1</f>
        <v>0</v>
      </c>
    </row>
    <row r="164" spans="1:6">
      <c r="A164" s="264"/>
      <c r="C164" s="267"/>
      <c r="D164" s="266"/>
      <c r="E164" s="719"/>
      <c r="F164" s="694"/>
    </row>
    <row r="165" spans="1:6">
      <c r="A165" s="264"/>
      <c r="B165" s="298" t="s">
        <v>1168</v>
      </c>
      <c r="C165" s="275"/>
      <c r="D165" s="274"/>
      <c r="E165" s="725"/>
      <c r="F165" s="700">
        <f>SUM(F112:F163)</f>
        <v>0</v>
      </c>
    </row>
    <row r="166" spans="1:6">
      <c r="A166" s="264"/>
      <c r="B166" s="260"/>
      <c r="C166" s="267"/>
      <c r="D166" s="266"/>
      <c r="E166" s="719"/>
      <c r="F166" s="701"/>
    </row>
    <row r="167" spans="1:6">
      <c r="A167" s="280" t="s">
        <v>1085</v>
      </c>
      <c r="B167" s="260" t="s">
        <v>1086</v>
      </c>
      <c r="C167" s="267"/>
      <c r="D167" s="266"/>
      <c r="E167" s="719"/>
      <c r="F167" s="680"/>
    </row>
    <row r="168" spans="1:6">
      <c r="A168" s="264"/>
      <c r="B168" s="260"/>
      <c r="C168" s="267"/>
      <c r="D168" s="266"/>
      <c r="E168" s="719"/>
      <c r="F168" s="680"/>
    </row>
    <row r="169" spans="1:6">
      <c r="A169" s="264"/>
      <c r="B169" s="686" t="s">
        <v>684</v>
      </c>
      <c r="C169" s="686" t="s">
        <v>1094</v>
      </c>
      <c r="D169" s="687" t="s">
        <v>768</v>
      </c>
      <c r="E169" s="726" t="s">
        <v>1095</v>
      </c>
      <c r="F169" s="689" t="s">
        <v>686</v>
      </c>
    </row>
    <row r="170" spans="1:6">
      <c r="A170" s="264"/>
      <c r="C170" s="267"/>
      <c r="D170" s="266"/>
      <c r="E170" s="719"/>
      <c r="F170" s="680"/>
    </row>
    <row r="171" spans="1:6">
      <c r="A171" s="264" t="s">
        <v>3</v>
      </c>
      <c r="B171" s="265" t="s">
        <v>1169</v>
      </c>
      <c r="C171" s="267"/>
      <c r="D171" s="266"/>
      <c r="E171" s="719"/>
      <c r="F171" s="680"/>
    </row>
    <row r="172" spans="1:6">
      <c r="A172" s="264"/>
      <c r="B172" s="265" t="s">
        <v>1285</v>
      </c>
      <c r="C172" s="267"/>
      <c r="D172" s="266"/>
      <c r="E172" s="719"/>
      <c r="F172" s="680"/>
    </row>
    <row r="173" spans="1:6">
      <c r="A173" s="264"/>
      <c r="B173" s="265" t="s">
        <v>1286</v>
      </c>
      <c r="C173" s="267"/>
      <c r="D173" s="266"/>
      <c r="E173" s="719"/>
      <c r="F173" s="680"/>
    </row>
    <row r="174" spans="1:6">
      <c r="A174" s="264"/>
      <c r="B174" s="265" t="s">
        <v>1287</v>
      </c>
      <c r="C174" s="267"/>
      <c r="D174" s="266"/>
      <c r="E174" s="719"/>
      <c r="F174" s="680"/>
    </row>
    <row r="175" spans="1:6">
      <c r="A175" s="264"/>
      <c r="B175" s="265" t="s">
        <v>1170</v>
      </c>
      <c r="C175" s="267"/>
      <c r="D175" s="266"/>
      <c r="E175" s="719"/>
      <c r="F175" s="680"/>
    </row>
    <row r="176" spans="1:6">
      <c r="A176" s="264"/>
      <c r="B176" s="265" t="s">
        <v>1171</v>
      </c>
      <c r="C176" s="267"/>
      <c r="D176" s="266"/>
      <c r="E176" s="719"/>
      <c r="F176" s="680"/>
    </row>
    <row r="177" spans="1:6">
      <c r="A177" s="264"/>
      <c r="B177" s="265" t="s">
        <v>1172</v>
      </c>
      <c r="C177" s="267"/>
      <c r="D177" s="266"/>
      <c r="E177" s="719"/>
      <c r="F177" s="680"/>
    </row>
    <row r="178" spans="1:6">
      <c r="A178" s="264"/>
      <c r="C178" s="267"/>
      <c r="D178" s="266"/>
      <c r="E178" s="719"/>
      <c r="F178" s="680"/>
    </row>
    <row r="179" spans="1:6">
      <c r="A179" s="264"/>
      <c r="B179" s="265" t="s">
        <v>1173</v>
      </c>
      <c r="C179" s="293" t="s">
        <v>109</v>
      </c>
      <c r="D179" s="294">
        <v>0</v>
      </c>
      <c r="E179" s="722"/>
      <c r="F179" s="692">
        <f>D179*E179</f>
        <v>0</v>
      </c>
    </row>
    <row r="180" spans="1:6">
      <c r="A180" s="264"/>
      <c r="C180" s="267"/>
      <c r="D180" s="266"/>
      <c r="E180" s="719"/>
      <c r="F180" s="694"/>
    </row>
    <row r="181" spans="1:6">
      <c r="A181" s="264" t="s">
        <v>5</v>
      </c>
      <c r="B181" s="265" t="s">
        <v>1169</v>
      </c>
      <c r="C181" s="267"/>
      <c r="D181" s="266"/>
      <c r="E181" s="719"/>
      <c r="F181" s="680"/>
    </row>
    <row r="182" spans="1:6">
      <c r="A182" s="264"/>
      <c r="B182" s="265" t="s">
        <v>1285</v>
      </c>
      <c r="C182" s="267"/>
      <c r="D182" s="266"/>
      <c r="E182" s="719"/>
      <c r="F182" s="680"/>
    </row>
    <row r="183" spans="1:6">
      <c r="A183" s="264"/>
      <c r="B183" s="265" t="s">
        <v>1288</v>
      </c>
      <c r="C183" s="267"/>
      <c r="D183" s="266"/>
      <c r="E183" s="719"/>
      <c r="F183" s="680"/>
    </row>
    <row r="184" spans="1:6">
      <c r="A184" s="264"/>
      <c r="B184" s="265" t="s">
        <v>1287</v>
      </c>
      <c r="C184" s="267"/>
      <c r="D184" s="266"/>
      <c r="E184" s="719"/>
      <c r="F184" s="680"/>
    </row>
    <row r="185" spans="1:6">
      <c r="A185" s="264"/>
      <c r="B185" s="265" t="s">
        <v>1170</v>
      </c>
      <c r="C185" s="267"/>
      <c r="D185" s="266"/>
      <c r="E185" s="719"/>
      <c r="F185" s="680"/>
    </row>
    <row r="186" spans="1:6">
      <c r="A186" s="264"/>
      <c r="B186" s="265" t="s">
        <v>1171</v>
      </c>
      <c r="C186" s="267"/>
      <c r="D186" s="266"/>
      <c r="E186" s="719"/>
      <c r="F186" s="680"/>
    </row>
    <row r="187" spans="1:6">
      <c r="A187" s="264"/>
      <c r="B187" s="265" t="s">
        <v>1172</v>
      </c>
      <c r="C187" s="267"/>
      <c r="D187" s="266"/>
      <c r="E187" s="719"/>
      <c r="F187" s="680"/>
    </row>
    <row r="188" spans="1:6">
      <c r="A188" s="264"/>
      <c r="C188" s="267"/>
      <c r="D188" s="266"/>
      <c r="E188" s="719"/>
      <c r="F188" s="680"/>
    </row>
    <row r="189" spans="1:6">
      <c r="A189" s="264"/>
      <c r="B189" s="265" t="s">
        <v>1289</v>
      </c>
      <c r="C189" s="293" t="s">
        <v>109</v>
      </c>
      <c r="D189" s="294">
        <v>5</v>
      </c>
      <c r="E189" s="722"/>
      <c r="F189" s="692">
        <f>D189*E189</f>
        <v>0</v>
      </c>
    </row>
    <row r="190" spans="1:6">
      <c r="A190" s="264"/>
      <c r="C190" s="267"/>
      <c r="D190" s="266"/>
      <c r="E190" s="719"/>
      <c r="F190" s="694"/>
    </row>
    <row r="191" spans="1:6">
      <c r="A191" s="264" t="s">
        <v>7</v>
      </c>
      <c r="B191" s="265" t="s">
        <v>1169</v>
      </c>
      <c r="C191" s="267"/>
      <c r="D191" s="266"/>
      <c r="E191" s="719"/>
      <c r="F191" s="680"/>
    </row>
    <row r="192" spans="1:6">
      <c r="A192" s="264"/>
      <c r="B192" s="265" t="s">
        <v>1285</v>
      </c>
      <c r="C192" s="267"/>
      <c r="D192" s="266"/>
      <c r="E192" s="719"/>
      <c r="F192" s="680"/>
    </row>
    <row r="193" spans="1:6">
      <c r="A193" s="264"/>
      <c r="B193" s="265" t="s">
        <v>1288</v>
      </c>
      <c r="C193" s="267"/>
      <c r="D193" s="266"/>
      <c r="E193" s="719"/>
      <c r="F193" s="680"/>
    </row>
    <row r="194" spans="1:6">
      <c r="A194" s="264"/>
      <c r="B194" s="265" t="s">
        <v>1287</v>
      </c>
      <c r="C194" s="267"/>
      <c r="D194" s="266"/>
      <c r="E194" s="719"/>
      <c r="F194" s="680"/>
    </row>
    <row r="195" spans="1:6">
      <c r="A195" s="264"/>
      <c r="B195" s="265" t="s">
        <v>1170</v>
      </c>
      <c r="C195" s="267"/>
      <c r="D195" s="266"/>
      <c r="E195" s="719"/>
      <c r="F195" s="680"/>
    </row>
    <row r="196" spans="1:6">
      <c r="A196" s="264"/>
      <c r="B196" s="265" t="s">
        <v>1171</v>
      </c>
      <c r="C196" s="267"/>
      <c r="D196" s="266"/>
      <c r="E196" s="719"/>
      <c r="F196" s="680"/>
    </row>
    <row r="197" spans="1:6">
      <c r="A197" s="264"/>
      <c r="B197" s="265" t="s">
        <v>1172</v>
      </c>
      <c r="C197" s="267"/>
      <c r="D197" s="266"/>
      <c r="E197" s="719"/>
      <c r="F197" s="680"/>
    </row>
    <row r="198" spans="1:6">
      <c r="A198" s="264"/>
      <c r="C198" s="267"/>
      <c r="D198" s="266"/>
      <c r="E198" s="719"/>
      <c r="F198" s="680"/>
    </row>
    <row r="199" spans="1:6">
      <c r="A199" s="264"/>
      <c r="B199" s="265" t="s">
        <v>1290</v>
      </c>
      <c r="C199" s="293" t="s">
        <v>109</v>
      </c>
      <c r="D199" s="294">
        <v>0</v>
      </c>
      <c r="E199" s="722"/>
      <c r="F199" s="692">
        <f>D199*E199</f>
        <v>0</v>
      </c>
    </row>
    <row r="200" spans="1:6">
      <c r="A200" s="264"/>
      <c r="C200" s="267"/>
      <c r="D200" s="266"/>
      <c r="E200" s="719"/>
      <c r="F200" s="694"/>
    </row>
    <row r="201" spans="1:6">
      <c r="A201" s="264" t="s">
        <v>9</v>
      </c>
      <c r="B201" s="265" t="s">
        <v>1163</v>
      </c>
      <c r="C201" s="267"/>
      <c r="D201" s="266"/>
      <c r="E201" s="719"/>
      <c r="F201" s="680"/>
    </row>
    <row r="202" spans="1:6">
      <c r="A202" s="264"/>
      <c r="B202" s="265" t="s">
        <v>1164</v>
      </c>
      <c r="C202" s="267"/>
      <c r="D202" s="266"/>
      <c r="E202" s="719"/>
      <c r="F202" s="680"/>
    </row>
    <row r="203" spans="1:6">
      <c r="A203" s="264"/>
      <c r="B203" s="265" t="s">
        <v>1165</v>
      </c>
      <c r="C203" s="267"/>
      <c r="D203" s="266"/>
      <c r="E203" s="719"/>
      <c r="F203" s="680"/>
    </row>
    <row r="204" spans="1:6">
      <c r="A204" s="264"/>
      <c r="B204" s="265" t="s">
        <v>1166</v>
      </c>
      <c r="C204" s="267"/>
      <c r="D204" s="266"/>
      <c r="E204" s="719"/>
      <c r="F204" s="680"/>
    </row>
    <row r="205" spans="1:6">
      <c r="A205" s="264"/>
      <c r="B205" s="265" t="s">
        <v>1174</v>
      </c>
      <c r="C205" s="267"/>
      <c r="D205" s="266"/>
      <c r="E205" s="719"/>
      <c r="F205" s="680"/>
    </row>
    <row r="206" spans="1:6">
      <c r="A206" s="264"/>
      <c r="B206" s="305" t="s">
        <v>1175</v>
      </c>
      <c r="C206" s="288"/>
      <c r="D206" s="306"/>
      <c r="E206" s="690"/>
      <c r="F206" s="692">
        <f>SUM(F171:F200)*0.1</f>
        <v>0</v>
      </c>
    </row>
    <row r="207" spans="1:6">
      <c r="A207" s="264"/>
      <c r="C207" s="267"/>
      <c r="D207" s="266"/>
      <c r="F207" s="694"/>
    </row>
    <row r="208" spans="1:6">
      <c r="A208" s="264"/>
      <c r="B208" s="298" t="s">
        <v>1176</v>
      </c>
      <c r="C208" s="275"/>
      <c r="D208" s="274"/>
      <c r="E208" s="681"/>
      <c r="F208" s="700">
        <f>SUM(F171:F206)</f>
        <v>0</v>
      </c>
    </row>
    <row r="209" spans="1:6">
      <c r="A209" s="264"/>
      <c r="B209" s="260"/>
      <c r="C209" s="267"/>
      <c r="D209" s="266"/>
      <c r="F209" s="701"/>
    </row>
    <row r="210" spans="1:6">
      <c r="A210" s="264"/>
      <c r="B210" s="260"/>
      <c r="C210" s="267"/>
      <c r="D210" s="266"/>
      <c r="F210" s="701"/>
    </row>
    <row r="211" spans="1:6">
      <c r="A211" s="280" t="s">
        <v>1087</v>
      </c>
      <c r="B211" s="260" t="s">
        <v>1088</v>
      </c>
      <c r="C211" s="267"/>
      <c r="D211" s="266"/>
      <c r="F211" s="680"/>
    </row>
    <row r="212" spans="1:6">
      <c r="A212" s="264"/>
      <c r="C212" s="267"/>
      <c r="D212" s="266"/>
      <c r="F212" s="680"/>
    </row>
    <row r="213" spans="1:6">
      <c r="A213" s="264"/>
      <c r="B213" s="686" t="s">
        <v>684</v>
      </c>
      <c r="C213" s="686" t="s">
        <v>1094</v>
      </c>
      <c r="D213" s="687" t="s">
        <v>768</v>
      </c>
      <c r="E213" s="688" t="s">
        <v>1095</v>
      </c>
      <c r="F213" s="689" t="s">
        <v>686</v>
      </c>
    </row>
    <row r="214" spans="1:6">
      <c r="A214" s="264"/>
      <c r="C214" s="267"/>
      <c r="D214" s="266"/>
      <c r="F214" s="680"/>
    </row>
    <row r="215" spans="1:6">
      <c r="A215" s="264" t="s">
        <v>3</v>
      </c>
      <c r="B215" s="265" t="s">
        <v>1177</v>
      </c>
      <c r="C215" s="267"/>
      <c r="D215" s="266"/>
      <c r="E215" s="719"/>
      <c r="F215" s="680"/>
    </row>
    <row r="216" spans="1:6">
      <c r="A216" s="264"/>
      <c r="B216" s="265" t="s">
        <v>1178</v>
      </c>
      <c r="C216" s="267"/>
      <c r="D216" s="266"/>
      <c r="E216" s="719"/>
      <c r="F216" s="680"/>
    </row>
    <row r="217" spans="1:6">
      <c r="A217" s="264"/>
      <c r="C217" s="293" t="s">
        <v>1108</v>
      </c>
      <c r="D217" s="294">
        <v>127</v>
      </c>
      <c r="E217" s="722"/>
      <c r="F217" s="692">
        <f>D217*E217</f>
        <v>0</v>
      </c>
    </row>
    <row r="218" spans="1:6">
      <c r="A218" s="264"/>
      <c r="C218" s="267"/>
      <c r="D218" s="266"/>
      <c r="E218" s="719"/>
      <c r="F218" s="680"/>
    </row>
    <row r="219" spans="1:6">
      <c r="A219" s="264" t="s">
        <v>5</v>
      </c>
      <c r="B219" s="265" t="s">
        <v>1179</v>
      </c>
      <c r="C219" s="267"/>
      <c r="D219" s="266"/>
      <c r="E219" s="719"/>
      <c r="F219" s="680"/>
    </row>
    <row r="220" spans="1:6">
      <c r="A220" s="264"/>
      <c r="B220" s="265" t="s">
        <v>1180</v>
      </c>
      <c r="C220" s="267"/>
      <c r="D220" s="266"/>
      <c r="E220" s="719"/>
      <c r="F220" s="680"/>
    </row>
    <row r="221" spans="1:6">
      <c r="A221" s="264"/>
      <c r="B221" s="265" t="s">
        <v>1181</v>
      </c>
      <c r="C221" s="267"/>
      <c r="D221" s="266"/>
      <c r="E221" s="719"/>
      <c r="F221" s="680"/>
    </row>
    <row r="222" spans="1:6">
      <c r="A222" s="264"/>
      <c r="B222" s="265" t="s">
        <v>1182</v>
      </c>
      <c r="C222" s="267"/>
      <c r="D222" s="266"/>
      <c r="E222" s="719"/>
      <c r="F222" s="680"/>
    </row>
    <row r="223" spans="1:6">
      <c r="A223" s="264"/>
      <c r="B223" s="265" t="s">
        <v>1183</v>
      </c>
      <c r="C223" s="267"/>
      <c r="D223" s="266"/>
      <c r="E223" s="719"/>
      <c r="F223" s="680"/>
    </row>
    <row r="224" spans="1:6">
      <c r="A224" s="264"/>
      <c r="C224" s="267"/>
      <c r="D224" s="266"/>
      <c r="E224" s="719"/>
      <c r="F224" s="680"/>
    </row>
    <row r="225" spans="1:6">
      <c r="A225" s="264"/>
      <c r="B225" s="265" t="s">
        <v>1185</v>
      </c>
      <c r="C225" s="293" t="s">
        <v>1108</v>
      </c>
      <c r="D225" s="294">
        <v>127</v>
      </c>
      <c r="E225" s="722"/>
      <c r="F225" s="692">
        <f>D225*E225</f>
        <v>0</v>
      </c>
    </row>
    <row r="226" spans="1:6">
      <c r="A226" s="264"/>
      <c r="C226" s="267"/>
      <c r="D226" s="266"/>
      <c r="E226" s="719"/>
      <c r="F226" s="694"/>
    </row>
    <row r="227" spans="1:6">
      <c r="A227" s="264" t="s">
        <v>7</v>
      </c>
      <c r="B227" s="265" t="s">
        <v>1186</v>
      </c>
      <c r="C227" s="267"/>
      <c r="D227" s="266"/>
      <c r="E227" s="719"/>
      <c r="F227" s="680"/>
    </row>
    <row r="228" spans="1:6">
      <c r="A228" s="264"/>
      <c r="B228" s="265" t="s">
        <v>1187</v>
      </c>
      <c r="C228" s="267"/>
      <c r="D228" s="266"/>
      <c r="E228" s="719"/>
      <c r="F228" s="680"/>
    </row>
    <row r="229" spans="1:6">
      <c r="A229" s="264"/>
      <c r="B229" s="265" t="s">
        <v>1188</v>
      </c>
      <c r="C229" s="267"/>
      <c r="D229" s="266"/>
      <c r="E229" s="719"/>
      <c r="F229" s="680"/>
    </row>
    <row r="230" spans="1:6">
      <c r="A230" s="264"/>
      <c r="C230" s="293" t="s">
        <v>1108</v>
      </c>
      <c r="D230" s="294">
        <v>127</v>
      </c>
      <c r="E230" s="722"/>
      <c r="F230" s="692">
        <f>D230*E230</f>
        <v>0</v>
      </c>
    </row>
    <row r="231" spans="1:6">
      <c r="A231" s="264"/>
      <c r="C231" s="267"/>
      <c r="D231" s="266"/>
      <c r="E231" s="719"/>
      <c r="F231" s="680"/>
    </row>
    <row r="232" spans="1:6">
      <c r="A232" s="264" t="s">
        <v>9</v>
      </c>
      <c r="B232" s="265" t="s">
        <v>1189</v>
      </c>
      <c r="C232" s="267"/>
      <c r="D232" s="266"/>
      <c r="E232" s="719"/>
      <c r="F232" s="680"/>
    </row>
    <row r="233" spans="1:6">
      <c r="A233" s="264"/>
      <c r="B233" s="265" t="s">
        <v>1190</v>
      </c>
      <c r="C233" s="267"/>
      <c r="D233" s="266"/>
      <c r="E233" s="719"/>
      <c r="F233" s="680"/>
    </row>
    <row r="234" spans="1:6">
      <c r="A234" s="264"/>
      <c r="B234" s="265" t="s">
        <v>1191</v>
      </c>
      <c r="C234" s="267"/>
      <c r="D234" s="266"/>
      <c r="E234" s="719"/>
      <c r="F234" s="680"/>
    </row>
    <row r="235" spans="1:6">
      <c r="A235" s="264"/>
      <c r="C235" s="293" t="s">
        <v>1108</v>
      </c>
      <c r="D235" s="294">
        <v>127</v>
      </c>
      <c r="E235" s="722"/>
      <c r="F235" s="692">
        <f>D235*E235</f>
        <v>0</v>
      </c>
    </row>
    <row r="236" spans="1:6">
      <c r="A236" s="264"/>
      <c r="C236" s="267"/>
      <c r="D236" s="266"/>
      <c r="E236" s="719"/>
      <c r="F236" s="694"/>
    </row>
    <row r="237" spans="1:6">
      <c r="A237" s="264" t="s">
        <v>11</v>
      </c>
      <c r="B237" s="265" t="s">
        <v>1192</v>
      </c>
      <c r="C237" s="267"/>
      <c r="D237" s="266"/>
      <c r="E237" s="719"/>
      <c r="F237" s="694"/>
    </row>
    <row r="238" spans="1:6">
      <c r="A238" s="264"/>
      <c r="B238" s="265" t="s">
        <v>1193</v>
      </c>
      <c r="C238" s="267"/>
      <c r="D238" s="266"/>
      <c r="E238" s="719"/>
      <c r="F238" s="694"/>
    </row>
    <row r="239" spans="1:6">
      <c r="A239" s="264"/>
      <c r="B239" s="265" t="s">
        <v>1194</v>
      </c>
      <c r="C239" s="267"/>
      <c r="D239" s="266"/>
      <c r="E239" s="719"/>
      <c r="F239" s="694"/>
    </row>
    <row r="240" spans="1:6">
      <c r="A240" s="264"/>
      <c r="B240" s="265" t="s">
        <v>1195</v>
      </c>
      <c r="C240" s="267"/>
      <c r="D240" s="266"/>
      <c r="E240" s="719"/>
      <c r="F240" s="694"/>
    </row>
    <row r="241" spans="1:6">
      <c r="A241" s="264"/>
      <c r="B241" s="265" t="s">
        <v>1196</v>
      </c>
      <c r="C241" s="267"/>
      <c r="D241" s="266"/>
      <c r="E241" s="719"/>
      <c r="F241" s="694"/>
    </row>
    <row r="242" spans="1:6">
      <c r="A242" s="264"/>
      <c r="C242" s="293" t="s">
        <v>1197</v>
      </c>
      <c r="D242" s="294">
        <v>0</v>
      </c>
      <c r="E242" s="722"/>
      <c r="F242" s="692">
        <f>D242*E242</f>
        <v>0</v>
      </c>
    </row>
    <row r="243" spans="1:6">
      <c r="A243" s="264"/>
      <c r="C243" s="267"/>
      <c r="D243" s="266"/>
      <c r="E243" s="719"/>
      <c r="F243" s="694"/>
    </row>
    <row r="244" spans="1:6">
      <c r="A244" s="264" t="s">
        <v>13</v>
      </c>
      <c r="B244" s="265" t="s">
        <v>1198</v>
      </c>
      <c r="C244" s="267"/>
      <c r="D244" s="266"/>
      <c r="E244" s="719"/>
      <c r="F244" s="694"/>
    </row>
    <row r="245" spans="1:6">
      <c r="A245" s="264"/>
      <c r="B245" s="265" t="s">
        <v>1199</v>
      </c>
      <c r="C245" s="267"/>
      <c r="D245" s="266"/>
      <c r="E245" s="719"/>
      <c r="F245" s="694"/>
    </row>
    <row r="246" spans="1:6">
      <c r="A246" s="264"/>
      <c r="B246" s="265" t="s">
        <v>1200</v>
      </c>
      <c r="C246" s="267"/>
      <c r="D246" s="266"/>
      <c r="E246" s="719"/>
      <c r="F246" s="694"/>
    </row>
    <row r="247" spans="1:6">
      <c r="A247" s="264"/>
      <c r="C247" s="267"/>
      <c r="D247" s="266"/>
      <c r="E247" s="719"/>
      <c r="F247" s="694"/>
    </row>
    <row r="248" spans="1:6">
      <c r="A248" s="264"/>
      <c r="C248" s="293" t="s">
        <v>1197</v>
      </c>
      <c r="D248" s="294">
        <v>60</v>
      </c>
      <c r="E248" s="722"/>
      <c r="F248" s="692">
        <f>D248*E248</f>
        <v>0</v>
      </c>
    </row>
    <row r="249" spans="1:6">
      <c r="A249" s="264"/>
      <c r="C249" s="267"/>
      <c r="D249" s="266"/>
      <c r="E249" s="719"/>
      <c r="F249" s="694"/>
    </row>
    <row r="250" spans="1:6">
      <c r="A250" s="264" t="s">
        <v>15</v>
      </c>
      <c r="B250" s="265" t="s">
        <v>1163</v>
      </c>
      <c r="C250" s="267"/>
      <c r="D250" s="266"/>
      <c r="E250" s="719"/>
      <c r="F250" s="680"/>
    </row>
    <row r="251" spans="1:6">
      <c r="A251" s="264"/>
      <c r="B251" s="265" t="s">
        <v>1164</v>
      </c>
      <c r="C251" s="267"/>
      <c r="D251" s="266"/>
      <c r="E251" s="719"/>
      <c r="F251" s="680"/>
    </row>
    <row r="252" spans="1:6">
      <c r="A252" s="264"/>
      <c r="B252" s="265" t="s">
        <v>1165</v>
      </c>
      <c r="C252" s="267"/>
      <c r="D252" s="266"/>
      <c r="E252" s="719"/>
      <c r="F252" s="680"/>
    </row>
    <row r="253" spans="1:6">
      <c r="A253" s="264"/>
      <c r="B253" s="265" t="s">
        <v>1166</v>
      </c>
      <c r="C253" s="267"/>
      <c r="D253" s="266"/>
      <c r="E253" s="719"/>
      <c r="F253" s="680"/>
    </row>
    <row r="254" spans="1:6">
      <c r="A254" s="264"/>
      <c r="B254" s="305" t="s">
        <v>1201</v>
      </c>
      <c r="C254" s="288"/>
      <c r="D254" s="306"/>
      <c r="E254" s="720"/>
      <c r="F254" s="702">
        <f>SUM(F215:F249)*0.1</f>
        <v>0</v>
      </c>
    </row>
    <row r="255" spans="1:6">
      <c r="A255" s="264"/>
      <c r="C255" s="267"/>
      <c r="D255" s="266"/>
      <c r="F255" s="680"/>
    </row>
    <row r="256" spans="1:6">
      <c r="A256" s="264"/>
      <c r="B256" s="298" t="s">
        <v>1202</v>
      </c>
      <c r="C256" s="275"/>
      <c r="D256" s="274"/>
      <c r="E256" s="681"/>
      <c r="F256" s="700">
        <f>SUM(F215:F254)</f>
        <v>0</v>
      </c>
    </row>
    <row r="257" spans="1:6">
      <c r="A257" s="264"/>
      <c r="B257" s="260"/>
      <c r="C257" s="267"/>
      <c r="D257" s="266"/>
      <c r="F257" s="701"/>
    </row>
    <row r="258" spans="1:6">
      <c r="A258" s="280" t="s">
        <v>1089</v>
      </c>
      <c r="B258" s="260" t="s">
        <v>1090</v>
      </c>
      <c r="C258" s="267"/>
      <c r="D258" s="266"/>
      <c r="F258" s="680"/>
    </row>
    <row r="259" spans="1:6">
      <c r="A259" s="264"/>
      <c r="B259" s="260"/>
      <c r="C259" s="267"/>
      <c r="D259" s="266"/>
      <c r="F259" s="680"/>
    </row>
    <row r="260" spans="1:6">
      <c r="A260" s="264"/>
      <c r="B260" s="686" t="s">
        <v>684</v>
      </c>
      <c r="C260" s="686" t="s">
        <v>1094</v>
      </c>
      <c r="D260" s="687" t="s">
        <v>768</v>
      </c>
      <c r="E260" s="688" t="s">
        <v>1095</v>
      </c>
      <c r="F260" s="689" t="s">
        <v>686</v>
      </c>
    </row>
    <row r="261" spans="1:6">
      <c r="A261" s="264"/>
      <c r="B261" s="260"/>
      <c r="C261" s="267"/>
      <c r="D261" s="266"/>
      <c r="F261" s="680"/>
    </row>
    <row r="262" spans="1:6">
      <c r="A262" s="264" t="s">
        <v>3</v>
      </c>
      <c r="B262" s="265" t="s">
        <v>1203</v>
      </c>
      <c r="C262" s="267"/>
      <c r="D262" s="266"/>
      <c r="E262" s="719"/>
      <c r="F262" s="680"/>
    </row>
    <row r="263" spans="1:6">
      <c r="A263" s="264"/>
      <c r="B263" s="265" t="s">
        <v>1204</v>
      </c>
      <c r="C263" s="267"/>
      <c r="D263" s="266"/>
      <c r="E263" s="719"/>
      <c r="F263" s="680"/>
    </row>
    <row r="264" spans="1:6">
      <c r="A264" s="264"/>
      <c r="B264" s="265" t="s">
        <v>1205</v>
      </c>
      <c r="C264" s="267"/>
      <c r="D264" s="266"/>
      <c r="E264" s="719"/>
      <c r="F264" s="680"/>
    </row>
    <row r="265" spans="1:6">
      <c r="A265" s="264"/>
      <c r="C265" s="293" t="s">
        <v>109</v>
      </c>
      <c r="D265" s="294">
        <v>1</v>
      </c>
      <c r="E265" s="722"/>
      <c r="F265" s="692">
        <f>D265*E265</f>
        <v>0</v>
      </c>
    </row>
    <row r="266" spans="1:6">
      <c r="A266" s="264"/>
      <c r="C266" s="267"/>
      <c r="D266" s="266"/>
      <c r="E266" s="719"/>
      <c r="F266" s="680"/>
    </row>
    <row r="267" spans="1:6">
      <c r="A267" s="264" t="s">
        <v>5</v>
      </c>
      <c r="B267" s="265" t="s">
        <v>1206</v>
      </c>
      <c r="C267" s="267"/>
      <c r="D267" s="266"/>
      <c r="E267" s="719"/>
      <c r="F267" s="680"/>
    </row>
    <row r="268" spans="1:6">
      <c r="A268" s="264"/>
      <c r="B268" s="265" t="s">
        <v>1207</v>
      </c>
      <c r="C268" s="267"/>
      <c r="D268" s="266"/>
      <c r="E268" s="719"/>
      <c r="F268" s="680"/>
    </row>
    <row r="269" spans="1:6">
      <c r="A269" s="264"/>
      <c r="B269" s="265" t="s">
        <v>1208</v>
      </c>
      <c r="C269" s="267"/>
      <c r="D269" s="266"/>
      <c r="E269" s="719"/>
      <c r="F269" s="680"/>
    </row>
    <row r="270" spans="1:6">
      <c r="A270" s="264"/>
      <c r="B270" s="265" t="s">
        <v>1205</v>
      </c>
      <c r="C270" s="267"/>
      <c r="D270" s="266"/>
      <c r="E270" s="719"/>
      <c r="F270" s="680"/>
    </row>
    <row r="271" spans="1:6">
      <c r="A271" s="264"/>
      <c r="C271" s="267"/>
      <c r="D271" s="266"/>
      <c r="E271" s="719"/>
      <c r="F271" s="680"/>
    </row>
    <row r="272" spans="1:6">
      <c r="A272" s="264"/>
      <c r="C272" s="293" t="s">
        <v>109</v>
      </c>
      <c r="D272" s="294">
        <v>2</v>
      </c>
      <c r="E272" s="722"/>
      <c r="F272" s="692">
        <f>D272*E272</f>
        <v>0</v>
      </c>
    </row>
    <row r="273" spans="1:6">
      <c r="A273" s="264"/>
      <c r="C273" s="267"/>
      <c r="D273" s="266"/>
      <c r="E273" s="719"/>
      <c r="F273" s="680"/>
    </row>
    <row r="274" spans="1:6">
      <c r="A274" s="264" t="s">
        <v>7</v>
      </c>
      <c r="B274" s="265" t="s">
        <v>1209</v>
      </c>
      <c r="C274" s="267"/>
      <c r="D274" s="266"/>
      <c r="E274" s="719"/>
      <c r="F274" s="680"/>
    </row>
    <row r="275" spans="1:6">
      <c r="A275" s="264"/>
      <c r="B275" s="265" t="s">
        <v>1210</v>
      </c>
      <c r="C275" s="267"/>
      <c r="D275" s="266"/>
      <c r="E275" s="719"/>
      <c r="F275" s="680"/>
    </row>
    <row r="276" spans="1:6">
      <c r="A276" s="264"/>
      <c r="B276" s="265" t="s">
        <v>1208</v>
      </c>
      <c r="C276" s="267"/>
      <c r="D276" s="266"/>
      <c r="E276" s="719"/>
      <c r="F276" s="680"/>
    </row>
    <row r="277" spans="1:6">
      <c r="A277" s="264"/>
      <c r="B277" s="265" t="s">
        <v>1205</v>
      </c>
      <c r="C277" s="267"/>
      <c r="D277" s="266"/>
      <c r="E277" s="719"/>
      <c r="F277" s="680"/>
    </row>
    <row r="278" spans="1:6">
      <c r="A278" s="264"/>
      <c r="C278" s="293" t="s">
        <v>109</v>
      </c>
      <c r="D278" s="294">
        <v>1</v>
      </c>
      <c r="E278" s="722"/>
      <c r="F278" s="692">
        <f>D278*E278</f>
        <v>0</v>
      </c>
    </row>
    <row r="279" spans="1:6">
      <c r="A279" s="264"/>
      <c r="C279" s="267"/>
      <c r="D279" s="266"/>
      <c r="E279" s="719"/>
      <c r="F279" s="680"/>
    </row>
    <row r="280" spans="1:6">
      <c r="A280" s="264" t="s">
        <v>9</v>
      </c>
      <c r="B280" s="265" t="s">
        <v>1211</v>
      </c>
      <c r="C280" s="267"/>
      <c r="D280" s="266"/>
      <c r="E280" s="719"/>
      <c r="F280" s="680"/>
    </row>
    <row r="281" spans="1:6">
      <c r="A281" s="264"/>
      <c r="B281" s="265" t="s">
        <v>1212</v>
      </c>
      <c r="C281" s="267"/>
      <c r="D281" s="266"/>
      <c r="E281" s="719"/>
      <c r="F281" s="680"/>
    </row>
    <row r="282" spans="1:6">
      <c r="A282" s="264"/>
      <c r="B282" s="265" t="s">
        <v>1205</v>
      </c>
      <c r="C282" s="267"/>
      <c r="D282" s="266"/>
      <c r="E282" s="719"/>
      <c r="F282" s="680"/>
    </row>
    <row r="283" spans="1:6">
      <c r="A283" s="264"/>
      <c r="C283" s="267"/>
      <c r="D283" s="266"/>
      <c r="E283" s="719"/>
      <c r="F283" s="680"/>
    </row>
    <row r="284" spans="1:6">
      <c r="A284" s="264"/>
      <c r="B284" s="265" t="s">
        <v>1213</v>
      </c>
      <c r="C284" s="293" t="s">
        <v>109</v>
      </c>
      <c r="D284" s="294">
        <v>1</v>
      </c>
      <c r="E284" s="722"/>
      <c r="F284" s="692">
        <f>D284*E284</f>
        <v>0</v>
      </c>
    </row>
    <row r="285" spans="1:6">
      <c r="A285" s="264"/>
      <c r="B285" s="260"/>
      <c r="C285" s="267"/>
      <c r="D285" s="266"/>
      <c r="E285" s="719"/>
      <c r="F285" s="680"/>
    </row>
    <row r="286" spans="1:6">
      <c r="A286" s="264"/>
      <c r="C286" s="267"/>
      <c r="D286" s="266"/>
      <c r="E286" s="719"/>
      <c r="F286" s="694"/>
    </row>
    <row r="287" spans="1:6">
      <c r="A287" s="264" t="s">
        <v>11</v>
      </c>
      <c r="B287" s="265" t="s">
        <v>1214</v>
      </c>
      <c r="C287" s="267"/>
      <c r="D287" s="266"/>
      <c r="E287" s="719"/>
      <c r="F287" s="680"/>
    </row>
    <row r="288" spans="1:6">
      <c r="A288" s="264"/>
      <c r="B288" s="265" t="s">
        <v>1215</v>
      </c>
      <c r="C288" s="267"/>
      <c r="D288" s="266"/>
      <c r="E288" s="719"/>
      <c r="F288" s="680"/>
    </row>
    <row r="289" spans="1:6">
      <c r="A289" s="264"/>
      <c r="B289" s="265" t="s">
        <v>1216</v>
      </c>
      <c r="C289" s="267"/>
      <c r="D289" s="266"/>
      <c r="E289" s="719"/>
      <c r="F289" s="680"/>
    </row>
    <row r="290" spans="1:6">
      <c r="A290" s="264"/>
      <c r="C290" s="267"/>
      <c r="D290" s="266"/>
      <c r="E290" s="719"/>
      <c r="F290" s="680"/>
    </row>
    <row r="291" spans="1:6">
      <c r="A291" s="264"/>
      <c r="B291" s="265" t="s">
        <v>1213</v>
      </c>
      <c r="C291" s="293" t="s">
        <v>1108</v>
      </c>
      <c r="D291" s="294">
        <v>164</v>
      </c>
      <c r="E291" s="722"/>
      <c r="F291" s="692">
        <f>D291*E291</f>
        <v>0</v>
      </c>
    </row>
    <row r="292" spans="1:6">
      <c r="A292" s="264"/>
      <c r="C292" s="267"/>
      <c r="D292" s="266"/>
      <c r="F292" s="694"/>
    </row>
    <row r="293" spans="1:6">
      <c r="A293" s="264" t="s">
        <v>13</v>
      </c>
      <c r="B293" s="265" t="s">
        <v>1163</v>
      </c>
      <c r="C293" s="267"/>
      <c r="D293" s="266"/>
      <c r="F293" s="680"/>
    </row>
    <row r="294" spans="1:6">
      <c r="A294" s="264"/>
      <c r="B294" s="265" t="s">
        <v>1164</v>
      </c>
      <c r="C294" s="267"/>
      <c r="D294" s="703"/>
      <c r="F294" s="680"/>
    </row>
    <row r="295" spans="1:6">
      <c r="A295" s="264"/>
      <c r="B295" s="265" t="s">
        <v>1165</v>
      </c>
      <c r="C295" s="267"/>
      <c r="D295" s="703"/>
      <c r="F295" s="680"/>
    </row>
    <row r="296" spans="1:6">
      <c r="A296" s="264"/>
      <c r="B296" s="265" t="s">
        <v>1166</v>
      </c>
      <c r="C296" s="267"/>
      <c r="D296" s="703"/>
      <c r="F296" s="680"/>
    </row>
    <row r="297" spans="1:6">
      <c r="A297" s="264"/>
      <c r="B297" s="305" t="s">
        <v>1201</v>
      </c>
      <c r="C297" s="288"/>
      <c r="D297" s="704"/>
      <c r="E297" s="690"/>
      <c r="F297" s="702">
        <f>SUM(F262:F292)*0.1</f>
        <v>0</v>
      </c>
    </row>
    <row r="298" spans="1:6">
      <c r="A298" s="264"/>
      <c r="C298" s="267"/>
      <c r="D298" s="266"/>
      <c r="F298" s="694"/>
    </row>
    <row r="299" spans="1:6">
      <c r="A299" s="264"/>
      <c r="B299" s="298" t="s">
        <v>1217</v>
      </c>
      <c r="C299" s="275"/>
      <c r="D299" s="274"/>
      <c r="E299" s="681"/>
      <c r="F299" s="700">
        <f>SUM(F265:F298)</f>
        <v>0</v>
      </c>
    </row>
    <row r="300" spans="1:6">
      <c r="A300" s="264"/>
      <c r="B300" s="307"/>
      <c r="C300" s="267"/>
      <c r="D300" s="266"/>
      <c r="F300" s="701"/>
    </row>
    <row r="301" spans="1:6">
      <c r="A301" s="308" t="s">
        <v>1091</v>
      </c>
      <c r="B301" s="309" t="s">
        <v>1218</v>
      </c>
      <c r="C301" s="310"/>
      <c r="D301" s="310"/>
      <c r="E301" s="705"/>
      <c r="F301" s="706"/>
    </row>
    <row r="302" spans="1:6">
      <c r="A302" s="311"/>
      <c r="B302" s="309"/>
      <c r="C302" s="310"/>
      <c r="D302" s="310"/>
      <c r="E302" s="705"/>
      <c r="F302" s="706"/>
    </row>
    <row r="303" spans="1:6">
      <c r="A303" s="311"/>
      <c r="B303" s="686" t="s">
        <v>684</v>
      </c>
      <c r="C303" s="686" t="s">
        <v>1094</v>
      </c>
      <c r="D303" s="687" t="s">
        <v>768</v>
      </c>
      <c r="E303" s="688" t="s">
        <v>1095</v>
      </c>
      <c r="F303" s="689" t="s">
        <v>686</v>
      </c>
    </row>
    <row r="304" spans="1:6">
      <c r="A304" s="312"/>
      <c r="B304" s="310"/>
      <c r="C304" s="310"/>
      <c r="D304" s="310"/>
      <c r="E304" s="705"/>
      <c r="F304" s="706"/>
    </row>
    <row r="305" spans="1:6">
      <c r="A305" s="312" t="s">
        <v>3</v>
      </c>
      <c r="B305" s="313" t="s">
        <v>1219</v>
      </c>
      <c r="C305" s="314"/>
      <c r="D305" s="314"/>
      <c r="E305" s="705"/>
      <c r="F305" s="706"/>
    </row>
    <row r="306" spans="1:6">
      <c r="A306" s="312"/>
      <c r="B306" s="313"/>
      <c r="C306" s="315" t="s">
        <v>1108</v>
      </c>
      <c r="D306" s="707">
        <v>140</v>
      </c>
      <c r="E306" s="727"/>
      <c r="F306" s="709">
        <f>D306*E306</f>
        <v>0</v>
      </c>
    </row>
    <row r="307" spans="1:6">
      <c r="A307" s="312"/>
      <c r="B307" s="310"/>
      <c r="C307" s="310"/>
      <c r="D307" s="710"/>
      <c r="E307" s="728"/>
      <c r="F307" s="706"/>
    </row>
    <row r="308" spans="1:6">
      <c r="A308" s="312" t="s">
        <v>5</v>
      </c>
      <c r="B308" s="313" t="s">
        <v>1220</v>
      </c>
      <c r="C308" s="310"/>
      <c r="D308" s="710"/>
      <c r="E308" s="728"/>
      <c r="F308" s="706"/>
    </row>
    <row r="309" spans="1:6">
      <c r="A309" s="312"/>
      <c r="B309" s="313" t="s">
        <v>1221</v>
      </c>
      <c r="C309" s="310"/>
      <c r="D309" s="710"/>
      <c r="E309" s="728"/>
      <c r="F309" s="706"/>
    </row>
    <row r="310" spans="1:6">
      <c r="A310" s="312"/>
      <c r="B310" s="313" t="s">
        <v>1222</v>
      </c>
      <c r="C310" s="310"/>
      <c r="D310" s="710"/>
      <c r="E310" s="728"/>
      <c r="F310" s="706"/>
    </row>
    <row r="311" spans="1:6">
      <c r="A311" s="312"/>
      <c r="B311" s="313" t="s">
        <v>1223</v>
      </c>
      <c r="C311" s="310"/>
      <c r="D311" s="710"/>
      <c r="E311" s="728"/>
      <c r="F311" s="706"/>
    </row>
    <row r="312" spans="1:6">
      <c r="A312" s="312"/>
      <c r="B312" s="316"/>
      <c r="C312" s="315" t="s">
        <v>185</v>
      </c>
      <c r="D312" s="707">
        <v>112</v>
      </c>
      <c r="E312" s="727"/>
      <c r="F312" s="692">
        <f>D312*E312</f>
        <v>0</v>
      </c>
    </row>
    <row r="313" spans="1:6">
      <c r="A313" s="312"/>
      <c r="B313" s="310"/>
      <c r="C313" s="310"/>
      <c r="D313" s="710"/>
      <c r="E313" s="728"/>
      <c r="F313" s="706"/>
    </row>
    <row r="314" spans="1:6">
      <c r="A314" s="312" t="s">
        <v>7</v>
      </c>
      <c r="B314" s="313" t="s">
        <v>1161</v>
      </c>
      <c r="C314" s="310"/>
      <c r="D314" s="711"/>
      <c r="E314" s="729"/>
      <c r="F314" s="713"/>
    </row>
    <row r="315" spans="1:6">
      <c r="A315" s="312"/>
      <c r="B315" s="313" t="s">
        <v>1162</v>
      </c>
      <c r="C315" s="310"/>
      <c r="D315" s="710"/>
      <c r="E315" s="729"/>
      <c r="F315" s="712"/>
    </row>
    <row r="316" spans="1:6">
      <c r="A316" s="312"/>
      <c r="B316" s="316"/>
      <c r="C316" s="317" t="s">
        <v>152</v>
      </c>
      <c r="D316" s="714">
        <v>88</v>
      </c>
      <c r="E316" s="727"/>
      <c r="F316" s="692">
        <f>D316*E316</f>
        <v>0</v>
      </c>
    </row>
    <row r="317" spans="1:6">
      <c r="A317" s="312"/>
      <c r="B317" s="310"/>
      <c r="C317" s="310"/>
      <c r="D317" s="710"/>
      <c r="E317" s="728"/>
      <c r="F317" s="706"/>
    </row>
    <row r="318" spans="1:6">
      <c r="A318" s="312" t="s">
        <v>9</v>
      </c>
      <c r="B318" s="313" t="s">
        <v>1224</v>
      </c>
      <c r="C318" s="310"/>
      <c r="D318" s="710"/>
      <c r="E318" s="728"/>
      <c r="F318" s="706"/>
    </row>
    <row r="319" spans="1:6">
      <c r="A319" s="312"/>
      <c r="B319" s="313" t="s">
        <v>1225</v>
      </c>
      <c r="C319" s="310"/>
      <c r="D319" s="710"/>
      <c r="E319" s="728"/>
      <c r="F319" s="706"/>
    </row>
    <row r="320" spans="1:6">
      <c r="A320" s="312"/>
      <c r="B320" s="313" t="s">
        <v>1226</v>
      </c>
      <c r="C320" s="310"/>
      <c r="D320" s="710"/>
      <c r="E320" s="728"/>
      <c r="F320" s="706"/>
    </row>
    <row r="321" spans="1:6">
      <c r="A321" s="312"/>
      <c r="B321" s="313"/>
      <c r="C321" s="317" t="s">
        <v>185</v>
      </c>
      <c r="D321" s="714">
        <v>92</v>
      </c>
      <c r="E321" s="727"/>
      <c r="F321" s="692">
        <f>D321*E321</f>
        <v>0</v>
      </c>
    </row>
    <row r="322" spans="1:6">
      <c r="A322" s="312"/>
      <c r="B322" s="310"/>
      <c r="C322" s="310"/>
      <c r="D322" s="710"/>
      <c r="E322" s="728"/>
      <c r="F322" s="706"/>
    </row>
    <row r="323" spans="1:6">
      <c r="A323" s="312" t="s">
        <v>11</v>
      </c>
      <c r="B323" s="318" t="s">
        <v>1227</v>
      </c>
      <c r="C323" s="313"/>
      <c r="D323" s="710"/>
      <c r="E323" s="728"/>
      <c r="F323" s="706"/>
    </row>
    <row r="324" spans="1:6">
      <c r="A324" s="312"/>
      <c r="B324" s="301" t="s">
        <v>1228</v>
      </c>
      <c r="C324" s="313"/>
      <c r="D324" s="710"/>
      <c r="E324" s="728"/>
      <c r="F324" s="706"/>
    </row>
    <row r="325" spans="1:6">
      <c r="A325" s="312"/>
      <c r="B325" s="301" t="s">
        <v>1229</v>
      </c>
      <c r="C325" s="313"/>
      <c r="D325" s="710"/>
      <c r="E325" s="728"/>
      <c r="F325" s="706"/>
    </row>
    <row r="326" spans="1:6">
      <c r="A326" s="312"/>
      <c r="B326" s="301" t="s">
        <v>1230</v>
      </c>
      <c r="C326" s="313"/>
      <c r="D326" s="710"/>
      <c r="E326" s="728"/>
      <c r="F326" s="706"/>
    </row>
    <row r="327" spans="1:6">
      <c r="A327" s="312"/>
      <c r="B327" s="313"/>
      <c r="C327" s="317" t="s">
        <v>185</v>
      </c>
      <c r="D327" s="714">
        <v>20</v>
      </c>
      <c r="E327" s="727"/>
      <c r="F327" s="692">
        <f>D327*E327</f>
        <v>0</v>
      </c>
    </row>
    <row r="328" spans="1:6">
      <c r="A328" s="312"/>
      <c r="B328" s="310"/>
      <c r="C328" s="310"/>
      <c r="D328" s="710"/>
      <c r="E328" s="728"/>
      <c r="F328" s="706"/>
    </row>
    <row r="329" spans="1:6">
      <c r="A329" s="312" t="s">
        <v>13</v>
      </c>
      <c r="B329" s="319" t="s">
        <v>1231</v>
      </c>
      <c r="C329" s="302"/>
      <c r="D329" s="297"/>
      <c r="E329" s="723"/>
      <c r="F329" s="695"/>
    </row>
    <row r="330" spans="1:6">
      <c r="A330" s="312"/>
      <c r="B330" s="715" t="s">
        <v>1291</v>
      </c>
      <c r="C330" s="302"/>
      <c r="D330" s="297"/>
      <c r="E330" s="723"/>
      <c r="F330" s="695"/>
    </row>
    <row r="331" spans="1:6">
      <c r="A331" s="312"/>
      <c r="B331" s="313" t="s">
        <v>1292</v>
      </c>
      <c r="C331" s="302"/>
      <c r="D331" s="297"/>
      <c r="E331" s="723"/>
      <c r="F331" s="695"/>
    </row>
    <row r="332" spans="1:6">
      <c r="A332" s="312"/>
      <c r="B332" s="297" t="s">
        <v>1293</v>
      </c>
      <c r="C332" s="302"/>
      <c r="D332" s="297"/>
      <c r="E332" s="723"/>
      <c r="F332" s="695"/>
    </row>
    <row r="333" spans="1:6">
      <c r="A333" s="312"/>
      <c r="B333" s="297" t="s">
        <v>1232</v>
      </c>
      <c r="C333" s="302"/>
      <c r="D333" s="297"/>
      <c r="E333" s="723"/>
      <c r="F333" s="695"/>
    </row>
    <row r="334" spans="1:6">
      <c r="A334" s="312"/>
      <c r="B334" s="715"/>
      <c r="C334" s="320" t="s">
        <v>1108</v>
      </c>
      <c r="D334" s="304">
        <v>140</v>
      </c>
      <c r="E334" s="724"/>
      <c r="F334" s="692">
        <f>D334*E334</f>
        <v>0</v>
      </c>
    </row>
    <row r="335" spans="1:6">
      <c r="A335" s="312"/>
      <c r="B335" s="310"/>
      <c r="C335" s="310"/>
      <c r="D335" s="710"/>
      <c r="E335" s="728"/>
      <c r="F335" s="706"/>
    </row>
    <row r="336" spans="1:6">
      <c r="A336" s="716" t="s">
        <v>15</v>
      </c>
      <c r="B336" s="717" t="s">
        <v>1233</v>
      </c>
      <c r="C336" s="718"/>
      <c r="D336" s="710"/>
      <c r="E336" s="728"/>
      <c r="F336" s="706"/>
    </row>
    <row r="337" spans="1:6">
      <c r="A337" s="716"/>
      <c r="B337" s="710" t="s">
        <v>1234</v>
      </c>
      <c r="C337" s="718"/>
      <c r="D337" s="710"/>
      <c r="E337" s="728"/>
      <c r="F337" s="706"/>
    </row>
    <row r="338" spans="1:6">
      <c r="A338" s="716"/>
      <c r="B338" s="718" t="s">
        <v>1235</v>
      </c>
      <c r="C338" s="718"/>
      <c r="D338" s="710"/>
      <c r="E338" s="728"/>
      <c r="F338" s="706"/>
    </row>
    <row r="339" spans="1:6">
      <c r="A339" s="716"/>
      <c r="B339" s="718" t="s">
        <v>1236</v>
      </c>
      <c r="C339" s="718"/>
      <c r="D339" s="710"/>
      <c r="E339" s="728"/>
      <c r="F339" s="706"/>
    </row>
    <row r="340" spans="1:6">
      <c r="A340" s="716"/>
      <c r="B340" s="718" t="s">
        <v>1237</v>
      </c>
      <c r="C340" s="718"/>
      <c r="D340" s="710"/>
      <c r="E340" s="728"/>
      <c r="F340" s="706"/>
    </row>
    <row r="341" spans="1:6">
      <c r="A341" s="716"/>
      <c r="B341" s="718"/>
      <c r="C341" s="714" t="s">
        <v>109</v>
      </c>
      <c r="D341" s="714">
        <v>7</v>
      </c>
      <c r="E341" s="727"/>
      <c r="F341" s="692">
        <f>D341*E341</f>
        <v>0</v>
      </c>
    </row>
    <row r="342" spans="1:6">
      <c r="A342" s="716"/>
      <c r="B342" s="718"/>
      <c r="C342" s="710"/>
      <c r="D342" s="710"/>
      <c r="E342" s="728"/>
      <c r="F342" s="694"/>
    </row>
    <row r="343" spans="1:6">
      <c r="A343" s="716" t="s">
        <v>17</v>
      </c>
      <c r="B343" s="718" t="s">
        <v>1238</v>
      </c>
      <c r="C343" s="710"/>
      <c r="D343" s="710"/>
      <c r="E343" s="728"/>
      <c r="F343" s="694"/>
    </row>
    <row r="344" spans="1:6">
      <c r="A344" s="716"/>
      <c r="B344" s="718" t="s">
        <v>1239</v>
      </c>
      <c r="C344" s="710"/>
      <c r="D344" s="710"/>
      <c r="E344" s="728"/>
      <c r="F344" s="694"/>
    </row>
    <row r="345" spans="1:6">
      <c r="A345" s="716"/>
      <c r="B345" s="718" t="s">
        <v>1240</v>
      </c>
      <c r="C345" s="710"/>
      <c r="D345" s="710"/>
      <c r="E345" s="728"/>
      <c r="F345" s="694"/>
    </row>
    <row r="346" spans="1:6">
      <c r="A346" s="716"/>
      <c r="B346" s="718"/>
      <c r="C346" s="710"/>
      <c r="D346" s="710"/>
      <c r="E346" s="728"/>
      <c r="F346" s="694"/>
    </row>
    <row r="347" spans="1:6">
      <c r="A347" s="716"/>
      <c r="B347" s="718"/>
      <c r="C347" s="714" t="s">
        <v>109</v>
      </c>
      <c r="D347" s="714">
        <v>7</v>
      </c>
      <c r="E347" s="727"/>
      <c r="F347" s="692">
        <f>D347*E347</f>
        <v>0</v>
      </c>
    </row>
    <row r="348" spans="1:6">
      <c r="A348" s="716"/>
      <c r="B348" s="718"/>
      <c r="C348" s="710"/>
      <c r="D348" s="710"/>
      <c r="E348" s="706"/>
      <c r="F348" s="694"/>
    </row>
    <row r="349" spans="1:6">
      <c r="A349" s="264" t="s">
        <v>19</v>
      </c>
      <c r="B349" s="265" t="s">
        <v>1163</v>
      </c>
      <c r="C349" s="267"/>
      <c r="D349" s="266"/>
      <c r="F349" s="680"/>
    </row>
    <row r="350" spans="1:6">
      <c r="A350" s="264"/>
      <c r="B350" s="265" t="s">
        <v>1164</v>
      </c>
      <c r="C350" s="267"/>
      <c r="D350" s="266"/>
      <c r="F350" s="680"/>
    </row>
    <row r="351" spans="1:6">
      <c r="A351" s="264"/>
      <c r="B351" s="265" t="s">
        <v>1165</v>
      </c>
      <c r="C351" s="267"/>
      <c r="D351" s="266"/>
      <c r="F351" s="680"/>
    </row>
    <row r="352" spans="1:6">
      <c r="A352" s="264"/>
      <c r="B352" s="265" t="s">
        <v>1166</v>
      </c>
      <c r="C352" s="267"/>
      <c r="D352" s="266"/>
      <c r="F352" s="680"/>
    </row>
    <row r="353" spans="1:6">
      <c r="A353" s="264"/>
      <c r="B353" s="265" t="s">
        <v>1241</v>
      </c>
      <c r="C353" s="267"/>
      <c r="D353" s="266"/>
      <c r="F353" s="680"/>
    </row>
    <row r="354" spans="1:6">
      <c r="A354" s="264"/>
      <c r="B354" s="305"/>
      <c r="C354" s="288"/>
      <c r="D354" s="306"/>
      <c r="E354" s="690"/>
      <c r="F354" s="702">
        <f>SUM(F306:F348)*0.1</f>
        <v>0</v>
      </c>
    </row>
    <row r="355" spans="1:6">
      <c r="A355" s="264"/>
      <c r="F355" s="680"/>
    </row>
    <row r="356" spans="1:6">
      <c r="A356" s="264"/>
      <c r="B356" s="298" t="s">
        <v>1242</v>
      </c>
      <c r="C356" s="275"/>
      <c r="D356" s="274"/>
      <c r="E356" s="681"/>
      <c r="F356" s="696">
        <f>SUM(F305:F355)</f>
        <v>0</v>
      </c>
    </row>
    <row r="357" spans="1:6">
      <c r="A357" s="264"/>
      <c r="F357" s="679"/>
    </row>
    <row r="358" spans="1:6">
      <c r="A358" s="264"/>
      <c r="F358" s="679"/>
    </row>
  </sheetData>
  <sheetProtection algorithmName="SHA-512" hashValue="zkb/I4TismLCeSg7IoIJD3bzntp1/m2oGXZJ9zPki5vlpcjBCvqPDifwc1xTT9z3bSsaN/d21xhF126NR+F0gA==" saltValue="AWbK2k7CcWik7h4WMAO8zA==" spinCount="100000" sheet="1" objects="1" scenarios="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FF"/>
  </sheetPr>
  <dimension ref="A1:P39"/>
  <sheetViews>
    <sheetView showGridLines="0" zoomScaleNormal="100" workbookViewId="0">
      <selection activeCell="A2" sqref="A1:J1048576"/>
    </sheetView>
  </sheetViews>
  <sheetFormatPr defaultColWidth="8.5546875" defaultRowHeight="18"/>
  <cols>
    <col min="1" max="1" width="5.6640625" customWidth="1"/>
    <col min="8" max="8" width="18.33203125" customWidth="1"/>
    <col min="15" max="15" width="15.88671875" customWidth="1"/>
    <col min="16" max="16" width="13.33203125" customWidth="1"/>
  </cols>
  <sheetData>
    <row r="1" spans="1:15">
      <c r="A1" s="605"/>
      <c r="B1" s="605"/>
      <c r="C1" s="605"/>
      <c r="D1" s="605"/>
      <c r="E1" s="605"/>
      <c r="F1" s="605"/>
      <c r="G1" s="605"/>
      <c r="H1" s="605"/>
    </row>
    <row r="5" spans="1:15" ht="18" customHeight="1">
      <c r="A5" s="606" t="s">
        <v>69</v>
      </c>
      <c r="B5" s="606"/>
      <c r="C5" s="606"/>
      <c r="D5" s="606"/>
      <c r="E5" s="606"/>
      <c r="F5" s="606"/>
      <c r="G5" s="606"/>
      <c r="H5" s="606"/>
    </row>
    <row r="6" spans="1:15">
      <c r="A6" s="606"/>
      <c r="B6" s="606"/>
      <c r="C6" s="606"/>
      <c r="D6" s="606"/>
      <c r="E6" s="606"/>
      <c r="F6" s="606"/>
      <c r="G6" s="606"/>
      <c r="H6" s="606"/>
    </row>
    <row r="10" spans="1:15">
      <c r="B10" s="18" t="s">
        <v>89</v>
      </c>
    </row>
    <row r="12" spans="1:15">
      <c r="A12" s="19" t="s">
        <v>71</v>
      </c>
      <c r="B12" s="19" t="s">
        <v>72</v>
      </c>
      <c r="C12" s="20"/>
      <c r="D12" s="20"/>
      <c r="E12" s="21"/>
      <c r="F12" s="21"/>
      <c r="G12" s="21"/>
      <c r="H12" s="22"/>
    </row>
    <row r="13" spans="1:15">
      <c r="A13" s="23"/>
      <c r="B13" s="23" t="s">
        <v>73</v>
      </c>
      <c r="C13" s="21"/>
      <c r="D13" s="21"/>
      <c r="E13" s="21"/>
      <c r="F13" s="21"/>
      <c r="G13" s="21"/>
      <c r="H13" s="22">
        <f>REKAP_MOL!H26</f>
        <v>0</v>
      </c>
      <c r="O13" s="22"/>
    </row>
    <row r="14" spans="1:15">
      <c r="A14" s="23"/>
      <c r="B14" s="23" t="s">
        <v>74</v>
      </c>
      <c r="C14" s="21"/>
      <c r="D14" s="21"/>
      <c r="E14" s="21"/>
      <c r="F14" s="21"/>
      <c r="G14" s="21"/>
      <c r="H14" s="22">
        <f>'CESTNA RAZSVETLJAVA'!F108</f>
        <v>0</v>
      </c>
    </row>
    <row r="15" spans="1:15">
      <c r="A15" s="23"/>
      <c r="B15" s="23" t="s">
        <v>75</v>
      </c>
      <c r="C15" s="21"/>
      <c r="D15" s="21"/>
      <c r="E15" s="21"/>
      <c r="F15" s="21"/>
      <c r="G15" s="21"/>
      <c r="H15" s="22">
        <f>'KRAJINSKA ARHITEKTURA'!F163</f>
        <v>0</v>
      </c>
    </row>
    <row r="16" spans="1:15">
      <c r="A16" s="19"/>
      <c r="B16" s="19"/>
      <c r="C16" s="20"/>
      <c r="D16" s="21"/>
      <c r="E16" s="21"/>
      <c r="F16" s="21"/>
      <c r="G16" s="21"/>
      <c r="H16" s="22"/>
    </row>
    <row r="17" spans="1:16">
      <c r="A17" s="23"/>
      <c r="B17" s="23"/>
      <c r="C17" s="21"/>
      <c r="D17" s="21"/>
      <c r="E17" s="21"/>
      <c r="F17" s="21"/>
      <c r="G17" s="21"/>
      <c r="H17" s="22"/>
      <c r="O17" t="s">
        <v>79</v>
      </c>
    </row>
    <row r="18" spans="1:16">
      <c r="A18" s="23"/>
      <c r="B18" s="23"/>
      <c r="C18" s="21"/>
      <c r="D18" s="21"/>
      <c r="E18" s="21"/>
      <c r="F18" s="21"/>
      <c r="G18" s="21"/>
      <c r="H18" s="22"/>
      <c r="M18" t="s">
        <v>79</v>
      </c>
    </row>
    <row r="19" spans="1:16">
      <c r="A19" s="23"/>
      <c r="B19" s="23"/>
      <c r="C19" s="21"/>
      <c r="D19" s="21"/>
      <c r="E19" s="21"/>
      <c r="F19" s="21"/>
      <c r="G19" s="21"/>
      <c r="H19" s="22"/>
    </row>
    <row r="20" spans="1:16">
      <c r="A20" s="20"/>
      <c r="B20" s="20"/>
      <c r="C20" s="20"/>
      <c r="D20" s="21"/>
      <c r="E20" s="21"/>
      <c r="F20" s="21"/>
      <c r="G20" s="21"/>
      <c r="H20" s="21"/>
    </row>
    <row r="21" spans="1:16">
      <c r="A21" s="21"/>
      <c r="B21" s="23"/>
      <c r="C21" s="21"/>
      <c r="D21" s="21"/>
      <c r="E21" s="21"/>
      <c r="F21" s="21"/>
      <c r="G21" s="21"/>
      <c r="H21" s="22"/>
    </row>
    <row r="22" spans="1:16">
      <c r="A22" s="21"/>
      <c r="B22" s="23"/>
      <c r="C22" s="21"/>
      <c r="D22" s="21"/>
      <c r="E22" s="21"/>
      <c r="F22" s="21"/>
      <c r="G22" s="21"/>
      <c r="H22" s="21"/>
    </row>
    <row r="23" spans="1:16">
      <c r="A23" s="24"/>
      <c r="B23" s="25" t="s">
        <v>84</v>
      </c>
      <c r="C23" s="24"/>
      <c r="D23" s="24"/>
      <c r="E23" s="24"/>
      <c r="F23" s="24"/>
      <c r="G23" s="24"/>
      <c r="H23" s="26">
        <f>SUM(H13:H21)</f>
        <v>0</v>
      </c>
    </row>
    <row r="24" spans="1:16">
      <c r="A24" s="21"/>
      <c r="B24" s="21"/>
      <c r="C24" s="21"/>
      <c r="D24" s="21"/>
      <c r="E24" s="21"/>
      <c r="F24" s="21"/>
      <c r="G24" s="21"/>
      <c r="H24" s="20"/>
    </row>
    <row r="25" spans="1:16">
      <c r="A25" s="21"/>
      <c r="B25" s="21"/>
      <c r="C25" s="21"/>
      <c r="D25" s="21"/>
      <c r="E25" s="21"/>
      <c r="F25" s="21"/>
      <c r="G25" s="21"/>
      <c r="H25" s="20"/>
    </row>
    <row r="26" spans="1:16">
      <c r="A26" s="24"/>
      <c r="B26" s="24" t="s">
        <v>85</v>
      </c>
      <c r="C26" s="24"/>
      <c r="D26" s="24"/>
      <c r="E26" s="24"/>
      <c r="F26" s="24"/>
      <c r="G26" s="24"/>
      <c r="H26" s="26">
        <f>H23+H24</f>
        <v>0</v>
      </c>
    </row>
    <row r="27" spans="1:16">
      <c r="A27" s="21"/>
      <c r="B27" s="21"/>
      <c r="C27" s="21"/>
      <c r="D27" s="21"/>
      <c r="E27" s="21"/>
      <c r="F27" s="21"/>
      <c r="G27" s="21"/>
      <c r="H27" s="20"/>
      <c r="P27" s="22"/>
    </row>
    <row r="28" spans="1:16">
      <c r="A28" s="24"/>
      <c r="B28" s="24" t="s">
        <v>86</v>
      </c>
      <c r="C28" s="24"/>
      <c r="D28" s="24"/>
      <c r="E28" s="24"/>
      <c r="F28" s="24"/>
      <c r="G28" s="24"/>
      <c r="H28" s="26">
        <f>H26*0.22</f>
        <v>0</v>
      </c>
    </row>
    <row r="29" spans="1:16">
      <c r="A29" s="21"/>
      <c r="B29" s="21"/>
      <c r="C29" s="21"/>
      <c r="D29" s="21"/>
      <c r="E29" s="21"/>
      <c r="F29" s="21"/>
      <c r="G29" s="21"/>
      <c r="H29" s="20"/>
    </row>
    <row r="30" spans="1:16">
      <c r="A30" s="27"/>
      <c r="B30" s="27" t="s">
        <v>87</v>
      </c>
      <c r="C30" s="27"/>
      <c r="D30" s="27"/>
      <c r="E30" s="27"/>
      <c r="F30" s="27"/>
      <c r="G30" s="27"/>
      <c r="H30" s="28">
        <f>H28+H26</f>
        <v>0</v>
      </c>
    </row>
    <row r="37" spans="2:6">
      <c r="B37" s="21" t="s">
        <v>88</v>
      </c>
      <c r="C37" s="21"/>
      <c r="D37" s="21"/>
      <c r="E37" s="21"/>
      <c r="F37" s="21"/>
    </row>
    <row r="38" spans="2:6">
      <c r="B38" s="21"/>
      <c r="C38" s="21"/>
      <c r="D38" s="21"/>
      <c r="E38" s="21"/>
      <c r="F38" s="21"/>
    </row>
    <row r="39" spans="2:6">
      <c r="B39" s="21"/>
      <c r="C39" s="21"/>
      <c r="D39" s="21"/>
      <c r="E39" s="21"/>
      <c r="F39" s="21"/>
    </row>
  </sheetData>
  <sheetProtection algorithmName="SHA-512" hashValue="9zIQKTJ8rGh8UR5/CnwV3haUUJqYjglmmxuZTNJWHisqKY/ut94BEvdUUA9BX12XJnCs6CazxahQW2Axmego5Q==" saltValue="waRfhxYKiP2TKz89yn0DMg==" spinCount="100000" sheet="1" objects="1" scenarios="1"/>
  <mergeCells count="2">
    <mergeCell ref="A1:H1"/>
    <mergeCell ref="A5:H6"/>
  </mergeCells>
  <pageMargins left="1.1812499999999999" right="0.196527777777778" top="0.78749999999999998" bottom="0.78749999999999998" header="0.511811023622047" footer="0.511811023622047"/>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FF"/>
  </sheetPr>
  <dimension ref="A1:P39"/>
  <sheetViews>
    <sheetView showGridLines="0" zoomScaleNormal="100" workbookViewId="0">
      <selection activeCell="A2" sqref="A1:I1048576"/>
    </sheetView>
  </sheetViews>
  <sheetFormatPr defaultColWidth="8.5546875" defaultRowHeight="18"/>
  <cols>
    <col min="1" max="1" width="5.6640625" customWidth="1"/>
    <col min="8" max="8" width="18.33203125" customWidth="1"/>
    <col min="15" max="15" width="15.88671875" customWidth="1"/>
    <col min="16" max="16" width="13.33203125" customWidth="1"/>
  </cols>
  <sheetData>
    <row r="1" spans="1:15">
      <c r="A1" s="605"/>
      <c r="B1" s="605"/>
      <c r="C1" s="605"/>
      <c r="D1" s="605"/>
      <c r="E1" s="605"/>
      <c r="F1" s="605"/>
      <c r="G1" s="605"/>
      <c r="H1" s="605"/>
    </row>
    <row r="5" spans="1:15" ht="18" customHeight="1">
      <c r="A5" s="606" t="s">
        <v>69</v>
      </c>
      <c r="B5" s="606"/>
      <c r="C5" s="606"/>
      <c r="D5" s="606"/>
      <c r="E5" s="606"/>
      <c r="F5" s="606"/>
      <c r="G5" s="606"/>
      <c r="H5" s="606"/>
    </row>
    <row r="6" spans="1:15">
      <c r="A6" s="606"/>
      <c r="B6" s="606"/>
      <c r="C6" s="606"/>
      <c r="D6" s="606"/>
      <c r="E6" s="606"/>
      <c r="F6" s="606"/>
      <c r="G6" s="606"/>
      <c r="H6" s="606"/>
    </row>
    <row r="10" spans="1:15">
      <c r="B10" s="18" t="s">
        <v>90</v>
      </c>
    </row>
    <row r="12" spans="1:15">
      <c r="A12" s="19"/>
      <c r="B12" s="19"/>
      <c r="C12" s="20"/>
      <c r="D12" s="20"/>
      <c r="E12" s="21"/>
      <c r="F12" s="21"/>
      <c r="G12" s="21"/>
      <c r="H12" s="22"/>
    </row>
    <row r="13" spans="1:15">
      <c r="A13" s="23"/>
      <c r="B13" s="23"/>
      <c r="C13" s="21"/>
      <c r="D13" s="21"/>
      <c r="E13" s="21"/>
      <c r="F13" s="21"/>
      <c r="G13" s="21"/>
      <c r="H13" s="22"/>
      <c r="O13" s="22"/>
    </row>
    <row r="14" spans="1:15">
      <c r="A14" s="23"/>
      <c r="B14" s="23"/>
      <c r="C14" s="21"/>
      <c r="D14" s="21"/>
      <c r="E14" s="21"/>
      <c r="F14" s="21"/>
      <c r="G14" s="21"/>
      <c r="H14" s="22"/>
    </row>
    <row r="15" spans="1:15">
      <c r="A15" s="23"/>
      <c r="B15" s="23"/>
      <c r="C15" s="21"/>
      <c r="D15" s="21"/>
      <c r="E15" s="21"/>
      <c r="F15" s="21"/>
      <c r="G15" s="21"/>
      <c r="H15" s="22"/>
    </row>
    <row r="16" spans="1:15">
      <c r="A16" s="19" t="s">
        <v>76</v>
      </c>
      <c r="B16" s="19" t="s">
        <v>77</v>
      </c>
      <c r="C16" s="20"/>
      <c r="D16" s="21"/>
      <c r="E16" s="21"/>
      <c r="F16" s="21"/>
      <c r="G16" s="21"/>
      <c r="H16" s="22"/>
    </row>
    <row r="17" spans="1:16">
      <c r="A17" s="23"/>
      <c r="B17" s="23" t="s">
        <v>78</v>
      </c>
      <c r="C17" s="21"/>
      <c r="D17" s="21"/>
      <c r="E17" s="21"/>
      <c r="F17" s="21"/>
      <c r="G17" s="21"/>
      <c r="H17" s="22">
        <f>REKAP_VOKA!H26</f>
        <v>0</v>
      </c>
      <c r="O17" t="s">
        <v>79</v>
      </c>
    </row>
    <row r="18" spans="1:16">
      <c r="A18" s="23"/>
      <c r="B18" s="23" t="s">
        <v>80</v>
      </c>
      <c r="C18" s="21"/>
      <c r="D18" s="21"/>
      <c r="E18" s="21"/>
      <c r="F18" s="21"/>
      <c r="G18" s="21"/>
      <c r="H18" s="22">
        <f>'REKAPITULACIJA VODOVOD'!F27</f>
        <v>0</v>
      </c>
      <c r="M18" t="s">
        <v>79</v>
      </c>
    </row>
    <row r="19" spans="1:16">
      <c r="A19" s="23"/>
      <c r="B19" s="23" t="s">
        <v>81</v>
      </c>
      <c r="C19" s="21"/>
      <c r="D19" s="21"/>
      <c r="E19" s="21"/>
      <c r="F19" s="21"/>
      <c r="G19" s="21"/>
      <c r="H19" s="22">
        <f>'REKAPITULACIJA KANALIZACIJA'!E10</f>
        <v>0</v>
      </c>
    </row>
    <row r="20" spans="1:16">
      <c r="A20" s="20"/>
      <c r="B20" s="20"/>
      <c r="C20" s="20"/>
      <c r="D20" s="21"/>
      <c r="E20" s="21"/>
      <c r="F20" s="21"/>
      <c r="G20" s="21"/>
      <c r="H20" s="21"/>
    </row>
    <row r="21" spans="1:16">
      <c r="A21" s="21"/>
      <c r="B21" s="23"/>
      <c r="C21" s="21"/>
      <c r="D21" s="21"/>
      <c r="E21" s="21"/>
      <c r="F21" s="21"/>
      <c r="G21" s="21"/>
      <c r="H21" s="22"/>
    </row>
    <row r="22" spans="1:16">
      <c r="A22" s="21"/>
      <c r="B22" s="23"/>
      <c r="C22" s="21"/>
      <c r="D22" s="21"/>
      <c r="E22" s="21"/>
      <c r="F22" s="21"/>
      <c r="G22" s="21"/>
      <c r="H22" s="21"/>
    </row>
    <row r="23" spans="1:16">
      <c r="A23" s="24"/>
      <c r="B23" s="25" t="s">
        <v>84</v>
      </c>
      <c r="C23" s="24"/>
      <c r="D23" s="24"/>
      <c r="E23" s="24"/>
      <c r="F23" s="24"/>
      <c r="G23" s="24"/>
      <c r="H23" s="26">
        <f>SUM(H13:H21)</f>
        <v>0</v>
      </c>
    </row>
    <row r="24" spans="1:16">
      <c r="A24" s="21"/>
      <c r="B24" s="21"/>
      <c r="C24" s="21"/>
      <c r="D24" s="21"/>
      <c r="E24" s="21"/>
      <c r="F24" s="21"/>
      <c r="G24" s="21"/>
      <c r="H24" s="20"/>
    </row>
    <row r="25" spans="1:16">
      <c r="A25" s="21"/>
      <c r="B25" s="21"/>
      <c r="C25" s="21"/>
      <c r="D25" s="21"/>
      <c r="E25" s="21"/>
      <c r="F25" s="21"/>
      <c r="G25" s="21"/>
      <c r="H25" s="20"/>
    </row>
    <row r="26" spans="1:16">
      <c r="A26" s="24"/>
      <c r="B26" s="24" t="s">
        <v>85</v>
      </c>
      <c r="C26" s="24"/>
      <c r="D26" s="24"/>
      <c r="E26" s="24"/>
      <c r="F26" s="24"/>
      <c r="G26" s="24"/>
      <c r="H26" s="26">
        <f>H23+H24</f>
        <v>0</v>
      </c>
    </row>
    <row r="27" spans="1:16">
      <c r="A27" s="21"/>
      <c r="B27" s="21"/>
      <c r="C27" s="21"/>
      <c r="D27" s="21"/>
      <c r="E27" s="21"/>
      <c r="F27" s="21"/>
      <c r="G27" s="21"/>
      <c r="H27" s="20"/>
      <c r="P27" s="22"/>
    </row>
    <row r="28" spans="1:16">
      <c r="A28" s="24"/>
      <c r="B28" s="24" t="s">
        <v>86</v>
      </c>
      <c r="C28" s="24"/>
      <c r="D28" s="24"/>
      <c r="E28" s="24"/>
      <c r="F28" s="24"/>
      <c r="G28" s="24"/>
      <c r="H28" s="26">
        <f>H26*0.22</f>
        <v>0</v>
      </c>
    </row>
    <row r="29" spans="1:16">
      <c r="A29" s="21"/>
      <c r="B29" s="21"/>
      <c r="C29" s="21"/>
      <c r="D29" s="21"/>
      <c r="E29" s="21"/>
      <c r="F29" s="21"/>
      <c r="G29" s="21"/>
      <c r="H29" s="20"/>
    </row>
    <row r="30" spans="1:16">
      <c r="A30" s="27"/>
      <c r="B30" s="27" t="s">
        <v>87</v>
      </c>
      <c r="C30" s="27"/>
      <c r="D30" s="27"/>
      <c r="E30" s="27"/>
      <c r="F30" s="27"/>
      <c r="G30" s="27"/>
      <c r="H30" s="28">
        <f>H28+H26</f>
        <v>0</v>
      </c>
    </row>
    <row r="37" spans="2:6">
      <c r="B37" s="21" t="s">
        <v>88</v>
      </c>
      <c r="C37" s="21"/>
      <c r="D37" s="21"/>
      <c r="E37" s="21"/>
      <c r="F37" s="21"/>
    </row>
    <row r="38" spans="2:6">
      <c r="B38" s="21"/>
      <c r="C38" s="21"/>
      <c r="D38" s="21"/>
      <c r="E38" s="21"/>
      <c r="F38" s="21"/>
    </row>
    <row r="39" spans="2:6">
      <c r="B39" s="21"/>
      <c r="C39" s="21"/>
      <c r="D39" s="21"/>
      <c r="E39" s="21"/>
      <c r="F39" s="21"/>
    </row>
  </sheetData>
  <sheetProtection algorithmName="SHA-512" hashValue="bFqXGVMqPNDYEzFMVlyPTnTbrMcB7o5fREXqfvy77eOnC30zLo5fabP0bkKhyezpn/NaTl7hhV33/ZWwLLInPw==" saltValue="kY9arxpUoCYxiLq1SAXuAQ==" spinCount="100000" sheet="1" objects="1" scenarios="1"/>
  <mergeCells count="2">
    <mergeCell ref="A1:H1"/>
    <mergeCell ref="A5:H6"/>
  </mergeCells>
  <pageMargins left="1.1812499999999999" right="0.196527777777778" top="0.78749999999999998" bottom="0.78749999999999998" header="0.511811023622047" footer="0.511811023622047"/>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FF"/>
  </sheetPr>
  <dimension ref="A1:P39"/>
  <sheetViews>
    <sheetView showGridLines="0" zoomScaleNormal="100" workbookViewId="0">
      <selection activeCell="A2" sqref="A1:J1048576"/>
    </sheetView>
  </sheetViews>
  <sheetFormatPr defaultColWidth="8.5546875" defaultRowHeight="18"/>
  <cols>
    <col min="1" max="1" width="5.6640625" customWidth="1"/>
    <col min="8" max="8" width="18.33203125" customWidth="1"/>
    <col min="15" max="15" width="15.88671875" customWidth="1"/>
    <col min="16" max="16" width="13.33203125" customWidth="1"/>
  </cols>
  <sheetData>
    <row r="1" spans="1:15">
      <c r="A1" s="605"/>
      <c r="B1" s="605"/>
      <c r="C1" s="605"/>
      <c r="D1" s="605"/>
      <c r="E1" s="605"/>
      <c r="F1" s="605"/>
      <c r="G1" s="605"/>
      <c r="H1" s="605"/>
    </row>
    <row r="5" spans="1:15" ht="18" customHeight="1">
      <c r="A5" s="606" t="s">
        <v>69</v>
      </c>
      <c r="B5" s="606"/>
      <c r="C5" s="606"/>
      <c r="D5" s="606"/>
      <c r="E5" s="606"/>
      <c r="F5" s="606"/>
      <c r="G5" s="606"/>
      <c r="H5" s="606"/>
    </row>
    <row r="6" spans="1:15">
      <c r="A6" s="606"/>
      <c r="B6" s="606"/>
      <c r="C6" s="606"/>
      <c r="D6" s="606"/>
      <c r="E6" s="606"/>
      <c r="F6" s="606"/>
      <c r="G6" s="606"/>
      <c r="H6" s="606"/>
    </row>
    <row r="10" spans="1:15">
      <c r="B10" s="18" t="s">
        <v>91</v>
      </c>
    </row>
    <row r="12" spans="1:15">
      <c r="A12" s="19"/>
      <c r="B12" s="19"/>
      <c r="C12" s="20"/>
      <c r="D12" s="20"/>
      <c r="E12" s="21"/>
      <c r="F12" s="21"/>
      <c r="G12" s="21"/>
      <c r="H12" s="22"/>
    </row>
    <row r="13" spans="1:15">
      <c r="A13" s="23"/>
      <c r="B13" s="23"/>
      <c r="C13" s="21"/>
      <c r="D13" s="21"/>
      <c r="E13" s="21"/>
      <c r="F13" s="21"/>
      <c r="G13" s="21"/>
      <c r="H13" s="22"/>
      <c r="O13" s="22"/>
    </row>
    <row r="14" spans="1:15">
      <c r="A14" s="23"/>
      <c r="B14" s="23"/>
      <c r="C14" s="21"/>
      <c r="D14" s="21"/>
      <c r="E14" s="21"/>
      <c r="F14" s="21"/>
      <c r="G14" s="21"/>
      <c r="H14" s="22"/>
    </row>
    <row r="15" spans="1:15">
      <c r="A15" s="23"/>
      <c r="B15" s="23"/>
      <c r="C15" s="21"/>
      <c r="D15" s="21"/>
      <c r="E15" s="21"/>
      <c r="F15" s="21"/>
      <c r="G15" s="21"/>
      <c r="H15" s="22"/>
    </row>
    <row r="16" spans="1:15">
      <c r="A16" s="19"/>
      <c r="B16" s="19"/>
      <c r="C16" s="20"/>
      <c r="D16" s="21"/>
      <c r="E16" s="21"/>
      <c r="F16" s="21"/>
      <c r="G16" s="21"/>
      <c r="H16" s="22"/>
    </row>
    <row r="17" spans="1:16">
      <c r="A17" s="23"/>
      <c r="B17" s="23"/>
      <c r="C17" s="21"/>
      <c r="D17" s="21"/>
      <c r="E17" s="21"/>
      <c r="F17" s="21"/>
      <c r="G17" s="21"/>
      <c r="H17" s="22"/>
    </row>
    <row r="18" spans="1:16">
      <c r="A18" s="23"/>
      <c r="B18" s="23"/>
      <c r="C18" s="21"/>
      <c r="D18" s="21"/>
      <c r="E18" s="21"/>
      <c r="F18" s="21"/>
      <c r="G18" s="21"/>
      <c r="H18" s="22"/>
    </row>
    <row r="19" spans="1:16">
      <c r="A19" s="23"/>
      <c r="B19" s="23"/>
      <c r="C19" s="21"/>
      <c r="D19" s="21"/>
      <c r="E19" s="21"/>
      <c r="F19" s="21"/>
      <c r="G19" s="21"/>
      <c r="H19" s="22"/>
    </row>
    <row r="20" spans="1:16">
      <c r="A20" s="20" t="s">
        <v>82</v>
      </c>
      <c r="B20" s="20" t="s">
        <v>83</v>
      </c>
      <c r="C20" s="20"/>
      <c r="D20" s="21"/>
      <c r="E20" s="21"/>
      <c r="F20" s="21"/>
      <c r="G20" s="21"/>
      <c r="H20" s="21"/>
    </row>
    <row r="21" spans="1:16">
      <c r="A21" s="21"/>
      <c r="B21" s="23" t="s">
        <v>78</v>
      </c>
      <c r="C21" s="21"/>
      <c r="D21" s="21"/>
      <c r="E21" s="21"/>
      <c r="F21" s="21"/>
      <c r="G21" s="21"/>
      <c r="H21" s="22">
        <f>REKAP_ENERGETIKA!H26</f>
        <v>0</v>
      </c>
    </row>
    <row r="22" spans="1:16">
      <c r="A22" s="21"/>
      <c r="B22" s="23"/>
      <c r="C22" s="21"/>
      <c r="D22" s="21"/>
      <c r="E22" s="21"/>
      <c r="F22" s="21"/>
      <c r="G22" s="21"/>
      <c r="H22" s="21"/>
    </row>
    <row r="23" spans="1:16">
      <c r="A23" s="24"/>
      <c r="B23" s="25" t="s">
        <v>84</v>
      </c>
      <c r="C23" s="24"/>
      <c r="D23" s="24"/>
      <c r="E23" s="24"/>
      <c r="F23" s="24"/>
      <c r="G23" s="24"/>
      <c r="H23" s="26">
        <f>SUM(H13:H21)</f>
        <v>0</v>
      </c>
    </row>
    <row r="24" spans="1:16">
      <c r="A24" s="21"/>
      <c r="B24" s="21"/>
      <c r="C24" s="21"/>
      <c r="D24" s="21"/>
      <c r="E24" s="21"/>
      <c r="F24" s="21"/>
      <c r="G24" s="21"/>
      <c r="H24" s="20"/>
    </row>
    <row r="25" spans="1:16">
      <c r="A25" s="21"/>
      <c r="B25" s="21"/>
      <c r="C25" s="21"/>
      <c r="D25" s="21"/>
      <c r="E25" s="21"/>
      <c r="F25" s="21"/>
      <c r="G25" s="21"/>
      <c r="H25" s="20"/>
    </row>
    <row r="26" spans="1:16">
      <c r="A26" s="24"/>
      <c r="B26" s="24" t="s">
        <v>85</v>
      </c>
      <c r="C26" s="24"/>
      <c r="D26" s="24"/>
      <c r="E26" s="24"/>
      <c r="F26" s="24"/>
      <c r="G26" s="24"/>
      <c r="H26" s="26">
        <f>H23+H24</f>
        <v>0</v>
      </c>
    </row>
    <row r="27" spans="1:16">
      <c r="A27" s="21"/>
      <c r="B27" s="21"/>
      <c r="C27" s="21"/>
      <c r="D27" s="21"/>
      <c r="E27" s="21"/>
      <c r="F27" s="21"/>
      <c r="G27" s="21"/>
      <c r="H27" s="20"/>
      <c r="P27" s="22"/>
    </row>
    <row r="28" spans="1:16">
      <c r="A28" s="24"/>
      <c r="B28" s="24" t="s">
        <v>86</v>
      </c>
      <c r="C28" s="24"/>
      <c r="D28" s="24"/>
      <c r="E28" s="24"/>
      <c r="F28" s="24"/>
      <c r="G28" s="24"/>
      <c r="H28" s="26">
        <f>H26*0.22</f>
        <v>0</v>
      </c>
    </row>
    <row r="29" spans="1:16">
      <c r="A29" s="21"/>
      <c r="B29" s="21"/>
      <c r="C29" s="21"/>
      <c r="D29" s="21"/>
      <c r="E29" s="21"/>
      <c r="F29" s="21"/>
      <c r="G29" s="21"/>
      <c r="H29" s="20"/>
    </row>
    <row r="30" spans="1:16">
      <c r="A30" s="27"/>
      <c r="B30" s="27" t="s">
        <v>87</v>
      </c>
      <c r="C30" s="27"/>
      <c r="D30" s="27"/>
      <c r="E30" s="27"/>
      <c r="F30" s="27"/>
      <c r="G30" s="27"/>
      <c r="H30" s="28">
        <f>H28+H26</f>
        <v>0</v>
      </c>
    </row>
    <row r="37" spans="2:6">
      <c r="B37" s="21" t="s">
        <v>88</v>
      </c>
      <c r="C37" s="21"/>
      <c r="D37" s="21"/>
      <c r="E37" s="21"/>
      <c r="F37" s="21"/>
    </row>
    <row r="38" spans="2:6">
      <c r="B38" s="21"/>
      <c r="C38" s="21"/>
      <c r="D38" s="21"/>
      <c r="E38" s="21"/>
      <c r="F38" s="21"/>
    </row>
    <row r="39" spans="2:6">
      <c r="B39" s="21"/>
      <c r="C39" s="21"/>
      <c r="D39" s="21"/>
      <c r="E39" s="21"/>
      <c r="F39" s="21"/>
    </row>
  </sheetData>
  <sheetProtection algorithmName="SHA-512" hashValue="zTZhAncI+KBHdBuyeeEyF+eaqkJCWvJcWQ87UUAtb/eqBb5TeeUVRBgP8UaDq2VRHoouM+UtCLMBFAYK33Heww==" saltValue="XF6naPgkYuAevm2IXuR0sQ==" spinCount="100000" sheet="1" objects="1" scenarios="1"/>
  <mergeCells count="2">
    <mergeCell ref="A1:H1"/>
    <mergeCell ref="A5:H6"/>
  </mergeCells>
  <pageMargins left="1.1812499999999999" right="0.196527777777778" top="0.78749999999999998" bottom="0.78749999999999998" header="0.511811023622047" footer="0.511811023622047"/>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81D41A"/>
  </sheetPr>
  <dimension ref="A1:K1143"/>
  <sheetViews>
    <sheetView topLeftCell="A36" zoomScale="150" zoomScaleNormal="150" workbookViewId="0">
      <selection activeCell="H239" sqref="H239"/>
    </sheetView>
  </sheetViews>
  <sheetFormatPr defaultColWidth="8.5546875" defaultRowHeight="18.75"/>
  <cols>
    <col min="1" max="1" width="5.6640625" style="29" customWidth="1"/>
    <col min="2" max="2" width="42.109375" style="29" customWidth="1"/>
    <col min="3" max="3" width="3.77734375" style="29" customWidth="1"/>
    <col min="4" max="4" width="5.6640625" style="29" customWidth="1"/>
    <col min="5" max="5" width="7.5546875" style="29" customWidth="1"/>
    <col min="6" max="6" width="8.109375" style="29" customWidth="1"/>
    <col min="7" max="16384" width="8.5546875" style="29"/>
  </cols>
  <sheetData>
    <row r="1" spans="1:6" ht="13.5" customHeight="1">
      <c r="A1" s="30" t="s">
        <v>92</v>
      </c>
      <c r="B1" s="30" t="s">
        <v>93</v>
      </c>
      <c r="C1" s="30" t="s">
        <v>94</v>
      </c>
      <c r="D1" s="30" t="s">
        <v>95</v>
      </c>
      <c r="E1" s="334" t="s">
        <v>96</v>
      </c>
      <c r="F1" s="30" t="s">
        <v>97</v>
      </c>
    </row>
    <row r="2" spans="1:6" ht="8.25" customHeight="1">
      <c r="A2" s="31"/>
      <c r="B2" s="32"/>
      <c r="C2" s="31"/>
      <c r="D2" s="33"/>
      <c r="E2" s="335"/>
      <c r="F2" s="32"/>
    </row>
    <row r="3" spans="1:6" ht="16.5" customHeight="1">
      <c r="A3" s="34" t="s">
        <v>98</v>
      </c>
      <c r="B3" s="35" t="s">
        <v>99</v>
      </c>
      <c r="C3" s="36"/>
      <c r="D3" s="37"/>
      <c r="E3" s="336"/>
      <c r="F3" s="38"/>
    </row>
    <row r="4" spans="1:6" ht="8.25" customHeight="1">
      <c r="A4" s="39"/>
      <c r="B4" s="40"/>
      <c r="C4" s="39"/>
      <c r="D4" s="41"/>
      <c r="E4" s="337"/>
      <c r="F4" s="42"/>
    </row>
    <row r="5" spans="1:6" ht="13.5" customHeight="1">
      <c r="A5" s="43" t="s">
        <v>100</v>
      </c>
      <c r="B5" s="44" t="s">
        <v>101</v>
      </c>
      <c r="C5" s="45"/>
      <c r="D5" s="46"/>
      <c r="E5" s="338"/>
      <c r="F5" s="47"/>
    </row>
    <row r="6" spans="1:6" ht="13.5" customHeight="1">
      <c r="A6" s="48" t="s">
        <v>102</v>
      </c>
      <c r="B6" s="49" t="s">
        <v>103</v>
      </c>
      <c r="C6" s="50" t="s">
        <v>104</v>
      </c>
      <c r="D6" s="51">
        <v>0.35</v>
      </c>
      <c r="E6" s="83"/>
      <c r="F6" s="52">
        <f>E6*D6</f>
        <v>0</v>
      </c>
    </row>
    <row r="7" spans="1:6" ht="22.5">
      <c r="A7" s="48" t="s">
        <v>105</v>
      </c>
      <c r="B7" s="49" t="s">
        <v>106</v>
      </c>
      <c r="C7" s="50" t="s">
        <v>104</v>
      </c>
      <c r="D7" s="51">
        <v>1.05</v>
      </c>
      <c r="E7" s="83"/>
      <c r="F7" s="52">
        <f>E7*D7</f>
        <v>0</v>
      </c>
    </row>
    <row r="8" spans="1:6" ht="13.5" customHeight="1">
      <c r="A8" s="48" t="s">
        <v>107</v>
      </c>
      <c r="B8" s="49" t="s">
        <v>108</v>
      </c>
      <c r="C8" s="50" t="s">
        <v>109</v>
      </c>
      <c r="D8" s="53">
        <v>20</v>
      </c>
      <c r="E8" s="83"/>
      <c r="F8" s="52">
        <f>E8*D8</f>
        <v>0</v>
      </c>
    </row>
    <row r="9" spans="1:6" ht="22.5">
      <c r="A9" s="48" t="s">
        <v>110</v>
      </c>
      <c r="B9" s="49" t="s">
        <v>111</v>
      </c>
      <c r="C9" s="50" t="s">
        <v>109</v>
      </c>
      <c r="D9" s="53">
        <v>134</v>
      </c>
      <c r="E9" s="83"/>
      <c r="F9" s="52">
        <f>E9*D9</f>
        <v>0</v>
      </c>
    </row>
    <row r="10" spans="1:6" ht="13.5" customHeight="1">
      <c r="A10" s="43" t="s">
        <v>112</v>
      </c>
      <c r="B10" s="44" t="s">
        <v>113</v>
      </c>
      <c r="C10" s="45"/>
      <c r="D10" s="46"/>
      <c r="E10" s="338"/>
      <c r="F10" s="47"/>
    </row>
    <row r="11" spans="1:6" ht="33.75">
      <c r="A11" s="54"/>
      <c r="B11" s="55" t="s">
        <v>114</v>
      </c>
      <c r="C11" s="56"/>
      <c r="D11" s="57"/>
      <c r="E11" s="84"/>
      <c r="F11" s="58"/>
    </row>
    <row r="12" spans="1:6" ht="13.5" customHeight="1">
      <c r="A12" s="54" t="s">
        <v>115</v>
      </c>
      <c r="B12" s="59" t="s">
        <v>116</v>
      </c>
      <c r="C12" s="56"/>
      <c r="D12" s="57"/>
      <c r="E12" s="84"/>
      <c r="F12" s="58"/>
    </row>
    <row r="13" spans="1:6" ht="13.5" customHeight="1">
      <c r="A13" s="48" t="s">
        <v>117</v>
      </c>
      <c r="B13" s="49" t="s">
        <v>118</v>
      </c>
      <c r="C13" s="50" t="s">
        <v>119</v>
      </c>
      <c r="D13" s="53">
        <v>28</v>
      </c>
      <c r="E13" s="83"/>
      <c r="F13" s="52">
        <f>E13*D13</f>
        <v>0</v>
      </c>
    </row>
    <row r="14" spans="1:6" ht="13.5" customHeight="1">
      <c r="A14" s="48" t="s">
        <v>120</v>
      </c>
      <c r="B14" s="49" t="s">
        <v>121</v>
      </c>
      <c r="C14" s="50" t="s">
        <v>109</v>
      </c>
      <c r="D14" s="53">
        <v>39</v>
      </c>
      <c r="E14" s="83"/>
      <c r="F14" s="52">
        <f>E14*D14</f>
        <v>0</v>
      </c>
    </row>
    <row r="15" spans="1:6" ht="13.5" customHeight="1">
      <c r="A15" s="48" t="s">
        <v>122</v>
      </c>
      <c r="B15" s="49" t="s">
        <v>123</v>
      </c>
      <c r="C15" s="50" t="s">
        <v>109</v>
      </c>
      <c r="D15" s="53">
        <v>39</v>
      </c>
      <c r="E15" s="83"/>
      <c r="F15" s="52">
        <f>E15*D15</f>
        <v>0</v>
      </c>
    </row>
    <row r="16" spans="1:6" ht="13.5" customHeight="1">
      <c r="A16" s="48" t="s">
        <v>124</v>
      </c>
      <c r="B16" s="49" t="s">
        <v>125</v>
      </c>
      <c r="C16" s="50" t="s">
        <v>109</v>
      </c>
      <c r="D16" s="53">
        <v>12</v>
      </c>
      <c r="E16" s="83"/>
      <c r="F16" s="52">
        <f>E16*D16</f>
        <v>0</v>
      </c>
    </row>
    <row r="17" spans="1:6" ht="13.5" customHeight="1">
      <c r="A17" s="48" t="s">
        <v>126</v>
      </c>
      <c r="B17" s="49" t="s">
        <v>127</v>
      </c>
      <c r="C17" s="50" t="s">
        <v>109</v>
      </c>
      <c r="D17" s="53">
        <v>12</v>
      </c>
      <c r="E17" s="83"/>
      <c r="F17" s="52">
        <f>E17*D17</f>
        <v>0</v>
      </c>
    </row>
    <row r="18" spans="1:6" ht="13.5" customHeight="1">
      <c r="A18" s="54" t="s">
        <v>128</v>
      </c>
      <c r="B18" s="59" t="s">
        <v>129</v>
      </c>
      <c r="C18" s="56"/>
      <c r="D18" s="57"/>
      <c r="E18" s="84"/>
      <c r="F18" s="58"/>
    </row>
    <row r="19" spans="1:6" ht="13.5" customHeight="1">
      <c r="A19" s="48" t="s">
        <v>131</v>
      </c>
      <c r="B19" s="49" t="s">
        <v>132</v>
      </c>
      <c r="C19" s="50" t="s">
        <v>109</v>
      </c>
      <c r="D19" s="53">
        <v>40</v>
      </c>
      <c r="E19" s="83"/>
      <c r="F19" s="52">
        <f t="shared" ref="F19:F25" si="0">E19*D19</f>
        <v>0</v>
      </c>
    </row>
    <row r="20" spans="1:6" ht="13.5" customHeight="1">
      <c r="A20" s="48" t="s">
        <v>133</v>
      </c>
      <c r="B20" s="49" t="s">
        <v>134</v>
      </c>
      <c r="C20" s="50" t="s">
        <v>109</v>
      </c>
      <c r="D20" s="53">
        <v>1</v>
      </c>
      <c r="E20" s="83"/>
      <c r="F20" s="52">
        <f t="shared" si="0"/>
        <v>0</v>
      </c>
    </row>
    <row r="21" spans="1:6" s="60" customFormat="1" ht="13.5" customHeight="1">
      <c r="A21" s="48" t="s">
        <v>135</v>
      </c>
      <c r="B21" s="49" t="s">
        <v>136</v>
      </c>
      <c r="C21" s="50" t="s">
        <v>109</v>
      </c>
      <c r="D21" s="53">
        <v>17</v>
      </c>
      <c r="E21" s="83"/>
      <c r="F21" s="52">
        <f t="shared" si="0"/>
        <v>0</v>
      </c>
    </row>
    <row r="22" spans="1:6" ht="22.5">
      <c r="A22" s="48" t="s">
        <v>137</v>
      </c>
      <c r="B22" s="49" t="s">
        <v>138</v>
      </c>
      <c r="C22" s="50" t="s">
        <v>109</v>
      </c>
      <c r="D22" s="53">
        <v>27</v>
      </c>
      <c r="E22" s="83"/>
      <c r="F22" s="52">
        <f t="shared" si="0"/>
        <v>0</v>
      </c>
    </row>
    <row r="23" spans="1:6" ht="13.5" customHeight="1">
      <c r="A23" s="48" t="s">
        <v>139</v>
      </c>
      <c r="B23" s="49" t="s">
        <v>140</v>
      </c>
      <c r="C23" s="50" t="s">
        <v>109</v>
      </c>
      <c r="D23" s="53">
        <v>2</v>
      </c>
      <c r="E23" s="83"/>
      <c r="F23" s="52">
        <f t="shared" si="0"/>
        <v>0</v>
      </c>
    </row>
    <row r="24" spans="1:6" ht="13.5" customHeight="1">
      <c r="A24" s="48" t="s">
        <v>141</v>
      </c>
      <c r="B24" s="49" t="s">
        <v>142</v>
      </c>
      <c r="C24" s="50" t="s">
        <v>109</v>
      </c>
      <c r="D24" s="53">
        <v>8</v>
      </c>
      <c r="E24" s="83"/>
      <c r="F24" s="52">
        <f t="shared" si="0"/>
        <v>0</v>
      </c>
    </row>
    <row r="25" spans="1:6" ht="13.5" customHeight="1">
      <c r="A25" s="48" t="s">
        <v>143</v>
      </c>
      <c r="B25" s="49" t="s">
        <v>144</v>
      </c>
      <c r="C25" s="50" t="s">
        <v>145</v>
      </c>
      <c r="D25" s="53">
        <v>5</v>
      </c>
      <c r="E25" s="83"/>
      <c r="F25" s="52">
        <f t="shared" si="0"/>
        <v>0</v>
      </c>
    </row>
    <row r="26" spans="1:6" ht="33.75">
      <c r="A26" s="48" t="s">
        <v>146</v>
      </c>
      <c r="B26" s="49" t="s">
        <v>147</v>
      </c>
      <c r="C26" s="50" t="s">
        <v>109</v>
      </c>
      <c r="D26" s="53">
        <v>103</v>
      </c>
      <c r="E26" s="83"/>
      <c r="F26" s="52">
        <f>D26*E26</f>
        <v>0</v>
      </c>
    </row>
    <row r="27" spans="1:6" ht="13.5" customHeight="1">
      <c r="A27" s="54" t="s">
        <v>148</v>
      </c>
      <c r="B27" s="59" t="s">
        <v>149</v>
      </c>
      <c r="C27" s="56"/>
      <c r="D27" s="57"/>
      <c r="E27" s="84"/>
      <c r="F27" s="58"/>
    </row>
    <row r="28" spans="1:6" ht="13.5" customHeight="1">
      <c r="A28" s="48" t="s">
        <v>150</v>
      </c>
      <c r="B28" s="49" t="s">
        <v>151</v>
      </c>
      <c r="C28" s="50" t="s">
        <v>152</v>
      </c>
      <c r="D28" s="53">
        <v>6722</v>
      </c>
      <c r="E28" s="83"/>
      <c r="F28" s="52">
        <f t="shared" ref="F28:F38" si="1">E28*D28</f>
        <v>0</v>
      </c>
    </row>
    <row r="29" spans="1:6" ht="13.5" customHeight="1">
      <c r="A29" s="48" t="s">
        <v>153</v>
      </c>
      <c r="B29" s="49" t="s">
        <v>154</v>
      </c>
      <c r="C29" s="50" t="s">
        <v>152</v>
      </c>
      <c r="D29" s="53">
        <v>3843</v>
      </c>
      <c r="E29" s="83"/>
      <c r="F29" s="52">
        <f t="shared" si="1"/>
        <v>0</v>
      </c>
    </row>
    <row r="30" spans="1:6" ht="13.5" customHeight="1">
      <c r="A30" s="48" t="s">
        <v>155</v>
      </c>
      <c r="B30" s="49" t="s">
        <v>156</v>
      </c>
      <c r="C30" s="50" t="s">
        <v>145</v>
      </c>
      <c r="D30" s="53">
        <v>37</v>
      </c>
      <c r="E30" s="83"/>
      <c r="F30" s="52">
        <f t="shared" si="1"/>
        <v>0</v>
      </c>
    </row>
    <row r="31" spans="1:6" ht="13.5" customHeight="1">
      <c r="A31" s="48" t="s">
        <v>157</v>
      </c>
      <c r="B31" s="49" t="s">
        <v>158</v>
      </c>
      <c r="C31" s="50" t="s">
        <v>145</v>
      </c>
      <c r="D31" s="53">
        <v>84</v>
      </c>
      <c r="E31" s="83"/>
      <c r="F31" s="52">
        <f t="shared" si="1"/>
        <v>0</v>
      </c>
    </row>
    <row r="32" spans="1:6" ht="13.5" customHeight="1">
      <c r="A32" s="48" t="s">
        <v>159</v>
      </c>
      <c r="B32" s="49" t="s">
        <v>160</v>
      </c>
      <c r="C32" s="50" t="s">
        <v>145</v>
      </c>
      <c r="D32" s="53">
        <v>751</v>
      </c>
      <c r="E32" s="83"/>
      <c r="F32" s="52">
        <f t="shared" si="1"/>
        <v>0</v>
      </c>
    </row>
    <row r="33" spans="1:6" ht="18.75" customHeight="1">
      <c r="A33" s="48" t="s">
        <v>161</v>
      </c>
      <c r="B33" s="49" t="s">
        <v>162</v>
      </c>
      <c r="C33" s="50" t="s">
        <v>145</v>
      </c>
      <c r="D33" s="53">
        <v>1132</v>
      </c>
      <c r="E33" s="83"/>
      <c r="F33" s="52">
        <f t="shared" si="1"/>
        <v>0</v>
      </c>
    </row>
    <row r="34" spans="1:6" ht="22.5">
      <c r="A34" s="48" t="s">
        <v>163</v>
      </c>
      <c r="B34" s="49" t="s">
        <v>164</v>
      </c>
      <c r="C34" s="50" t="s">
        <v>145</v>
      </c>
      <c r="D34" s="53">
        <v>127</v>
      </c>
      <c r="E34" s="83"/>
      <c r="F34" s="52">
        <f t="shared" si="1"/>
        <v>0</v>
      </c>
    </row>
    <row r="35" spans="1:6" ht="22.5">
      <c r="A35" s="48" t="s">
        <v>165</v>
      </c>
      <c r="B35" s="49" t="s">
        <v>166</v>
      </c>
      <c r="C35" s="50" t="s">
        <v>145</v>
      </c>
      <c r="D35" s="53">
        <v>207</v>
      </c>
      <c r="E35" s="83"/>
      <c r="F35" s="52">
        <f t="shared" si="1"/>
        <v>0</v>
      </c>
    </row>
    <row r="36" spans="1:6" ht="22.5">
      <c r="A36" s="48" t="s">
        <v>167</v>
      </c>
      <c r="B36" s="49" t="s">
        <v>168</v>
      </c>
      <c r="C36" s="50" t="s">
        <v>152</v>
      </c>
      <c r="D36" s="53">
        <v>129</v>
      </c>
      <c r="E36" s="83"/>
      <c r="F36" s="52">
        <f t="shared" si="1"/>
        <v>0</v>
      </c>
    </row>
    <row r="37" spans="1:6" ht="13.5" customHeight="1">
      <c r="A37" s="48" t="s">
        <v>169</v>
      </c>
      <c r="B37" s="49" t="s">
        <v>170</v>
      </c>
      <c r="C37" s="50" t="s">
        <v>152</v>
      </c>
      <c r="D37" s="53">
        <v>15</v>
      </c>
      <c r="E37" s="83"/>
      <c r="F37" s="52">
        <f t="shared" si="1"/>
        <v>0</v>
      </c>
    </row>
    <row r="38" spans="1:6" ht="13.5" customHeight="1">
      <c r="A38" s="48" t="s">
        <v>171</v>
      </c>
      <c r="B38" s="49" t="s">
        <v>172</v>
      </c>
      <c r="C38" s="50" t="s">
        <v>152</v>
      </c>
      <c r="D38" s="53">
        <v>15</v>
      </c>
      <c r="E38" s="83"/>
      <c r="F38" s="52">
        <f t="shared" si="1"/>
        <v>0</v>
      </c>
    </row>
    <row r="39" spans="1:6" ht="13.5" customHeight="1">
      <c r="A39" s="54" t="s">
        <v>173</v>
      </c>
      <c r="B39" s="59" t="s">
        <v>174</v>
      </c>
      <c r="C39" s="56"/>
      <c r="D39" s="57"/>
      <c r="E39" s="84"/>
      <c r="F39" s="58"/>
    </row>
    <row r="40" spans="1:6" ht="29.25" customHeight="1">
      <c r="A40" s="48" t="s">
        <v>175</v>
      </c>
      <c r="B40" s="49" t="s">
        <v>176</v>
      </c>
      <c r="C40" s="50" t="s">
        <v>109</v>
      </c>
      <c r="D40" s="53">
        <v>48</v>
      </c>
      <c r="E40" s="83"/>
      <c r="F40" s="52">
        <f>D40*E40</f>
        <v>0</v>
      </c>
    </row>
    <row r="41" spans="1:6" ht="19.5" customHeight="1">
      <c r="A41" s="48" t="s">
        <v>177</v>
      </c>
      <c r="B41" s="49" t="s">
        <v>178</v>
      </c>
      <c r="C41" s="50" t="s">
        <v>145</v>
      </c>
      <c r="D41" s="53">
        <v>980</v>
      </c>
      <c r="E41" s="83"/>
      <c r="F41" s="52">
        <f>E41*D41</f>
        <v>0</v>
      </c>
    </row>
    <row r="42" spans="1:6" ht="13.5" customHeight="1">
      <c r="A42" s="48" t="s">
        <v>179</v>
      </c>
      <c r="B42" s="49" t="s">
        <v>180</v>
      </c>
      <c r="C42" s="50" t="s">
        <v>119</v>
      </c>
      <c r="D42" s="53">
        <v>150</v>
      </c>
      <c r="E42" s="83"/>
      <c r="F42" s="52">
        <f>E42*D42</f>
        <v>0</v>
      </c>
    </row>
    <row r="43" spans="1:6" ht="13.5" customHeight="1">
      <c r="A43" s="48" t="s">
        <v>181</v>
      </c>
      <c r="B43" s="49" t="s">
        <v>182</v>
      </c>
      <c r="C43" s="50" t="s">
        <v>109</v>
      </c>
      <c r="D43" s="53">
        <v>114</v>
      </c>
      <c r="E43" s="83"/>
      <c r="F43" s="52">
        <f>E43*D43</f>
        <v>0</v>
      </c>
    </row>
    <row r="44" spans="1:6" ht="22.5">
      <c r="A44" s="48" t="s">
        <v>183</v>
      </c>
      <c r="B44" s="49" t="s">
        <v>184</v>
      </c>
      <c r="C44" s="50" t="s">
        <v>185</v>
      </c>
      <c r="D44" s="53">
        <v>12.3</v>
      </c>
      <c r="E44" s="83"/>
      <c r="F44" s="52">
        <f>E44*D44</f>
        <v>0</v>
      </c>
    </row>
    <row r="45" spans="1:6" ht="24.75" customHeight="1">
      <c r="A45" s="48" t="s">
        <v>186</v>
      </c>
      <c r="B45" s="49" t="s">
        <v>187</v>
      </c>
      <c r="C45" s="50" t="s">
        <v>109</v>
      </c>
      <c r="D45" s="53">
        <v>4</v>
      </c>
      <c r="E45" s="83"/>
      <c r="F45" s="52">
        <f>E45*D45</f>
        <v>0</v>
      </c>
    </row>
    <row r="46" spans="1:6" ht="13.5" customHeight="1">
      <c r="A46" s="43" t="s">
        <v>188</v>
      </c>
      <c r="B46" s="44" t="s">
        <v>189</v>
      </c>
      <c r="C46" s="45"/>
      <c r="D46" s="46"/>
      <c r="E46" s="338"/>
      <c r="F46" s="47"/>
    </row>
    <row r="47" spans="1:6" ht="13.5" customHeight="1">
      <c r="A47" s="54" t="s">
        <v>190</v>
      </c>
      <c r="B47" s="59" t="s">
        <v>191</v>
      </c>
      <c r="C47" s="56"/>
      <c r="D47" s="57"/>
      <c r="E47" s="84"/>
      <c r="F47" s="58"/>
    </row>
    <row r="48" spans="1:6" ht="22.5">
      <c r="A48" s="48" t="s">
        <v>192</v>
      </c>
      <c r="B48" s="49" t="s">
        <v>193</v>
      </c>
      <c r="C48" s="50" t="s">
        <v>194</v>
      </c>
      <c r="D48" s="53">
        <v>0.34</v>
      </c>
      <c r="E48" s="83"/>
      <c r="F48" s="52">
        <f>E48*D48</f>
        <v>0</v>
      </c>
    </row>
    <row r="49" spans="1:6" ht="13.5" customHeight="1">
      <c r="A49" s="48" t="s">
        <v>195</v>
      </c>
      <c r="B49" s="49" t="s">
        <v>196</v>
      </c>
      <c r="C49" s="50" t="s">
        <v>109</v>
      </c>
      <c r="D49" s="53">
        <v>0.33</v>
      </c>
      <c r="E49" s="83"/>
      <c r="F49" s="52">
        <f>E49*D49</f>
        <v>0</v>
      </c>
    </row>
    <row r="50" spans="1:6" ht="8.25" customHeight="1">
      <c r="A50" s="61"/>
      <c r="B50" s="61"/>
      <c r="C50" s="61"/>
      <c r="D50" s="62"/>
      <c r="E50" s="339"/>
      <c r="F50" s="61"/>
    </row>
    <row r="51" spans="1:6" ht="13.5" customHeight="1">
      <c r="A51" s="63"/>
      <c r="B51" s="64" t="s">
        <v>84</v>
      </c>
      <c r="C51" s="63"/>
      <c r="D51" s="65"/>
      <c r="E51" s="340"/>
      <c r="F51" s="66">
        <f>SUM(F6:F50)</f>
        <v>0</v>
      </c>
    </row>
    <row r="52" spans="1:6" ht="16.5" customHeight="1">
      <c r="A52" s="34" t="s">
        <v>197</v>
      </c>
      <c r="B52" s="35" t="s">
        <v>198</v>
      </c>
      <c r="C52" s="36"/>
      <c r="D52" s="37"/>
      <c r="E52" s="336"/>
      <c r="F52" s="38"/>
    </row>
    <row r="53" spans="1:6" ht="8.25" customHeight="1">
      <c r="A53" s="39"/>
      <c r="B53" s="40"/>
      <c r="C53" s="39"/>
      <c r="D53" s="41"/>
      <c r="E53" s="337"/>
      <c r="F53" s="42"/>
    </row>
    <row r="54" spans="1:6" ht="13.5" customHeight="1">
      <c r="A54" s="43" t="s">
        <v>199</v>
      </c>
      <c r="B54" s="44" t="s">
        <v>200</v>
      </c>
      <c r="C54" s="45"/>
      <c r="D54" s="46"/>
      <c r="E54" s="338"/>
      <c r="F54" s="47"/>
    </row>
    <row r="55" spans="1:6" ht="13.5" customHeight="1">
      <c r="A55" s="48" t="s">
        <v>201</v>
      </c>
      <c r="B55" s="49" t="s">
        <v>202</v>
      </c>
      <c r="C55" s="50" t="s">
        <v>185</v>
      </c>
      <c r="D55" s="53">
        <v>150</v>
      </c>
      <c r="E55" s="83"/>
      <c r="F55" s="52">
        <f>E55*D55</f>
        <v>0</v>
      </c>
    </row>
    <row r="56" spans="1:6" ht="13.5" customHeight="1">
      <c r="A56" s="48" t="s">
        <v>203</v>
      </c>
      <c r="B56" s="49" t="s">
        <v>204</v>
      </c>
      <c r="C56" s="50" t="s">
        <v>185</v>
      </c>
      <c r="D56" s="53">
        <v>9284.1</v>
      </c>
      <c r="E56" s="83"/>
      <c r="F56" s="52">
        <f>E56*D56</f>
        <v>0</v>
      </c>
    </row>
    <row r="57" spans="1:6" ht="22.5">
      <c r="A57" s="48" t="s">
        <v>205</v>
      </c>
      <c r="B57" s="49" t="s">
        <v>206</v>
      </c>
      <c r="C57" s="50" t="s">
        <v>185</v>
      </c>
      <c r="D57" s="53">
        <v>1394.5</v>
      </c>
      <c r="E57" s="83"/>
      <c r="F57" s="52">
        <f>E57*D57</f>
        <v>0</v>
      </c>
    </row>
    <row r="58" spans="1:6" ht="33.75">
      <c r="A58" s="48" t="s">
        <v>207</v>
      </c>
      <c r="B58" s="49" t="s">
        <v>208</v>
      </c>
      <c r="C58" s="50" t="s">
        <v>185</v>
      </c>
      <c r="D58" s="53">
        <v>225</v>
      </c>
      <c r="E58" s="83"/>
      <c r="F58" s="52">
        <f>E58*D58</f>
        <v>0</v>
      </c>
    </row>
    <row r="59" spans="1:6" ht="13.5" customHeight="1">
      <c r="A59" s="67" t="s">
        <v>209</v>
      </c>
      <c r="B59" s="44" t="s">
        <v>210</v>
      </c>
      <c r="C59" s="45"/>
      <c r="D59" s="46"/>
      <c r="E59" s="338"/>
      <c r="F59" s="47"/>
    </row>
    <row r="60" spans="1:6" ht="21.75" customHeight="1">
      <c r="A60" s="48" t="s">
        <v>211</v>
      </c>
      <c r="B60" s="49" t="s">
        <v>212</v>
      </c>
      <c r="C60" s="50" t="s">
        <v>152</v>
      </c>
      <c r="D60" s="53">
        <v>13257.33</v>
      </c>
      <c r="E60" s="83"/>
      <c r="F60" s="52">
        <f>E60*D60</f>
        <v>0</v>
      </c>
    </row>
    <row r="61" spans="1:6" ht="13.5" customHeight="1">
      <c r="A61" s="43" t="s">
        <v>213</v>
      </c>
      <c r="B61" s="44" t="s">
        <v>214</v>
      </c>
      <c r="C61" s="45"/>
      <c r="D61" s="46"/>
      <c r="E61" s="338"/>
      <c r="F61" s="47"/>
    </row>
    <row r="62" spans="1:6" ht="42.75" customHeight="1">
      <c r="A62" s="48" t="s">
        <v>215</v>
      </c>
      <c r="B62" s="49" t="s">
        <v>216</v>
      </c>
      <c r="C62" s="50" t="s">
        <v>185</v>
      </c>
      <c r="D62" s="53">
        <v>1204.5</v>
      </c>
      <c r="E62" s="83"/>
      <c r="F62" s="52">
        <f>E62*D62</f>
        <v>0</v>
      </c>
    </row>
    <row r="63" spans="1:6" ht="45" customHeight="1">
      <c r="A63" s="48" t="s">
        <v>217</v>
      </c>
      <c r="B63" s="49" t="s">
        <v>218</v>
      </c>
      <c r="C63" s="50" t="s">
        <v>185</v>
      </c>
      <c r="D63" s="53">
        <v>3123</v>
      </c>
      <c r="E63" s="83"/>
      <c r="F63" s="52">
        <f>E63*D63</f>
        <v>0</v>
      </c>
    </row>
    <row r="64" spans="1:6" ht="13.5" customHeight="1">
      <c r="A64" s="43" t="s">
        <v>219</v>
      </c>
      <c r="B64" s="44" t="s">
        <v>220</v>
      </c>
      <c r="C64" s="45"/>
      <c r="D64" s="46"/>
      <c r="E64" s="338"/>
      <c r="F64" s="47"/>
    </row>
    <row r="65" spans="1:11" ht="22.5">
      <c r="A65" s="48" t="s">
        <v>221</v>
      </c>
      <c r="B65" s="49" t="s">
        <v>222</v>
      </c>
      <c r="C65" s="50" t="s">
        <v>152</v>
      </c>
      <c r="D65" s="53">
        <v>991</v>
      </c>
      <c r="E65" s="83"/>
      <c r="F65" s="52">
        <f>E65*D65</f>
        <v>0</v>
      </c>
    </row>
    <row r="66" spans="1:11" ht="13.5" customHeight="1">
      <c r="A66" s="48" t="s">
        <v>223</v>
      </c>
      <c r="B66" s="49" t="s">
        <v>224</v>
      </c>
      <c r="C66" s="50" t="s">
        <v>152</v>
      </c>
      <c r="D66" s="53">
        <v>991</v>
      </c>
      <c r="E66" s="83"/>
      <c r="F66" s="52">
        <f>E66*D66</f>
        <v>0</v>
      </c>
    </row>
    <row r="67" spans="1:11" ht="8.25" customHeight="1">
      <c r="A67" s="61"/>
      <c r="B67" s="61"/>
      <c r="C67" s="61"/>
      <c r="D67" s="62"/>
      <c r="E67" s="339"/>
      <c r="F67" s="61"/>
    </row>
    <row r="68" spans="1:11" ht="13.5" customHeight="1">
      <c r="A68" s="68"/>
      <c r="B68" s="69" t="s">
        <v>84</v>
      </c>
      <c r="C68" s="68"/>
      <c r="D68" s="70"/>
      <c r="E68" s="341"/>
      <c r="F68" s="71">
        <f>SUM(F55:F67)</f>
        <v>0</v>
      </c>
    </row>
    <row r="69" spans="1:11" ht="16.5" customHeight="1">
      <c r="A69" s="34" t="s">
        <v>225</v>
      </c>
      <c r="B69" s="35" t="s">
        <v>226</v>
      </c>
      <c r="C69" s="36"/>
      <c r="D69" s="37"/>
      <c r="E69" s="336"/>
      <c r="F69" s="38"/>
    </row>
    <row r="70" spans="1:11" ht="8.25" customHeight="1">
      <c r="A70" s="39"/>
      <c r="B70" s="40"/>
      <c r="C70" s="39"/>
      <c r="D70" s="41"/>
      <c r="E70" s="337"/>
      <c r="F70" s="42"/>
    </row>
    <row r="71" spans="1:11" ht="13.5" customHeight="1">
      <c r="A71" s="43" t="s">
        <v>227</v>
      </c>
      <c r="B71" s="44" t="s">
        <v>228</v>
      </c>
      <c r="C71" s="45"/>
      <c r="D71" s="46"/>
      <c r="E71" s="338"/>
      <c r="F71" s="47"/>
    </row>
    <row r="72" spans="1:11" ht="13.5" customHeight="1">
      <c r="A72" s="54" t="s">
        <v>229</v>
      </c>
      <c r="B72" s="59" t="s">
        <v>230</v>
      </c>
      <c r="C72" s="56"/>
      <c r="D72" s="57"/>
      <c r="E72" s="84"/>
      <c r="F72" s="58"/>
    </row>
    <row r="73" spans="1:11" ht="38.25" customHeight="1">
      <c r="A73" s="48" t="s">
        <v>231</v>
      </c>
      <c r="B73" s="49" t="s">
        <v>232</v>
      </c>
      <c r="C73" s="50" t="s">
        <v>185</v>
      </c>
      <c r="D73" s="53">
        <v>803</v>
      </c>
      <c r="E73" s="83"/>
      <c r="F73" s="52">
        <f>E73*D73</f>
        <v>0</v>
      </c>
    </row>
    <row r="74" spans="1:11" ht="48" customHeight="1">
      <c r="A74" s="48" t="s">
        <v>233</v>
      </c>
      <c r="B74" s="49" t="s">
        <v>234</v>
      </c>
      <c r="C74" s="50" t="s">
        <v>185</v>
      </c>
      <c r="D74" s="53">
        <v>2341.6</v>
      </c>
      <c r="E74" s="83"/>
      <c r="F74" s="52">
        <f>E74*D74</f>
        <v>0</v>
      </c>
    </row>
    <row r="75" spans="1:11" ht="13.5" customHeight="1">
      <c r="A75" s="54" t="s">
        <v>235</v>
      </c>
      <c r="B75" s="59" t="s">
        <v>236</v>
      </c>
      <c r="C75" s="56"/>
      <c r="D75" s="57"/>
      <c r="E75" s="84"/>
      <c r="F75" s="58"/>
    </row>
    <row r="76" spans="1:11" ht="29.25" customHeight="1">
      <c r="A76" s="54"/>
      <c r="B76" s="72" t="s">
        <v>237</v>
      </c>
      <c r="C76" s="56"/>
      <c r="D76" s="57"/>
      <c r="E76" s="84"/>
      <c r="F76" s="58"/>
    </row>
    <row r="77" spans="1:11" ht="17.25" customHeight="1">
      <c r="A77" s="48" t="s">
        <v>238</v>
      </c>
      <c r="B77" s="49" t="s">
        <v>239</v>
      </c>
      <c r="C77" s="50" t="s">
        <v>152</v>
      </c>
      <c r="D77" s="53">
        <v>6356</v>
      </c>
      <c r="E77" s="83"/>
      <c r="F77" s="52">
        <f>E77*D77</f>
        <v>0</v>
      </c>
    </row>
    <row r="78" spans="1:11" ht="26.25" customHeight="1">
      <c r="A78" s="48" t="s">
        <v>240</v>
      </c>
      <c r="B78" s="49" t="s">
        <v>241</v>
      </c>
      <c r="C78" s="50" t="s">
        <v>152</v>
      </c>
      <c r="D78" s="53">
        <v>674</v>
      </c>
      <c r="E78" s="83"/>
      <c r="F78" s="52">
        <f>E78*D78</f>
        <v>0</v>
      </c>
    </row>
    <row r="79" spans="1:11" ht="33.75">
      <c r="A79" s="48" t="s">
        <v>242</v>
      </c>
      <c r="B79" s="49" t="s">
        <v>243</v>
      </c>
      <c r="C79" s="50" t="s">
        <v>152</v>
      </c>
      <c r="D79" s="53">
        <v>3630</v>
      </c>
      <c r="E79" s="83"/>
      <c r="F79" s="52">
        <f>E79*D79</f>
        <v>0</v>
      </c>
      <c r="G79" s="60"/>
      <c r="H79" s="60"/>
      <c r="I79" s="60"/>
      <c r="J79" s="60"/>
      <c r="K79" s="60"/>
    </row>
    <row r="80" spans="1:11" s="60" customFormat="1" ht="13.5" customHeight="1">
      <c r="A80" s="54" t="s">
        <v>244</v>
      </c>
      <c r="B80" s="59" t="s">
        <v>245</v>
      </c>
      <c r="C80" s="56"/>
      <c r="D80" s="57"/>
      <c r="E80" s="84"/>
      <c r="F80" s="58"/>
      <c r="G80" s="29"/>
      <c r="H80" s="29"/>
      <c r="I80" s="29"/>
      <c r="J80" s="29"/>
      <c r="K80" s="29"/>
    </row>
    <row r="81" spans="1:11" ht="33.75">
      <c r="A81" s="48" t="s">
        <v>246</v>
      </c>
      <c r="B81" s="49" t="s">
        <v>247</v>
      </c>
      <c r="C81" s="50" t="s">
        <v>152</v>
      </c>
      <c r="D81" s="53">
        <v>6131</v>
      </c>
      <c r="E81" s="83"/>
      <c r="F81" s="52">
        <f>E81*D81</f>
        <v>0</v>
      </c>
      <c r="H81" s="29" t="s">
        <v>79</v>
      </c>
    </row>
    <row r="82" spans="1:11" ht="13.5" customHeight="1">
      <c r="A82" s="43" t="s">
        <v>248</v>
      </c>
      <c r="B82" s="44" t="s">
        <v>249</v>
      </c>
      <c r="C82" s="45"/>
      <c r="D82" s="46"/>
      <c r="E82" s="338"/>
      <c r="F82" s="47"/>
      <c r="G82" s="60"/>
      <c r="H82" s="60"/>
      <c r="I82" s="60"/>
      <c r="J82" s="60"/>
      <c r="K82" s="60"/>
    </row>
    <row r="83" spans="1:11" s="60" customFormat="1" ht="13.5" customHeight="1">
      <c r="A83" s="54" t="s">
        <v>250</v>
      </c>
      <c r="B83" s="59" t="s">
        <v>251</v>
      </c>
      <c r="C83" s="56"/>
      <c r="D83" s="57"/>
      <c r="E83" s="84"/>
      <c r="F83" s="58"/>
      <c r="G83" s="29"/>
      <c r="H83" s="29"/>
      <c r="I83" s="29"/>
      <c r="J83" s="29"/>
      <c r="K83" s="29"/>
    </row>
    <row r="84" spans="1:11" s="60" customFormat="1" ht="13.5" customHeight="1">
      <c r="A84" s="73" t="s">
        <v>252</v>
      </c>
      <c r="B84" s="6" t="s">
        <v>253</v>
      </c>
      <c r="C84" s="74" t="s">
        <v>152</v>
      </c>
      <c r="D84" s="75">
        <v>17868</v>
      </c>
      <c r="E84" s="342"/>
      <c r="F84" s="76">
        <f>E84*D84</f>
        <v>0</v>
      </c>
      <c r="G84" s="29"/>
      <c r="H84" s="29"/>
      <c r="I84" s="29"/>
      <c r="J84" s="29"/>
      <c r="K84" s="29"/>
    </row>
    <row r="85" spans="1:11" s="60" customFormat="1" ht="13.5" customHeight="1">
      <c r="A85" s="73" t="s">
        <v>254</v>
      </c>
      <c r="B85" s="6" t="s">
        <v>255</v>
      </c>
      <c r="C85" s="74" t="s">
        <v>152</v>
      </c>
      <c r="D85" s="75">
        <v>17868</v>
      </c>
      <c r="E85" s="342"/>
      <c r="F85" s="76">
        <f>E85*D85</f>
        <v>0</v>
      </c>
      <c r="G85" s="29"/>
      <c r="H85" s="29"/>
      <c r="I85" s="29"/>
      <c r="J85" s="29"/>
      <c r="K85" s="29"/>
    </row>
    <row r="86" spans="1:11" ht="33.75">
      <c r="A86" s="73" t="s">
        <v>256</v>
      </c>
      <c r="B86" s="49" t="s">
        <v>257</v>
      </c>
      <c r="C86" s="50" t="s">
        <v>152</v>
      </c>
      <c r="D86" s="53">
        <v>3630</v>
      </c>
      <c r="E86" s="83"/>
      <c r="F86" s="52">
        <f>E86*D86</f>
        <v>0</v>
      </c>
    </row>
    <row r="87" spans="1:11" ht="33.75">
      <c r="A87" s="73" t="s">
        <v>258</v>
      </c>
      <c r="B87" s="49" t="s">
        <v>259</v>
      </c>
      <c r="C87" s="50" t="s">
        <v>152</v>
      </c>
      <c r="D87" s="53">
        <v>674</v>
      </c>
      <c r="E87" s="83"/>
      <c r="F87" s="52">
        <f>E87*D87</f>
        <v>0</v>
      </c>
    </row>
    <row r="88" spans="1:11" ht="13.5" customHeight="1">
      <c r="A88" s="54" t="s">
        <v>260</v>
      </c>
      <c r="B88" s="59" t="s">
        <v>261</v>
      </c>
      <c r="C88" s="56"/>
      <c r="D88" s="57"/>
      <c r="E88" s="84"/>
      <c r="F88" s="58"/>
    </row>
    <row r="89" spans="1:11" ht="45">
      <c r="A89" s="48" t="s">
        <v>262</v>
      </c>
      <c r="B89" s="49" t="s">
        <v>263</v>
      </c>
      <c r="C89" s="50" t="s">
        <v>152</v>
      </c>
      <c r="D89" s="53">
        <v>175</v>
      </c>
      <c r="E89" s="83"/>
      <c r="F89" s="52">
        <f>E89*D89</f>
        <v>0</v>
      </c>
    </row>
    <row r="90" spans="1:11" ht="13.5" customHeight="1">
      <c r="A90" s="54" t="s">
        <v>264</v>
      </c>
      <c r="B90" s="59" t="s">
        <v>265</v>
      </c>
      <c r="C90" s="56"/>
      <c r="D90" s="57"/>
      <c r="E90" s="84"/>
      <c r="F90" s="58"/>
      <c r="G90" s="60"/>
      <c r="H90" s="60"/>
      <c r="I90" s="60"/>
      <c r="J90" s="60"/>
      <c r="K90" s="60"/>
    </row>
    <row r="91" spans="1:11" s="60" customFormat="1" ht="33.75">
      <c r="A91" s="48" t="s">
        <v>266</v>
      </c>
      <c r="B91" s="49" t="s">
        <v>267</v>
      </c>
      <c r="C91" s="50" t="s">
        <v>152</v>
      </c>
      <c r="D91" s="53">
        <v>6456</v>
      </c>
      <c r="E91" s="83"/>
      <c r="F91" s="52">
        <f>E91*D91</f>
        <v>0</v>
      </c>
      <c r="G91" s="77"/>
      <c r="H91" s="77"/>
      <c r="I91" s="77"/>
      <c r="J91" s="77"/>
      <c r="K91" s="77"/>
    </row>
    <row r="92" spans="1:11" s="77" customFormat="1" ht="13.5" customHeight="1">
      <c r="A92" s="78" t="s">
        <v>268</v>
      </c>
      <c r="B92" s="79" t="s">
        <v>269</v>
      </c>
      <c r="C92" s="80"/>
      <c r="D92" s="81"/>
      <c r="E92" s="343"/>
      <c r="F92" s="82"/>
      <c r="G92" s="60"/>
      <c r="H92" s="60"/>
      <c r="I92" s="60"/>
      <c r="J92" s="60"/>
      <c r="K92" s="60"/>
    </row>
    <row r="93" spans="1:11" s="60" customFormat="1" ht="39.75" customHeight="1">
      <c r="A93" s="48" t="s">
        <v>270</v>
      </c>
      <c r="B93" s="49" t="s">
        <v>271</v>
      </c>
      <c r="C93" s="50" t="s">
        <v>152</v>
      </c>
      <c r="D93" s="53">
        <v>33</v>
      </c>
      <c r="E93" s="83"/>
      <c r="F93" s="52">
        <f t="shared" ref="F93:F99" si="2">E93*D93</f>
        <v>0</v>
      </c>
      <c r="G93" s="29"/>
      <c r="H93" s="29"/>
      <c r="I93" s="29"/>
      <c r="J93" s="29"/>
      <c r="K93" s="29"/>
    </row>
    <row r="94" spans="1:11" ht="40.5" customHeight="1">
      <c r="A94" s="48" t="s">
        <v>272</v>
      </c>
      <c r="B94" s="49" t="s">
        <v>273</v>
      </c>
      <c r="C94" s="50" t="s">
        <v>152</v>
      </c>
      <c r="D94" s="53">
        <v>67</v>
      </c>
      <c r="E94" s="83"/>
      <c r="F94" s="52">
        <f t="shared" si="2"/>
        <v>0</v>
      </c>
    </row>
    <row r="95" spans="1:11" ht="63.75" customHeight="1">
      <c r="A95" s="48" t="s">
        <v>274</v>
      </c>
      <c r="B95" s="49" t="s">
        <v>275</v>
      </c>
      <c r="C95" s="50" t="s">
        <v>152</v>
      </c>
      <c r="D95" s="53">
        <v>137</v>
      </c>
      <c r="E95" s="83"/>
      <c r="F95" s="52">
        <f t="shared" si="2"/>
        <v>0</v>
      </c>
      <c r="J95" s="29" t="s">
        <v>130</v>
      </c>
    </row>
    <row r="96" spans="1:11" ht="44.25" customHeight="1">
      <c r="A96" s="48" t="s">
        <v>276</v>
      </c>
      <c r="B96" s="49" t="s">
        <v>277</v>
      </c>
      <c r="C96" s="50" t="s">
        <v>152</v>
      </c>
      <c r="D96" s="53">
        <v>5</v>
      </c>
      <c r="E96" s="83"/>
      <c r="F96" s="52">
        <f t="shared" si="2"/>
        <v>0</v>
      </c>
    </row>
    <row r="97" spans="1:8" ht="33.75">
      <c r="A97" s="48" t="s">
        <v>278</v>
      </c>
      <c r="B97" s="49" t="s">
        <v>279</v>
      </c>
      <c r="C97" s="50" t="s">
        <v>152</v>
      </c>
      <c r="D97" s="53">
        <v>34</v>
      </c>
      <c r="E97" s="83"/>
      <c r="F97" s="52">
        <f t="shared" si="2"/>
        <v>0</v>
      </c>
    </row>
    <row r="98" spans="1:8" ht="33.75">
      <c r="A98" s="48" t="s">
        <v>280</v>
      </c>
      <c r="B98" s="49" t="s">
        <v>281</v>
      </c>
      <c r="C98" s="50" t="s">
        <v>152</v>
      </c>
      <c r="D98" s="53">
        <v>5</v>
      </c>
      <c r="E98" s="83"/>
      <c r="F98" s="52">
        <f t="shared" si="2"/>
        <v>0</v>
      </c>
    </row>
    <row r="99" spans="1:8" ht="33.75">
      <c r="A99" s="48" t="s">
        <v>282</v>
      </c>
      <c r="B99" s="49" t="s">
        <v>283</v>
      </c>
      <c r="C99" s="50" t="s">
        <v>152</v>
      </c>
      <c r="D99" s="53">
        <v>55</v>
      </c>
      <c r="E99" s="83"/>
      <c r="F99" s="52">
        <f t="shared" si="2"/>
        <v>0</v>
      </c>
    </row>
    <row r="100" spans="1:8" ht="13.5" customHeight="1">
      <c r="A100" s="43" t="s">
        <v>284</v>
      </c>
      <c r="B100" s="44" t="s">
        <v>285</v>
      </c>
      <c r="C100" s="45"/>
      <c r="D100" s="46"/>
      <c r="E100" s="338"/>
      <c r="F100" s="47"/>
    </row>
    <row r="101" spans="1:8" ht="13.5" customHeight="1">
      <c r="A101" s="54" t="s">
        <v>286</v>
      </c>
      <c r="B101" s="59" t="s">
        <v>287</v>
      </c>
      <c r="C101" s="56"/>
      <c r="D101" s="57"/>
      <c r="E101" s="84"/>
      <c r="F101" s="58"/>
    </row>
    <row r="102" spans="1:8" ht="32.25" customHeight="1">
      <c r="A102" s="48" t="s">
        <v>288</v>
      </c>
      <c r="B102" s="49" t="s">
        <v>289</v>
      </c>
      <c r="C102" s="50" t="s">
        <v>145</v>
      </c>
      <c r="D102" s="53">
        <v>1485</v>
      </c>
      <c r="E102" s="83"/>
      <c r="F102" s="52">
        <f t="shared" ref="F102:F111" si="3">E102*D102</f>
        <v>0</v>
      </c>
    </row>
    <row r="103" spans="1:8" ht="33.75">
      <c r="A103" s="48" t="s">
        <v>290</v>
      </c>
      <c r="B103" s="49" t="s">
        <v>291</v>
      </c>
      <c r="C103" s="50" t="s">
        <v>145</v>
      </c>
      <c r="D103" s="53">
        <v>1408</v>
      </c>
      <c r="E103" s="83"/>
      <c r="F103" s="52">
        <f t="shared" si="3"/>
        <v>0</v>
      </c>
    </row>
    <row r="104" spans="1:8" ht="33.75">
      <c r="A104" s="48" t="s">
        <v>292</v>
      </c>
      <c r="B104" s="49" t="s">
        <v>293</v>
      </c>
      <c r="C104" s="50" t="s">
        <v>145</v>
      </c>
      <c r="D104" s="53">
        <v>10</v>
      </c>
      <c r="E104" s="83"/>
      <c r="F104" s="52">
        <f t="shared" si="3"/>
        <v>0</v>
      </c>
    </row>
    <row r="105" spans="1:8" ht="33.75">
      <c r="A105" s="48" t="s">
        <v>294</v>
      </c>
      <c r="B105" s="49" t="s">
        <v>295</v>
      </c>
      <c r="C105" s="50" t="s">
        <v>145</v>
      </c>
      <c r="D105" s="53">
        <v>20</v>
      </c>
      <c r="E105" s="83"/>
      <c r="F105" s="52">
        <f t="shared" si="3"/>
        <v>0</v>
      </c>
    </row>
    <row r="106" spans="1:8" ht="33.75">
      <c r="A106" s="48" t="s">
        <v>296</v>
      </c>
      <c r="B106" s="49" t="s">
        <v>297</v>
      </c>
      <c r="C106" s="50" t="s">
        <v>145</v>
      </c>
      <c r="D106" s="53">
        <v>14.7</v>
      </c>
      <c r="E106" s="83"/>
      <c r="F106" s="52">
        <f t="shared" si="3"/>
        <v>0</v>
      </c>
    </row>
    <row r="107" spans="1:8" ht="33.75">
      <c r="A107" s="48" t="s">
        <v>298</v>
      </c>
      <c r="B107" s="49" t="s">
        <v>299</v>
      </c>
      <c r="C107" s="50" t="s">
        <v>145</v>
      </c>
      <c r="D107" s="53">
        <v>27.5</v>
      </c>
      <c r="E107" s="83"/>
      <c r="F107" s="52">
        <f t="shared" si="3"/>
        <v>0</v>
      </c>
    </row>
    <row r="108" spans="1:8" ht="33.75">
      <c r="A108" s="48" t="s">
        <v>300</v>
      </c>
      <c r="B108" s="49" t="s">
        <v>301</v>
      </c>
      <c r="C108" s="50" t="s">
        <v>145</v>
      </c>
      <c r="D108" s="53">
        <v>37.799999999999997</v>
      </c>
      <c r="E108" s="83"/>
      <c r="F108" s="52">
        <f t="shared" si="3"/>
        <v>0</v>
      </c>
      <c r="H108" s="29" t="s">
        <v>79</v>
      </c>
    </row>
    <row r="109" spans="1:8" ht="33.75">
      <c r="A109" s="48" t="s">
        <v>302</v>
      </c>
      <c r="B109" s="49" t="s">
        <v>303</v>
      </c>
      <c r="C109" s="50" t="s">
        <v>145</v>
      </c>
      <c r="D109" s="53">
        <v>419.5</v>
      </c>
      <c r="E109" s="83"/>
      <c r="F109" s="52">
        <f t="shared" si="3"/>
        <v>0</v>
      </c>
    </row>
    <row r="110" spans="1:8" ht="33.75">
      <c r="A110" s="48" t="s">
        <v>304</v>
      </c>
      <c r="B110" s="49" t="s">
        <v>305</v>
      </c>
      <c r="C110" s="50" t="s">
        <v>145</v>
      </c>
      <c r="D110" s="53">
        <v>150</v>
      </c>
      <c r="E110" s="83"/>
      <c r="F110" s="52">
        <f t="shared" si="3"/>
        <v>0</v>
      </c>
    </row>
    <row r="111" spans="1:8" ht="22.5">
      <c r="A111" s="48" t="s">
        <v>306</v>
      </c>
      <c r="B111" s="49" t="s">
        <v>307</v>
      </c>
      <c r="C111" s="50" t="s">
        <v>145</v>
      </c>
      <c r="D111" s="53">
        <v>68.599999999999994</v>
      </c>
      <c r="E111" s="83"/>
      <c r="F111" s="52">
        <f t="shared" si="3"/>
        <v>0</v>
      </c>
    </row>
    <row r="112" spans="1:8" ht="8.25" customHeight="1">
      <c r="A112" s="61"/>
      <c r="B112" s="61"/>
      <c r="C112" s="61"/>
      <c r="D112" s="62"/>
      <c r="E112" s="339"/>
      <c r="F112" s="61"/>
    </row>
    <row r="113" spans="1:11" ht="13.5" customHeight="1">
      <c r="A113" s="68"/>
      <c r="B113" s="69" t="s">
        <v>84</v>
      </c>
      <c r="C113" s="68"/>
      <c r="D113" s="70"/>
      <c r="E113" s="341"/>
      <c r="F113" s="71">
        <f>SUM(F73:F112)</f>
        <v>0</v>
      </c>
    </row>
    <row r="114" spans="1:11" ht="16.5" customHeight="1">
      <c r="A114" s="34" t="s">
        <v>308</v>
      </c>
      <c r="B114" s="35" t="s">
        <v>309</v>
      </c>
      <c r="C114" s="36"/>
      <c r="D114" s="37"/>
      <c r="E114" s="336"/>
      <c r="F114" s="38"/>
    </row>
    <row r="115" spans="1:11" ht="8.25" customHeight="1">
      <c r="A115" s="39"/>
      <c r="B115" s="40"/>
      <c r="C115" s="39"/>
      <c r="D115" s="41"/>
      <c r="E115" s="337"/>
      <c r="F115" s="42"/>
    </row>
    <row r="116" spans="1:11" ht="13.5" customHeight="1">
      <c r="A116" s="54" t="s">
        <v>310</v>
      </c>
      <c r="B116" s="59" t="s">
        <v>311</v>
      </c>
      <c r="C116" s="56"/>
      <c r="D116" s="57"/>
      <c r="E116" s="84"/>
      <c r="F116" s="58"/>
    </row>
    <row r="117" spans="1:11" ht="31.5" customHeight="1">
      <c r="A117" s="48" t="s">
        <v>312</v>
      </c>
      <c r="B117" s="49" t="s">
        <v>313</v>
      </c>
      <c r="C117" s="50" t="s">
        <v>145</v>
      </c>
      <c r="D117" s="53">
        <v>175</v>
      </c>
      <c r="E117" s="83"/>
      <c r="F117" s="52">
        <f>E117*D117</f>
        <v>0</v>
      </c>
    </row>
    <row r="118" spans="1:11" ht="33.75">
      <c r="A118" s="48" t="s">
        <v>314</v>
      </c>
      <c r="B118" s="49" t="s">
        <v>315</v>
      </c>
      <c r="C118" s="50" t="s">
        <v>145</v>
      </c>
      <c r="D118" s="53">
        <v>1685</v>
      </c>
      <c r="E118" s="83"/>
      <c r="F118" s="52">
        <f>E118*D118</f>
        <v>0</v>
      </c>
    </row>
    <row r="119" spans="1:11" ht="22.5">
      <c r="A119" s="48" t="s">
        <v>316</v>
      </c>
      <c r="B119" s="49" t="s">
        <v>317</v>
      </c>
      <c r="C119" s="50" t="s">
        <v>145</v>
      </c>
      <c r="D119" s="53">
        <v>475</v>
      </c>
      <c r="E119" s="83"/>
      <c r="F119" s="52">
        <f>E119*D119</f>
        <v>0</v>
      </c>
    </row>
    <row r="120" spans="1:11" ht="45">
      <c r="A120" s="48" t="s">
        <v>318</v>
      </c>
      <c r="B120" s="49" t="s">
        <v>319</v>
      </c>
      <c r="C120" s="50" t="s">
        <v>109</v>
      </c>
      <c r="D120" s="53">
        <v>80</v>
      </c>
      <c r="E120" s="83"/>
      <c r="F120" s="52">
        <f>E120*D120</f>
        <v>0</v>
      </c>
    </row>
    <row r="121" spans="1:11" ht="13.5" customHeight="1">
      <c r="A121" s="54" t="s">
        <v>320</v>
      </c>
      <c r="B121" s="59" t="s">
        <v>321</v>
      </c>
      <c r="C121" s="56"/>
      <c r="D121" s="57"/>
      <c r="E121" s="84"/>
      <c r="F121" s="58"/>
    </row>
    <row r="122" spans="1:11" ht="22.5">
      <c r="A122" s="48" t="s">
        <v>322</v>
      </c>
      <c r="B122" s="49" t="s">
        <v>323</v>
      </c>
      <c r="C122" s="50" t="s">
        <v>109</v>
      </c>
      <c r="D122" s="53">
        <v>161</v>
      </c>
      <c r="E122" s="83"/>
      <c r="F122" s="52">
        <f t="shared" ref="F122:F130" si="4">E122*D122</f>
        <v>0</v>
      </c>
    </row>
    <row r="123" spans="1:11" ht="41.25" customHeight="1">
      <c r="A123" s="48" t="s">
        <v>324</v>
      </c>
      <c r="B123" s="49" t="s">
        <v>325</v>
      </c>
      <c r="C123" s="50" t="s">
        <v>109</v>
      </c>
      <c r="D123" s="53">
        <v>27</v>
      </c>
      <c r="E123" s="83"/>
      <c r="F123" s="52">
        <f t="shared" si="4"/>
        <v>0</v>
      </c>
    </row>
    <row r="124" spans="1:11" ht="37.5" customHeight="1">
      <c r="A124" s="48" t="s">
        <v>326</v>
      </c>
      <c r="B124" s="49" t="s">
        <v>327</v>
      </c>
      <c r="C124" s="50" t="s">
        <v>109</v>
      </c>
      <c r="D124" s="53">
        <v>11</v>
      </c>
      <c r="E124" s="83"/>
      <c r="F124" s="52">
        <f t="shared" si="4"/>
        <v>0</v>
      </c>
    </row>
    <row r="125" spans="1:11" ht="37.5" customHeight="1">
      <c r="A125" s="48" t="s">
        <v>328</v>
      </c>
      <c r="B125" s="49" t="s">
        <v>329</v>
      </c>
      <c r="C125" s="50" t="s">
        <v>109</v>
      </c>
      <c r="D125" s="53">
        <v>3</v>
      </c>
      <c r="E125" s="83"/>
      <c r="F125" s="52">
        <f t="shared" si="4"/>
        <v>0</v>
      </c>
    </row>
    <row r="126" spans="1:11" ht="44.25" customHeight="1">
      <c r="A126" s="48" t="s">
        <v>330</v>
      </c>
      <c r="B126" s="49" t="s">
        <v>331</v>
      </c>
      <c r="C126" s="50" t="s">
        <v>109</v>
      </c>
      <c r="D126" s="53">
        <v>120</v>
      </c>
      <c r="E126" s="83"/>
      <c r="F126" s="52">
        <f t="shared" si="4"/>
        <v>0</v>
      </c>
    </row>
    <row r="127" spans="1:11" ht="33.75">
      <c r="A127" s="48" t="s">
        <v>332</v>
      </c>
      <c r="B127" s="49" t="s">
        <v>333</v>
      </c>
      <c r="C127" s="50" t="s">
        <v>109</v>
      </c>
      <c r="D127" s="53">
        <v>8</v>
      </c>
      <c r="E127" s="83"/>
      <c r="F127" s="52">
        <f t="shared" si="4"/>
        <v>0</v>
      </c>
      <c r="K127" s="29" t="s">
        <v>79</v>
      </c>
    </row>
    <row r="128" spans="1:11" ht="22.5">
      <c r="A128" s="48" t="s">
        <v>334</v>
      </c>
      <c r="B128" s="49" t="s">
        <v>335</v>
      </c>
      <c r="C128" s="50" t="s">
        <v>109</v>
      </c>
      <c r="D128" s="53">
        <v>2</v>
      </c>
      <c r="E128" s="83"/>
      <c r="F128" s="52">
        <f t="shared" si="4"/>
        <v>0</v>
      </c>
    </row>
    <row r="129" spans="1:11" ht="22.5">
      <c r="A129" s="48" t="s">
        <v>336</v>
      </c>
      <c r="B129" s="49" t="s">
        <v>337</v>
      </c>
      <c r="C129" s="50" t="s">
        <v>109</v>
      </c>
      <c r="D129" s="53">
        <v>16</v>
      </c>
      <c r="E129" s="83"/>
      <c r="F129" s="52">
        <f t="shared" si="4"/>
        <v>0</v>
      </c>
    </row>
    <row r="130" spans="1:11" ht="22.5">
      <c r="A130" s="48" t="s">
        <v>338</v>
      </c>
      <c r="B130" s="49" t="s">
        <v>339</v>
      </c>
      <c r="C130" s="50" t="s">
        <v>109</v>
      </c>
      <c r="D130" s="53">
        <v>2</v>
      </c>
      <c r="E130" s="83"/>
      <c r="F130" s="52">
        <f t="shared" si="4"/>
        <v>0</v>
      </c>
    </row>
    <row r="131" spans="1:11" ht="8.25" customHeight="1">
      <c r="A131" s="61"/>
      <c r="B131" s="61"/>
      <c r="C131" s="61"/>
      <c r="D131" s="62"/>
      <c r="E131" s="339"/>
      <c r="F131" s="61"/>
    </row>
    <row r="132" spans="1:11" ht="13.5" customHeight="1">
      <c r="A132" s="68"/>
      <c r="B132" s="69" t="s">
        <v>84</v>
      </c>
      <c r="C132" s="68"/>
      <c r="D132" s="70"/>
      <c r="E132" s="341"/>
      <c r="F132" s="71">
        <f>SUM(F116:F131)</f>
        <v>0</v>
      </c>
    </row>
    <row r="133" spans="1:11" ht="16.5" customHeight="1">
      <c r="A133" s="34" t="s">
        <v>340</v>
      </c>
      <c r="B133" s="35" t="s">
        <v>341</v>
      </c>
      <c r="C133" s="36"/>
      <c r="D133" s="37"/>
      <c r="E133" s="336"/>
      <c r="F133" s="38"/>
    </row>
    <row r="134" spans="1:11" ht="8.25" customHeight="1">
      <c r="A134" s="39"/>
      <c r="B134" s="40"/>
      <c r="C134" s="39"/>
      <c r="D134" s="41"/>
      <c r="E134" s="337"/>
      <c r="F134" s="42"/>
    </row>
    <row r="135" spans="1:11" ht="11.25" customHeight="1">
      <c r="A135" s="54" t="s">
        <v>342</v>
      </c>
      <c r="B135" s="59" t="s">
        <v>343</v>
      </c>
      <c r="C135" s="56"/>
      <c r="D135" s="57"/>
      <c r="E135" s="84"/>
      <c r="F135" s="58"/>
    </row>
    <row r="136" spans="1:11" ht="33.75" customHeight="1">
      <c r="A136" s="48" t="s">
        <v>344</v>
      </c>
      <c r="B136" s="85" t="s">
        <v>345</v>
      </c>
      <c r="C136" s="50" t="s">
        <v>145</v>
      </c>
      <c r="D136" s="53">
        <v>26.8</v>
      </c>
      <c r="E136" s="83"/>
      <c r="F136" s="52">
        <f>E136*D136</f>
        <v>0</v>
      </c>
    </row>
    <row r="137" spans="1:11" ht="13.5" customHeight="1">
      <c r="A137" s="78" t="s">
        <v>346</v>
      </c>
      <c r="B137" s="79" t="s">
        <v>347</v>
      </c>
      <c r="C137" s="80"/>
      <c r="D137" s="81"/>
      <c r="E137" s="344"/>
      <c r="F137" s="82"/>
    </row>
    <row r="138" spans="1:11" ht="18.399999999999999" customHeight="1">
      <c r="A138" s="321" t="s">
        <v>348</v>
      </c>
      <c r="B138" s="49" t="s">
        <v>349</v>
      </c>
      <c r="C138" s="50" t="s">
        <v>350</v>
      </c>
      <c r="D138" s="53">
        <v>703</v>
      </c>
      <c r="E138" s="345"/>
      <c r="F138" s="52">
        <f>E138*D138</f>
        <v>0</v>
      </c>
      <c r="G138" s="60"/>
      <c r="H138" s="60"/>
      <c r="I138" s="60"/>
      <c r="J138" s="60"/>
      <c r="K138" s="60"/>
    </row>
    <row r="139" spans="1:11" ht="33.75">
      <c r="A139" s="321" t="s">
        <v>351</v>
      </c>
      <c r="B139" s="49" t="s">
        <v>352</v>
      </c>
      <c r="C139" s="50" t="s">
        <v>109</v>
      </c>
      <c r="D139" s="53">
        <v>24</v>
      </c>
      <c r="E139" s="345"/>
      <c r="F139" s="52">
        <f>E139*D139</f>
        <v>0</v>
      </c>
      <c r="G139" s="60"/>
      <c r="H139" s="60"/>
      <c r="I139" s="60"/>
      <c r="J139" s="60"/>
      <c r="K139" s="60"/>
    </row>
    <row r="140" spans="1:11" s="60" customFormat="1" ht="13.5" customHeight="1">
      <c r="A140" s="54" t="s">
        <v>353</v>
      </c>
      <c r="B140" s="59" t="s">
        <v>354</v>
      </c>
      <c r="C140" s="56"/>
      <c r="D140" s="57"/>
      <c r="E140" s="84"/>
      <c r="F140" s="58"/>
      <c r="G140" s="29"/>
      <c r="H140" s="29"/>
      <c r="I140" s="29"/>
      <c r="J140" s="29"/>
      <c r="K140" s="29"/>
    </row>
    <row r="141" spans="1:11" s="60" customFormat="1" ht="33.75">
      <c r="A141" s="48" t="s">
        <v>355</v>
      </c>
      <c r="B141" s="49" t="s">
        <v>356</v>
      </c>
      <c r="C141" s="50" t="s">
        <v>109</v>
      </c>
      <c r="D141" s="53">
        <v>6</v>
      </c>
      <c r="E141" s="83"/>
      <c r="F141" s="52">
        <f t="shared" ref="F141:F151" si="5">E141*D141</f>
        <v>0</v>
      </c>
      <c r="G141" s="29"/>
      <c r="H141" s="29"/>
      <c r="I141" s="29"/>
      <c r="J141" s="29"/>
      <c r="K141" s="29"/>
    </row>
    <row r="142" spans="1:11" ht="30.75" customHeight="1">
      <c r="A142" s="48" t="s">
        <v>357</v>
      </c>
      <c r="B142" s="49" t="s">
        <v>358</v>
      </c>
      <c r="C142" s="50" t="s">
        <v>109</v>
      </c>
      <c r="D142" s="53">
        <v>1</v>
      </c>
      <c r="E142" s="83"/>
      <c r="F142" s="52">
        <f t="shared" si="5"/>
        <v>0</v>
      </c>
    </row>
    <row r="143" spans="1:11" ht="22.5">
      <c r="A143" s="48" t="s">
        <v>359</v>
      </c>
      <c r="B143" s="49" t="s">
        <v>360</v>
      </c>
      <c r="C143" s="50" t="s">
        <v>109</v>
      </c>
      <c r="D143" s="53">
        <v>6</v>
      </c>
      <c r="E143" s="83"/>
      <c r="F143" s="52">
        <f t="shared" si="5"/>
        <v>0</v>
      </c>
    </row>
    <row r="144" spans="1:11" ht="22.5">
      <c r="A144" s="48" t="s">
        <v>361</v>
      </c>
      <c r="B144" s="49" t="s">
        <v>362</v>
      </c>
      <c r="C144" s="50" t="s">
        <v>185</v>
      </c>
      <c r="D144" s="53">
        <v>12</v>
      </c>
      <c r="E144" s="83"/>
      <c r="F144" s="52">
        <f t="shared" si="5"/>
        <v>0</v>
      </c>
    </row>
    <row r="145" spans="1:6" ht="22.5">
      <c r="A145" s="48" t="s">
        <v>363</v>
      </c>
      <c r="B145" s="49" t="s">
        <v>364</v>
      </c>
      <c r="C145" s="50" t="s">
        <v>185</v>
      </c>
      <c r="D145" s="53">
        <v>62.1</v>
      </c>
      <c r="E145" s="83"/>
      <c r="F145" s="52">
        <f t="shared" si="5"/>
        <v>0</v>
      </c>
    </row>
    <row r="146" spans="1:6" ht="33.75">
      <c r="A146" s="48" t="s">
        <v>365</v>
      </c>
      <c r="B146" s="49" t="s">
        <v>366</v>
      </c>
      <c r="C146" s="50" t="s">
        <v>185</v>
      </c>
      <c r="D146" s="53">
        <v>61.2</v>
      </c>
      <c r="E146" s="83"/>
      <c r="F146" s="52">
        <f t="shared" si="5"/>
        <v>0</v>
      </c>
    </row>
    <row r="147" spans="1:6" ht="13.5" customHeight="1">
      <c r="A147" s="48" t="s">
        <v>367</v>
      </c>
      <c r="B147" s="49" t="s">
        <v>368</v>
      </c>
      <c r="C147" s="50" t="s">
        <v>152</v>
      </c>
      <c r="D147" s="53">
        <v>414</v>
      </c>
      <c r="E147" s="83"/>
      <c r="F147" s="52">
        <f t="shared" si="5"/>
        <v>0</v>
      </c>
    </row>
    <row r="148" spans="1:6" ht="91.5" customHeight="1">
      <c r="A148" s="48" t="s">
        <v>369</v>
      </c>
      <c r="B148" s="49" t="s">
        <v>370</v>
      </c>
      <c r="C148" s="50" t="s">
        <v>185</v>
      </c>
      <c r="D148" s="53">
        <v>8.5</v>
      </c>
      <c r="E148" s="83"/>
      <c r="F148" s="52">
        <f t="shared" si="5"/>
        <v>0</v>
      </c>
    </row>
    <row r="149" spans="1:6" ht="19.5" customHeight="1">
      <c r="A149" s="48" t="s">
        <v>371</v>
      </c>
      <c r="B149" s="49" t="s">
        <v>372</v>
      </c>
      <c r="C149" s="50" t="s">
        <v>119</v>
      </c>
      <c r="D149" s="53">
        <v>9</v>
      </c>
      <c r="E149" s="83"/>
      <c r="F149" s="52">
        <f t="shared" si="5"/>
        <v>0</v>
      </c>
    </row>
    <row r="150" spans="1:6" ht="19.5" customHeight="1">
      <c r="A150" s="48" t="s">
        <v>371</v>
      </c>
      <c r="B150" s="49" t="s">
        <v>373</v>
      </c>
      <c r="C150" s="50" t="s">
        <v>119</v>
      </c>
      <c r="D150" s="53">
        <v>120</v>
      </c>
      <c r="E150" s="83"/>
      <c r="F150" s="52">
        <f t="shared" si="5"/>
        <v>0</v>
      </c>
    </row>
    <row r="151" spans="1:6" ht="24" customHeight="1">
      <c r="A151" s="48" t="s">
        <v>374</v>
      </c>
      <c r="B151" s="49" t="s">
        <v>375</v>
      </c>
      <c r="C151" s="50" t="s">
        <v>376</v>
      </c>
      <c r="D151" s="53">
        <v>21</v>
      </c>
      <c r="E151" s="83"/>
      <c r="F151" s="52">
        <f t="shared" si="5"/>
        <v>0</v>
      </c>
    </row>
    <row r="152" spans="1:6" ht="13.5" customHeight="1">
      <c r="A152" s="43" t="s">
        <v>377</v>
      </c>
      <c r="B152" s="44" t="s">
        <v>378</v>
      </c>
      <c r="C152" s="45"/>
      <c r="D152" s="46"/>
      <c r="E152" s="338"/>
      <c r="F152" s="47"/>
    </row>
    <row r="153" spans="1:6" ht="24.75" customHeight="1">
      <c r="A153" s="50" t="s">
        <v>379</v>
      </c>
      <c r="B153" s="49" t="s">
        <v>380</v>
      </c>
      <c r="C153" s="50" t="s">
        <v>109</v>
      </c>
      <c r="D153" s="53">
        <v>8</v>
      </c>
      <c r="E153" s="83"/>
      <c r="F153" s="52">
        <f>D153*E153</f>
        <v>0</v>
      </c>
    </row>
    <row r="154" spans="1:6" ht="24" customHeight="1">
      <c r="A154" s="50" t="s">
        <v>381</v>
      </c>
      <c r="B154" s="49" t="s">
        <v>380</v>
      </c>
      <c r="C154" s="50" t="s">
        <v>109</v>
      </c>
      <c r="D154" s="53">
        <v>10</v>
      </c>
      <c r="E154" s="83"/>
      <c r="F154" s="52">
        <f>D154*E154</f>
        <v>0</v>
      </c>
    </row>
    <row r="155" spans="1:6" ht="26.25" customHeight="1">
      <c r="A155" s="50" t="s">
        <v>382</v>
      </c>
      <c r="B155" s="49" t="s">
        <v>383</v>
      </c>
      <c r="C155" s="50" t="s">
        <v>109</v>
      </c>
      <c r="D155" s="53">
        <v>2</v>
      </c>
      <c r="E155" s="83"/>
      <c r="F155" s="52">
        <f>D155*E155</f>
        <v>0</v>
      </c>
    </row>
    <row r="156" spans="1:6" ht="26.25" customHeight="1">
      <c r="A156" s="50" t="s">
        <v>384</v>
      </c>
      <c r="B156" s="49" t="s">
        <v>385</v>
      </c>
      <c r="C156" s="50" t="s">
        <v>109</v>
      </c>
      <c r="D156" s="53">
        <v>1</v>
      </c>
      <c r="E156" s="83"/>
      <c r="F156" s="52">
        <f>D156*E156</f>
        <v>0</v>
      </c>
    </row>
    <row r="157" spans="1:6" ht="42.75" customHeight="1">
      <c r="A157" s="50" t="s">
        <v>386</v>
      </c>
      <c r="B157" s="49" t="s">
        <v>387</v>
      </c>
      <c r="C157" s="50"/>
      <c r="D157" s="53"/>
      <c r="E157" s="83"/>
      <c r="F157" s="52"/>
    </row>
    <row r="158" spans="1:6" ht="13.5" customHeight="1">
      <c r="A158" s="86"/>
      <c r="B158" s="87" t="s">
        <v>388</v>
      </c>
      <c r="C158" s="50" t="s">
        <v>119</v>
      </c>
      <c r="D158" s="53">
        <v>50</v>
      </c>
      <c r="E158" s="83"/>
      <c r="F158" s="52">
        <f>D158*E158</f>
        <v>0</v>
      </c>
    </row>
    <row r="159" spans="1:6" ht="48" customHeight="1">
      <c r="A159" s="50" t="s">
        <v>389</v>
      </c>
      <c r="B159" s="49" t="s">
        <v>390</v>
      </c>
      <c r="C159" s="88"/>
      <c r="D159" s="89"/>
      <c r="E159" s="346"/>
      <c r="F159" s="52"/>
    </row>
    <row r="160" spans="1:6" ht="13.5" customHeight="1">
      <c r="A160" s="86"/>
      <c r="B160" s="87" t="s">
        <v>391</v>
      </c>
      <c r="C160" s="50" t="s">
        <v>119</v>
      </c>
      <c r="D160" s="53">
        <v>40</v>
      </c>
      <c r="E160" s="83"/>
      <c r="F160" s="52">
        <f t="shared" ref="F160:F172" si="6">D160*E160</f>
        <v>0</v>
      </c>
    </row>
    <row r="161" spans="1:6" ht="13.5" customHeight="1">
      <c r="A161" s="86"/>
      <c r="B161" s="87" t="s">
        <v>392</v>
      </c>
      <c r="C161" s="50" t="s">
        <v>119</v>
      </c>
      <c r="D161" s="53">
        <v>205</v>
      </c>
      <c r="E161" s="83"/>
      <c r="F161" s="52">
        <f t="shared" si="6"/>
        <v>0</v>
      </c>
    </row>
    <row r="162" spans="1:6" ht="13.5" customHeight="1">
      <c r="A162" s="86"/>
      <c r="B162" s="87" t="s">
        <v>393</v>
      </c>
      <c r="C162" s="50" t="s">
        <v>119</v>
      </c>
      <c r="D162" s="53">
        <v>305</v>
      </c>
      <c r="E162" s="83"/>
      <c r="F162" s="52">
        <f t="shared" si="6"/>
        <v>0</v>
      </c>
    </row>
    <row r="163" spans="1:6" ht="13.5" customHeight="1">
      <c r="A163" s="86"/>
      <c r="B163" s="87" t="s">
        <v>394</v>
      </c>
      <c r="C163" s="50" t="s">
        <v>119</v>
      </c>
      <c r="D163" s="53">
        <v>387</v>
      </c>
      <c r="E163" s="83"/>
      <c r="F163" s="52">
        <f t="shared" si="6"/>
        <v>0</v>
      </c>
    </row>
    <row r="164" spans="1:6" ht="38.25" customHeight="1">
      <c r="A164" s="50" t="s">
        <v>395</v>
      </c>
      <c r="B164" s="49" t="s">
        <v>396</v>
      </c>
      <c r="C164" s="50" t="s">
        <v>109</v>
      </c>
      <c r="D164" s="53">
        <v>81</v>
      </c>
      <c r="E164" s="83"/>
      <c r="F164" s="52">
        <f t="shared" si="6"/>
        <v>0</v>
      </c>
    </row>
    <row r="165" spans="1:6" ht="26.25" customHeight="1">
      <c r="A165" s="50" t="s">
        <v>397</v>
      </c>
      <c r="B165" s="49" t="s">
        <v>398</v>
      </c>
      <c r="C165" s="50" t="s">
        <v>109</v>
      </c>
      <c r="D165" s="53">
        <v>5</v>
      </c>
      <c r="E165" s="83"/>
      <c r="F165" s="52">
        <f t="shared" si="6"/>
        <v>0</v>
      </c>
    </row>
    <row r="166" spans="1:6" ht="16.5" customHeight="1">
      <c r="A166" s="50" t="s">
        <v>399</v>
      </c>
      <c r="B166" s="49" t="s">
        <v>400</v>
      </c>
      <c r="C166" s="50" t="s">
        <v>109</v>
      </c>
      <c r="D166" s="53">
        <v>5</v>
      </c>
      <c r="E166" s="83"/>
      <c r="F166" s="52">
        <f t="shared" si="6"/>
        <v>0</v>
      </c>
    </row>
    <row r="167" spans="1:6" ht="13.5" customHeight="1">
      <c r="A167" s="50" t="s">
        <v>401</v>
      </c>
      <c r="B167" s="49" t="s">
        <v>402</v>
      </c>
      <c r="C167" s="50" t="s">
        <v>109</v>
      </c>
      <c r="D167" s="53">
        <v>24</v>
      </c>
      <c r="E167" s="83"/>
      <c r="F167" s="52">
        <f t="shared" si="6"/>
        <v>0</v>
      </c>
    </row>
    <row r="168" spans="1:6" ht="23.25" customHeight="1">
      <c r="A168" s="50" t="s">
        <v>403</v>
      </c>
      <c r="B168" s="49" t="s">
        <v>404</v>
      </c>
      <c r="C168" s="90" t="s">
        <v>185</v>
      </c>
      <c r="D168" s="53">
        <v>40</v>
      </c>
      <c r="E168" s="83"/>
      <c r="F168" s="52">
        <f t="shared" si="6"/>
        <v>0</v>
      </c>
    </row>
    <row r="169" spans="1:6" ht="13.5" customHeight="1">
      <c r="A169" s="50" t="s">
        <v>405</v>
      </c>
      <c r="B169" s="49" t="s">
        <v>406</v>
      </c>
      <c r="C169" s="50" t="s">
        <v>407</v>
      </c>
      <c r="D169" s="53">
        <v>1</v>
      </c>
      <c r="E169" s="83"/>
      <c r="F169" s="52">
        <f t="shared" si="6"/>
        <v>0</v>
      </c>
    </row>
    <row r="170" spans="1:6" ht="13.5" customHeight="1">
      <c r="A170" s="50" t="s">
        <v>408</v>
      </c>
      <c r="B170" s="49" t="s">
        <v>409</v>
      </c>
      <c r="C170" s="50" t="s">
        <v>109</v>
      </c>
      <c r="D170" s="53">
        <v>12</v>
      </c>
      <c r="E170" s="83"/>
      <c r="F170" s="52">
        <f t="shared" si="6"/>
        <v>0</v>
      </c>
    </row>
    <row r="171" spans="1:6" ht="17.25" customHeight="1">
      <c r="A171" s="50" t="s">
        <v>410</v>
      </c>
      <c r="B171" s="49" t="s">
        <v>411</v>
      </c>
      <c r="C171" s="50" t="s">
        <v>109</v>
      </c>
      <c r="D171" s="53">
        <v>12</v>
      </c>
      <c r="E171" s="83"/>
      <c r="F171" s="52">
        <f t="shared" si="6"/>
        <v>0</v>
      </c>
    </row>
    <row r="172" spans="1:6" ht="13.5" customHeight="1">
      <c r="A172" s="50" t="s">
        <v>412</v>
      </c>
      <c r="B172" s="49" t="s">
        <v>413</v>
      </c>
      <c r="C172" s="50" t="s">
        <v>407</v>
      </c>
      <c r="D172" s="53">
        <v>1</v>
      </c>
      <c r="E172" s="83"/>
      <c r="F172" s="52">
        <f t="shared" si="6"/>
        <v>0</v>
      </c>
    </row>
    <row r="173" spans="1:6" ht="13.5" customHeight="1">
      <c r="A173" s="43" t="s">
        <v>414</v>
      </c>
      <c r="B173" s="44" t="s">
        <v>415</v>
      </c>
      <c r="C173" s="45"/>
      <c r="D173" s="46"/>
      <c r="E173" s="338"/>
      <c r="F173" s="47"/>
    </row>
    <row r="174" spans="1:6" ht="27.75" customHeight="1">
      <c r="A174" s="50" t="s">
        <v>416</v>
      </c>
      <c r="B174" s="49" t="s">
        <v>417</v>
      </c>
      <c r="C174" s="50" t="s">
        <v>407</v>
      </c>
      <c r="D174" s="53">
        <v>4</v>
      </c>
      <c r="E174" s="83"/>
      <c r="F174" s="52">
        <f t="shared" ref="F174:F179" si="7">E174*D174</f>
        <v>0</v>
      </c>
    </row>
    <row r="175" spans="1:6" ht="30" customHeight="1">
      <c r="A175" s="50" t="s">
        <v>418</v>
      </c>
      <c r="B175" s="49" t="s">
        <v>419</v>
      </c>
      <c r="C175" s="50" t="s">
        <v>109</v>
      </c>
      <c r="D175" s="53">
        <v>26</v>
      </c>
      <c r="E175" s="83"/>
      <c r="F175" s="52">
        <f t="shared" si="7"/>
        <v>0</v>
      </c>
    </row>
    <row r="176" spans="1:6" ht="28.5" customHeight="1">
      <c r="A176" s="50" t="s">
        <v>420</v>
      </c>
      <c r="B176" s="49" t="s">
        <v>421</v>
      </c>
      <c r="C176" s="50" t="s">
        <v>109</v>
      </c>
      <c r="D176" s="53">
        <v>1</v>
      </c>
      <c r="E176" s="83"/>
      <c r="F176" s="52">
        <f t="shared" si="7"/>
        <v>0</v>
      </c>
    </row>
    <row r="177" spans="1:6" ht="18" customHeight="1">
      <c r="A177" s="50" t="s">
        <v>422</v>
      </c>
      <c r="B177" s="49" t="s">
        <v>423</v>
      </c>
      <c r="C177" s="50" t="s">
        <v>119</v>
      </c>
      <c r="D177" s="53">
        <v>69</v>
      </c>
      <c r="E177" s="83"/>
      <c r="F177" s="52">
        <f t="shared" si="7"/>
        <v>0</v>
      </c>
    </row>
    <row r="178" spans="1:6" ht="13.5" customHeight="1">
      <c r="A178" s="50" t="s">
        <v>424</v>
      </c>
      <c r="B178" s="49" t="s">
        <v>425</v>
      </c>
      <c r="C178" s="50" t="s">
        <v>109</v>
      </c>
      <c r="D178" s="53">
        <v>5</v>
      </c>
      <c r="E178" s="83"/>
      <c r="F178" s="52">
        <f t="shared" si="7"/>
        <v>0</v>
      </c>
    </row>
    <row r="179" spans="1:6" ht="13.5" customHeight="1">
      <c r="A179" s="50" t="s">
        <v>426</v>
      </c>
      <c r="B179" s="49" t="s">
        <v>427</v>
      </c>
      <c r="C179" s="50" t="s">
        <v>109</v>
      </c>
      <c r="D179" s="53">
        <v>15</v>
      </c>
      <c r="E179" s="83"/>
      <c r="F179" s="52">
        <f t="shared" si="7"/>
        <v>0</v>
      </c>
    </row>
    <row r="180" spans="1:6" ht="13.5" customHeight="1">
      <c r="A180" s="54" t="s">
        <v>428</v>
      </c>
      <c r="B180" s="59" t="s">
        <v>429</v>
      </c>
      <c r="C180" s="56"/>
      <c r="D180" s="57"/>
      <c r="E180" s="84"/>
      <c r="F180" s="58"/>
    </row>
    <row r="181" spans="1:6" ht="13.5" customHeight="1">
      <c r="A181" s="54" t="s">
        <v>430</v>
      </c>
      <c r="B181" s="59" t="s">
        <v>431</v>
      </c>
      <c r="C181" s="56"/>
      <c r="D181" s="57"/>
      <c r="E181" s="84"/>
      <c r="F181" s="58"/>
    </row>
    <row r="182" spans="1:6" ht="13.5" customHeight="1">
      <c r="A182" s="91" t="s">
        <v>432</v>
      </c>
      <c r="B182" s="322" t="s">
        <v>433</v>
      </c>
      <c r="C182" s="90" t="s">
        <v>185</v>
      </c>
      <c r="D182" s="92">
        <v>6.5</v>
      </c>
      <c r="E182" s="83"/>
      <c r="F182" s="93">
        <f>D182*E182</f>
        <v>0</v>
      </c>
    </row>
    <row r="183" spans="1:6" ht="13.5" customHeight="1">
      <c r="A183" s="91" t="s">
        <v>434</v>
      </c>
      <c r="B183" s="322" t="s">
        <v>435</v>
      </c>
      <c r="C183" s="90" t="s">
        <v>152</v>
      </c>
      <c r="D183" s="92">
        <v>12</v>
      </c>
      <c r="E183" s="83"/>
      <c r="F183" s="93">
        <f>D183*E183</f>
        <v>0</v>
      </c>
    </row>
    <row r="184" spans="1:6" ht="13.5" customHeight="1">
      <c r="A184" s="91" t="s">
        <v>436</v>
      </c>
      <c r="B184" s="322" t="s">
        <v>437</v>
      </c>
      <c r="C184" s="90" t="s">
        <v>185</v>
      </c>
      <c r="D184" s="92">
        <v>8</v>
      </c>
      <c r="E184" s="83"/>
      <c r="F184" s="93">
        <f>D184*E184</f>
        <v>0</v>
      </c>
    </row>
    <row r="185" spans="1:6" ht="13.5" customHeight="1">
      <c r="A185" s="91" t="s">
        <v>438</v>
      </c>
      <c r="B185" s="322" t="s">
        <v>439</v>
      </c>
      <c r="C185" s="90" t="s">
        <v>145</v>
      </c>
      <c r="D185" s="92">
        <v>28</v>
      </c>
      <c r="E185" s="83"/>
      <c r="F185" s="93">
        <f>D185*E185</f>
        <v>0</v>
      </c>
    </row>
    <row r="186" spans="1:6" ht="13.5" customHeight="1">
      <c r="A186" s="91" t="s">
        <v>440</v>
      </c>
      <c r="B186" s="322" t="s">
        <v>441</v>
      </c>
      <c r="C186" s="90" t="s">
        <v>109</v>
      </c>
      <c r="D186" s="92">
        <v>56</v>
      </c>
      <c r="E186" s="83"/>
      <c r="F186" s="93">
        <f>D186*E186</f>
        <v>0</v>
      </c>
    </row>
    <row r="187" spans="1:6" ht="13.5" customHeight="1">
      <c r="A187" s="54" t="s">
        <v>442</v>
      </c>
      <c r="B187" s="59" t="s">
        <v>443</v>
      </c>
      <c r="C187" s="56"/>
      <c r="D187" s="57"/>
      <c r="E187" s="84"/>
      <c r="F187" s="58"/>
    </row>
    <row r="188" spans="1:6" ht="65.25" customHeight="1">
      <c r="A188" s="91" t="s">
        <v>444</v>
      </c>
      <c r="B188" s="49" t="s">
        <v>445</v>
      </c>
      <c r="C188" s="90" t="s">
        <v>185</v>
      </c>
      <c r="D188" s="92">
        <v>2992.5</v>
      </c>
      <c r="E188" s="83"/>
      <c r="F188" s="93">
        <f>E188*D188</f>
        <v>0</v>
      </c>
    </row>
    <row r="189" spans="1:6" ht="26.25" customHeight="1">
      <c r="A189" s="91" t="s">
        <v>446</v>
      </c>
      <c r="B189" s="49" t="s">
        <v>447</v>
      </c>
      <c r="C189" s="90" t="s">
        <v>152</v>
      </c>
      <c r="D189" s="92">
        <v>3384</v>
      </c>
      <c r="E189" s="83"/>
      <c r="F189" s="93">
        <f>E189*D189</f>
        <v>0</v>
      </c>
    </row>
    <row r="190" spans="1:6" ht="43.5" customHeight="1">
      <c r="A190" s="91" t="s">
        <v>448</v>
      </c>
      <c r="B190" s="49" t="s">
        <v>449</v>
      </c>
      <c r="C190" s="90" t="s">
        <v>185</v>
      </c>
      <c r="D190" s="92">
        <v>11.52</v>
      </c>
      <c r="E190" s="83"/>
      <c r="F190" s="93">
        <f>E190*D190</f>
        <v>0</v>
      </c>
    </row>
    <row r="191" spans="1:6" ht="33" customHeight="1">
      <c r="A191" s="91" t="s">
        <v>450</v>
      </c>
      <c r="B191" s="49" t="s">
        <v>451</v>
      </c>
      <c r="C191" s="90" t="s">
        <v>109</v>
      </c>
      <c r="D191" s="92">
        <v>30</v>
      </c>
      <c r="E191" s="83"/>
      <c r="F191" s="93">
        <f>D191*E191</f>
        <v>0</v>
      </c>
    </row>
    <row r="192" spans="1:6" ht="22.5">
      <c r="A192" s="91" t="s">
        <v>452</v>
      </c>
      <c r="B192" s="323" t="s">
        <v>453</v>
      </c>
      <c r="C192" s="90" t="s">
        <v>109</v>
      </c>
      <c r="D192" s="92">
        <v>40</v>
      </c>
      <c r="E192" s="83"/>
      <c r="F192" s="93">
        <f>D192*E192</f>
        <v>0</v>
      </c>
    </row>
    <row r="193" spans="1:6" ht="13.5" customHeight="1">
      <c r="A193" s="68"/>
      <c r="B193" s="69" t="s">
        <v>84</v>
      </c>
      <c r="C193" s="68"/>
      <c r="D193" s="70"/>
      <c r="E193" s="341"/>
      <c r="F193" s="71">
        <f>SUM(F136:F192)</f>
        <v>0</v>
      </c>
    </row>
    <row r="194" spans="1:6" ht="16.5" customHeight="1">
      <c r="A194" s="34" t="s">
        <v>454</v>
      </c>
      <c r="B194" s="35" t="s">
        <v>455</v>
      </c>
      <c r="C194" s="36"/>
      <c r="D194" s="37"/>
      <c r="E194" s="336"/>
      <c r="F194" s="38"/>
    </row>
    <row r="195" spans="1:6" ht="8.25" customHeight="1">
      <c r="A195" s="39"/>
      <c r="B195" s="40"/>
      <c r="C195" s="39"/>
      <c r="D195" s="41"/>
      <c r="E195" s="337"/>
      <c r="F195" s="42"/>
    </row>
    <row r="196" spans="1:6" ht="13.5" customHeight="1">
      <c r="A196" s="324" t="s">
        <v>456</v>
      </c>
      <c r="B196" s="325" t="s">
        <v>457</v>
      </c>
      <c r="C196" s="326"/>
      <c r="D196" s="327"/>
      <c r="E196" s="347"/>
      <c r="F196" s="328"/>
    </row>
    <row r="197" spans="1:6" ht="13.5" customHeight="1">
      <c r="A197" s="329" t="s">
        <v>458</v>
      </c>
      <c r="B197" s="85" t="s">
        <v>459</v>
      </c>
      <c r="C197" s="330" t="s">
        <v>109</v>
      </c>
      <c r="D197" s="331">
        <v>12</v>
      </c>
      <c r="E197" s="348"/>
      <c r="F197" s="332">
        <f t="shared" ref="F197:F210" si="8">E197*D197</f>
        <v>0</v>
      </c>
    </row>
    <row r="198" spans="1:6" ht="25.5">
      <c r="A198" s="329" t="s">
        <v>460</v>
      </c>
      <c r="B198" s="85" t="s">
        <v>461</v>
      </c>
      <c r="C198" s="330" t="s">
        <v>109</v>
      </c>
      <c r="D198" s="331">
        <v>28</v>
      </c>
      <c r="E198" s="348"/>
      <c r="F198" s="332">
        <f t="shared" si="8"/>
        <v>0</v>
      </c>
    </row>
    <row r="199" spans="1:6" ht="25.5">
      <c r="A199" s="329" t="s">
        <v>462</v>
      </c>
      <c r="B199" s="85" t="s">
        <v>463</v>
      </c>
      <c r="C199" s="330" t="s">
        <v>109</v>
      </c>
      <c r="D199" s="331">
        <v>18</v>
      </c>
      <c r="E199" s="348"/>
      <c r="F199" s="332">
        <f t="shared" si="8"/>
        <v>0</v>
      </c>
    </row>
    <row r="200" spans="1:6" ht="25.5">
      <c r="A200" s="329" t="s">
        <v>464</v>
      </c>
      <c r="B200" s="85" t="s">
        <v>465</v>
      </c>
      <c r="C200" s="330" t="s">
        <v>109</v>
      </c>
      <c r="D200" s="331">
        <v>32</v>
      </c>
      <c r="E200" s="348"/>
      <c r="F200" s="332">
        <f t="shared" si="8"/>
        <v>0</v>
      </c>
    </row>
    <row r="201" spans="1:6" ht="25.5">
      <c r="A201" s="329" t="s">
        <v>466</v>
      </c>
      <c r="B201" s="85" t="s">
        <v>467</v>
      </c>
      <c r="C201" s="330" t="s">
        <v>109</v>
      </c>
      <c r="D201" s="331">
        <v>14</v>
      </c>
      <c r="E201" s="348"/>
      <c r="F201" s="332">
        <f t="shared" si="8"/>
        <v>0</v>
      </c>
    </row>
    <row r="202" spans="1:6" ht="38.25">
      <c r="A202" s="329"/>
      <c r="B202" s="85" t="s">
        <v>468</v>
      </c>
      <c r="C202" s="330" t="s">
        <v>109</v>
      </c>
      <c r="D202" s="331">
        <v>16</v>
      </c>
      <c r="E202" s="348"/>
      <c r="F202" s="332">
        <f t="shared" si="8"/>
        <v>0</v>
      </c>
    </row>
    <row r="203" spans="1:6" ht="38.25">
      <c r="A203" s="329"/>
      <c r="B203" s="85" t="s">
        <v>469</v>
      </c>
      <c r="C203" s="330" t="s">
        <v>109</v>
      </c>
      <c r="D203" s="331">
        <v>12</v>
      </c>
      <c r="E203" s="348"/>
      <c r="F203" s="332">
        <f t="shared" si="8"/>
        <v>0</v>
      </c>
    </row>
    <row r="204" spans="1:6" ht="25.5">
      <c r="A204" s="329" t="s">
        <v>470</v>
      </c>
      <c r="B204" s="85" t="s">
        <v>471</v>
      </c>
      <c r="C204" s="330" t="s">
        <v>109</v>
      </c>
      <c r="D204" s="331">
        <v>1</v>
      </c>
      <c r="E204" s="348"/>
      <c r="F204" s="332">
        <f t="shared" si="8"/>
        <v>0</v>
      </c>
    </row>
    <row r="205" spans="1:6" ht="25.5">
      <c r="A205" s="329" t="s">
        <v>472</v>
      </c>
      <c r="B205" s="85" t="s">
        <v>473</v>
      </c>
      <c r="C205" s="330" t="s">
        <v>109</v>
      </c>
      <c r="D205" s="331">
        <v>23</v>
      </c>
      <c r="E205" s="348"/>
      <c r="F205" s="332">
        <f t="shared" si="8"/>
        <v>0</v>
      </c>
    </row>
    <row r="206" spans="1:6" ht="25.5">
      <c r="A206" s="329" t="s">
        <v>474</v>
      </c>
      <c r="B206" s="85" t="s">
        <v>475</v>
      </c>
      <c r="C206" s="330" t="s">
        <v>109</v>
      </c>
      <c r="D206" s="331">
        <v>9</v>
      </c>
      <c r="E206" s="348"/>
      <c r="F206" s="332">
        <f t="shared" si="8"/>
        <v>0</v>
      </c>
    </row>
    <row r="207" spans="1:6" ht="25.5">
      <c r="A207" s="329" t="s">
        <v>476</v>
      </c>
      <c r="B207" s="85" t="s">
        <v>477</v>
      </c>
      <c r="C207" s="330" t="s">
        <v>109</v>
      </c>
      <c r="D207" s="331">
        <v>13</v>
      </c>
      <c r="E207" s="348"/>
      <c r="F207" s="332">
        <f t="shared" si="8"/>
        <v>0</v>
      </c>
    </row>
    <row r="208" spans="1:6" ht="25.5">
      <c r="A208" s="329" t="s">
        <v>478</v>
      </c>
      <c r="B208" s="85" t="s">
        <v>479</v>
      </c>
      <c r="C208" s="330" t="s">
        <v>109</v>
      </c>
      <c r="D208" s="331">
        <v>6</v>
      </c>
      <c r="E208" s="348"/>
      <c r="F208" s="332">
        <f t="shared" si="8"/>
        <v>0</v>
      </c>
    </row>
    <row r="209" spans="1:6" ht="25.5">
      <c r="A209" s="329" t="s">
        <v>480</v>
      </c>
      <c r="B209" s="85" t="s">
        <v>481</v>
      </c>
      <c r="C209" s="330" t="s">
        <v>109</v>
      </c>
      <c r="D209" s="331">
        <v>12</v>
      </c>
      <c r="E209" s="348"/>
      <c r="F209" s="332">
        <f t="shared" si="8"/>
        <v>0</v>
      </c>
    </row>
    <row r="210" spans="1:6" ht="38.25">
      <c r="A210" s="329"/>
      <c r="B210" s="85" t="s">
        <v>482</v>
      </c>
      <c r="C210" s="330" t="s">
        <v>109</v>
      </c>
      <c r="D210" s="331">
        <v>94</v>
      </c>
      <c r="E210" s="348"/>
      <c r="F210" s="332">
        <f t="shared" si="8"/>
        <v>0</v>
      </c>
    </row>
    <row r="211" spans="1:6" ht="13.5" customHeight="1">
      <c r="A211" s="324" t="s">
        <v>483</v>
      </c>
      <c r="B211" s="325" t="s">
        <v>484</v>
      </c>
      <c r="C211" s="326"/>
      <c r="D211" s="327"/>
      <c r="E211" s="347"/>
      <c r="F211" s="328"/>
    </row>
    <row r="212" spans="1:6" ht="29.25" customHeight="1">
      <c r="A212" s="329" t="s">
        <v>485</v>
      </c>
      <c r="B212" s="85" t="s">
        <v>486</v>
      </c>
      <c r="C212" s="330" t="s">
        <v>145</v>
      </c>
      <c r="D212" s="331">
        <v>29.5</v>
      </c>
      <c r="E212" s="348"/>
      <c r="F212" s="332">
        <f t="shared" ref="F212:F230" si="9">E212*D212</f>
        <v>0</v>
      </c>
    </row>
    <row r="213" spans="1:6" ht="29.25" customHeight="1">
      <c r="A213" s="329" t="s">
        <v>485</v>
      </c>
      <c r="B213" s="85" t="s">
        <v>487</v>
      </c>
      <c r="C213" s="330" t="s">
        <v>145</v>
      </c>
      <c r="D213" s="331">
        <v>38.5</v>
      </c>
      <c r="E213" s="348"/>
      <c r="F213" s="332">
        <f t="shared" si="9"/>
        <v>0</v>
      </c>
    </row>
    <row r="214" spans="1:6" ht="29.25" customHeight="1">
      <c r="A214" s="329" t="s">
        <v>485</v>
      </c>
      <c r="B214" s="85" t="s">
        <v>488</v>
      </c>
      <c r="C214" s="330" t="s">
        <v>145</v>
      </c>
      <c r="D214" s="331">
        <v>38.5</v>
      </c>
      <c r="E214" s="348"/>
      <c r="F214" s="332">
        <f t="shared" si="9"/>
        <v>0</v>
      </c>
    </row>
    <row r="215" spans="1:6" ht="37.5" customHeight="1">
      <c r="A215" s="329" t="s">
        <v>485</v>
      </c>
      <c r="B215" s="85" t="s">
        <v>489</v>
      </c>
      <c r="C215" s="330" t="s">
        <v>145</v>
      </c>
      <c r="D215" s="331">
        <v>54.5</v>
      </c>
      <c r="E215" s="348"/>
      <c r="F215" s="332">
        <f t="shared" si="9"/>
        <v>0</v>
      </c>
    </row>
    <row r="216" spans="1:6" ht="33" customHeight="1">
      <c r="A216" s="329" t="s">
        <v>490</v>
      </c>
      <c r="B216" s="85" t="s">
        <v>491</v>
      </c>
      <c r="C216" s="330" t="s">
        <v>145</v>
      </c>
      <c r="D216" s="331">
        <v>1912</v>
      </c>
      <c r="E216" s="348"/>
      <c r="F216" s="332">
        <f t="shared" si="9"/>
        <v>0</v>
      </c>
    </row>
    <row r="217" spans="1:6" ht="38.25">
      <c r="A217" s="329" t="s">
        <v>490</v>
      </c>
      <c r="B217" s="85" t="s">
        <v>492</v>
      </c>
      <c r="C217" s="330" t="s">
        <v>145</v>
      </c>
      <c r="D217" s="331">
        <v>4080</v>
      </c>
      <c r="E217" s="348"/>
      <c r="F217" s="332">
        <f t="shared" si="9"/>
        <v>0</v>
      </c>
    </row>
    <row r="218" spans="1:6" ht="38.25">
      <c r="A218" s="329" t="s">
        <v>490</v>
      </c>
      <c r="B218" s="85" t="s">
        <v>493</v>
      </c>
      <c r="C218" s="330" t="s">
        <v>145</v>
      </c>
      <c r="D218" s="331">
        <v>865</v>
      </c>
      <c r="E218" s="348"/>
      <c r="F218" s="332">
        <f t="shared" si="9"/>
        <v>0</v>
      </c>
    </row>
    <row r="219" spans="1:6" ht="38.25">
      <c r="A219" s="329" t="s">
        <v>490</v>
      </c>
      <c r="B219" s="85" t="s">
        <v>494</v>
      </c>
      <c r="C219" s="330" t="s">
        <v>145</v>
      </c>
      <c r="D219" s="331">
        <v>155.5</v>
      </c>
      <c r="E219" s="348"/>
      <c r="F219" s="332">
        <f t="shared" si="9"/>
        <v>0</v>
      </c>
    </row>
    <row r="220" spans="1:6" ht="35.25" customHeight="1">
      <c r="A220" s="329" t="s">
        <v>495</v>
      </c>
      <c r="B220" s="85" t="s">
        <v>496</v>
      </c>
      <c r="C220" s="330" t="s">
        <v>145</v>
      </c>
      <c r="D220" s="331">
        <v>114</v>
      </c>
      <c r="E220" s="348"/>
      <c r="F220" s="332">
        <f t="shared" si="9"/>
        <v>0</v>
      </c>
    </row>
    <row r="221" spans="1:6" ht="38.25">
      <c r="A221" s="329"/>
      <c r="B221" s="85" t="s">
        <v>497</v>
      </c>
      <c r="C221" s="330" t="s">
        <v>145</v>
      </c>
      <c r="D221" s="331">
        <v>52.5</v>
      </c>
      <c r="E221" s="348"/>
      <c r="F221" s="332">
        <f t="shared" si="9"/>
        <v>0</v>
      </c>
    </row>
    <row r="222" spans="1:6" ht="38.25">
      <c r="A222" s="329" t="s">
        <v>498</v>
      </c>
      <c r="B222" s="85" t="s">
        <v>499</v>
      </c>
      <c r="C222" s="330" t="s">
        <v>152</v>
      </c>
      <c r="D222" s="331">
        <v>97.5</v>
      </c>
      <c r="E222" s="348"/>
      <c r="F222" s="332">
        <f t="shared" si="9"/>
        <v>0</v>
      </c>
    </row>
    <row r="223" spans="1:6" ht="38.25">
      <c r="A223" s="329" t="s">
        <v>500</v>
      </c>
      <c r="B223" s="85" t="s">
        <v>501</v>
      </c>
      <c r="C223" s="330" t="s">
        <v>152</v>
      </c>
      <c r="D223" s="331">
        <v>41.8</v>
      </c>
      <c r="E223" s="348"/>
      <c r="F223" s="332">
        <f t="shared" si="9"/>
        <v>0</v>
      </c>
    </row>
    <row r="224" spans="1:6" ht="38.25">
      <c r="A224" s="329" t="s">
        <v>502</v>
      </c>
      <c r="B224" s="85" t="s">
        <v>503</v>
      </c>
      <c r="C224" s="330" t="s">
        <v>145</v>
      </c>
      <c r="D224" s="331">
        <v>955</v>
      </c>
      <c r="E224" s="348"/>
      <c r="F224" s="332">
        <f t="shared" si="9"/>
        <v>0</v>
      </c>
    </row>
    <row r="225" spans="1:11" ht="38.25">
      <c r="A225" s="329" t="s">
        <v>504</v>
      </c>
      <c r="B225" s="85" t="s">
        <v>505</v>
      </c>
      <c r="C225" s="330" t="s">
        <v>145</v>
      </c>
      <c r="D225" s="331">
        <v>49</v>
      </c>
      <c r="E225" s="348"/>
      <c r="F225" s="332">
        <f t="shared" si="9"/>
        <v>0</v>
      </c>
    </row>
    <row r="226" spans="1:11" ht="39.75" customHeight="1">
      <c r="A226" s="329" t="s">
        <v>506</v>
      </c>
      <c r="B226" s="85" t="s">
        <v>507</v>
      </c>
      <c r="C226" s="330" t="s">
        <v>152</v>
      </c>
      <c r="D226" s="331">
        <v>227.9</v>
      </c>
      <c r="E226" s="348"/>
      <c r="F226" s="332">
        <f t="shared" si="9"/>
        <v>0</v>
      </c>
    </row>
    <row r="227" spans="1:11" ht="37.5" customHeight="1">
      <c r="A227" s="329" t="s">
        <v>508</v>
      </c>
      <c r="B227" s="85" t="s">
        <v>509</v>
      </c>
      <c r="C227" s="330" t="s">
        <v>152</v>
      </c>
      <c r="D227" s="331">
        <v>135.1</v>
      </c>
      <c r="E227" s="348"/>
      <c r="F227" s="332">
        <f t="shared" si="9"/>
        <v>0</v>
      </c>
    </row>
    <row r="228" spans="1:11" ht="38.25">
      <c r="A228" s="329" t="s">
        <v>510</v>
      </c>
      <c r="B228" s="85" t="s">
        <v>511</v>
      </c>
      <c r="C228" s="330" t="s">
        <v>152</v>
      </c>
      <c r="D228" s="331">
        <v>857</v>
      </c>
      <c r="E228" s="348"/>
      <c r="F228" s="332">
        <f t="shared" si="9"/>
        <v>0</v>
      </c>
    </row>
    <row r="229" spans="1:11" ht="38.25">
      <c r="A229" s="329" t="s">
        <v>512</v>
      </c>
      <c r="B229" s="85" t="s">
        <v>513</v>
      </c>
      <c r="C229" s="330" t="s">
        <v>145</v>
      </c>
      <c r="D229" s="331">
        <v>725</v>
      </c>
      <c r="E229" s="348"/>
      <c r="F229" s="332">
        <f t="shared" si="9"/>
        <v>0</v>
      </c>
      <c r="G229" s="60"/>
      <c r="H229" s="60"/>
      <c r="I229" s="60"/>
      <c r="J229" s="60"/>
      <c r="K229" s="60"/>
    </row>
    <row r="230" spans="1:11" ht="51">
      <c r="A230" s="329" t="s">
        <v>514</v>
      </c>
      <c r="B230" s="85" t="s">
        <v>515</v>
      </c>
      <c r="C230" s="330" t="s">
        <v>119</v>
      </c>
      <c r="D230" s="331">
        <v>276.10000000000002</v>
      </c>
      <c r="E230" s="348"/>
      <c r="F230" s="332">
        <f t="shared" si="9"/>
        <v>0</v>
      </c>
    </row>
    <row r="231" spans="1:11" ht="8.25" customHeight="1">
      <c r="A231" s="61"/>
      <c r="B231" s="61"/>
      <c r="C231" s="61"/>
      <c r="D231" s="62"/>
      <c r="E231" s="339"/>
      <c r="F231" s="61"/>
    </row>
    <row r="232" spans="1:11" ht="13.5" customHeight="1">
      <c r="A232" s="68"/>
      <c r="B232" s="69" t="s">
        <v>84</v>
      </c>
      <c r="C232" s="68"/>
      <c r="D232" s="70"/>
      <c r="E232" s="341"/>
      <c r="F232" s="71">
        <f>SUM(F197:F231)</f>
        <v>0</v>
      </c>
    </row>
    <row r="233" spans="1:11" s="60" customFormat="1" ht="13.5" customHeight="1">
      <c r="A233" s="34" t="s">
        <v>516</v>
      </c>
      <c r="B233" s="35" t="s">
        <v>517</v>
      </c>
      <c r="C233" s="36"/>
      <c r="D233" s="37"/>
      <c r="E233" s="336"/>
      <c r="F233" s="38"/>
      <c r="G233" s="29"/>
      <c r="H233" s="29"/>
      <c r="I233" s="29"/>
      <c r="J233" s="29"/>
      <c r="K233" s="29"/>
    </row>
    <row r="234" spans="1:11" ht="79.5" customHeight="1">
      <c r="A234" s="48" t="s">
        <v>518</v>
      </c>
      <c r="B234" s="49" t="s">
        <v>519</v>
      </c>
      <c r="C234" s="90" t="s">
        <v>109</v>
      </c>
      <c r="D234" s="92">
        <v>10</v>
      </c>
      <c r="E234" s="83"/>
      <c r="F234" s="93">
        <f t="shared" ref="F234:F239" si="10">D234*E234</f>
        <v>0</v>
      </c>
    </row>
    <row r="235" spans="1:11" ht="36" customHeight="1">
      <c r="A235" s="48" t="s">
        <v>520</v>
      </c>
      <c r="B235" s="49" t="s">
        <v>521</v>
      </c>
      <c r="C235" s="90" t="s">
        <v>109</v>
      </c>
      <c r="D235" s="92">
        <v>2</v>
      </c>
      <c r="E235" s="83"/>
      <c r="F235" s="93">
        <f t="shared" si="10"/>
        <v>0</v>
      </c>
    </row>
    <row r="236" spans="1:11" ht="39" customHeight="1">
      <c r="A236" s="48" t="s">
        <v>522</v>
      </c>
      <c r="B236" s="333" t="s">
        <v>523</v>
      </c>
      <c r="C236" s="90" t="s">
        <v>109</v>
      </c>
      <c r="D236" s="92">
        <v>20</v>
      </c>
      <c r="E236" s="83"/>
      <c r="F236" s="93">
        <f t="shared" si="10"/>
        <v>0</v>
      </c>
    </row>
    <row r="237" spans="1:11" ht="82.5" customHeight="1">
      <c r="A237" s="48" t="s">
        <v>524</v>
      </c>
      <c r="B237" s="49" t="s">
        <v>525</v>
      </c>
      <c r="C237" s="90" t="s">
        <v>109</v>
      </c>
      <c r="D237" s="92">
        <v>5</v>
      </c>
      <c r="E237" s="83"/>
      <c r="F237" s="93">
        <f t="shared" si="10"/>
        <v>0</v>
      </c>
    </row>
    <row r="238" spans="1:11" ht="108.75" customHeight="1">
      <c r="A238" s="48" t="s">
        <v>526</v>
      </c>
      <c r="B238" s="49" t="s">
        <v>1243</v>
      </c>
      <c r="C238" s="90" t="s">
        <v>109</v>
      </c>
      <c r="D238" s="92">
        <v>5</v>
      </c>
      <c r="E238" s="83"/>
      <c r="F238" s="93">
        <f t="shared" si="10"/>
        <v>0</v>
      </c>
    </row>
    <row r="239" spans="1:11" ht="39" customHeight="1">
      <c r="A239" s="48" t="s">
        <v>526</v>
      </c>
      <c r="B239" s="49" t="s">
        <v>527</v>
      </c>
      <c r="C239" s="90" t="s">
        <v>109</v>
      </c>
      <c r="D239" s="92">
        <v>14</v>
      </c>
      <c r="E239" s="83"/>
      <c r="F239" s="93">
        <f t="shared" si="10"/>
        <v>0</v>
      </c>
    </row>
    <row r="240" spans="1:11" ht="13.5" customHeight="1">
      <c r="A240" s="68"/>
      <c r="B240" s="69" t="s">
        <v>84</v>
      </c>
      <c r="C240" s="68"/>
      <c r="D240" s="70"/>
      <c r="E240" s="341"/>
      <c r="F240" s="71">
        <f>SUM(F234:F237)</f>
        <v>0</v>
      </c>
    </row>
    <row r="241" spans="1:6" ht="16.5" customHeight="1">
      <c r="A241" s="34" t="s">
        <v>528</v>
      </c>
      <c r="B241" s="35" t="s">
        <v>529</v>
      </c>
      <c r="C241" s="36"/>
      <c r="D241" s="37"/>
      <c r="E241" s="336"/>
      <c r="F241" s="38"/>
    </row>
    <row r="242" spans="1:6" ht="8.25" customHeight="1">
      <c r="A242" s="39"/>
      <c r="B242" s="40"/>
      <c r="C242" s="39"/>
      <c r="D242" s="41"/>
      <c r="E242" s="337"/>
      <c r="F242" s="42"/>
    </row>
    <row r="243" spans="1:6" ht="13.5" customHeight="1">
      <c r="A243" s="54" t="s">
        <v>530</v>
      </c>
      <c r="B243" s="59" t="s">
        <v>531</v>
      </c>
      <c r="C243" s="56"/>
      <c r="D243" s="57"/>
      <c r="E243" s="84"/>
      <c r="F243" s="58"/>
    </row>
    <row r="244" spans="1:6" ht="13.5" customHeight="1">
      <c r="A244" s="48" t="s">
        <v>532</v>
      </c>
      <c r="B244" s="49" t="s">
        <v>533</v>
      </c>
      <c r="C244" s="50" t="s">
        <v>534</v>
      </c>
      <c r="D244" s="53">
        <v>100</v>
      </c>
      <c r="E244" s="83"/>
      <c r="F244" s="52">
        <f>E244*D244</f>
        <v>0</v>
      </c>
    </row>
    <row r="245" spans="1:6" ht="13.5" customHeight="1">
      <c r="A245" s="48" t="s">
        <v>535</v>
      </c>
      <c r="B245" s="49" t="s">
        <v>536</v>
      </c>
      <c r="C245" s="50" t="s">
        <v>534</v>
      </c>
      <c r="D245" s="53">
        <v>10</v>
      </c>
      <c r="E245" s="83"/>
      <c r="F245" s="52">
        <f>E245*D245</f>
        <v>0</v>
      </c>
    </row>
    <row r="246" spans="1:6" ht="13.5" customHeight="1">
      <c r="A246" s="48" t="s">
        <v>537</v>
      </c>
      <c r="B246" s="49" t="s">
        <v>538</v>
      </c>
      <c r="C246" s="50" t="s">
        <v>109</v>
      </c>
      <c r="D246" s="53">
        <v>0.34</v>
      </c>
      <c r="E246" s="83"/>
      <c r="F246" s="52">
        <f>E246*D246</f>
        <v>0</v>
      </c>
    </row>
    <row r="247" spans="1:6" ht="13.5" customHeight="1">
      <c r="A247" s="48" t="s">
        <v>539</v>
      </c>
      <c r="B247" s="49" t="s">
        <v>540</v>
      </c>
      <c r="C247" s="50" t="s">
        <v>109</v>
      </c>
      <c r="D247" s="53">
        <v>0.34</v>
      </c>
      <c r="E247" s="83"/>
      <c r="F247" s="52">
        <f>E247*D247</f>
        <v>0</v>
      </c>
    </row>
    <row r="248" spans="1:6" ht="8.25" customHeight="1">
      <c r="A248" s="61"/>
      <c r="B248" s="61"/>
      <c r="C248" s="61"/>
      <c r="D248" s="62"/>
      <c r="E248" s="339"/>
      <c r="F248" s="61"/>
    </row>
    <row r="249" spans="1:6" ht="13.5" customHeight="1">
      <c r="A249" s="68"/>
      <c r="B249" s="69" t="s">
        <v>84</v>
      </c>
      <c r="C249" s="68"/>
      <c r="D249" s="70"/>
      <c r="E249" s="341"/>
      <c r="F249" s="71">
        <f>SUM(F244:F248)</f>
        <v>0</v>
      </c>
    </row>
    <row r="250" spans="1:6" ht="13.5" customHeight="1">
      <c r="A250" s="94"/>
      <c r="B250" s="95"/>
      <c r="C250" s="94"/>
      <c r="D250" s="96"/>
      <c r="E250" s="97"/>
      <c r="F250" s="98"/>
    </row>
    <row r="251" spans="1:6">
      <c r="D251" s="99"/>
    </row>
    <row r="252" spans="1:6">
      <c r="A252" s="607"/>
      <c r="B252" s="607"/>
      <c r="C252" s="607"/>
      <c r="D252" s="607"/>
      <c r="E252" s="607"/>
      <c r="F252" s="607"/>
    </row>
    <row r="253" spans="1:6">
      <c r="A253" s="607"/>
      <c r="B253" s="607"/>
      <c r="C253" s="607"/>
      <c r="D253" s="607"/>
      <c r="E253" s="607"/>
      <c r="F253" s="607"/>
    </row>
    <row r="254" spans="1:6">
      <c r="D254" s="99"/>
    </row>
    <row r="255" spans="1:6">
      <c r="D255" s="99"/>
    </row>
    <row r="256" spans="1:6">
      <c r="D256" s="99"/>
    </row>
    <row r="257" spans="4:4">
      <c r="D257" s="99"/>
    </row>
    <row r="258" spans="4:4">
      <c r="D258" s="99"/>
    </row>
    <row r="259" spans="4:4">
      <c r="D259" s="99"/>
    </row>
    <row r="260" spans="4:4">
      <c r="D260" s="99"/>
    </row>
    <row r="261" spans="4:4">
      <c r="D261" s="99"/>
    </row>
    <row r="262" spans="4:4">
      <c r="D262" s="99"/>
    </row>
    <row r="263" spans="4:4">
      <c r="D263" s="99"/>
    </row>
    <row r="264" spans="4:4">
      <c r="D264" s="99"/>
    </row>
    <row r="265" spans="4:4">
      <c r="D265" s="99"/>
    </row>
    <row r="266" spans="4:4">
      <c r="D266" s="99"/>
    </row>
    <row r="267" spans="4:4">
      <c r="D267" s="99"/>
    </row>
    <row r="268" spans="4:4">
      <c r="D268" s="99"/>
    </row>
    <row r="269" spans="4:4">
      <c r="D269" s="99"/>
    </row>
    <row r="270" spans="4:4">
      <c r="D270" s="99"/>
    </row>
    <row r="271" spans="4:4">
      <c r="D271" s="99"/>
    </row>
    <row r="272" spans="4:4">
      <c r="D272" s="99"/>
    </row>
    <row r="273" spans="4:4">
      <c r="D273" s="99"/>
    </row>
    <row r="274" spans="4:4">
      <c r="D274" s="99"/>
    </row>
    <row r="275" spans="4:4">
      <c r="D275" s="99"/>
    </row>
    <row r="276" spans="4:4">
      <c r="D276" s="99"/>
    </row>
    <row r="277" spans="4:4">
      <c r="D277" s="99"/>
    </row>
    <row r="278" spans="4:4">
      <c r="D278" s="99"/>
    </row>
    <row r="279" spans="4:4">
      <c r="D279" s="99"/>
    </row>
    <row r="280" spans="4:4">
      <c r="D280" s="99"/>
    </row>
    <row r="281" spans="4:4">
      <c r="D281" s="99"/>
    </row>
    <row r="282" spans="4:4">
      <c r="D282" s="99"/>
    </row>
    <row r="283" spans="4:4">
      <c r="D283" s="99"/>
    </row>
    <row r="284" spans="4:4">
      <c r="D284" s="99"/>
    </row>
    <row r="285" spans="4:4">
      <c r="D285" s="99"/>
    </row>
    <row r="286" spans="4:4">
      <c r="D286" s="99"/>
    </row>
    <row r="287" spans="4:4">
      <c r="D287" s="99"/>
    </row>
    <row r="288" spans="4:4">
      <c r="D288" s="99"/>
    </row>
    <row r="289" spans="4:4">
      <c r="D289" s="99"/>
    </row>
    <row r="290" spans="4:4">
      <c r="D290" s="99"/>
    </row>
    <row r="291" spans="4:4">
      <c r="D291" s="99"/>
    </row>
    <row r="292" spans="4:4">
      <c r="D292" s="99"/>
    </row>
    <row r="293" spans="4:4">
      <c r="D293" s="99"/>
    </row>
    <row r="294" spans="4:4">
      <c r="D294" s="99"/>
    </row>
    <row r="295" spans="4:4">
      <c r="D295" s="99"/>
    </row>
    <row r="296" spans="4:4">
      <c r="D296" s="99"/>
    </row>
    <row r="297" spans="4:4">
      <c r="D297" s="99"/>
    </row>
    <row r="298" spans="4:4">
      <c r="D298" s="99"/>
    </row>
    <row r="299" spans="4:4">
      <c r="D299" s="99"/>
    </row>
    <row r="300" spans="4:4">
      <c r="D300" s="99"/>
    </row>
    <row r="301" spans="4:4">
      <c r="D301" s="99"/>
    </row>
    <row r="302" spans="4:4">
      <c r="D302" s="99"/>
    </row>
    <row r="303" spans="4:4">
      <c r="D303" s="99"/>
    </row>
    <row r="304" spans="4:4">
      <c r="D304" s="99"/>
    </row>
    <row r="305" spans="4:4">
      <c r="D305" s="99"/>
    </row>
    <row r="306" spans="4:4">
      <c r="D306" s="99"/>
    </row>
    <row r="307" spans="4:4">
      <c r="D307" s="99"/>
    </row>
    <row r="308" spans="4:4">
      <c r="D308" s="99"/>
    </row>
    <row r="309" spans="4:4">
      <c r="D309" s="99"/>
    </row>
    <row r="310" spans="4:4">
      <c r="D310" s="99"/>
    </row>
    <row r="311" spans="4:4">
      <c r="D311" s="99"/>
    </row>
    <row r="312" spans="4:4">
      <c r="D312" s="99"/>
    </row>
    <row r="313" spans="4:4">
      <c r="D313" s="99"/>
    </row>
    <row r="314" spans="4:4">
      <c r="D314" s="99"/>
    </row>
    <row r="315" spans="4:4">
      <c r="D315" s="99"/>
    </row>
    <row r="316" spans="4:4">
      <c r="D316" s="99"/>
    </row>
    <row r="317" spans="4:4">
      <c r="D317" s="99"/>
    </row>
    <row r="318" spans="4:4">
      <c r="D318" s="99"/>
    </row>
    <row r="319" spans="4:4">
      <c r="D319" s="99"/>
    </row>
    <row r="320" spans="4:4">
      <c r="D320" s="99"/>
    </row>
    <row r="321" spans="4:4">
      <c r="D321" s="99"/>
    </row>
    <row r="322" spans="4:4">
      <c r="D322" s="99"/>
    </row>
    <row r="323" spans="4:4">
      <c r="D323" s="99"/>
    </row>
    <row r="324" spans="4:4">
      <c r="D324" s="99"/>
    </row>
    <row r="325" spans="4:4">
      <c r="D325" s="99"/>
    </row>
    <row r="326" spans="4:4">
      <c r="D326" s="99"/>
    </row>
    <row r="327" spans="4:4">
      <c r="D327" s="99"/>
    </row>
    <row r="328" spans="4:4">
      <c r="D328" s="99"/>
    </row>
    <row r="329" spans="4:4">
      <c r="D329" s="99"/>
    </row>
    <row r="330" spans="4:4">
      <c r="D330" s="99"/>
    </row>
    <row r="331" spans="4:4">
      <c r="D331" s="99"/>
    </row>
    <row r="332" spans="4:4">
      <c r="D332" s="99"/>
    </row>
    <row r="333" spans="4:4">
      <c r="D333" s="99"/>
    </row>
    <row r="334" spans="4:4">
      <c r="D334" s="99"/>
    </row>
    <row r="335" spans="4:4">
      <c r="D335" s="99"/>
    </row>
    <row r="336" spans="4:4">
      <c r="D336" s="99"/>
    </row>
    <row r="337" spans="4:4">
      <c r="D337" s="99"/>
    </row>
    <row r="338" spans="4:4">
      <c r="D338" s="99"/>
    </row>
    <row r="339" spans="4:4">
      <c r="D339" s="99"/>
    </row>
    <row r="340" spans="4:4">
      <c r="D340" s="99"/>
    </row>
    <row r="341" spans="4:4">
      <c r="D341" s="99"/>
    </row>
    <row r="342" spans="4:4">
      <c r="D342" s="99"/>
    </row>
    <row r="343" spans="4:4">
      <c r="D343" s="99"/>
    </row>
    <row r="344" spans="4:4">
      <c r="D344" s="99"/>
    </row>
    <row r="345" spans="4:4">
      <c r="D345" s="99"/>
    </row>
    <row r="346" spans="4:4">
      <c r="D346" s="99"/>
    </row>
    <row r="347" spans="4:4">
      <c r="D347" s="99"/>
    </row>
    <row r="348" spans="4:4">
      <c r="D348" s="99"/>
    </row>
    <row r="349" spans="4:4">
      <c r="D349" s="99"/>
    </row>
    <row r="350" spans="4:4">
      <c r="D350" s="99"/>
    </row>
    <row r="351" spans="4:4">
      <c r="D351" s="99"/>
    </row>
    <row r="352" spans="4:4">
      <c r="D352" s="99"/>
    </row>
    <row r="353" spans="4:4">
      <c r="D353" s="99"/>
    </row>
    <row r="354" spans="4:4">
      <c r="D354" s="99"/>
    </row>
    <row r="355" spans="4:4">
      <c r="D355" s="99"/>
    </row>
    <row r="356" spans="4:4">
      <c r="D356" s="99"/>
    </row>
    <row r="357" spans="4:4">
      <c r="D357" s="99"/>
    </row>
    <row r="358" spans="4:4">
      <c r="D358" s="99"/>
    </row>
    <row r="359" spans="4:4">
      <c r="D359" s="99"/>
    </row>
    <row r="360" spans="4:4">
      <c r="D360" s="99"/>
    </row>
    <row r="361" spans="4:4">
      <c r="D361" s="99"/>
    </row>
    <row r="362" spans="4:4">
      <c r="D362" s="99"/>
    </row>
    <row r="363" spans="4:4">
      <c r="D363" s="99"/>
    </row>
    <row r="364" spans="4:4">
      <c r="D364" s="99"/>
    </row>
    <row r="365" spans="4:4">
      <c r="D365" s="99"/>
    </row>
    <row r="366" spans="4:4">
      <c r="D366" s="99"/>
    </row>
    <row r="367" spans="4:4">
      <c r="D367" s="99"/>
    </row>
    <row r="368" spans="4:4">
      <c r="D368" s="99"/>
    </row>
    <row r="369" spans="4:4">
      <c r="D369" s="99"/>
    </row>
    <row r="370" spans="4:4">
      <c r="D370" s="99"/>
    </row>
    <row r="371" spans="4:4">
      <c r="D371" s="99"/>
    </row>
    <row r="372" spans="4:4">
      <c r="D372" s="99"/>
    </row>
    <row r="373" spans="4:4">
      <c r="D373" s="99"/>
    </row>
    <row r="374" spans="4:4">
      <c r="D374" s="99"/>
    </row>
    <row r="375" spans="4:4">
      <c r="D375" s="99"/>
    </row>
    <row r="376" spans="4:4">
      <c r="D376" s="99"/>
    </row>
    <row r="377" spans="4:4">
      <c r="D377" s="99"/>
    </row>
    <row r="378" spans="4:4">
      <c r="D378" s="99"/>
    </row>
    <row r="379" spans="4:4">
      <c r="D379" s="99"/>
    </row>
    <row r="380" spans="4:4">
      <c r="D380" s="99"/>
    </row>
    <row r="381" spans="4:4">
      <c r="D381" s="99"/>
    </row>
    <row r="382" spans="4:4">
      <c r="D382" s="99"/>
    </row>
    <row r="383" spans="4:4">
      <c r="D383" s="99"/>
    </row>
    <row r="384" spans="4:4">
      <c r="D384" s="99"/>
    </row>
    <row r="385" spans="4:4">
      <c r="D385" s="99"/>
    </row>
    <row r="386" spans="4:4">
      <c r="D386" s="99"/>
    </row>
    <row r="387" spans="4:4">
      <c r="D387" s="99"/>
    </row>
    <row r="388" spans="4:4">
      <c r="D388" s="99"/>
    </row>
    <row r="389" spans="4:4">
      <c r="D389" s="99"/>
    </row>
    <row r="390" spans="4:4">
      <c r="D390" s="99"/>
    </row>
    <row r="391" spans="4:4">
      <c r="D391" s="99"/>
    </row>
    <row r="392" spans="4:4">
      <c r="D392" s="99"/>
    </row>
    <row r="393" spans="4:4">
      <c r="D393" s="99"/>
    </row>
    <row r="394" spans="4:4">
      <c r="D394" s="99"/>
    </row>
    <row r="395" spans="4:4">
      <c r="D395" s="99"/>
    </row>
    <row r="396" spans="4:4">
      <c r="D396" s="99"/>
    </row>
    <row r="397" spans="4:4">
      <c r="D397" s="99"/>
    </row>
    <row r="398" spans="4:4">
      <c r="D398" s="99"/>
    </row>
    <row r="399" spans="4:4">
      <c r="D399" s="99"/>
    </row>
    <row r="400" spans="4:4">
      <c r="D400" s="99"/>
    </row>
    <row r="401" spans="4:4">
      <c r="D401" s="99"/>
    </row>
    <row r="402" spans="4:4">
      <c r="D402" s="99"/>
    </row>
    <row r="403" spans="4:4">
      <c r="D403" s="99"/>
    </row>
    <row r="404" spans="4:4">
      <c r="D404" s="99"/>
    </row>
    <row r="405" spans="4:4">
      <c r="D405" s="99"/>
    </row>
    <row r="406" spans="4:4">
      <c r="D406" s="99"/>
    </row>
    <row r="407" spans="4:4">
      <c r="D407" s="99"/>
    </row>
    <row r="408" spans="4:4">
      <c r="D408" s="99"/>
    </row>
    <row r="409" spans="4:4">
      <c r="D409" s="99"/>
    </row>
    <row r="410" spans="4:4">
      <c r="D410" s="99"/>
    </row>
    <row r="411" spans="4:4">
      <c r="D411" s="99"/>
    </row>
    <row r="412" spans="4:4">
      <c r="D412" s="99"/>
    </row>
    <row r="413" spans="4:4">
      <c r="D413" s="99"/>
    </row>
    <row r="414" spans="4:4">
      <c r="D414" s="99"/>
    </row>
    <row r="415" spans="4:4">
      <c r="D415" s="99"/>
    </row>
    <row r="416" spans="4:4">
      <c r="D416" s="99"/>
    </row>
    <row r="417" spans="4:4">
      <c r="D417" s="99"/>
    </row>
    <row r="418" spans="4:4">
      <c r="D418" s="99"/>
    </row>
    <row r="419" spans="4:4">
      <c r="D419" s="99"/>
    </row>
    <row r="420" spans="4:4">
      <c r="D420" s="99"/>
    </row>
    <row r="421" spans="4:4">
      <c r="D421" s="99"/>
    </row>
    <row r="422" spans="4:4">
      <c r="D422" s="99"/>
    </row>
    <row r="423" spans="4:4">
      <c r="D423" s="99"/>
    </row>
    <row r="424" spans="4:4">
      <c r="D424" s="99"/>
    </row>
    <row r="425" spans="4:4">
      <c r="D425" s="99"/>
    </row>
    <row r="426" spans="4:4">
      <c r="D426" s="99"/>
    </row>
    <row r="427" spans="4:4">
      <c r="D427" s="99"/>
    </row>
    <row r="428" spans="4:4">
      <c r="D428" s="99"/>
    </row>
    <row r="429" spans="4:4">
      <c r="D429" s="99"/>
    </row>
    <row r="430" spans="4:4">
      <c r="D430" s="99"/>
    </row>
    <row r="431" spans="4:4">
      <c r="D431" s="99"/>
    </row>
    <row r="432" spans="4:4">
      <c r="D432" s="99"/>
    </row>
    <row r="433" spans="4:4">
      <c r="D433" s="99"/>
    </row>
    <row r="434" spans="4:4">
      <c r="D434" s="99"/>
    </row>
    <row r="435" spans="4:4">
      <c r="D435" s="99"/>
    </row>
    <row r="436" spans="4:4">
      <c r="D436" s="99"/>
    </row>
    <row r="437" spans="4:4">
      <c r="D437" s="99"/>
    </row>
    <row r="438" spans="4:4">
      <c r="D438" s="99"/>
    </row>
    <row r="439" spans="4:4">
      <c r="D439" s="99"/>
    </row>
    <row r="440" spans="4:4">
      <c r="D440" s="99"/>
    </row>
    <row r="441" spans="4:4">
      <c r="D441" s="99"/>
    </row>
    <row r="442" spans="4:4">
      <c r="D442" s="99"/>
    </row>
    <row r="443" spans="4:4">
      <c r="D443" s="99"/>
    </row>
    <row r="444" spans="4:4">
      <c r="D444" s="99"/>
    </row>
    <row r="445" spans="4:4">
      <c r="D445" s="99"/>
    </row>
    <row r="446" spans="4:4">
      <c r="D446" s="99"/>
    </row>
    <row r="447" spans="4:4">
      <c r="D447" s="99"/>
    </row>
    <row r="448" spans="4:4">
      <c r="D448" s="99"/>
    </row>
    <row r="449" spans="4:4">
      <c r="D449" s="99"/>
    </row>
    <row r="450" spans="4:4">
      <c r="D450" s="99"/>
    </row>
    <row r="451" spans="4:4">
      <c r="D451" s="99"/>
    </row>
    <row r="452" spans="4:4">
      <c r="D452" s="99"/>
    </row>
    <row r="453" spans="4:4">
      <c r="D453" s="99"/>
    </row>
    <row r="454" spans="4:4">
      <c r="D454" s="99"/>
    </row>
    <row r="455" spans="4:4">
      <c r="D455" s="99"/>
    </row>
    <row r="456" spans="4:4">
      <c r="D456" s="99"/>
    </row>
    <row r="457" spans="4:4">
      <c r="D457" s="99"/>
    </row>
    <row r="458" spans="4:4">
      <c r="D458" s="99"/>
    </row>
    <row r="459" spans="4:4">
      <c r="D459" s="99"/>
    </row>
    <row r="460" spans="4:4">
      <c r="D460" s="99"/>
    </row>
    <row r="461" spans="4:4">
      <c r="D461" s="99"/>
    </row>
    <row r="462" spans="4:4">
      <c r="D462" s="99"/>
    </row>
    <row r="463" spans="4:4">
      <c r="D463" s="99"/>
    </row>
    <row r="464" spans="4:4">
      <c r="D464" s="99"/>
    </row>
    <row r="465" spans="4:4">
      <c r="D465" s="99"/>
    </row>
    <row r="466" spans="4:4">
      <c r="D466" s="99"/>
    </row>
    <row r="467" spans="4:4">
      <c r="D467" s="99"/>
    </row>
    <row r="468" spans="4:4">
      <c r="D468" s="99"/>
    </row>
    <row r="469" spans="4:4">
      <c r="D469" s="99"/>
    </row>
    <row r="470" spans="4:4">
      <c r="D470" s="99"/>
    </row>
    <row r="471" spans="4:4">
      <c r="D471" s="99"/>
    </row>
    <row r="472" spans="4:4">
      <c r="D472" s="99"/>
    </row>
    <row r="473" spans="4:4">
      <c r="D473" s="99"/>
    </row>
    <row r="474" spans="4:4">
      <c r="D474" s="99"/>
    </row>
    <row r="475" spans="4:4">
      <c r="D475" s="99"/>
    </row>
    <row r="476" spans="4:4">
      <c r="D476" s="99"/>
    </row>
    <row r="477" spans="4:4">
      <c r="D477" s="99"/>
    </row>
    <row r="478" spans="4:4">
      <c r="D478" s="99"/>
    </row>
    <row r="479" spans="4:4">
      <c r="D479" s="99"/>
    </row>
    <row r="480" spans="4:4">
      <c r="D480" s="99"/>
    </row>
    <row r="481" spans="4:4">
      <c r="D481" s="99"/>
    </row>
    <row r="482" spans="4:4">
      <c r="D482" s="99"/>
    </row>
    <row r="483" spans="4:4">
      <c r="D483" s="99"/>
    </row>
    <row r="484" spans="4:4">
      <c r="D484" s="99"/>
    </row>
    <row r="485" spans="4:4">
      <c r="D485" s="99"/>
    </row>
    <row r="486" spans="4:4">
      <c r="D486" s="99"/>
    </row>
    <row r="487" spans="4:4">
      <c r="D487" s="99"/>
    </row>
    <row r="488" spans="4:4">
      <c r="D488" s="99"/>
    </row>
    <row r="489" spans="4:4">
      <c r="D489" s="99"/>
    </row>
    <row r="490" spans="4:4">
      <c r="D490" s="99"/>
    </row>
    <row r="491" spans="4:4">
      <c r="D491" s="99"/>
    </row>
    <row r="492" spans="4:4">
      <c r="D492" s="99"/>
    </row>
    <row r="493" spans="4:4">
      <c r="D493" s="99"/>
    </row>
    <row r="494" spans="4:4">
      <c r="D494" s="99"/>
    </row>
    <row r="495" spans="4:4">
      <c r="D495" s="99"/>
    </row>
    <row r="496" spans="4:4">
      <c r="D496" s="99"/>
    </row>
    <row r="497" spans="4:4">
      <c r="D497" s="99"/>
    </row>
    <row r="498" spans="4:4">
      <c r="D498" s="99"/>
    </row>
    <row r="499" spans="4:4">
      <c r="D499" s="99"/>
    </row>
    <row r="500" spans="4:4">
      <c r="D500" s="99"/>
    </row>
    <row r="501" spans="4:4">
      <c r="D501" s="99"/>
    </row>
    <row r="502" spans="4:4">
      <c r="D502" s="99"/>
    </row>
    <row r="503" spans="4:4">
      <c r="D503" s="99"/>
    </row>
    <row r="504" spans="4:4">
      <c r="D504" s="99"/>
    </row>
    <row r="505" spans="4:4">
      <c r="D505" s="99"/>
    </row>
    <row r="506" spans="4:4">
      <c r="D506" s="99"/>
    </row>
    <row r="507" spans="4:4">
      <c r="D507" s="99"/>
    </row>
    <row r="508" spans="4:4">
      <c r="D508" s="99"/>
    </row>
    <row r="509" spans="4:4">
      <c r="D509" s="99"/>
    </row>
    <row r="510" spans="4:4">
      <c r="D510" s="99"/>
    </row>
    <row r="511" spans="4:4">
      <c r="D511" s="99"/>
    </row>
    <row r="512" spans="4:4">
      <c r="D512" s="99"/>
    </row>
    <row r="513" spans="4:4">
      <c r="D513" s="99"/>
    </row>
    <row r="514" spans="4:4">
      <c r="D514" s="99"/>
    </row>
    <row r="515" spans="4:4">
      <c r="D515" s="99"/>
    </row>
    <row r="516" spans="4:4">
      <c r="D516" s="99"/>
    </row>
    <row r="517" spans="4:4">
      <c r="D517" s="99"/>
    </row>
    <row r="518" spans="4:4">
      <c r="D518" s="99"/>
    </row>
    <row r="519" spans="4:4">
      <c r="D519" s="99"/>
    </row>
    <row r="520" spans="4:4">
      <c r="D520" s="99"/>
    </row>
    <row r="521" spans="4:4">
      <c r="D521" s="99"/>
    </row>
    <row r="522" spans="4:4">
      <c r="D522" s="99"/>
    </row>
    <row r="523" spans="4:4">
      <c r="D523" s="99"/>
    </row>
    <row r="524" spans="4:4">
      <c r="D524" s="99"/>
    </row>
    <row r="525" spans="4:4">
      <c r="D525" s="99"/>
    </row>
    <row r="526" spans="4:4">
      <c r="D526" s="99"/>
    </row>
    <row r="527" spans="4:4">
      <c r="D527" s="99"/>
    </row>
    <row r="528" spans="4:4">
      <c r="D528" s="99"/>
    </row>
    <row r="529" spans="4:4">
      <c r="D529" s="99"/>
    </row>
    <row r="530" spans="4:4">
      <c r="D530" s="99"/>
    </row>
    <row r="531" spans="4:4">
      <c r="D531" s="99"/>
    </row>
    <row r="532" spans="4:4">
      <c r="D532" s="99"/>
    </row>
    <row r="533" spans="4:4">
      <c r="D533" s="99"/>
    </row>
    <row r="534" spans="4:4">
      <c r="D534" s="99"/>
    </row>
    <row r="535" spans="4:4">
      <c r="D535" s="99"/>
    </row>
    <row r="536" spans="4:4">
      <c r="D536" s="99"/>
    </row>
    <row r="537" spans="4:4">
      <c r="D537" s="99"/>
    </row>
    <row r="538" spans="4:4">
      <c r="D538" s="99"/>
    </row>
    <row r="539" spans="4:4">
      <c r="D539" s="99"/>
    </row>
    <row r="540" spans="4:4">
      <c r="D540" s="99"/>
    </row>
    <row r="541" spans="4:4">
      <c r="D541" s="99"/>
    </row>
    <row r="542" spans="4:4">
      <c r="D542" s="99"/>
    </row>
    <row r="543" spans="4:4">
      <c r="D543" s="99"/>
    </row>
    <row r="544" spans="4:4">
      <c r="D544" s="99"/>
    </row>
    <row r="545" spans="4:4">
      <c r="D545" s="99"/>
    </row>
    <row r="546" spans="4:4">
      <c r="D546" s="99"/>
    </row>
    <row r="547" spans="4:4">
      <c r="D547" s="99"/>
    </row>
    <row r="548" spans="4:4">
      <c r="D548" s="99"/>
    </row>
    <row r="549" spans="4:4">
      <c r="D549" s="99"/>
    </row>
    <row r="550" spans="4:4">
      <c r="D550" s="99"/>
    </row>
    <row r="551" spans="4:4">
      <c r="D551" s="99"/>
    </row>
    <row r="552" spans="4:4">
      <c r="D552" s="99"/>
    </row>
    <row r="553" spans="4:4">
      <c r="D553" s="99"/>
    </row>
    <row r="554" spans="4:4">
      <c r="D554" s="99"/>
    </row>
    <row r="555" spans="4:4">
      <c r="D555" s="99"/>
    </row>
    <row r="556" spans="4:4">
      <c r="D556" s="99"/>
    </row>
    <row r="557" spans="4:4">
      <c r="D557" s="99"/>
    </row>
    <row r="558" spans="4:4">
      <c r="D558" s="99"/>
    </row>
    <row r="559" spans="4:4">
      <c r="D559" s="99"/>
    </row>
    <row r="560" spans="4:4">
      <c r="D560" s="99"/>
    </row>
    <row r="561" spans="4:4">
      <c r="D561" s="99"/>
    </row>
    <row r="562" spans="4:4">
      <c r="D562" s="99"/>
    </row>
    <row r="563" spans="4:4">
      <c r="D563" s="99"/>
    </row>
    <row r="564" spans="4:4">
      <c r="D564" s="99"/>
    </row>
    <row r="565" spans="4:4">
      <c r="D565" s="99"/>
    </row>
    <row r="566" spans="4:4">
      <c r="D566" s="99"/>
    </row>
    <row r="567" spans="4:4">
      <c r="D567" s="99"/>
    </row>
    <row r="568" spans="4:4">
      <c r="D568" s="99"/>
    </row>
    <row r="569" spans="4:4">
      <c r="D569" s="99"/>
    </row>
    <row r="570" spans="4:4">
      <c r="D570" s="99"/>
    </row>
    <row r="571" spans="4:4">
      <c r="D571" s="99"/>
    </row>
    <row r="572" spans="4:4">
      <c r="D572" s="99"/>
    </row>
    <row r="573" spans="4:4">
      <c r="D573" s="99"/>
    </row>
    <row r="574" spans="4:4">
      <c r="D574" s="99"/>
    </row>
    <row r="575" spans="4:4">
      <c r="D575" s="99"/>
    </row>
    <row r="576" spans="4:4">
      <c r="D576" s="99"/>
    </row>
    <row r="577" spans="4:4">
      <c r="D577" s="99"/>
    </row>
    <row r="578" spans="4:4">
      <c r="D578" s="99"/>
    </row>
    <row r="579" spans="4:4">
      <c r="D579" s="99"/>
    </row>
    <row r="580" spans="4:4">
      <c r="D580" s="99"/>
    </row>
    <row r="581" spans="4:4">
      <c r="D581" s="99"/>
    </row>
    <row r="582" spans="4:4">
      <c r="D582" s="99"/>
    </row>
    <row r="583" spans="4:4">
      <c r="D583" s="99"/>
    </row>
    <row r="584" spans="4:4">
      <c r="D584" s="99"/>
    </row>
    <row r="585" spans="4:4">
      <c r="D585" s="99"/>
    </row>
    <row r="586" spans="4:4">
      <c r="D586" s="99"/>
    </row>
    <row r="587" spans="4:4">
      <c r="D587" s="99"/>
    </row>
    <row r="588" spans="4:4">
      <c r="D588" s="99"/>
    </row>
    <row r="589" spans="4:4">
      <c r="D589" s="99"/>
    </row>
    <row r="590" spans="4:4">
      <c r="D590" s="99"/>
    </row>
    <row r="591" spans="4:4">
      <c r="D591" s="99"/>
    </row>
    <row r="592" spans="4:4">
      <c r="D592" s="99"/>
    </row>
    <row r="593" spans="4:4">
      <c r="D593" s="99"/>
    </row>
    <row r="594" spans="4:4">
      <c r="D594" s="99"/>
    </row>
    <row r="595" spans="4:4">
      <c r="D595" s="99"/>
    </row>
    <row r="596" spans="4:4">
      <c r="D596" s="99"/>
    </row>
    <row r="597" spans="4:4">
      <c r="D597" s="99"/>
    </row>
    <row r="598" spans="4:4">
      <c r="D598" s="99"/>
    </row>
    <row r="599" spans="4:4">
      <c r="D599" s="99"/>
    </row>
    <row r="600" spans="4:4">
      <c r="D600" s="99"/>
    </row>
    <row r="601" spans="4:4">
      <c r="D601" s="99"/>
    </row>
    <row r="602" spans="4:4">
      <c r="D602" s="99"/>
    </row>
    <row r="603" spans="4:4">
      <c r="D603" s="99"/>
    </row>
    <row r="604" spans="4:4">
      <c r="D604" s="99"/>
    </row>
    <row r="605" spans="4:4">
      <c r="D605" s="99"/>
    </row>
    <row r="606" spans="4:4">
      <c r="D606" s="99"/>
    </row>
    <row r="607" spans="4:4">
      <c r="D607" s="99"/>
    </row>
    <row r="608" spans="4:4">
      <c r="D608" s="99"/>
    </row>
    <row r="609" spans="4:4">
      <c r="D609" s="99"/>
    </row>
    <row r="610" spans="4:4">
      <c r="D610" s="99"/>
    </row>
    <row r="611" spans="4:4">
      <c r="D611" s="99"/>
    </row>
    <row r="612" spans="4:4">
      <c r="D612" s="99"/>
    </row>
    <row r="613" spans="4:4">
      <c r="D613" s="99"/>
    </row>
    <row r="614" spans="4:4">
      <c r="D614" s="99"/>
    </row>
    <row r="615" spans="4:4">
      <c r="D615" s="99"/>
    </row>
    <row r="616" spans="4:4">
      <c r="D616" s="99"/>
    </row>
    <row r="617" spans="4:4">
      <c r="D617" s="99"/>
    </row>
    <row r="618" spans="4:4">
      <c r="D618" s="99"/>
    </row>
    <row r="619" spans="4:4">
      <c r="D619" s="99"/>
    </row>
    <row r="620" spans="4:4">
      <c r="D620" s="99"/>
    </row>
    <row r="621" spans="4:4">
      <c r="D621" s="99"/>
    </row>
    <row r="622" spans="4:4">
      <c r="D622" s="99"/>
    </row>
    <row r="623" spans="4:4">
      <c r="D623" s="99"/>
    </row>
    <row r="624" spans="4:4">
      <c r="D624" s="99"/>
    </row>
    <row r="625" spans="4:4">
      <c r="D625" s="99"/>
    </row>
    <row r="626" spans="4:4">
      <c r="D626" s="99"/>
    </row>
    <row r="627" spans="4:4">
      <c r="D627" s="99"/>
    </row>
    <row r="628" spans="4:4">
      <c r="D628" s="99"/>
    </row>
    <row r="629" spans="4:4">
      <c r="D629" s="99"/>
    </row>
    <row r="630" spans="4:4">
      <c r="D630" s="99"/>
    </row>
    <row r="631" spans="4:4">
      <c r="D631" s="99"/>
    </row>
    <row r="632" spans="4:4">
      <c r="D632" s="99"/>
    </row>
    <row r="633" spans="4:4">
      <c r="D633" s="99"/>
    </row>
    <row r="634" spans="4:4">
      <c r="D634" s="99"/>
    </row>
    <row r="635" spans="4:4">
      <c r="D635" s="99"/>
    </row>
    <row r="636" spans="4:4">
      <c r="D636" s="99"/>
    </row>
    <row r="637" spans="4:4">
      <c r="D637" s="99"/>
    </row>
    <row r="638" spans="4:4">
      <c r="D638" s="99"/>
    </row>
    <row r="639" spans="4:4">
      <c r="D639" s="99"/>
    </row>
    <row r="640" spans="4:4">
      <c r="D640" s="99"/>
    </row>
    <row r="641" spans="4:4">
      <c r="D641" s="99"/>
    </row>
    <row r="642" spans="4:4">
      <c r="D642" s="99"/>
    </row>
    <row r="643" spans="4:4">
      <c r="D643" s="99"/>
    </row>
    <row r="644" spans="4:4">
      <c r="D644" s="99"/>
    </row>
    <row r="645" spans="4:4">
      <c r="D645" s="99"/>
    </row>
    <row r="646" spans="4:4">
      <c r="D646" s="99"/>
    </row>
    <row r="647" spans="4:4">
      <c r="D647" s="99"/>
    </row>
    <row r="648" spans="4:4">
      <c r="D648" s="99"/>
    </row>
    <row r="649" spans="4:4">
      <c r="D649" s="99"/>
    </row>
    <row r="650" spans="4:4">
      <c r="D650" s="99"/>
    </row>
    <row r="651" spans="4:4">
      <c r="D651" s="99"/>
    </row>
    <row r="652" spans="4:4">
      <c r="D652" s="99"/>
    </row>
    <row r="653" spans="4:4">
      <c r="D653" s="99"/>
    </row>
    <row r="654" spans="4:4">
      <c r="D654" s="99"/>
    </row>
    <row r="655" spans="4:4">
      <c r="D655" s="99"/>
    </row>
    <row r="656" spans="4:4">
      <c r="D656" s="99"/>
    </row>
    <row r="657" spans="4:4">
      <c r="D657" s="99"/>
    </row>
    <row r="658" spans="4:4">
      <c r="D658" s="99"/>
    </row>
    <row r="659" spans="4:4">
      <c r="D659" s="99"/>
    </row>
    <row r="660" spans="4:4">
      <c r="D660" s="99"/>
    </row>
    <row r="661" spans="4:4">
      <c r="D661" s="99"/>
    </row>
    <row r="662" spans="4:4">
      <c r="D662" s="99"/>
    </row>
    <row r="663" spans="4:4">
      <c r="D663" s="99"/>
    </row>
    <row r="664" spans="4:4">
      <c r="D664" s="99"/>
    </row>
    <row r="665" spans="4:4">
      <c r="D665" s="99"/>
    </row>
    <row r="666" spans="4:4">
      <c r="D666" s="99"/>
    </row>
    <row r="667" spans="4:4">
      <c r="D667" s="99"/>
    </row>
    <row r="668" spans="4:4">
      <c r="D668" s="99"/>
    </row>
    <row r="669" spans="4:4">
      <c r="D669" s="99"/>
    </row>
    <row r="670" spans="4:4">
      <c r="D670" s="99"/>
    </row>
    <row r="671" spans="4:4">
      <c r="D671" s="99"/>
    </row>
    <row r="672" spans="4:4">
      <c r="D672" s="99"/>
    </row>
    <row r="673" spans="4:4">
      <c r="D673" s="99"/>
    </row>
    <row r="674" spans="4:4">
      <c r="D674" s="99"/>
    </row>
    <row r="675" spans="4:4">
      <c r="D675" s="99"/>
    </row>
    <row r="676" spans="4:4">
      <c r="D676" s="99"/>
    </row>
    <row r="677" spans="4:4">
      <c r="D677" s="99"/>
    </row>
    <row r="678" spans="4:4">
      <c r="D678" s="99"/>
    </row>
    <row r="679" spans="4:4">
      <c r="D679" s="99"/>
    </row>
    <row r="680" spans="4:4">
      <c r="D680" s="99"/>
    </row>
    <row r="681" spans="4:4">
      <c r="D681" s="99"/>
    </row>
    <row r="682" spans="4:4">
      <c r="D682" s="99"/>
    </row>
    <row r="683" spans="4:4">
      <c r="D683" s="99"/>
    </row>
    <row r="684" spans="4:4">
      <c r="D684" s="99"/>
    </row>
    <row r="685" spans="4:4">
      <c r="D685" s="99"/>
    </row>
    <row r="686" spans="4:4">
      <c r="D686" s="99"/>
    </row>
    <row r="687" spans="4:4">
      <c r="D687" s="99"/>
    </row>
    <row r="688" spans="4:4">
      <c r="D688" s="99"/>
    </row>
    <row r="689" spans="4:4">
      <c r="D689" s="99"/>
    </row>
    <row r="690" spans="4:4">
      <c r="D690" s="99"/>
    </row>
    <row r="691" spans="4:4">
      <c r="D691" s="99"/>
    </row>
    <row r="692" spans="4:4">
      <c r="D692" s="99"/>
    </row>
    <row r="693" spans="4:4">
      <c r="D693" s="99"/>
    </row>
    <row r="694" spans="4:4">
      <c r="D694" s="99"/>
    </row>
    <row r="695" spans="4:4">
      <c r="D695" s="99"/>
    </row>
    <row r="696" spans="4:4">
      <c r="D696" s="99"/>
    </row>
    <row r="697" spans="4:4">
      <c r="D697" s="99"/>
    </row>
    <row r="698" spans="4:4">
      <c r="D698" s="99"/>
    </row>
    <row r="699" spans="4:4">
      <c r="D699" s="99"/>
    </row>
    <row r="700" spans="4:4">
      <c r="D700" s="99"/>
    </row>
    <row r="701" spans="4:4">
      <c r="D701" s="99"/>
    </row>
    <row r="702" spans="4:4">
      <c r="D702" s="99"/>
    </row>
    <row r="703" spans="4:4">
      <c r="D703" s="99"/>
    </row>
    <row r="704" spans="4:4">
      <c r="D704" s="99"/>
    </row>
    <row r="705" spans="4:4">
      <c r="D705" s="99"/>
    </row>
    <row r="706" spans="4:4">
      <c r="D706" s="99"/>
    </row>
    <row r="707" spans="4:4">
      <c r="D707" s="99"/>
    </row>
    <row r="708" spans="4:4">
      <c r="D708" s="99"/>
    </row>
    <row r="709" spans="4:4">
      <c r="D709" s="99"/>
    </row>
    <row r="710" spans="4:4">
      <c r="D710" s="99"/>
    </row>
    <row r="711" spans="4:4">
      <c r="D711" s="99"/>
    </row>
    <row r="712" spans="4:4">
      <c r="D712" s="99"/>
    </row>
    <row r="713" spans="4:4">
      <c r="D713" s="99"/>
    </row>
    <row r="714" spans="4:4">
      <c r="D714" s="99"/>
    </row>
    <row r="715" spans="4:4">
      <c r="D715" s="99"/>
    </row>
    <row r="716" spans="4:4">
      <c r="D716" s="99"/>
    </row>
    <row r="717" spans="4:4">
      <c r="D717" s="99"/>
    </row>
    <row r="718" spans="4:4">
      <c r="D718" s="99"/>
    </row>
    <row r="719" spans="4:4">
      <c r="D719" s="99"/>
    </row>
    <row r="720" spans="4:4">
      <c r="D720" s="99"/>
    </row>
    <row r="721" spans="4:4">
      <c r="D721" s="99"/>
    </row>
    <row r="722" spans="4:4">
      <c r="D722" s="99"/>
    </row>
    <row r="723" spans="4:4">
      <c r="D723" s="99"/>
    </row>
    <row r="724" spans="4:4">
      <c r="D724" s="99"/>
    </row>
    <row r="725" spans="4:4">
      <c r="D725" s="99"/>
    </row>
    <row r="726" spans="4:4">
      <c r="D726" s="99"/>
    </row>
    <row r="727" spans="4:4">
      <c r="D727" s="99"/>
    </row>
    <row r="728" spans="4:4">
      <c r="D728" s="99"/>
    </row>
    <row r="729" spans="4:4">
      <c r="D729" s="99"/>
    </row>
    <row r="730" spans="4:4">
      <c r="D730" s="99"/>
    </row>
    <row r="731" spans="4:4">
      <c r="D731" s="99"/>
    </row>
    <row r="732" spans="4:4">
      <c r="D732" s="99"/>
    </row>
    <row r="733" spans="4:4">
      <c r="D733" s="99"/>
    </row>
    <row r="734" spans="4:4">
      <c r="D734" s="99"/>
    </row>
    <row r="735" spans="4:4">
      <c r="D735" s="99"/>
    </row>
    <row r="736" spans="4:4">
      <c r="D736" s="99"/>
    </row>
    <row r="737" spans="4:4">
      <c r="D737" s="99"/>
    </row>
    <row r="738" spans="4:4">
      <c r="D738" s="99"/>
    </row>
    <row r="739" spans="4:4">
      <c r="D739" s="99"/>
    </row>
    <row r="740" spans="4:4">
      <c r="D740" s="99"/>
    </row>
    <row r="741" spans="4:4">
      <c r="D741" s="99"/>
    </row>
    <row r="742" spans="4:4">
      <c r="D742" s="99"/>
    </row>
    <row r="743" spans="4:4">
      <c r="D743" s="99"/>
    </row>
    <row r="744" spans="4:4">
      <c r="D744" s="99"/>
    </row>
    <row r="745" spans="4:4">
      <c r="D745" s="99"/>
    </row>
    <row r="746" spans="4:4">
      <c r="D746" s="99"/>
    </row>
    <row r="747" spans="4:4">
      <c r="D747" s="99"/>
    </row>
    <row r="748" spans="4:4">
      <c r="D748" s="99"/>
    </row>
    <row r="749" spans="4:4">
      <c r="D749" s="99"/>
    </row>
    <row r="750" spans="4:4">
      <c r="D750" s="99"/>
    </row>
    <row r="751" spans="4:4">
      <c r="D751" s="99"/>
    </row>
    <row r="752" spans="4:4">
      <c r="D752" s="99"/>
    </row>
    <row r="753" spans="4:4">
      <c r="D753" s="99"/>
    </row>
    <row r="754" spans="4:4">
      <c r="D754" s="99"/>
    </row>
    <row r="755" spans="4:4">
      <c r="D755" s="99"/>
    </row>
    <row r="756" spans="4:4">
      <c r="D756" s="99"/>
    </row>
    <row r="757" spans="4:4">
      <c r="D757" s="99"/>
    </row>
    <row r="758" spans="4:4">
      <c r="D758" s="99"/>
    </row>
    <row r="759" spans="4:4">
      <c r="D759" s="99"/>
    </row>
    <row r="760" spans="4:4">
      <c r="D760" s="99"/>
    </row>
    <row r="761" spans="4:4">
      <c r="D761" s="99"/>
    </row>
    <row r="762" spans="4:4">
      <c r="D762" s="99"/>
    </row>
    <row r="763" spans="4:4">
      <c r="D763" s="99"/>
    </row>
    <row r="764" spans="4:4">
      <c r="D764" s="99"/>
    </row>
    <row r="765" spans="4:4">
      <c r="D765" s="99"/>
    </row>
    <row r="766" spans="4:4">
      <c r="D766" s="99"/>
    </row>
    <row r="767" spans="4:4">
      <c r="D767" s="99"/>
    </row>
    <row r="768" spans="4:4">
      <c r="D768" s="99"/>
    </row>
    <row r="769" spans="4:4">
      <c r="D769" s="99"/>
    </row>
    <row r="770" spans="4:4">
      <c r="D770" s="99"/>
    </row>
    <row r="771" spans="4:4">
      <c r="D771" s="99"/>
    </row>
    <row r="772" spans="4:4">
      <c r="D772" s="99"/>
    </row>
    <row r="773" spans="4:4">
      <c r="D773" s="99"/>
    </row>
    <row r="774" spans="4:4">
      <c r="D774" s="99"/>
    </row>
    <row r="775" spans="4:4">
      <c r="D775" s="99"/>
    </row>
    <row r="776" spans="4:4">
      <c r="D776" s="99"/>
    </row>
    <row r="777" spans="4:4">
      <c r="D777" s="99"/>
    </row>
    <row r="778" spans="4:4">
      <c r="D778" s="99"/>
    </row>
    <row r="779" spans="4:4">
      <c r="D779" s="99"/>
    </row>
    <row r="780" spans="4:4">
      <c r="D780" s="99"/>
    </row>
    <row r="781" spans="4:4">
      <c r="D781" s="99"/>
    </row>
    <row r="782" spans="4:4">
      <c r="D782" s="99"/>
    </row>
    <row r="783" spans="4:4">
      <c r="D783" s="99"/>
    </row>
    <row r="784" spans="4:4">
      <c r="D784" s="99"/>
    </row>
    <row r="785" spans="4:4">
      <c r="D785" s="99"/>
    </row>
    <row r="786" spans="4:4">
      <c r="D786" s="99"/>
    </row>
    <row r="787" spans="4:4">
      <c r="D787" s="99"/>
    </row>
    <row r="788" spans="4:4">
      <c r="D788" s="99"/>
    </row>
    <row r="789" spans="4:4">
      <c r="D789" s="99"/>
    </row>
    <row r="790" spans="4:4">
      <c r="D790" s="99"/>
    </row>
    <row r="791" spans="4:4">
      <c r="D791" s="99"/>
    </row>
    <row r="792" spans="4:4">
      <c r="D792" s="99"/>
    </row>
    <row r="793" spans="4:4">
      <c r="D793" s="99"/>
    </row>
    <row r="794" spans="4:4">
      <c r="D794" s="99"/>
    </row>
    <row r="795" spans="4:4">
      <c r="D795" s="99"/>
    </row>
    <row r="796" spans="4:4">
      <c r="D796" s="99"/>
    </row>
    <row r="797" spans="4:4">
      <c r="D797" s="99"/>
    </row>
    <row r="798" spans="4:4">
      <c r="D798" s="99"/>
    </row>
    <row r="799" spans="4:4">
      <c r="D799" s="99"/>
    </row>
    <row r="800" spans="4:4">
      <c r="D800" s="99"/>
    </row>
    <row r="801" spans="4:4">
      <c r="D801" s="99"/>
    </row>
    <row r="802" spans="4:4">
      <c r="D802" s="99"/>
    </row>
    <row r="803" spans="4:4">
      <c r="D803" s="99"/>
    </row>
    <row r="804" spans="4:4">
      <c r="D804" s="99"/>
    </row>
    <row r="805" spans="4:4">
      <c r="D805" s="99"/>
    </row>
    <row r="806" spans="4:4">
      <c r="D806" s="99"/>
    </row>
    <row r="807" spans="4:4">
      <c r="D807" s="99"/>
    </row>
    <row r="808" spans="4:4">
      <c r="D808" s="99"/>
    </row>
    <row r="809" spans="4:4">
      <c r="D809" s="99"/>
    </row>
    <row r="810" spans="4:4">
      <c r="D810" s="99"/>
    </row>
    <row r="811" spans="4:4">
      <c r="D811" s="99"/>
    </row>
    <row r="812" spans="4:4">
      <c r="D812" s="99"/>
    </row>
    <row r="813" spans="4:4">
      <c r="D813" s="99"/>
    </row>
    <row r="814" spans="4:4">
      <c r="D814" s="99"/>
    </row>
    <row r="815" spans="4:4">
      <c r="D815" s="99"/>
    </row>
    <row r="816" spans="4:4">
      <c r="D816" s="99"/>
    </row>
    <row r="817" spans="4:4">
      <c r="D817" s="99"/>
    </row>
    <row r="818" spans="4:4">
      <c r="D818" s="99"/>
    </row>
    <row r="819" spans="4:4">
      <c r="D819" s="99"/>
    </row>
    <row r="820" spans="4:4">
      <c r="D820" s="99"/>
    </row>
    <row r="821" spans="4:4">
      <c r="D821" s="99"/>
    </row>
    <row r="822" spans="4:4">
      <c r="D822" s="99"/>
    </row>
    <row r="823" spans="4:4">
      <c r="D823" s="99"/>
    </row>
    <row r="824" spans="4:4">
      <c r="D824" s="99"/>
    </row>
    <row r="825" spans="4:4">
      <c r="D825" s="99"/>
    </row>
    <row r="826" spans="4:4">
      <c r="D826" s="99"/>
    </row>
    <row r="827" spans="4:4">
      <c r="D827" s="99"/>
    </row>
    <row r="828" spans="4:4">
      <c r="D828" s="99"/>
    </row>
    <row r="829" spans="4:4">
      <c r="D829" s="99"/>
    </row>
    <row r="830" spans="4:4">
      <c r="D830" s="99"/>
    </row>
    <row r="831" spans="4:4">
      <c r="D831" s="99"/>
    </row>
    <row r="832" spans="4:4">
      <c r="D832" s="99"/>
    </row>
    <row r="833" spans="4:4">
      <c r="D833" s="99"/>
    </row>
    <row r="834" spans="4:4">
      <c r="D834" s="99"/>
    </row>
    <row r="835" spans="4:4">
      <c r="D835" s="99"/>
    </row>
    <row r="836" spans="4:4">
      <c r="D836" s="99"/>
    </row>
    <row r="837" spans="4:4">
      <c r="D837" s="99"/>
    </row>
    <row r="838" spans="4:4">
      <c r="D838" s="99"/>
    </row>
    <row r="839" spans="4:4">
      <c r="D839" s="99"/>
    </row>
    <row r="840" spans="4:4">
      <c r="D840" s="99"/>
    </row>
    <row r="841" spans="4:4">
      <c r="D841" s="99"/>
    </row>
    <row r="842" spans="4:4">
      <c r="D842" s="99"/>
    </row>
    <row r="843" spans="4:4">
      <c r="D843" s="99"/>
    </row>
    <row r="844" spans="4:4">
      <c r="D844" s="99"/>
    </row>
    <row r="845" spans="4:4">
      <c r="D845" s="99"/>
    </row>
    <row r="846" spans="4:4">
      <c r="D846" s="99"/>
    </row>
    <row r="847" spans="4:4">
      <c r="D847" s="99"/>
    </row>
    <row r="848" spans="4:4">
      <c r="D848" s="99"/>
    </row>
    <row r="849" spans="4:4">
      <c r="D849" s="99"/>
    </row>
    <row r="850" spans="4:4">
      <c r="D850" s="99"/>
    </row>
    <row r="851" spans="4:4">
      <c r="D851" s="99"/>
    </row>
    <row r="852" spans="4:4">
      <c r="D852" s="99"/>
    </row>
    <row r="853" spans="4:4">
      <c r="D853" s="99"/>
    </row>
    <row r="854" spans="4:4">
      <c r="D854" s="99"/>
    </row>
    <row r="855" spans="4:4">
      <c r="D855" s="99"/>
    </row>
    <row r="856" spans="4:4">
      <c r="D856" s="99"/>
    </row>
    <row r="857" spans="4:4">
      <c r="D857" s="99"/>
    </row>
    <row r="858" spans="4:4">
      <c r="D858" s="99"/>
    </row>
    <row r="859" spans="4:4">
      <c r="D859" s="99"/>
    </row>
    <row r="860" spans="4:4">
      <c r="D860" s="99"/>
    </row>
    <row r="861" spans="4:4">
      <c r="D861" s="99"/>
    </row>
    <row r="862" spans="4:4">
      <c r="D862" s="99"/>
    </row>
    <row r="863" spans="4:4">
      <c r="D863" s="99"/>
    </row>
    <row r="864" spans="4:4">
      <c r="D864" s="99"/>
    </row>
    <row r="865" spans="4:4">
      <c r="D865" s="99"/>
    </row>
    <row r="866" spans="4:4">
      <c r="D866" s="99"/>
    </row>
    <row r="867" spans="4:4">
      <c r="D867" s="99"/>
    </row>
    <row r="868" spans="4:4">
      <c r="D868" s="99"/>
    </row>
    <row r="869" spans="4:4">
      <c r="D869" s="99"/>
    </row>
    <row r="870" spans="4:4">
      <c r="D870" s="99"/>
    </row>
    <row r="871" spans="4:4">
      <c r="D871" s="99"/>
    </row>
    <row r="872" spans="4:4">
      <c r="D872" s="99"/>
    </row>
    <row r="873" spans="4:4">
      <c r="D873" s="99"/>
    </row>
    <row r="874" spans="4:4">
      <c r="D874" s="99"/>
    </row>
    <row r="875" spans="4:4">
      <c r="D875" s="99"/>
    </row>
    <row r="876" spans="4:4">
      <c r="D876" s="99"/>
    </row>
    <row r="877" spans="4:4">
      <c r="D877" s="99"/>
    </row>
    <row r="878" spans="4:4">
      <c r="D878" s="99"/>
    </row>
    <row r="879" spans="4:4">
      <c r="D879" s="99"/>
    </row>
    <row r="880" spans="4:4">
      <c r="D880" s="99"/>
    </row>
    <row r="881" spans="4:4">
      <c r="D881" s="99"/>
    </row>
    <row r="882" spans="4:4">
      <c r="D882" s="99"/>
    </row>
    <row r="883" spans="4:4">
      <c r="D883" s="99"/>
    </row>
    <row r="884" spans="4:4">
      <c r="D884" s="99"/>
    </row>
    <row r="885" spans="4:4">
      <c r="D885" s="99"/>
    </row>
    <row r="886" spans="4:4">
      <c r="D886" s="99"/>
    </row>
    <row r="887" spans="4:4">
      <c r="D887" s="99"/>
    </row>
    <row r="888" spans="4:4">
      <c r="D888" s="99"/>
    </row>
    <row r="889" spans="4:4">
      <c r="D889" s="99"/>
    </row>
    <row r="890" spans="4:4">
      <c r="D890" s="99"/>
    </row>
    <row r="891" spans="4:4">
      <c r="D891" s="99"/>
    </row>
    <row r="892" spans="4:4">
      <c r="D892" s="99"/>
    </row>
    <row r="893" spans="4:4">
      <c r="D893" s="99"/>
    </row>
    <row r="894" spans="4:4">
      <c r="D894" s="99"/>
    </row>
    <row r="895" spans="4:4">
      <c r="D895" s="99"/>
    </row>
    <row r="896" spans="4:4">
      <c r="D896" s="99"/>
    </row>
    <row r="897" spans="4:4">
      <c r="D897" s="99"/>
    </row>
    <row r="898" spans="4:4">
      <c r="D898" s="99"/>
    </row>
    <row r="899" spans="4:4">
      <c r="D899" s="99"/>
    </row>
    <row r="900" spans="4:4">
      <c r="D900" s="99"/>
    </row>
    <row r="901" spans="4:4">
      <c r="D901" s="99"/>
    </row>
    <row r="902" spans="4:4">
      <c r="D902" s="99"/>
    </row>
    <row r="903" spans="4:4">
      <c r="D903" s="99"/>
    </row>
    <row r="904" spans="4:4">
      <c r="D904" s="99"/>
    </row>
    <row r="905" spans="4:4">
      <c r="D905" s="99"/>
    </row>
    <row r="906" spans="4:4">
      <c r="D906" s="99"/>
    </row>
    <row r="907" spans="4:4">
      <c r="D907" s="99"/>
    </row>
    <row r="908" spans="4:4">
      <c r="D908" s="99"/>
    </row>
    <row r="909" spans="4:4">
      <c r="D909" s="99"/>
    </row>
    <row r="910" spans="4:4">
      <c r="D910" s="99"/>
    </row>
    <row r="911" spans="4:4">
      <c r="D911" s="99"/>
    </row>
    <row r="912" spans="4:4">
      <c r="D912" s="99"/>
    </row>
    <row r="913" spans="4:4">
      <c r="D913" s="99"/>
    </row>
    <row r="914" spans="4:4">
      <c r="D914" s="99"/>
    </row>
    <row r="915" spans="4:4">
      <c r="D915" s="99"/>
    </row>
    <row r="916" spans="4:4">
      <c r="D916" s="99"/>
    </row>
    <row r="917" spans="4:4">
      <c r="D917" s="99"/>
    </row>
    <row r="918" spans="4:4">
      <c r="D918" s="99"/>
    </row>
    <row r="919" spans="4:4">
      <c r="D919" s="99"/>
    </row>
    <row r="920" spans="4:4">
      <c r="D920" s="99"/>
    </row>
    <row r="921" spans="4:4">
      <c r="D921" s="99"/>
    </row>
    <row r="922" spans="4:4">
      <c r="D922" s="99"/>
    </row>
    <row r="923" spans="4:4">
      <c r="D923" s="99"/>
    </row>
    <row r="924" spans="4:4">
      <c r="D924" s="99"/>
    </row>
    <row r="925" spans="4:4">
      <c r="D925" s="99"/>
    </row>
    <row r="926" spans="4:4">
      <c r="D926" s="99"/>
    </row>
    <row r="927" spans="4:4">
      <c r="D927" s="99"/>
    </row>
    <row r="928" spans="4:4">
      <c r="D928" s="99"/>
    </row>
    <row r="929" spans="4:4">
      <c r="D929" s="99"/>
    </row>
    <row r="930" spans="4:4">
      <c r="D930" s="99"/>
    </row>
    <row r="931" spans="4:4">
      <c r="D931" s="99"/>
    </row>
    <row r="932" spans="4:4">
      <c r="D932" s="99"/>
    </row>
    <row r="933" spans="4:4">
      <c r="D933" s="99"/>
    </row>
    <row r="934" spans="4:4">
      <c r="D934" s="99"/>
    </row>
    <row r="935" spans="4:4">
      <c r="D935" s="99"/>
    </row>
    <row r="936" spans="4:4">
      <c r="D936" s="99"/>
    </row>
    <row r="937" spans="4:4">
      <c r="D937" s="99"/>
    </row>
    <row r="938" spans="4:4">
      <c r="D938" s="99"/>
    </row>
    <row r="939" spans="4:4">
      <c r="D939" s="99"/>
    </row>
    <row r="940" spans="4:4">
      <c r="D940" s="99"/>
    </row>
    <row r="941" spans="4:4">
      <c r="D941" s="99"/>
    </row>
    <row r="942" spans="4:4">
      <c r="D942" s="99"/>
    </row>
    <row r="943" spans="4:4">
      <c r="D943" s="99"/>
    </row>
    <row r="944" spans="4:4">
      <c r="D944" s="99"/>
    </row>
    <row r="945" spans="4:4">
      <c r="D945" s="99"/>
    </row>
    <row r="946" spans="4:4">
      <c r="D946" s="99"/>
    </row>
    <row r="947" spans="4:4">
      <c r="D947" s="99"/>
    </row>
    <row r="948" spans="4:4">
      <c r="D948" s="99"/>
    </row>
    <row r="949" spans="4:4">
      <c r="D949" s="99"/>
    </row>
    <row r="950" spans="4:4">
      <c r="D950" s="99"/>
    </row>
    <row r="951" spans="4:4">
      <c r="D951" s="99"/>
    </row>
    <row r="952" spans="4:4">
      <c r="D952" s="99"/>
    </row>
    <row r="953" spans="4:4">
      <c r="D953" s="99"/>
    </row>
    <row r="954" spans="4:4">
      <c r="D954" s="99"/>
    </row>
    <row r="955" spans="4:4">
      <c r="D955" s="99"/>
    </row>
    <row r="956" spans="4:4">
      <c r="D956" s="99"/>
    </row>
    <row r="957" spans="4:4">
      <c r="D957" s="99"/>
    </row>
    <row r="958" spans="4:4">
      <c r="D958" s="99"/>
    </row>
    <row r="959" spans="4:4">
      <c r="D959" s="99"/>
    </row>
    <row r="960" spans="4:4">
      <c r="D960" s="99"/>
    </row>
    <row r="961" spans="4:4">
      <c r="D961" s="99"/>
    </row>
    <row r="962" spans="4:4">
      <c r="D962" s="99"/>
    </row>
    <row r="963" spans="4:4">
      <c r="D963" s="99"/>
    </row>
    <row r="964" spans="4:4">
      <c r="D964" s="99"/>
    </row>
    <row r="965" spans="4:4">
      <c r="D965" s="99"/>
    </row>
    <row r="966" spans="4:4">
      <c r="D966" s="99"/>
    </row>
    <row r="967" spans="4:4">
      <c r="D967" s="99"/>
    </row>
    <row r="968" spans="4:4">
      <c r="D968" s="99"/>
    </row>
    <row r="969" spans="4:4">
      <c r="D969" s="99"/>
    </row>
    <row r="970" spans="4:4">
      <c r="D970" s="99"/>
    </row>
    <row r="971" spans="4:4">
      <c r="D971" s="99"/>
    </row>
    <row r="972" spans="4:4">
      <c r="D972" s="99"/>
    </row>
    <row r="973" spans="4:4">
      <c r="D973" s="99"/>
    </row>
    <row r="974" spans="4:4">
      <c r="D974" s="99"/>
    </row>
    <row r="975" spans="4:4">
      <c r="D975" s="99"/>
    </row>
    <row r="976" spans="4:4">
      <c r="D976" s="99"/>
    </row>
    <row r="977" spans="4:4">
      <c r="D977" s="99"/>
    </row>
    <row r="978" spans="4:4">
      <c r="D978" s="99"/>
    </row>
    <row r="979" spans="4:4">
      <c r="D979" s="99"/>
    </row>
    <row r="980" spans="4:4">
      <c r="D980" s="99"/>
    </row>
    <row r="981" spans="4:4">
      <c r="D981" s="99"/>
    </row>
    <row r="982" spans="4:4">
      <c r="D982" s="99"/>
    </row>
    <row r="983" spans="4:4">
      <c r="D983" s="99"/>
    </row>
    <row r="984" spans="4:4">
      <c r="D984" s="99"/>
    </row>
    <row r="985" spans="4:4">
      <c r="D985" s="99"/>
    </row>
    <row r="986" spans="4:4">
      <c r="D986" s="99"/>
    </row>
    <row r="987" spans="4:4">
      <c r="D987" s="99"/>
    </row>
    <row r="988" spans="4:4">
      <c r="D988" s="99"/>
    </row>
    <row r="989" spans="4:4">
      <c r="D989" s="99"/>
    </row>
    <row r="990" spans="4:4">
      <c r="D990" s="99"/>
    </row>
    <row r="991" spans="4:4">
      <c r="D991" s="99"/>
    </row>
    <row r="992" spans="4:4">
      <c r="D992" s="99"/>
    </row>
    <row r="993" spans="4:4">
      <c r="D993" s="99"/>
    </row>
    <row r="994" spans="4:4">
      <c r="D994" s="99"/>
    </row>
    <row r="995" spans="4:4">
      <c r="D995" s="99"/>
    </row>
    <row r="996" spans="4:4">
      <c r="D996" s="99"/>
    </row>
    <row r="997" spans="4:4">
      <c r="D997" s="99"/>
    </row>
    <row r="998" spans="4:4">
      <c r="D998" s="99"/>
    </row>
    <row r="999" spans="4:4">
      <c r="D999" s="99"/>
    </row>
    <row r="1000" spans="4:4">
      <c r="D1000" s="99"/>
    </row>
    <row r="1001" spans="4:4">
      <c r="D1001" s="99"/>
    </row>
    <row r="1002" spans="4:4">
      <c r="D1002" s="99"/>
    </row>
    <row r="1003" spans="4:4">
      <c r="D1003" s="99"/>
    </row>
    <row r="1004" spans="4:4">
      <c r="D1004" s="99"/>
    </row>
    <row r="1005" spans="4:4">
      <c r="D1005" s="99"/>
    </row>
    <row r="1006" spans="4:4">
      <c r="D1006" s="99"/>
    </row>
    <row r="1007" spans="4:4">
      <c r="D1007" s="99"/>
    </row>
    <row r="1008" spans="4:4">
      <c r="D1008" s="99"/>
    </row>
    <row r="1009" spans="4:4">
      <c r="D1009" s="99"/>
    </row>
    <row r="1010" spans="4:4">
      <c r="D1010" s="99"/>
    </row>
    <row r="1011" spans="4:4">
      <c r="D1011" s="99"/>
    </row>
    <row r="1012" spans="4:4">
      <c r="D1012" s="99"/>
    </row>
    <row r="1013" spans="4:4">
      <c r="D1013" s="99"/>
    </row>
    <row r="1014" spans="4:4">
      <c r="D1014" s="99"/>
    </row>
    <row r="1015" spans="4:4">
      <c r="D1015" s="99"/>
    </row>
    <row r="1016" spans="4:4">
      <c r="D1016" s="99"/>
    </row>
    <row r="1017" spans="4:4">
      <c r="D1017" s="99"/>
    </row>
    <row r="1018" spans="4:4">
      <c r="D1018" s="99"/>
    </row>
    <row r="1019" spans="4:4">
      <c r="D1019" s="99"/>
    </row>
    <row r="1020" spans="4:4">
      <c r="D1020" s="99"/>
    </row>
    <row r="1021" spans="4:4">
      <c r="D1021" s="99"/>
    </row>
    <row r="1022" spans="4:4">
      <c r="D1022" s="99"/>
    </row>
    <row r="1023" spans="4:4">
      <c r="D1023" s="99"/>
    </row>
    <row r="1024" spans="4:4">
      <c r="D1024" s="99"/>
    </row>
    <row r="1025" spans="4:4">
      <c r="D1025" s="99"/>
    </row>
    <row r="1026" spans="4:4">
      <c r="D1026" s="99"/>
    </row>
    <row r="1027" spans="4:4">
      <c r="D1027" s="99"/>
    </row>
    <row r="1028" spans="4:4">
      <c r="D1028" s="99"/>
    </row>
    <row r="1029" spans="4:4">
      <c r="D1029" s="99"/>
    </row>
    <row r="1030" spans="4:4">
      <c r="D1030" s="99"/>
    </row>
    <row r="1031" spans="4:4">
      <c r="D1031" s="99"/>
    </row>
    <row r="1032" spans="4:4">
      <c r="D1032" s="99"/>
    </row>
    <row r="1033" spans="4:4">
      <c r="D1033" s="99"/>
    </row>
    <row r="1034" spans="4:4">
      <c r="D1034" s="99"/>
    </row>
    <row r="1035" spans="4:4">
      <c r="D1035" s="99"/>
    </row>
    <row r="1036" spans="4:4">
      <c r="D1036" s="99"/>
    </row>
    <row r="1037" spans="4:4">
      <c r="D1037" s="99"/>
    </row>
    <row r="1038" spans="4:4">
      <c r="D1038" s="99"/>
    </row>
    <row r="1039" spans="4:4">
      <c r="D1039" s="99"/>
    </row>
    <row r="1040" spans="4:4">
      <c r="D1040" s="99"/>
    </row>
    <row r="1041" spans="4:4">
      <c r="D1041" s="99"/>
    </row>
    <row r="1042" spans="4:4">
      <c r="D1042" s="99"/>
    </row>
    <row r="1043" spans="4:4">
      <c r="D1043" s="99"/>
    </row>
    <row r="1044" spans="4:4">
      <c r="D1044" s="99"/>
    </row>
    <row r="1045" spans="4:4">
      <c r="D1045" s="99"/>
    </row>
    <row r="1046" spans="4:4">
      <c r="D1046" s="99"/>
    </row>
    <row r="1047" spans="4:4">
      <c r="D1047" s="99"/>
    </row>
    <row r="1048" spans="4:4">
      <c r="D1048" s="99"/>
    </row>
    <row r="1049" spans="4:4">
      <c r="D1049" s="99"/>
    </row>
    <row r="1050" spans="4:4">
      <c r="D1050" s="99"/>
    </row>
    <row r="1051" spans="4:4">
      <c r="D1051" s="99"/>
    </row>
    <row r="1052" spans="4:4">
      <c r="D1052" s="99"/>
    </row>
    <row r="1053" spans="4:4">
      <c r="D1053" s="99"/>
    </row>
    <row r="1054" spans="4:4">
      <c r="D1054" s="99"/>
    </row>
    <row r="1055" spans="4:4">
      <c r="D1055" s="99"/>
    </row>
    <row r="1056" spans="4:4">
      <c r="D1056" s="99"/>
    </row>
    <row r="1057" spans="4:4">
      <c r="D1057" s="99"/>
    </row>
    <row r="1058" spans="4:4">
      <c r="D1058" s="99"/>
    </row>
    <row r="1059" spans="4:4">
      <c r="D1059" s="99"/>
    </row>
    <row r="1060" spans="4:4">
      <c r="D1060" s="99"/>
    </row>
    <row r="1061" spans="4:4">
      <c r="D1061" s="99"/>
    </row>
    <row r="1062" spans="4:4">
      <c r="D1062" s="99"/>
    </row>
    <row r="1063" spans="4:4">
      <c r="D1063" s="99"/>
    </row>
    <row r="1064" spans="4:4">
      <c r="D1064" s="99"/>
    </row>
    <row r="1065" spans="4:4">
      <c r="D1065" s="99"/>
    </row>
    <row r="1066" spans="4:4">
      <c r="D1066" s="99"/>
    </row>
    <row r="1067" spans="4:4">
      <c r="D1067" s="99"/>
    </row>
    <row r="1068" spans="4:4">
      <c r="D1068" s="99"/>
    </row>
    <row r="1069" spans="4:4">
      <c r="D1069" s="99"/>
    </row>
    <row r="1070" spans="4:4">
      <c r="D1070" s="99"/>
    </row>
    <row r="1071" spans="4:4">
      <c r="D1071" s="99"/>
    </row>
    <row r="1072" spans="4:4">
      <c r="D1072" s="99"/>
    </row>
    <row r="1073" spans="4:4">
      <c r="D1073" s="99"/>
    </row>
    <row r="1074" spans="4:4">
      <c r="D1074" s="99"/>
    </row>
    <row r="1075" spans="4:4">
      <c r="D1075" s="99"/>
    </row>
    <row r="1076" spans="4:4">
      <c r="D1076" s="99"/>
    </row>
    <row r="1077" spans="4:4">
      <c r="D1077" s="99"/>
    </row>
    <row r="1078" spans="4:4">
      <c r="D1078" s="99"/>
    </row>
    <row r="1079" spans="4:4">
      <c r="D1079" s="99"/>
    </row>
    <row r="1080" spans="4:4">
      <c r="D1080" s="99"/>
    </row>
    <row r="1081" spans="4:4">
      <c r="D1081" s="99"/>
    </row>
    <row r="1082" spans="4:4">
      <c r="D1082" s="99"/>
    </row>
    <row r="1083" spans="4:4">
      <c r="D1083" s="99"/>
    </row>
    <row r="1084" spans="4:4">
      <c r="D1084" s="99"/>
    </row>
    <row r="1085" spans="4:4">
      <c r="D1085" s="99"/>
    </row>
    <row r="1086" spans="4:4">
      <c r="D1086" s="99"/>
    </row>
    <row r="1087" spans="4:4">
      <c r="D1087" s="99"/>
    </row>
    <row r="1088" spans="4:4">
      <c r="D1088" s="99"/>
    </row>
    <row r="1089" spans="4:4">
      <c r="D1089" s="99"/>
    </row>
    <row r="1090" spans="4:4">
      <c r="D1090" s="99"/>
    </row>
    <row r="1091" spans="4:4">
      <c r="D1091" s="99"/>
    </row>
    <row r="1092" spans="4:4">
      <c r="D1092" s="99"/>
    </row>
    <row r="1093" spans="4:4">
      <c r="D1093" s="99"/>
    </row>
    <row r="1094" spans="4:4">
      <c r="D1094" s="99"/>
    </row>
    <row r="1095" spans="4:4">
      <c r="D1095" s="99"/>
    </row>
    <row r="1096" spans="4:4">
      <c r="D1096" s="99"/>
    </row>
    <row r="1097" spans="4:4">
      <c r="D1097" s="99"/>
    </row>
    <row r="1098" spans="4:4">
      <c r="D1098" s="99"/>
    </row>
    <row r="1099" spans="4:4">
      <c r="D1099" s="99"/>
    </row>
    <row r="1100" spans="4:4">
      <c r="D1100" s="99"/>
    </row>
    <row r="1101" spans="4:4">
      <c r="D1101" s="99"/>
    </row>
    <row r="1102" spans="4:4">
      <c r="D1102" s="99"/>
    </row>
    <row r="1103" spans="4:4">
      <c r="D1103" s="99"/>
    </row>
    <row r="1104" spans="4:4">
      <c r="D1104" s="99"/>
    </row>
    <row r="1105" spans="4:4">
      <c r="D1105" s="99"/>
    </row>
    <row r="1106" spans="4:4">
      <c r="D1106" s="99"/>
    </row>
    <row r="1107" spans="4:4">
      <c r="D1107" s="99"/>
    </row>
    <row r="1108" spans="4:4">
      <c r="D1108" s="99"/>
    </row>
    <row r="1109" spans="4:4">
      <c r="D1109" s="99"/>
    </row>
    <row r="1110" spans="4:4">
      <c r="D1110" s="99"/>
    </row>
    <row r="1111" spans="4:4">
      <c r="D1111" s="99"/>
    </row>
    <row r="1112" spans="4:4">
      <c r="D1112" s="99"/>
    </row>
    <row r="1113" spans="4:4">
      <c r="D1113" s="99"/>
    </row>
    <row r="1114" spans="4:4">
      <c r="D1114" s="99"/>
    </row>
    <row r="1115" spans="4:4">
      <c r="D1115" s="99"/>
    </row>
    <row r="1116" spans="4:4">
      <c r="D1116" s="99"/>
    </row>
    <row r="1117" spans="4:4">
      <c r="D1117" s="99"/>
    </row>
    <row r="1118" spans="4:4">
      <c r="D1118" s="99"/>
    </row>
    <row r="1119" spans="4:4">
      <c r="D1119" s="99"/>
    </row>
    <row r="1120" spans="4:4">
      <c r="D1120" s="99"/>
    </row>
    <row r="1121" spans="4:4">
      <c r="D1121" s="99"/>
    </row>
    <row r="1122" spans="4:4">
      <c r="D1122" s="99"/>
    </row>
    <row r="1123" spans="4:4">
      <c r="D1123" s="99"/>
    </row>
    <row r="1124" spans="4:4">
      <c r="D1124" s="99"/>
    </row>
    <row r="1125" spans="4:4">
      <c r="D1125" s="99"/>
    </row>
    <row r="1126" spans="4:4">
      <c r="D1126" s="99"/>
    </row>
    <row r="1127" spans="4:4">
      <c r="D1127" s="99"/>
    </row>
    <row r="1128" spans="4:4">
      <c r="D1128" s="99"/>
    </row>
    <row r="1129" spans="4:4">
      <c r="D1129" s="99"/>
    </row>
    <row r="1130" spans="4:4">
      <c r="D1130" s="99"/>
    </row>
    <row r="1131" spans="4:4">
      <c r="D1131" s="99"/>
    </row>
    <row r="1132" spans="4:4">
      <c r="D1132" s="99"/>
    </row>
    <row r="1133" spans="4:4">
      <c r="D1133" s="99"/>
    </row>
    <row r="1134" spans="4:4">
      <c r="D1134" s="99"/>
    </row>
    <row r="1135" spans="4:4">
      <c r="D1135" s="99"/>
    </row>
    <row r="1136" spans="4:4">
      <c r="D1136" s="99"/>
    </row>
    <row r="1137" spans="4:4">
      <c r="D1137" s="99"/>
    </row>
    <row r="1138" spans="4:4">
      <c r="D1138" s="99"/>
    </row>
    <row r="1139" spans="4:4">
      <c r="D1139" s="99"/>
    </row>
    <row r="1140" spans="4:4">
      <c r="D1140" s="99"/>
    </row>
    <row r="1141" spans="4:4">
      <c r="D1141" s="99"/>
    </row>
    <row r="1142" spans="4:4">
      <c r="D1142" s="99"/>
    </row>
    <row r="1143" spans="4:4">
      <c r="D1143" s="99"/>
    </row>
  </sheetData>
  <sheetProtection algorithmName="SHA-512" hashValue="77OdIqcvzKZYoHWXFJ4CanUr5KguFsuzgr3zTKuwfmru1Bk2v8QNRYVbS61H9jSkZX3Gl7axcm246Vz2sDi2Ww==" saltValue="3pwEQnyziCojA/IMTmCogw==" spinCount="100000" sheet="1" objects="1" scenarios="1"/>
  <mergeCells count="1">
    <mergeCell ref="A252:F253"/>
  </mergeCells>
  <pageMargins left="1.1812499999999999" right="0.23611111111111099" top="0.78680555555555598" bottom="0.78749999999999998" header="0.31527777777777799" footer="0.31527777777777799"/>
  <pageSetup paperSize="9" orientation="portrait" horizontalDpi="300" verticalDpi="300" r:id="rId1"/>
  <headerFooter>
    <oddHeader>&amp;C&amp;10&amp;EPROJEKTANTSKI POPIS S PREDIZMERAMI IN STROŠKOVNO OCENO
REKONSTRUKCIJA LINHARTOVE CESTE, FAZA 1</oddHeader>
    <oddFooter>&amp;R&amp;10Stran &amp;P/&amp;N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81D41A"/>
  </sheetPr>
  <dimension ref="A1:P39"/>
  <sheetViews>
    <sheetView showGridLines="0" zoomScaleNormal="100" workbookViewId="0">
      <selection activeCell="H22" sqref="H22"/>
    </sheetView>
  </sheetViews>
  <sheetFormatPr defaultColWidth="8.5546875" defaultRowHeight="18"/>
  <cols>
    <col min="1" max="1" width="5.6640625" customWidth="1"/>
    <col min="8" max="8" width="18.33203125" customWidth="1"/>
    <col min="16" max="16" width="13.33203125" customWidth="1"/>
  </cols>
  <sheetData>
    <row r="1" spans="1:8">
      <c r="A1" s="605" t="s">
        <v>541</v>
      </c>
      <c r="B1" s="605"/>
      <c r="C1" s="605"/>
      <c r="D1" s="605"/>
      <c r="E1" s="605"/>
      <c r="F1" s="605"/>
      <c r="G1" s="605"/>
      <c r="H1" s="605"/>
    </row>
    <row r="5" spans="1:8" ht="18" customHeight="1">
      <c r="A5" s="608" t="s">
        <v>69</v>
      </c>
      <c r="B5" s="608"/>
      <c r="C5" s="608"/>
      <c r="D5" s="608"/>
      <c r="E5" s="608"/>
      <c r="F5" s="608"/>
      <c r="G5" s="608"/>
      <c r="H5" s="608"/>
    </row>
    <row r="6" spans="1:8">
      <c r="A6" s="608"/>
      <c r="B6" s="608"/>
      <c r="C6" s="608"/>
      <c r="D6" s="608"/>
      <c r="E6" s="608"/>
      <c r="F6" s="608"/>
      <c r="G6" s="608"/>
      <c r="H6" s="608"/>
    </row>
    <row r="11" spans="1:8">
      <c r="B11" s="18" t="s">
        <v>70</v>
      </c>
    </row>
    <row r="13" spans="1:8">
      <c r="A13" s="23" t="s">
        <v>71</v>
      </c>
      <c r="B13" s="23" t="s">
        <v>99</v>
      </c>
      <c r="C13" s="21"/>
      <c r="D13" s="21"/>
      <c r="E13" s="21"/>
      <c r="F13" s="21"/>
      <c r="G13" s="21"/>
      <c r="H13" s="22">
        <f>POPIS_MOL!F51</f>
        <v>0</v>
      </c>
    </row>
    <row r="14" spans="1:8">
      <c r="A14" s="23" t="s">
        <v>76</v>
      </c>
      <c r="B14" s="23" t="s">
        <v>198</v>
      </c>
      <c r="C14" s="21"/>
      <c r="D14" s="21"/>
      <c r="E14" s="21"/>
      <c r="F14" s="21"/>
      <c r="G14" s="21"/>
      <c r="H14" s="22">
        <f>POPIS_MOL!F68</f>
        <v>0</v>
      </c>
    </row>
    <row r="15" spans="1:8">
      <c r="A15" s="23" t="s">
        <v>82</v>
      </c>
      <c r="B15" s="23" t="s">
        <v>226</v>
      </c>
      <c r="C15" s="21"/>
      <c r="D15" s="21"/>
      <c r="E15" s="21"/>
      <c r="F15" s="21"/>
      <c r="G15" s="21"/>
      <c r="H15" s="22">
        <f>POPIS_MOL!F113</f>
        <v>0</v>
      </c>
    </row>
    <row r="16" spans="1:8">
      <c r="A16" s="23" t="s">
        <v>542</v>
      </c>
      <c r="B16" s="23" t="s">
        <v>309</v>
      </c>
      <c r="C16" s="21"/>
      <c r="D16" s="21"/>
      <c r="E16" s="21"/>
      <c r="F16" s="21"/>
      <c r="G16" s="21"/>
      <c r="H16" s="22">
        <f>POPIS_MOL!F132</f>
        <v>0</v>
      </c>
    </row>
    <row r="17" spans="1:16">
      <c r="A17" s="23" t="s">
        <v>543</v>
      </c>
      <c r="B17" s="23" t="s">
        <v>341</v>
      </c>
      <c r="C17" s="21"/>
      <c r="D17" s="21"/>
      <c r="E17" s="21"/>
      <c r="F17" s="21"/>
      <c r="G17" s="21"/>
      <c r="H17" s="22">
        <f>POPIS_MOL!F193</f>
        <v>0</v>
      </c>
    </row>
    <row r="18" spans="1:16">
      <c r="A18" s="23" t="s">
        <v>544</v>
      </c>
      <c r="B18" s="23" t="s">
        <v>455</v>
      </c>
      <c r="C18" s="21"/>
      <c r="D18" s="21"/>
      <c r="E18" s="21"/>
      <c r="F18" s="21"/>
      <c r="G18" s="21"/>
      <c r="H18" s="22">
        <f>POPIS_MOL!F232</f>
        <v>0</v>
      </c>
    </row>
    <row r="19" spans="1:16">
      <c r="A19" s="23" t="s">
        <v>545</v>
      </c>
      <c r="B19" s="23" t="s">
        <v>517</v>
      </c>
      <c r="C19" s="21"/>
      <c r="D19" s="21"/>
      <c r="E19" s="21"/>
      <c r="F19" s="21"/>
      <c r="G19" s="21"/>
      <c r="H19" s="22">
        <f>POPIS_MOL!F240</f>
        <v>0</v>
      </c>
    </row>
    <row r="20" spans="1:16">
      <c r="A20" s="23" t="s">
        <v>545</v>
      </c>
      <c r="B20" s="23" t="s">
        <v>529</v>
      </c>
      <c r="C20" s="21"/>
      <c r="D20" s="21"/>
      <c r="E20" s="21"/>
      <c r="F20" s="21"/>
      <c r="G20" s="21"/>
      <c r="H20" s="22">
        <f>POPIS_MOL!F249</f>
        <v>0</v>
      </c>
    </row>
    <row r="21" spans="1:16">
      <c r="A21" s="21"/>
      <c r="B21" s="21"/>
      <c r="C21" s="21"/>
      <c r="D21" s="21"/>
      <c r="E21" s="21"/>
      <c r="F21" s="21"/>
      <c r="G21" s="21"/>
      <c r="H21" s="21"/>
    </row>
    <row r="22" spans="1:16">
      <c r="A22" s="24"/>
      <c r="B22" s="25" t="s">
        <v>84</v>
      </c>
      <c r="C22" s="24"/>
      <c r="D22" s="24"/>
      <c r="E22" s="24"/>
      <c r="F22" s="24"/>
      <c r="G22" s="24"/>
      <c r="H22" s="26">
        <f>SUM(H13:H21)</f>
        <v>0</v>
      </c>
    </row>
    <row r="23" spans="1:16">
      <c r="A23" s="21"/>
      <c r="B23" s="21"/>
      <c r="C23" s="21"/>
      <c r="D23" s="21"/>
      <c r="E23" s="21"/>
      <c r="F23" s="21"/>
      <c r="G23" s="21"/>
      <c r="H23" s="20"/>
    </row>
    <row r="24" spans="1:16">
      <c r="A24" s="24"/>
      <c r="B24" s="25" t="s">
        <v>546</v>
      </c>
      <c r="C24" s="24"/>
      <c r="D24" s="100">
        <v>2.5000000000000001E-2</v>
      </c>
      <c r="E24" s="24"/>
      <c r="F24" s="24"/>
      <c r="G24" s="24"/>
      <c r="H24" s="26">
        <f>D24*H22</f>
        <v>0</v>
      </c>
    </row>
    <row r="25" spans="1:16">
      <c r="A25" s="21"/>
      <c r="B25" s="21"/>
      <c r="C25" s="21"/>
      <c r="D25" s="21"/>
      <c r="E25" s="21"/>
      <c r="F25" s="21"/>
      <c r="G25" s="21"/>
      <c r="H25" s="20"/>
    </row>
    <row r="26" spans="1:16">
      <c r="A26" s="24"/>
      <c r="B26" s="24" t="s">
        <v>85</v>
      </c>
      <c r="C26" s="24"/>
      <c r="D26" s="24"/>
      <c r="E26" s="24"/>
      <c r="F26" s="24"/>
      <c r="G26" s="24"/>
      <c r="H26" s="26">
        <f>H22+H24</f>
        <v>0</v>
      </c>
    </row>
    <row r="27" spans="1:16">
      <c r="A27" s="21"/>
      <c r="B27" s="21"/>
      <c r="C27" s="21"/>
      <c r="D27" s="21"/>
      <c r="E27" s="21"/>
      <c r="F27" s="21"/>
      <c r="G27" s="21"/>
      <c r="H27" s="20"/>
      <c r="P27" s="22"/>
    </row>
    <row r="28" spans="1:16">
      <c r="A28" s="24"/>
      <c r="B28" s="24" t="s">
        <v>86</v>
      </c>
      <c r="C28" s="24"/>
      <c r="D28" s="24"/>
      <c r="E28" s="24"/>
      <c r="F28" s="24"/>
      <c r="G28" s="24"/>
      <c r="H28" s="26">
        <f>H26*0.22</f>
        <v>0</v>
      </c>
    </row>
    <row r="29" spans="1:16">
      <c r="A29" s="21"/>
      <c r="B29" s="21"/>
      <c r="C29" s="21"/>
      <c r="D29" s="21"/>
      <c r="E29" s="21"/>
      <c r="F29" s="21"/>
      <c r="G29" s="21"/>
      <c r="H29" s="20"/>
    </row>
    <row r="30" spans="1:16">
      <c r="A30" s="27"/>
      <c r="B30" s="27" t="s">
        <v>87</v>
      </c>
      <c r="C30" s="27"/>
      <c r="D30" s="27"/>
      <c r="E30" s="27"/>
      <c r="F30" s="27"/>
      <c r="G30" s="27"/>
      <c r="H30" s="28">
        <f>H28+H26</f>
        <v>0</v>
      </c>
    </row>
    <row r="37" spans="2:6">
      <c r="B37" s="21" t="s">
        <v>88</v>
      </c>
      <c r="C37" s="21"/>
      <c r="D37" s="21"/>
      <c r="E37" s="21"/>
      <c r="F37" s="21"/>
    </row>
    <row r="38" spans="2:6">
      <c r="B38" s="21"/>
      <c r="C38" s="21"/>
      <c r="D38" s="21"/>
      <c r="E38" s="21"/>
      <c r="F38" s="21"/>
    </row>
    <row r="39" spans="2:6">
      <c r="B39" s="21"/>
      <c r="C39" s="21"/>
      <c r="D39" s="21"/>
      <c r="E39" s="21"/>
      <c r="F39" s="21"/>
    </row>
  </sheetData>
  <sheetProtection algorithmName="SHA-512" hashValue="Xi03zITQcqOKP0oepf5mvdOKyYnQsTbIFdquYe/yIlcXyEesffg3p+9wjBzXPP1E7ZXe17lju12JLMrvM+psaQ==" saltValue="v8e08nbz7dCuiZzZ+dxGkw==" spinCount="100000" sheet="1" objects="1" scenarios="1"/>
  <mergeCells count="2">
    <mergeCell ref="A1:H1"/>
    <mergeCell ref="A5:H6"/>
  </mergeCells>
  <pageMargins left="1.1812499999999999" right="0.196527777777778" top="0.78749999999999998" bottom="0.78749999999999998" header="0.511811023622047" footer="0.511811023622047"/>
  <pageSetup paperSize="9"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729FCF"/>
  </sheetPr>
  <dimension ref="A1:R39"/>
  <sheetViews>
    <sheetView showGridLines="0" zoomScaleNormal="100" workbookViewId="0">
      <selection activeCell="H15" sqref="H15"/>
    </sheetView>
  </sheetViews>
  <sheetFormatPr defaultColWidth="8.5546875" defaultRowHeight="18"/>
  <cols>
    <col min="1" max="1" width="5.6640625" customWidth="1"/>
    <col min="8" max="8" width="18.33203125" customWidth="1"/>
    <col min="15" max="15" width="13.33203125" customWidth="1"/>
    <col min="18" max="18" width="14.109375" customWidth="1"/>
    <col min="16384" max="16384" width="10" customWidth="1"/>
  </cols>
  <sheetData>
    <row r="1" spans="1:18">
      <c r="A1" s="605" t="s">
        <v>541</v>
      </c>
      <c r="B1" s="605"/>
      <c r="C1" s="605"/>
      <c r="D1" s="605"/>
      <c r="E1" s="605"/>
      <c r="F1" s="605"/>
      <c r="G1" s="605"/>
      <c r="H1" s="605"/>
    </row>
    <row r="5" spans="1:18" ht="18" customHeight="1">
      <c r="A5" s="608" t="s">
        <v>69</v>
      </c>
      <c r="B5" s="608"/>
      <c r="C5" s="608"/>
      <c r="D5" s="608"/>
      <c r="E5" s="608"/>
      <c r="F5" s="608"/>
      <c r="G5" s="608"/>
      <c r="H5" s="608"/>
    </row>
    <row r="6" spans="1:18">
      <c r="A6" s="608"/>
      <c r="B6" s="608"/>
      <c r="C6" s="608"/>
      <c r="D6" s="608"/>
      <c r="E6" s="608"/>
      <c r="F6" s="608"/>
      <c r="G6" s="608"/>
      <c r="H6" s="608"/>
    </row>
    <row r="11" spans="1:18">
      <c r="B11" s="18" t="s">
        <v>70</v>
      </c>
    </row>
    <row r="13" spans="1:18">
      <c r="A13" s="23" t="s">
        <v>71</v>
      </c>
      <c r="B13" s="23" t="s">
        <v>99</v>
      </c>
      <c r="C13" s="21"/>
      <c r="D13" s="21"/>
      <c r="E13" s="21"/>
      <c r="F13" s="21"/>
      <c r="G13" s="21"/>
      <c r="H13" s="22">
        <f>POPIS_VOKA!F32</f>
        <v>0</v>
      </c>
    </row>
    <row r="14" spans="1:18">
      <c r="A14" s="23" t="s">
        <v>76</v>
      </c>
      <c r="B14" s="23" t="s">
        <v>198</v>
      </c>
      <c r="C14" s="21"/>
      <c r="D14" s="21"/>
      <c r="E14" s="21"/>
      <c r="F14" s="21"/>
      <c r="G14" s="21"/>
      <c r="H14" s="22">
        <f>POPIS_VOKA!F49</f>
        <v>0</v>
      </c>
    </row>
    <row r="15" spans="1:18">
      <c r="A15" s="23" t="s">
        <v>82</v>
      </c>
      <c r="B15" s="23" t="s">
        <v>226</v>
      </c>
      <c r="C15" s="21"/>
      <c r="D15" s="21"/>
      <c r="E15" s="21"/>
      <c r="F15" s="21"/>
      <c r="G15" s="21"/>
      <c r="H15" s="22">
        <f>POPIS_VOKA!F81</f>
        <v>0</v>
      </c>
      <c r="O15" s="22"/>
    </row>
    <row r="16" spans="1:18">
      <c r="A16" s="23" t="s">
        <v>542</v>
      </c>
      <c r="B16" s="23" t="s">
        <v>309</v>
      </c>
      <c r="C16" s="21"/>
      <c r="D16" s="21"/>
      <c r="E16" s="21"/>
      <c r="F16" s="21"/>
      <c r="G16" s="21"/>
      <c r="H16" s="22">
        <f>POPIS_VOKA!F87</f>
        <v>0</v>
      </c>
      <c r="R16" s="22"/>
    </row>
    <row r="17" spans="1:18">
      <c r="A17" s="23" t="s">
        <v>543</v>
      </c>
      <c r="B17" s="23" t="s">
        <v>341</v>
      </c>
      <c r="C17" s="21"/>
      <c r="D17" s="21"/>
      <c r="E17" s="21"/>
      <c r="F17" s="21"/>
      <c r="G17" s="21"/>
      <c r="H17" s="22">
        <f>POPIS_VOKA!F108</f>
        <v>0</v>
      </c>
    </row>
    <row r="18" spans="1:18">
      <c r="A18" s="23" t="s">
        <v>544</v>
      </c>
      <c r="B18" s="23" t="s">
        <v>455</v>
      </c>
      <c r="C18" s="21"/>
      <c r="D18" s="21"/>
      <c r="E18" s="21"/>
      <c r="F18" s="21"/>
      <c r="G18" s="21"/>
      <c r="H18" s="22">
        <f>POPIS_VOKA!F112</f>
        <v>0</v>
      </c>
      <c r="O18" s="22"/>
    </row>
    <row r="19" spans="1:18">
      <c r="A19" s="23" t="s">
        <v>545</v>
      </c>
      <c r="B19" s="23" t="s">
        <v>517</v>
      </c>
      <c r="C19" s="21"/>
      <c r="D19" s="21"/>
      <c r="E19" s="21"/>
      <c r="F19" s="21"/>
      <c r="G19" s="21"/>
      <c r="H19" s="22">
        <f>POPIS_VOKA!F115</f>
        <v>0</v>
      </c>
      <c r="R19" s="22"/>
    </row>
    <row r="20" spans="1:18">
      <c r="A20" s="23" t="s">
        <v>545</v>
      </c>
      <c r="B20" s="23" t="s">
        <v>529</v>
      </c>
      <c r="C20" s="21"/>
      <c r="D20" s="21"/>
      <c r="E20" s="21"/>
      <c r="F20" s="21"/>
      <c r="G20" s="21"/>
      <c r="H20" s="22">
        <f>POPIS_VOKA!F124</f>
        <v>0</v>
      </c>
    </row>
    <row r="21" spans="1:18">
      <c r="A21" s="21"/>
      <c r="B21" s="21"/>
      <c r="C21" s="21"/>
      <c r="D21" s="21"/>
      <c r="E21" s="21"/>
      <c r="F21" s="21"/>
      <c r="G21" s="21"/>
      <c r="H21" s="21"/>
    </row>
    <row r="22" spans="1:18">
      <c r="A22" s="24"/>
      <c r="B22" s="25" t="s">
        <v>84</v>
      </c>
      <c r="C22" s="24"/>
      <c r="D22" s="24"/>
      <c r="E22" s="24"/>
      <c r="F22" s="24"/>
      <c r="G22" s="24"/>
      <c r="H22" s="26">
        <f>SUM(H13:H21)</f>
        <v>0</v>
      </c>
    </row>
    <row r="23" spans="1:18">
      <c r="A23" s="21"/>
      <c r="B23" s="21"/>
      <c r="C23" s="21"/>
      <c r="D23" s="21"/>
      <c r="E23" s="21"/>
      <c r="F23" s="21"/>
      <c r="G23" s="21"/>
      <c r="H23" s="20"/>
    </row>
    <row r="24" spans="1:18">
      <c r="A24" s="24"/>
      <c r="B24" s="25" t="s">
        <v>546</v>
      </c>
      <c r="C24" s="24"/>
      <c r="D24" s="100">
        <v>2.5000000000000001E-2</v>
      </c>
      <c r="E24" s="24"/>
      <c r="F24" s="24"/>
      <c r="G24" s="24"/>
      <c r="H24" s="26">
        <f>D24*H22</f>
        <v>0</v>
      </c>
    </row>
    <row r="25" spans="1:18">
      <c r="A25" s="21"/>
      <c r="B25" s="21"/>
      <c r="C25" s="21"/>
      <c r="D25" s="21"/>
      <c r="E25" s="21"/>
      <c r="F25" s="21"/>
      <c r="G25" s="21"/>
      <c r="H25" s="20"/>
    </row>
    <row r="26" spans="1:18">
      <c r="A26" s="24"/>
      <c r="B26" s="24" t="s">
        <v>85</v>
      </c>
      <c r="C26" s="24"/>
      <c r="D26" s="24"/>
      <c r="E26" s="24"/>
      <c r="F26" s="24"/>
      <c r="G26" s="24"/>
      <c r="H26" s="26">
        <f>H22+H24</f>
        <v>0</v>
      </c>
    </row>
    <row r="27" spans="1:18">
      <c r="A27" s="21"/>
      <c r="B27" s="21"/>
      <c r="C27" s="21"/>
      <c r="D27" s="21"/>
      <c r="E27" s="21"/>
      <c r="F27" s="21"/>
      <c r="G27" s="21"/>
      <c r="H27" s="20"/>
    </row>
    <row r="28" spans="1:18">
      <c r="A28" s="24"/>
      <c r="B28" s="24" t="s">
        <v>86</v>
      </c>
      <c r="C28" s="24"/>
      <c r="D28" s="24"/>
      <c r="E28" s="24"/>
      <c r="F28" s="24"/>
      <c r="G28" s="24"/>
      <c r="H28" s="26">
        <f>H26*0.22</f>
        <v>0</v>
      </c>
    </row>
    <row r="29" spans="1:18">
      <c r="A29" s="21"/>
      <c r="B29" s="21"/>
      <c r="C29" s="21"/>
      <c r="D29" s="21"/>
      <c r="E29" s="21"/>
      <c r="F29" s="21"/>
      <c r="G29" s="21"/>
      <c r="H29" s="20"/>
    </row>
    <row r="30" spans="1:18">
      <c r="A30" s="27"/>
      <c r="B30" s="27" t="s">
        <v>87</v>
      </c>
      <c r="C30" s="27"/>
      <c r="D30" s="27"/>
      <c r="E30" s="27"/>
      <c r="F30" s="27"/>
      <c r="G30" s="27"/>
      <c r="H30" s="28">
        <f>H28+H26</f>
        <v>0</v>
      </c>
    </row>
    <row r="37" spans="2:6">
      <c r="B37" s="21" t="s">
        <v>547</v>
      </c>
      <c r="C37" s="21"/>
      <c r="D37" s="21"/>
      <c r="E37" s="21"/>
      <c r="F37" s="21"/>
    </row>
    <row r="38" spans="2:6">
      <c r="B38" s="21"/>
      <c r="C38" s="21"/>
      <c r="D38" s="21"/>
      <c r="E38" s="21"/>
      <c r="F38" s="21"/>
    </row>
    <row r="39" spans="2:6">
      <c r="B39" s="21"/>
      <c r="C39" s="21"/>
      <c r="D39" s="21"/>
      <c r="E39" s="21"/>
      <c r="F39" s="21"/>
    </row>
  </sheetData>
  <sheetProtection algorithmName="SHA-512" hashValue="OYKI8ntBDHda6uqS3RXeZ/hfj+1+PNkdrOyF/bCm+T2Ox9PLMTlGlksvRtx5W1aUZGP/7kpveBZBRZWiFuRKwQ==" saltValue="ZoYvHWaCjW+2VjH2FJ1kFQ==" spinCount="100000" sheet="1" objects="1" scenarios="1"/>
  <mergeCells count="2">
    <mergeCell ref="A1:H1"/>
    <mergeCell ref="A5:H6"/>
  </mergeCells>
  <pageMargins left="1.1812499999999999" right="0.196527777777778" top="0.78749999999999998" bottom="0.78749999999999998" header="0.511811023622047" footer="0.511811023622047"/>
  <pageSetup paperSize="9"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729FCF"/>
  </sheetPr>
  <dimension ref="A1:K1018"/>
  <sheetViews>
    <sheetView topLeftCell="A108" zoomScale="150" zoomScaleNormal="150" workbookViewId="0">
      <selection activeCell="G125" sqref="G125"/>
    </sheetView>
  </sheetViews>
  <sheetFormatPr defaultColWidth="8.5546875" defaultRowHeight="18.75"/>
  <cols>
    <col min="1" max="1" width="5.6640625" style="29" customWidth="1"/>
    <col min="2" max="2" width="42.109375" style="29" customWidth="1"/>
    <col min="3" max="3" width="3.77734375" style="29" customWidth="1"/>
    <col min="4" max="4" width="5.6640625" style="29" customWidth="1"/>
    <col min="5" max="5" width="7.5546875" style="29" customWidth="1"/>
    <col min="6" max="6" width="8.109375" style="29" customWidth="1"/>
    <col min="7" max="11" width="8.5546875" style="29"/>
  </cols>
  <sheetData>
    <row r="1" spans="1:6" ht="13.5" customHeight="1">
      <c r="A1" s="30" t="s">
        <v>92</v>
      </c>
      <c r="B1" s="30" t="s">
        <v>93</v>
      </c>
      <c r="C1" s="30" t="s">
        <v>94</v>
      </c>
      <c r="D1" s="30" t="s">
        <v>95</v>
      </c>
      <c r="E1" s="334" t="s">
        <v>96</v>
      </c>
      <c r="F1" s="30" t="s">
        <v>97</v>
      </c>
    </row>
    <row r="2" spans="1:6" ht="8.25" customHeight="1">
      <c r="A2" s="31"/>
      <c r="B2" s="32"/>
      <c r="C2" s="31"/>
      <c r="D2" s="33"/>
      <c r="E2" s="335"/>
      <c r="F2" s="32"/>
    </row>
    <row r="3" spans="1:6" ht="16.5" customHeight="1">
      <c r="A3" s="34" t="s">
        <v>98</v>
      </c>
      <c r="B3" s="35" t="s">
        <v>99</v>
      </c>
      <c r="C3" s="36"/>
      <c r="D3" s="37"/>
      <c r="E3" s="336"/>
      <c r="F3" s="38"/>
    </row>
    <row r="4" spans="1:6" ht="8.25" customHeight="1">
      <c r="A4" s="39"/>
      <c r="B4" s="40"/>
      <c r="C4" s="39"/>
      <c r="D4" s="41"/>
      <c r="E4" s="337"/>
      <c r="F4" s="42"/>
    </row>
    <row r="5" spans="1:6" ht="13.5" customHeight="1">
      <c r="A5" s="43" t="s">
        <v>100</v>
      </c>
      <c r="B5" s="44" t="s">
        <v>101</v>
      </c>
      <c r="C5" s="45"/>
      <c r="D5" s="46"/>
      <c r="E5" s="338"/>
      <c r="F5" s="47"/>
    </row>
    <row r="6" spans="1:6" ht="13.5" customHeight="1">
      <c r="A6" s="48" t="s">
        <v>102</v>
      </c>
      <c r="B6" s="49" t="s">
        <v>103</v>
      </c>
      <c r="C6" s="50" t="s">
        <v>104</v>
      </c>
      <c r="D6" s="51">
        <v>0.35</v>
      </c>
      <c r="E6" s="83"/>
      <c r="F6" s="52">
        <f>E6*D6</f>
        <v>0</v>
      </c>
    </row>
    <row r="7" spans="1:6" ht="22.5">
      <c r="A7" s="48" t="s">
        <v>105</v>
      </c>
      <c r="B7" s="49" t="s">
        <v>106</v>
      </c>
      <c r="C7" s="50" t="s">
        <v>104</v>
      </c>
      <c r="D7" s="51">
        <v>0.35</v>
      </c>
      <c r="E7" s="83"/>
      <c r="F7" s="52">
        <f>E7*D7</f>
        <v>0</v>
      </c>
    </row>
    <row r="8" spans="1:6" ht="13.5" customHeight="1">
      <c r="A8" s="48" t="s">
        <v>107</v>
      </c>
      <c r="B8" s="49" t="s">
        <v>108</v>
      </c>
      <c r="C8" s="50" t="s">
        <v>109</v>
      </c>
      <c r="D8" s="53">
        <v>20</v>
      </c>
      <c r="E8" s="83"/>
      <c r="F8" s="52">
        <f>E8*D8</f>
        <v>0</v>
      </c>
    </row>
    <row r="9" spans="1:6" ht="22.5">
      <c r="A9" s="48" t="s">
        <v>110</v>
      </c>
      <c r="B9" s="49" t="s">
        <v>111</v>
      </c>
      <c r="C9" s="50" t="s">
        <v>109</v>
      </c>
      <c r="D9" s="53">
        <v>134</v>
      </c>
      <c r="E9" s="83"/>
      <c r="F9" s="52">
        <f>E9*D9</f>
        <v>0</v>
      </c>
    </row>
    <row r="10" spans="1:6" ht="13.5" customHeight="1">
      <c r="A10" s="43" t="s">
        <v>112</v>
      </c>
      <c r="B10" s="44" t="s">
        <v>113</v>
      </c>
      <c r="C10" s="45"/>
      <c r="D10" s="46"/>
      <c r="E10" s="338"/>
      <c r="F10" s="47"/>
    </row>
    <row r="11" spans="1:6" ht="33.75">
      <c r="A11" s="54"/>
      <c r="B11" s="55" t="s">
        <v>114</v>
      </c>
      <c r="C11" s="56"/>
      <c r="D11" s="57"/>
      <c r="E11" s="84"/>
      <c r="F11" s="58"/>
    </row>
    <row r="12" spans="1:6" ht="13.5" customHeight="1">
      <c r="A12" s="54" t="s">
        <v>115</v>
      </c>
      <c r="B12" s="59" t="s">
        <v>116</v>
      </c>
      <c r="C12" s="56"/>
      <c r="D12" s="57"/>
      <c r="E12" s="84"/>
      <c r="F12" s="58"/>
    </row>
    <row r="13" spans="1:6" ht="13.5" customHeight="1">
      <c r="A13" s="54" t="s">
        <v>128</v>
      </c>
      <c r="B13" s="59" t="s">
        <v>129</v>
      </c>
      <c r="C13" s="56"/>
      <c r="D13" s="57"/>
      <c r="E13" s="84" t="s">
        <v>130</v>
      </c>
      <c r="F13" s="58"/>
    </row>
    <row r="14" spans="1:6" ht="13.5" customHeight="1">
      <c r="A14" s="54" t="s">
        <v>148</v>
      </c>
      <c r="B14" s="59" t="s">
        <v>149</v>
      </c>
      <c r="C14" s="56"/>
      <c r="D14" s="57"/>
      <c r="E14" s="84"/>
      <c r="F14" s="58"/>
    </row>
    <row r="15" spans="1:6" ht="13.5" customHeight="1">
      <c r="A15" s="48" t="s">
        <v>150</v>
      </c>
      <c r="B15" s="49" t="s">
        <v>151</v>
      </c>
      <c r="C15" s="50" t="s">
        <v>152</v>
      </c>
      <c r="D15" s="53">
        <v>6722</v>
      </c>
      <c r="E15" s="83"/>
      <c r="F15" s="52">
        <f t="shared" ref="F15:F25" si="0">E15*D15</f>
        <v>0</v>
      </c>
    </row>
    <row r="16" spans="1:6" ht="13.5" customHeight="1">
      <c r="A16" s="48" t="s">
        <v>153</v>
      </c>
      <c r="B16" s="49" t="s">
        <v>154</v>
      </c>
      <c r="C16" s="50" t="s">
        <v>152</v>
      </c>
      <c r="D16" s="53">
        <v>3843</v>
      </c>
      <c r="E16" s="83"/>
      <c r="F16" s="52">
        <f t="shared" si="0"/>
        <v>0</v>
      </c>
    </row>
    <row r="17" spans="1:6" ht="13.5" customHeight="1">
      <c r="A17" s="48" t="s">
        <v>155</v>
      </c>
      <c r="B17" s="49" t="s">
        <v>156</v>
      </c>
      <c r="C17" s="50" t="s">
        <v>145</v>
      </c>
      <c r="D17" s="53">
        <v>37</v>
      </c>
      <c r="E17" s="83"/>
      <c r="F17" s="52">
        <f t="shared" si="0"/>
        <v>0</v>
      </c>
    </row>
    <row r="18" spans="1:6" ht="13.5" customHeight="1">
      <c r="A18" s="48" t="s">
        <v>157</v>
      </c>
      <c r="B18" s="49" t="s">
        <v>158</v>
      </c>
      <c r="C18" s="50" t="s">
        <v>145</v>
      </c>
      <c r="D18" s="53">
        <v>84</v>
      </c>
      <c r="E18" s="83"/>
      <c r="F18" s="52">
        <f t="shared" si="0"/>
        <v>0</v>
      </c>
    </row>
    <row r="19" spans="1:6" ht="13.5" customHeight="1">
      <c r="A19" s="48" t="s">
        <v>159</v>
      </c>
      <c r="B19" s="49" t="s">
        <v>160</v>
      </c>
      <c r="C19" s="50" t="s">
        <v>145</v>
      </c>
      <c r="D19" s="53">
        <v>751</v>
      </c>
      <c r="E19" s="83"/>
      <c r="F19" s="52">
        <f t="shared" si="0"/>
        <v>0</v>
      </c>
    </row>
    <row r="20" spans="1:6" ht="18.75" customHeight="1">
      <c r="A20" s="48" t="s">
        <v>161</v>
      </c>
      <c r="B20" s="49" t="s">
        <v>162</v>
      </c>
      <c r="C20" s="50" t="s">
        <v>145</v>
      </c>
      <c r="D20" s="53">
        <v>1132</v>
      </c>
      <c r="E20" s="83"/>
      <c r="F20" s="52">
        <f t="shared" si="0"/>
        <v>0</v>
      </c>
    </row>
    <row r="21" spans="1:6" ht="22.5">
      <c r="A21" s="48" t="s">
        <v>163</v>
      </c>
      <c r="B21" s="49" t="s">
        <v>164</v>
      </c>
      <c r="C21" s="50" t="s">
        <v>145</v>
      </c>
      <c r="D21" s="53">
        <v>127</v>
      </c>
      <c r="E21" s="83"/>
      <c r="F21" s="52">
        <f t="shared" si="0"/>
        <v>0</v>
      </c>
    </row>
    <row r="22" spans="1:6" ht="22.5">
      <c r="A22" s="48" t="s">
        <v>165</v>
      </c>
      <c r="B22" s="49" t="s">
        <v>166</v>
      </c>
      <c r="C22" s="50" t="s">
        <v>145</v>
      </c>
      <c r="D22" s="53">
        <v>207</v>
      </c>
      <c r="E22" s="83"/>
      <c r="F22" s="52">
        <f t="shared" si="0"/>
        <v>0</v>
      </c>
    </row>
    <row r="23" spans="1:6" ht="22.5">
      <c r="A23" s="48" t="s">
        <v>167</v>
      </c>
      <c r="B23" s="49" t="s">
        <v>168</v>
      </c>
      <c r="C23" s="50" t="s">
        <v>152</v>
      </c>
      <c r="D23" s="53">
        <v>129</v>
      </c>
      <c r="E23" s="83"/>
      <c r="F23" s="52">
        <f t="shared" si="0"/>
        <v>0</v>
      </c>
    </row>
    <row r="24" spans="1:6" ht="13.5" customHeight="1">
      <c r="A24" s="48" t="s">
        <v>169</v>
      </c>
      <c r="B24" s="49" t="s">
        <v>170</v>
      </c>
      <c r="C24" s="50" t="s">
        <v>152</v>
      </c>
      <c r="D24" s="53">
        <v>15</v>
      </c>
      <c r="E24" s="83"/>
      <c r="F24" s="52">
        <f t="shared" si="0"/>
        <v>0</v>
      </c>
    </row>
    <row r="25" spans="1:6" ht="13.5" customHeight="1">
      <c r="A25" s="48" t="s">
        <v>171</v>
      </c>
      <c r="B25" s="49" t="s">
        <v>172</v>
      </c>
      <c r="C25" s="50" t="s">
        <v>152</v>
      </c>
      <c r="D25" s="53">
        <v>15</v>
      </c>
      <c r="E25" s="83"/>
      <c r="F25" s="52">
        <f t="shared" si="0"/>
        <v>0</v>
      </c>
    </row>
    <row r="26" spans="1:6" ht="13.5" customHeight="1">
      <c r="A26" s="54" t="s">
        <v>173</v>
      </c>
      <c r="B26" s="59" t="s">
        <v>174</v>
      </c>
      <c r="C26" s="56"/>
      <c r="D26" s="57"/>
      <c r="E26" s="84"/>
      <c r="F26" s="58"/>
    </row>
    <row r="27" spans="1:6" ht="13.5" customHeight="1">
      <c r="A27" s="43" t="s">
        <v>188</v>
      </c>
      <c r="B27" s="44" t="s">
        <v>189</v>
      </c>
      <c r="C27" s="45"/>
      <c r="D27" s="46"/>
      <c r="E27" s="338"/>
      <c r="F27" s="47"/>
    </row>
    <row r="28" spans="1:6" ht="13.5" customHeight="1">
      <c r="A28" s="54" t="s">
        <v>190</v>
      </c>
      <c r="B28" s="59" t="s">
        <v>191</v>
      </c>
      <c r="C28" s="56"/>
      <c r="D28" s="57"/>
      <c r="E28" s="84"/>
      <c r="F28" s="58"/>
    </row>
    <row r="29" spans="1:6" ht="22.5">
      <c r="A29" s="48" t="s">
        <v>192</v>
      </c>
      <c r="B29" s="49" t="s">
        <v>193</v>
      </c>
      <c r="C29" s="50" t="s">
        <v>194</v>
      </c>
      <c r="D29" s="53">
        <v>0.33</v>
      </c>
      <c r="E29" s="83"/>
      <c r="F29" s="52">
        <f>E29*D29</f>
        <v>0</v>
      </c>
    </row>
    <row r="30" spans="1:6" ht="13.5" customHeight="1">
      <c r="A30" s="48" t="s">
        <v>195</v>
      </c>
      <c r="B30" s="49" t="s">
        <v>196</v>
      </c>
      <c r="C30" s="50" t="s">
        <v>109</v>
      </c>
      <c r="D30" s="53">
        <v>0.33</v>
      </c>
      <c r="E30" s="83"/>
      <c r="F30" s="52">
        <f>E30*D30</f>
        <v>0</v>
      </c>
    </row>
    <row r="31" spans="1:6" ht="8.25" customHeight="1">
      <c r="A31" s="61"/>
      <c r="B31" s="61"/>
      <c r="C31" s="61"/>
      <c r="D31" s="62"/>
      <c r="E31" s="339"/>
      <c r="F31" s="61"/>
    </row>
    <row r="32" spans="1:6" ht="13.5" customHeight="1">
      <c r="A32" s="63"/>
      <c r="B32" s="64" t="s">
        <v>84</v>
      </c>
      <c r="C32" s="63"/>
      <c r="D32" s="65"/>
      <c r="E32" s="340"/>
      <c r="F32" s="66">
        <f>SUM(F6:F31)</f>
        <v>0</v>
      </c>
    </row>
    <row r="33" spans="1:6" ht="16.5" customHeight="1">
      <c r="A33" s="34" t="s">
        <v>197</v>
      </c>
      <c r="B33" s="35" t="s">
        <v>198</v>
      </c>
      <c r="C33" s="36"/>
      <c r="D33" s="37"/>
      <c r="E33" s="336"/>
      <c r="F33" s="38"/>
    </row>
    <row r="34" spans="1:6" ht="8.25" customHeight="1">
      <c r="A34" s="39"/>
      <c r="B34" s="40"/>
      <c r="C34" s="39"/>
      <c r="D34" s="41"/>
      <c r="E34" s="337"/>
      <c r="F34" s="42"/>
    </row>
    <row r="35" spans="1:6" ht="13.5" customHeight="1">
      <c r="A35" s="43" t="s">
        <v>199</v>
      </c>
      <c r="B35" s="44" t="s">
        <v>200</v>
      </c>
      <c r="C35" s="45"/>
      <c r="D35" s="46"/>
      <c r="E35" s="338"/>
      <c r="F35" s="47"/>
    </row>
    <row r="36" spans="1:6" ht="13.5" customHeight="1">
      <c r="A36" s="48" t="s">
        <v>201</v>
      </c>
      <c r="B36" s="49" t="s">
        <v>202</v>
      </c>
      <c r="C36" s="50" t="s">
        <v>185</v>
      </c>
      <c r="D36" s="53">
        <v>150</v>
      </c>
      <c r="E36" s="83"/>
      <c r="F36" s="52">
        <f>E36*D36</f>
        <v>0</v>
      </c>
    </row>
    <row r="37" spans="1:6" ht="13.5" customHeight="1">
      <c r="A37" s="48" t="s">
        <v>203</v>
      </c>
      <c r="B37" s="49" t="s">
        <v>204</v>
      </c>
      <c r="C37" s="50" t="s">
        <v>185</v>
      </c>
      <c r="D37" s="53">
        <v>9284.1</v>
      </c>
      <c r="E37" s="83"/>
      <c r="F37" s="52">
        <f>E37*D37</f>
        <v>0</v>
      </c>
    </row>
    <row r="38" spans="1:6" ht="22.5">
      <c r="A38" s="48" t="s">
        <v>205</v>
      </c>
      <c r="B38" s="49" t="s">
        <v>206</v>
      </c>
      <c r="C38" s="50" t="s">
        <v>185</v>
      </c>
      <c r="D38" s="53">
        <v>1394.5</v>
      </c>
      <c r="E38" s="83"/>
      <c r="F38" s="52">
        <f>E38*D38</f>
        <v>0</v>
      </c>
    </row>
    <row r="39" spans="1:6" ht="33.75">
      <c r="A39" s="48" t="s">
        <v>207</v>
      </c>
      <c r="B39" s="49" t="s">
        <v>208</v>
      </c>
      <c r="C39" s="50" t="s">
        <v>185</v>
      </c>
      <c r="D39" s="53">
        <v>225</v>
      </c>
      <c r="E39" s="83"/>
      <c r="F39" s="52">
        <f>E39*D39</f>
        <v>0</v>
      </c>
    </row>
    <row r="40" spans="1:6" ht="13.5" customHeight="1">
      <c r="A40" s="67" t="s">
        <v>209</v>
      </c>
      <c r="B40" s="44" t="s">
        <v>210</v>
      </c>
      <c r="C40" s="45"/>
      <c r="D40" s="46"/>
      <c r="E40" s="338"/>
      <c r="F40" s="47"/>
    </row>
    <row r="41" spans="1:6" ht="13.5" customHeight="1">
      <c r="A41" s="48" t="s">
        <v>211</v>
      </c>
      <c r="B41" s="49" t="s">
        <v>212</v>
      </c>
      <c r="C41" s="50" t="s">
        <v>152</v>
      </c>
      <c r="D41" s="53">
        <v>13257.33</v>
      </c>
      <c r="E41" s="83"/>
      <c r="F41" s="52">
        <f>E41*D41</f>
        <v>0</v>
      </c>
    </row>
    <row r="42" spans="1:6" ht="13.5" customHeight="1">
      <c r="A42" s="43" t="s">
        <v>213</v>
      </c>
      <c r="B42" s="44" t="s">
        <v>214</v>
      </c>
      <c r="C42" s="45"/>
      <c r="D42" s="46"/>
      <c r="E42" s="338"/>
      <c r="F42" s="47"/>
    </row>
    <row r="43" spans="1:6" ht="42.75" customHeight="1">
      <c r="A43" s="48" t="s">
        <v>215</v>
      </c>
      <c r="B43" s="49" t="s">
        <v>216</v>
      </c>
      <c r="C43" s="50" t="s">
        <v>185</v>
      </c>
      <c r="D43" s="53">
        <v>1168.5</v>
      </c>
      <c r="E43" s="83"/>
      <c r="F43" s="52">
        <f>E43*D43</f>
        <v>0</v>
      </c>
    </row>
    <row r="44" spans="1:6" ht="45" customHeight="1">
      <c r="A44" s="48" t="s">
        <v>217</v>
      </c>
      <c r="B44" s="49" t="s">
        <v>218</v>
      </c>
      <c r="C44" s="50" t="s">
        <v>185</v>
      </c>
      <c r="D44" s="53">
        <v>3123</v>
      </c>
      <c r="E44" s="83"/>
      <c r="F44" s="52">
        <f>E44*D44</f>
        <v>0</v>
      </c>
    </row>
    <row r="45" spans="1:6" ht="13.5" customHeight="1">
      <c r="A45" s="43" t="s">
        <v>219</v>
      </c>
      <c r="B45" s="44" t="s">
        <v>220</v>
      </c>
      <c r="C45" s="45"/>
      <c r="D45" s="46"/>
      <c r="E45" s="338"/>
      <c r="F45" s="47"/>
    </row>
    <row r="46" spans="1:6" ht="22.5">
      <c r="A46" s="48" t="s">
        <v>221</v>
      </c>
      <c r="B46" s="49" t="s">
        <v>222</v>
      </c>
      <c r="C46" s="50" t="s">
        <v>152</v>
      </c>
      <c r="D46" s="53">
        <v>991</v>
      </c>
      <c r="E46" s="83"/>
      <c r="F46" s="52">
        <f>E46*D46</f>
        <v>0</v>
      </c>
    </row>
    <row r="47" spans="1:6" ht="13.5" customHeight="1">
      <c r="A47" s="48" t="s">
        <v>223</v>
      </c>
      <c r="B47" s="49" t="s">
        <v>224</v>
      </c>
      <c r="C47" s="50" t="s">
        <v>152</v>
      </c>
      <c r="D47" s="53">
        <v>991</v>
      </c>
      <c r="E47" s="83"/>
      <c r="F47" s="52">
        <f>E47*D47</f>
        <v>0</v>
      </c>
    </row>
    <row r="48" spans="1:6" ht="8.25" customHeight="1">
      <c r="A48" s="61"/>
      <c r="B48" s="61"/>
      <c r="C48" s="61"/>
      <c r="D48" s="62"/>
      <c r="E48" s="339"/>
      <c r="F48" s="61"/>
    </row>
    <row r="49" spans="1:11" ht="13.5" customHeight="1">
      <c r="A49" s="68"/>
      <c r="B49" s="69" t="s">
        <v>84</v>
      </c>
      <c r="C49" s="68"/>
      <c r="D49" s="70"/>
      <c r="E49" s="341"/>
      <c r="F49" s="71">
        <f>SUM(F36:F48)</f>
        <v>0</v>
      </c>
    </row>
    <row r="50" spans="1:11" ht="16.5" customHeight="1">
      <c r="A50" s="34" t="s">
        <v>225</v>
      </c>
      <c r="B50" s="35" t="s">
        <v>226</v>
      </c>
      <c r="C50" s="36"/>
      <c r="D50" s="37"/>
      <c r="E50" s="336"/>
      <c r="F50" s="38"/>
    </row>
    <row r="51" spans="1:11" ht="8.25" customHeight="1">
      <c r="A51" s="39"/>
      <c r="B51" s="40"/>
      <c r="C51" s="39"/>
      <c r="D51" s="41"/>
      <c r="E51" s="337"/>
      <c r="F51" s="42"/>
    </row>
    <row r="52" spans="1:11" ht="13.5" customHeight="1">
      <c r="A52" s="43" t="s">
        <v>227</v>
      </c>
      <c r="B52" s="44" t="s">
        <v>228</v>
      </c>
      <c r="C52" s="45"/>
      <c r="D52" s="46"/>
      <c r="E52" s="338"/>
      <c r="F52" s="47"/>
    </row>
    <row r="53" spans="1:11" ht="13.5" customHeight="1">
      <c r="A53" s="54" t="s">
        <v>229</v>
      </c>
      <c r="B53" s="59" t="s">
        <v>230</v>
      </c>
      <c r="C53" s="56"/>
      <c r="D53" s="57"/>
      <c r="E53" s="84"/>
      <c r="F53" s="58"/>
    </row>
    <row r="54" spans="1:11" ht="38.25" customHeight="1">
      <c r="A54" s="48" t="s">
        <v>231</v>
      </c>
      <c r="B54" s="49" t="s">
        <v>232</v>
      </c>
      <c r="C54" s="50" t="s">
        <v>185</v>
      </c>
      <c r="D54" s="53">
        <v>779</v>
      </c>
      <c r="E54" s="83"/>
      <c r="F54" s="52">
        <f>E54*D54</f>
        <v>0</v>
      </c>
    </row>
    <row r="55" spans="1:11" ht="48" customHeight="1">
      <c r="A55" s="48" t="s">
        <v>233</v>
      </c>
      <c r="B55" s="49" t="s">
        <v>234</v>
      </c>
      <c r="C55" s="50" t="s">
        <v>185</v>
      </c>
      <c r="D55" s="53">
        <v>2341.6</v>
      </c>
      <c r="E55" s="83"/>
      <c r="F55" s="52">
        <f>E55*D55</f>
        <v>0</v>
      </c>
    </row>
    <row r="56" spans="1:11" ht="13.5" customHeight="1">
      <c r="A56" s="54" t="s">
        <v>235</v>
      </c>
      <c r="B56" s="59" t="s">
        <v>236</v>
      </c>
      <c r="C56" s="56"/>
      <c r="D56" s="57"/>
      <c r="E56" s="84"/>
      <c r="F56" s="58"/>
    </row>
    <row r="57" spans="1:11" ht="29.25" customHeight="1">
      <c r="A57" s="54"/>
      <c r="B57" s="72" t="s">
        <v>237</v>
      </c>
      <c r="C57" s="56"/>
      <c r="D57" s="57"/>
      <c r="E57" s="84"/>
      <c r="F57" s="58"/>
    </row>
    <row r="58" spans="1:11" ht="17.25" customHeight="1">
      <c r="A58" s="48" t="s">
        <v>238</v>
      </c>
      <c r="B58" s="49" t="s">
        <v>239</v>
      </c>
      <c r="C58" s="50" t="s">
        <v>152</v>
      </c>
      <c r="D58" s="53">
        <v>8023</v>
      </c>
      <c r="E58" s="83"/>
      <c r="F58" s="52">
        <f>E58*D58</f>
        <v>0</v>
      </c>
    </row>
    <row r="59" spans="1:11" ht="33.75">
      <c r="A59" s="48" t="s">
        <v>242</v>
      </c>
      <c r="B59" s="49" t="s">
        <v>243</v>
      </c>
      <c r="C59" s="50" t="s">
        <v>152</v>
      </c>
      <c r="D59" s="53">
        <v>3510</v>
      </c>
      <c r="E59" s="83"/>
      <c r="F59" s="52">
        <f>E59*D59</f>
        <v>0</v>
      </c>
      <c r="G59" s="60"/>
      <c r="H59" s="60"/>
      <c r="I59" s="60"/>
      <c r="J59" s="60"/>
      <c r="K59" s="60" t="e">
        <f>REKAP_ENERGETIKA!R20/POPIS_ENERGETIKA!E58</f>
        <v>#DIV/0!</v>
      </c>
    </row>
    <row r="60" spans="1:11" ht="13.5" customHeight="1">
      <c r="A60" s="54" t="s">
        <v>244</v>
      </c>
      <c r="B60" s="59" t="s">
        <v>245</v>
      </c>
      <c r="C60" s="56"/>
      <c r="D60" s="57"/>
      <c r="E60" s="84"/>
      <c r="F60" s="58"/>
    </row>
    <row r="61" spans="1:11" ht="33.75">
      <c r="A61" s="48" t="s">
        <v>246</v>
      </c>
      <c r="B61" s="49" t="s">
        <v>247</v>
      </c>
      <c r="C61" s="50" t="s">
        <v>152</v>
      </c>
      <c r="D61" s="53">
        <v>8131</v>
      </c>
      <c r="E61" s="83"/>
      <c r="F61" s="52">
        <f>E61*D61</f>
        <v>0</v>
      </c>
      <c r="H61" s="29" t="s">
        <v>79</v>
      </c>
    </row>
    <row r="62" spans="1:11" ht="13.5" customHeight="1">
      <c r="A62" s="43" t="s">
        <v>248</v>
      </c>
      <c r="B62" s="44" t="s">
        <v>249</v>
      </c>
      <c r="C62" s="45"/>
      <c r="D62" s="46"/>
      <c r="E62" s="338"/>
      <c r="F62" s="47"/>
      <c r="G62" s="60"/>
      <c r="H62" s="60"/>
      <c r="I62" s="60"/>
      <c r="J62" s="60"/>
      <c r="K62" s="60"/>
    </row>
    <row r="63" spans="1:11" ht="13.5" customHeight="1">
      <c r="A63" s="54" t="s">
        <v>250</v>
      </c>
      <c r="B63" s="59" t="s">
        <v>251</v>
      </c>
      <c r="C63" s="56"/>
      <c r="D63" s="57"/>
      <c r="E63" s="84"/>
      <c r="F63" s="58"/>
    </row>
    <row r="64" spans="1:11" ht="13.5" customHeight="1">
      <c r="A64" s="73" t="s">
        <v>252</v>
      </c>
      <c r="B64" s="6" t="s">
        <v>253</v>
      </c>
      <c r="C64" s="74" t="s">
        <v>152</v>
      </c>
      <c r="D64" s="75">
        <v>3500</v>
      </c>
      <c r="E64" s="342"/>
      <c r="F64" s="76">
        <f>E64*D64</f>
        <v>0</v>
      </c>
    </row>
    <row r="65" spans="1:11" ht="13.5" customHeight="1">
      <c r="A65" s="73" t="s">
        <v>254</v>
      </c>
      <c r="B65" s="6" t="s">
        <v>255</v>
      </c>
      <c r="C65" s="74" t="s">
        <v>152</v>
      </c>
      <c r="D65" s="75">
        <v>3500</v>
      </c>
      <c r="E65" s="342"/>
      <c r="F65" s="76">
        <f>E65*D65</f>
        <v>0</v>
      </c>
    </row>
    <row r="66" spans="1:11" ht="33.75">
      <c r="A66" s="73" t="s">
        <v>256</v>
      </c>
      <c r="B66" s="49" t="s">
        <v>257</v>
      </c>
      <c r="C66" s="50" t="s">
        <v>152</v>
      </c>
      <c r="D66" s="53">
        <v>3510</v>
      </c>
      <c r="E66" s="83"/>
      <c r="F66" s="52">
        <f>E66*D66</f>
        <v>0</v>
      </c>
    </row>
    <row r="67" spans="1:11" ht="13.5" customHeight="1">
      <c r="A67" s="54" t="s">
        <v>260</v>
      </c>
      <c r="B67" s="59" t="s">
        <v>261</v>
      </c>
      <c r="C67" s="56"/>
      <c r="D67" s="57"/>
      <c r="E67" s="84"/>
      <c r="F67" s="58"/>
    </row>
    <row r="68" spans="1:11" ht="45">
      <c r="A68" s="48" t="s">
        <v>262</v>
      </c>
      <c r="B68" s="49" t="s">
        <v>263</v>
      </c>
      <c r="C68" s="50" t="s">
        <v>152</v>
      </c>
      <c r="D68" s="53">
        <v>175</v>
      </c>
      <c r="E68" s="83"/>
      <c r="F68" s="52">
        <f>E68*D68</f>
        <v>0</v>
      </c>
    </row>
    <row r="69" spans="1:11" ht="13.5" customHeight="1">
      <c r="A69" s="54" t="s">
        <v>264</v>
      </c>
      <c r="B69" s="59" t="s">
        <v>265</v>
      </c>
      <c r="C69" s="56"/>
      <c r="D69" s="57"/>
      <c r="E69" s="84"/>
      <c r="F69" s="58"/>
      <c r="G69" s="60"/>
      <c r="H69" s="60"/>
      <c r="I69" s="60"/>
      <c r="J69" s="60"/>
      <c r="K69" s="60"/>
    </row>
    <row r="70" spans="1:11" ht="33.75">
      <c r="A70" s="48" t="s">
        <v>266</v>
      </c>
      <c r="B70" s="49" t="s">
        <v>267</v>
      </c>
      <c r="C70" s="50" t="s">
        <v>152</v>
      </c>
      <c r="D70" s="53">
        <v>7456</v>
      </c>
      <c r="E70" s="83"/>
      <c r="F70" s="52">
        <f>E70*D70</f>
        <v>0</v>
      </c>
      <c r="G70" s="77"/>
      <c r="H70" s="77"/>
      <c r="I70" s="77"/>
      <c r="J70" s="77"/>
      <c r="K70" s="77"/>
    </row>
    <row r="71" spans="1:11" ht="13.5" customHeight="1">
      <c r="A71" s="78" t="s">
        <v>268</v>
      </c>
      <c r="B71" s="79" t="s">
        <v>269</v>
      </c>
      <c r="C71" s="80"/>
      <c r="D71" s="81"/>
      <c r="E71" s="343"/>
      <c r="F71" s="82"/>
      <c r="G71" s="60"/>
      <c r="H71" s="60"/>
      <c r="I71" s="60"/>
      <c r="J71" s="60"/>
      <c r="K71" s="60"/>
    </row>
    <row r="72" spans="1:11" ht="39.75" customHeight="1">
      <c r="A72" s="48" t="s">
        <v>270</v>
      </c>
      <c r="B72" s="49" t="s">
        <v>271</v>
      </c>
      <c r="C72" s="50" t="s">
        <v>152</v>
      </c>
      <c r="D72" s="53">
        <v>32</v>
      </c>
      <c r="E72" s="83"/>
      <c r="F72" s="52">
        <f>E72*D72</f>
        <v>0</v>
      </c>
    </row>
    <row r="73" spans="1:11" ht="40.5" customHeight="1">
      <c r="A73" s="48" t="s">
        <v>272</v>
      </c>
      <c r="B73" s="49" t="s">
        <v>273</v>
      </c>
      <c r="C73" s="50" t="s">
        <v>152</v>
      </c>
      <c r="D73" s="53">
        <v>66</v>
      </c>
      <c r="E73" s="83"/>
      <c r="F73" s="52">
        <f>E73*D73</f>
        <v>0</v>
      </c>
    </row>
    <row r="74" spans="1:11" ht="63.75" customHeight="1">
      <c r="A74" s="48" t="s">
        <v>274</v>
      </c>
      <c r="B74" s="49" t="s">
        <v>275</v>
      </c>
      <c r="C74" s="50" t="s">
        <v>152</v>
      </c>
      <c r="D74" s="53">
        <v>136</v>
      </c>
      <c r="E74" s="83"/>
      <c r="F74" s="52">
        <f>E74*D74</f>
        <v>0</v>
      </c>
      <c r="J74" s="29" t="s">
        <v>130</v>
      </c>
    </row>
    <row r="75" spans="1:11" ht="33.75">
      <c r="A75" s="48" t="s">
        <v>278</v>
      </c>
      <c r="B75" s="49" t="s">
        <v>279</v>
      </c>
      <c r="C75" s="50" t="s">
        <v>152</v>
      </c>
      <c r="D75" s="53">
        <v>34</v>
      </c>
      <c r="E75" s="83"/>
      <c r="F75" s="52">
        <f>E75*D75</f>
        <v>0</v>
      </c>
    </row>
    <row r="76" spans="1:11" ht="13.5" customHeight="1">
      <c r="A76" s="43" t="s">
        <v>284</v>
      </c>
      <c r="B76" s="44" t="s">
        <v>285</v>
      </c>
      <c r="C76" s="45"/>
      <c r="D76" s="46"/>
      <c r="E76" s="338"/>
      <c r="F76" s="47"/>
    </row>
    <row r="77" spans="1:11" ht="13.5" customHeight="1">
      <c r="A77" s="54" t="s">
        <v>286</v>
      </c>
      <c r="B77" s="59" t="s">
        <v>287</v>
      </c>
      <c r="C77" s="56"/>
      <c r="D77" s="57"/>
      <c r="E77" s="84"/>
      <c r="F77" s="58"/>
    </row>
    <row r="78" spans="1:11" ht="32.25" customHeight="1">
      <c r="A78" s="48" t="s">
        <v>288</v>
      </c>
      <c r="B78" s="49" t="s">
        <v>289</v>
      </c>
      <c r="C78" s="50" t="s">
        <v>145</v>
      </c>
      <c r="D78" s="53">
        <v>1485</v>
      </c>
      <c r="E78" s="83"/>
      <c r="F78" s="52">
        <f>E78*D78</f>
        <v>0</v>
      </c>
    </row>
    <row r="79" spans="1:11" ht="33.75">
      <c r="A79" s="48" t="s">
        <v>290</v>
      </c>
      <c r="B79" s="49" t="s">
        <v>291</v>
      </c>
      <c r="C79" s="50" t="s">
        <v>145</v>
      </c>
      <c r="D79" s="53">
        <v>1408</v>
      </c>
      <c r="E79" s="83"/>
      <c r="F79" s="52">
        <f>E79*D79</f>
        <v>0</v>
      </c>
    </row>
    <row r="80" spans="1:11" ht="8.25" customHeight="1">
      <c r="A80" s="61"/>
      <c r="B80" s="61"/>
      <c r="C80" s="61"/>
      <c r="D80" s="62"/>
      <c r="E80" s="339"/>
      <c r="F80" s="61"/>
    </row>
    <row r="81" spans="1:6" ht="13.5" customHeight="1">
      <c r="A81" s="68"/>
      <c r="B81" s="69" t="s">
        <v>84</v>
      </c>
      <c r="C81" s="68"/>
      <c r="D81" s="70"/>
      <c r="E81" s="341"/>
      <c r="F81" s="71">
        <f>SUM(F54:F80)</f>
        <v>0</v>
      </c>
    </row>
    <row r="82" spans="1:6" ht="16.5" customHeight="1">
      <c r="A82" s="34" t="s">
        <v>308</v>
      </c>
      <c r="B82" s="35" t="s">
        <v>309</v>
      </c>
      <c r="C82" s="36"/>
      <c r="D82" s="37"/>
      <c r="E82" s="336"/>
      <c r="F82" s="38"/>
    </row>
    <row r="83" spans="1:6" ht="8.25" customHeight="1">
      <c r="A83" s="39"/>
      <c r="B83" s="40"/>
      <c r="C83" s="39"/>
      <c r="D83" s="41"/>
      <c r="E83" s="337"/>
      <c r="F83" s="42"/>
    </row>
    <row r="84" spans="1:6" ht="13.5" customHeight="1">
      <c r="A84" s="54" t="s">
        <v>310</v>
      </c>
      <c r="B84" s="59" t="s">
        <v>311</v>
      </c>
      <c r="C84" s="56"/>
      <c r="D84" s="57"/>
      <c r="E84" s="84"/>
      <c r="F84" s="58"/>
    </row>
    <row r="85" spans="1:6" ht="13.5" customHeight="1">
      <c r="A85" s="54" t="s">
        <v>320</v>
      </c>
      <c r="B85" s="59" t="s">
        <v>321</v>
      </c>
      <c r="C85" s="56"/>
      <c r="D85" s="57"/>
      <c r="E85" s="84"/>
      <c r="F85" s="58"/>
    </row>
    <row r="86" spans="1:6" ht="8.25" customHeight="1">
      <c r="A86" s="61"/>
      <c r="B86" s="61"/>
      <c r="C86" s="61"/>
      <c r="D86" s="62"/>
      <c r="E86" s="339"/>
      <c r="F86" s="61"/>
    </row>
    <row r="87" spans="1:6" ht="13.5" customHeight="1">
      <c r="A87" s="68"/>
      <c r="B87" s="69" t="s">
        <v>84</v>
      </c>
      <c r="C87" s="68"/>
      <c r="D87" s="70"/>
      <c r="E87" s="341"/>
      <c r="F87" s="71">
        <f>SUM(F84:F86)</f>
        <v>0</v>
      </c>
    </row>
    <row r="88" spans="1:6" ht="16.5" customHeight="1">
      <c r="A88" s="34" t="s">
        <v>340</v>
      </c>
      <c r="B88" s="35" t="s">
        <v>341</v>
      </c>
      <c r="C88" s="36"/>
      <c r="D88" s="37"/>
      <c r="E88" s="336"/>
      <c r="F88" s="38"/>
    </row>
    <row r="89" spans="1:6" ht="8.25" customHeight="1">
      <c r="A89" s="39"/>
      <c r="B89" s="40"/>
      <c r="C89" s="39"/>
      <c r="D89" s="41"/>
      <c r="E89" s="337"/>
      <c r="F89" s="42"/>
    </row>
    <row r="90" spans="1:6" ht="11.25" customHeight="1">
      <c r="A90" s="54" t="s">
        <v>342</v>
      </c>
      <c r="B90" s="59" t="s">
        <v>343</v>
      </c>
      <c r="C90" s="56"/>
      <c r="D90" s="57"/>
      <c r="E90" s="84"/>
      <c r="F90" s="58"/>
    </row>
    <row r="91" spans="1:6" ht="33.75" customHeight="1">
      <c r="A91" s="48" t="s">
        <v>344</v>
      </c>
      <c r="B91" s="85" t="s">
        <v>345</v>
      </c>
      <c r="C91" s="50" t="s">
        <v>145</v>
      </c>
      <c r="D91" s="53">
        <v>26.8</v>
      </c>
      <c r="E91" s="83"/>
      <c r="F91" s="52">
        <f>E91*D91</f>
        <v>0</v>
      </c>
    </row>
    <row r="92" spans="1:6" ht="13.5" customHeight="1">
      <c r="A92" s="78" t="s">
        <v>346</v>
      </c>
      <c r="B92" s="79" t="s">
        <v>347</v>
      </c>
      <c r="C92" s="80"/>
      <c r="D92" s="81"/>
      <c r="E92" s="344"/>
      <c r="F92" s="82"/>
    </row>
    <row r="93" spans="1:6" ht="13.5" customHeight="1">
      <c r="A93" s="54" t="s">
        <v>353</v>
      </c>
      <c r="B93" s="59" t="s">
        <v>354</v>
      </c>
      <c r="C93" s="56"/>
      <c r="D93" s="57"/>
      <c r="E93" s="84"/>
      <c r="F93" s="58"/>
    </row>
    <row r="94" spans="1:6" ht="13.5" customHeight="1">
      <c r="A94" s="43" t="s">
        <v>377</v>
      </c>
      <c r="B94" s="44" t="s">
        <v>378</v>
      </c>
      <c r="C94" s="45"/>
      <c r="D94" s="46"/>
      <c r="E94" s="338"/>
      <c r="F94" s="47"/>
    </row>
    <row r="95" spans="1:6" ht="24.75" customHeight="1">
      <c r="A95" s="50" t="s">
        <v>379</v>
      </c>
      <c r="B95" s="49" t="s">
        <v>380</v>
      </c>
      <c r="C95" s="50" t="s">
        <v>109</v>
      </c>
      <c r="D95" s="53">
        <v>7</v>
      </c>
      <c r="E95" s="83"/>
      <c r="F95" s="52">
        <f>D95*E95</f>
        <v>0</v>
      </c>
    </row>
    <row r="96" spans="1:6" ht="20.25" customHeight="1">
      <c r="A96" s="50" t="s">
        <v>381</v>
      </c>
      <c r="B96" s="49" t="s">
        <v>380</v>
      </c>
      <c r="C96" s="50" t="s">
        <v>109</v>
      </c>
      <c r="D96" s="53">
        <v>5</v>
      </c>
      <c r="E96" s="83"/>
      <c r="F96" s="52">
        <f>D96*E96</f>
        <v>0</v>
      </c>
    </row>
    <row r="97" spans="1:6" ht="48" customHeight="1">
      <c r="A97" s="50" t="s">
        <v>389</v>
      </c>
      <c r="B97" s="49" t="s">
        <v>390</v>
      </c>
      <c r="C97" s="88"/>
      <c r="D97" s="89"/>
      <c r="E97" s="346"/>
      <c r="F97" s="52"/>
    </row>
    <row r="98" spans="1:6" ht="13.5" customHeight="1">
      <c r="A98" s="86"/>
      <c r="B98" s="87" t="s">
        <v>391</v>
      </c>
      <c r="C98" s="50" t="s">
        <v>119</v>
      </c>
      <c r="D98" s="53">
        <v>40</v>
      </c>
      <c r="E98" s="83"/>
      <c r="F98" s="52">
        <f>D98*E98</f>
        <v>0</v>
      </c>
    </row>
    <row r="99" spans="1:6" ht="13.5" customHeight="1">
      <c r="A99" s="86"/>
      <c r="B99" s="87" t="s">
        <v>392</v>
      </c>
      <c r="C99" s="50" t="s">
        <v>119</v>
      </c>
      <c r="D99" s="53">
        <v>205</v>
      </c>
      <c r="E99" s="83"/>
      <c r="F99" s="52">
        <f>D99*E99</f>
        <v>0</v>
      </c>
    </row>
    <row r="100" spans="1:6" ht="13.5" customHeight="1">
      <c r="A100" s="86"/>
      <c r="B100" s="87" t="s">
        <v>393</v>
      </c>
      <c r="C100" s="50" t="s">
        <v>119</v>
      </c>
      <c r="D100" s="53">
        <v>305</v>
      </c>
      <c r="E100" s="83"/>
      <c r="F100" s="52">
        <f>D100*E100</f>
        <v>0</v>
      </c>
    </row>
    <row r="101" spans="1:6" ht="13.5" customHeight="1">
      <c r="A101" s="86"/>
      <c r="B101" s="87" t="s">
        <v>394</v>
      </c>
      <c r="C101" s="50" t="s">
        <v>119</v>
      </c>
      <c r="D101" s="53">
        <v>387</v>
      </c>
      <c r="E101" s="83"/>
      <c r="F101" s="52">
        <f>D101*E101</f>
        <v>0</v>
      </c>
    </row>
    <row r="102" spans="1:6" ht="13.5" customHeight="1">
      <c r="A102" s="43" t="s">
        <v>414</v>
      </c>
      <c r="B102" s="44" t="s">
        <v>415</v>
      </c>
      <c r="C102" s="45"/>
      <c r="D102" s="46"/>
      <c r="E102" s="338"/>
      <c r="F102" s="47"/>
    </row>
    <row r="103" spans="1:6" ht="13.5" customHeight="1">
      <c r="A103" s="54" t="s">
        <v>428</v>
      </c>
      <c r="B103" s="59" t="s">
        <v>429</v>
      </c>
      <c r="C103" s="56"/>
      <c r="D103" s="57"/>
      <c r="E103" s="84"/>
      <c r="F103" s="58"/>
    </row>
    <row r="104" spans="1:6" ht="13.5" customHeight="1">
      <c r="A104" s="54" t="s">
        <v>430</v>
      </c>
      <c r="B104" s="59" t="s">
        <v>431</v>
      </c>
      <c r="C104" s="56"/>
      <c r="D104" s="57"/>
      <c r="E104" s="84"/>
      <c r="F104" s="58"/>
    </row>
    <row r="105" spans="1:6" ht="13.5" customHeight="1">
      <c r="A105" s="54" t="s">
        <v>442</v>
      </c>
      <c r="B105" s="59" t="s">
        <v>443</v>
      </c>
      <c r="C105" s="56"/>
      <c r="D105" s="57"/>
      <c r="E105" s="84"/>
      <c r="F105" s="58"/>
    </row>
    <row r="106" spans="1:6" ht="65.25" customHeight="1">
      <c r="A106" s="91" t="s">
        <v>444</v>
      </c>
      <c r="B106" s="49" t="s">
        <v>445</v>
      </c>
      <c r="C106" s="90" t="s">
        <v>185</v>
      </c>
      <c r="D106" s="92">
        <v>105</v>
      </c>
      <c r="E106" s="83"/>
      <c r="F106" s="93">
        <f>E106*D106</f>
        <v>0</v>
      </c>
    </row>
    <row r="107" spans="1:6" ht="26.25" customHeight="1">
      <c r="A107" s="91" t="s">
        <v>446</v>
      </c>
      <c r="B107" s="49" t="s">
        <v>447</v>
      </c>
      <c r="C107" s="90" t="s">
        <v>152</v>
      </c>
      <c r="D107" s="92">
        <v>105</v>
      </c>
      <c r="E107" s="83"/>
      <c r="F107" s="93">
        <f>E107*D107</f>
        <v>0</v>
      </c>
    </row>
    <row r="108" spans="1:6" ht="13.5" customHeight="1">
      <c r="A108" s="68"/>
      <c r="B108" s="69" t="s">
        <v>84</v>
      </c>
      <c r="C108" s="68"/>
      <c r="D108" s="70"/>
      <c r="E108" s="341"/>
      <c r="F108" s="71">
        <f>SUM(F91:F107)</f>
        <v>0</v>
      </c>
    </row>
    <row r="109" spans="1:6" ht="16.5" customHeight="1">
      <c r="A109" s="34" t="s">
        <v>454</v>
      </c>
      <c r="B109" s="35" t="s">
        <v>455</v>
      </c>
      <c r="C109" s="36"/>
      <c r="D109" s="37"/>
      <c r="E109" s="336"/>
      <c r="F109" s="38"/>
    </row>
    <row r="110" spans="1:6" ht="8.25" customHeight="1">
      <c r="A110" s="39"/>
      <c r="B110" s="40"/>
      <c r="C110" s="39"/>
      <c r="D110" s="41"/>
      <c r="E110" s="337"/>
      <c r="F110" s="42"/>
    </row>
    <row r="111" spans="1:6" ht="8.25" customHeight="1">
      <c r="A111" s="61"/>
      <c r="B111" s="61"/>
      <c r="C111" s="61"/>
      <c r="D111" s="62"/>
      <c r="E111" s="339"/>
      <c r="F111" s="61"/>
    </row>
    <row r="112" spans="1:6" ht="13.5" customHeight="1">
      <c r="A112" s="68"/>
      <c r="B112" s="69" t="s">
        <v>84</v>
      </c>
      <c r="C112" s="68"/>
      <c r="D112" s="70"/>
      <c r="E112" s="341"/>
      <c r="F112" s="71">
        <f>SUM(F111:F111)</f>
        <v>0</v>
      </c>
    </row>
    <row r="113" spans="1:6" ht="13.5" customHeight="1">
      <c r="A113" s="34" t="s">
        <v>516</v>
      </c>
      <c r="B113" s="35" t="s">
        <v>517</v>
      </c>
      <c r="C113" s="36"/>
      <c r="D113" s="37"/>
      <c r="E113" s="336"/>
      <c r="F113" s="38"/>
    </row>
    <row r="114" spans="1:6" ht="13.5" customHeight="1">
      <c r="A114" s="101"/>
      <c r="B114" s="102"/>
      <c r="C114" s="103"/>
      <c r="D114" s="104"/>
      <c r="E114" s="349"/>
      <c r="F114" s="105"/>
    </row>
    <row r="115" spans="1:6" ht="13.5" customHeight="1">
      <c r="A115" s="68"/>
      <c r="B115" s="69" t="s">
        <v>84</v>
      </c>
      <c r="C115" s="68"/>
      <c r="D115" s="70"/>
      <c r="E115" s="341"/>
      <c r="F115" s="71">
        <f>SUM(F114:F114)</f>
        <v>0</v>
      </c>
    </row>
    <row r="116" spans="1:6" ht="16.5" customHeight="1">
      <c r="A116" s="34" t="s">
        <v>528</v>
      </c>
      <c r="B116" s="35" t="s">
        <v>529</v>
      </c>
      <c r="C116" s="36"/>
      <c r="D116" s="37"/>
      <c r="E116" s="336"/>
      <c r="F116" s="38"/>
    </row>
    <row r="117" spans="1:6" ht="8.25" customHeight="1">
      <c r="A117" s="39"/>
      <c r="B117" s="40"/>
      <c r="C117" s="39"/>
      <c r="D117" s="41"/>
      <c r="E117" s="337"/>
      <c r="F117" s="42"/>
    </row>
    <row r="118" spans="1:6" ht="13.5" customHeight="1">
      <c r="A118" s="54" t="s">
        <v>530</v>
      </c>
      <c r="B118" s="59" t="s">
        <v>531</v>
      </c>
      <c r="C118" s="56"/>
      <c r="D118" s="57"/>
      <c r="E118" s="84"/>
      <c r="F118" s="58"/>
    </row>
    <row r="119" spans="1:6" ht="13.5" customHeight="1">
      <c r="A119" s="48" t="s">
        <v>532</v>
      </c>
      <c r="B119" s="49" t="s">
        <v>533</v>
      </c>
      <c r="C119" s="50" t="s">
        <v>534</v>
      </c>
      <c r="D119" s="53">
        <v>100</v>
      </c>
      <c r="E119" s="83"/>
      <c r="F119" s="52">
        <f>E119*D119</f>
        <v>0</v>
      </c>
    </row>
    <row r="120" spans="1:6" ht="13.5" customHeight="1">
      <c r="A120" s="48" t="s">
        <v>535</v>
      </c>
      <c r="B120" s="49" t="s">
        <v>536</v>
      </c>
      <c r="C120" s="50" t="s">
        <v>534</v>
      </c>
      <c r="D120" s="53">
        <v>10</v>
      </c>
      <c r="E120" s="83"/>
      <c r="F120" s="52">
        <f>E120*D120</f>
        <v>0</v>
      </c>
    </row>
    <row r="121" spans="1:6" ht="13.5" customHeight="1">
      <c r="A121" s="48" t="s">
        <v>537</v>
      </c>
      <c r="B121" s="49" t="s">
        <v>538</v>
      </c>
      <c r="C121" s="50" t="s">
        <v>109</v>
      </c>
      <c r="D121" s="53">
        <v>0.33</v>
      </c>
      <c r="E121" s="83"/>
      <c r="F121" s="52">
        <f>E121*D121</f>
        <v>0</v>
      </c>
    </row>
    <row r="122" spans="1:6" ht="13.5" customHeight="1">
      <c r="A122" s="48" t="s">
        <v>539</v>
      </c>
      <c r="B122" s="49" t="s">
        <v>540</v>
      </c>
      <c r="C122" s="50" t="s">
        <v>109</v>
      </c>
      <c r="D122" s="53">
        <v>0.33</v>
      </c>
      <c r="E122" s="83"/>
      <c r="F122" s="52">
        <f>E122*D122</f>
        <v>0</v>
      </c>
    </row>
    <row r="123" spans="1:6" ht="8.25" customHeight="1">
      <c r="A123" s="61"/>
      <c r="B123" s="61"/>
      <c r="C123" s="61"/>
      <c r="D123" s="62"/>
      <c r="E123" s="339"/>
      <c r="F123" s="61"/>
    </row>
    <row r="124" spans="1:6" ht="13.5" customHeight="1">
      <c r="A124" s="68"/>
      <c r="B124" s="69" t="s">
        <v>84</v>
      </c>
      <c r="C124" s="68"/>
      <c r="D124" s="70"/>
      <c r="E124" s="341"/>
      <c r="F124" s="71">
        <f>SUM(F119:F123)</f>
        <v>0</v>
      </c>
    </row>
    <row r="125" spans="1:6" ht="13.5" customHeight="1">
      <c r="A125" s="94"/>
      <c r="B125" s="95"/>
      <c r="C125" s="94"/>
      <c r="D125" s="96"/>
      <c r="E125" s="97"/>
      <c r="F125" s="98"/>
    </row>
    <row r="126" spans="1:6">
      <c r="D126" s="99"/>
    </row>
    <row r="127" spans="1:6">
      <c r="A127" s="607"/>
      <c r="B127" s="607"/>
      <c r="C127" s="607"/>
      <c r="D127" s="607"/>
      <c r="E127" s="607"/>
      <c r="F127" s="607"/>
    </row>
    <row r="128" spans="1:6">
      <c r="A128" s="607"/>
      <c r="B128" s="607"/>
      <c r="C128" s="607"/>
      <c r="D128" s="607"/>
      <c r="E128" s="607"/>
      <c r="F128" s="607"/>
    </row>
    <row r="129" spans="4:4">
      <c r="D129" s="99"/>
    </row>
    <row r="130" spans="4:4">
      <c r="D130" s="99"/>
    </row>
    <row r="131" spans="4:4">
      <c r="D131" s="99"/>
    </row>
    <row r="132" spans="4:4">
      <c r="D132" s="99"/>
    </row>
    <row r="133" spans="4:4">
      <c r="D133" s="99"/>
    </row>
    <row r="134" spans="4:4">
      <c r="D134" s="99"/>
    </row>
    <row r="135" spans="4:4">
      <c r="D135" s="99"/>
    </row>
    <row r="136" spans="4:4">
      <c r="D136" s="99"/>
    </row>
    <row r="137" spans="4:4">
      <c r="D137" s="99"/>
    </row>
    <row r="138" spans="4:4">
      <c r="D138" s="99"/>
    </row>
    <row r="139" spans="4:4">
      <c r="D139" s="99"/>
    </row>
    <row r="140" spans="4:4">
      <c r="D140" s="99"/>
    </row>
    <row r="141" spans="4:4">
      <c r="D141" s="99"/>
    </row>
    <row r="142" spans="4:4">
      <c r="D142" s="99"/>
    </row>
    <row r="143" spans="4:4">
      <c r="D143" s="99"/>
    </row>
    <row r="144" spans="4:4">
      <c r="D144" s="99"/>
    </row>
    <row r="145" spans="4:4">
      <c r="D145" s="99"/>
    </row>
    <row r="146" spans="4:4">
      <c r="D146" s="99"/>
    </row>
    <row r="147" spans="4:4">
      <c r="D147" s="99"/>
    </row>
    <row r="148" spans="4:4">
      <c r="D148" s="99"/>
    </row>
    <row r="149" spans="4:4">
      <c r="D149" s="99"/>
    </row>
    <row r="150" spans="4:4">
      <c r="D150" s="99"/>
    </row>
    <row r="151" spans="4:4">
      <c r="D151" s="99"/>
    </row>
    <row r="152" spans="4:4">
      <c r="D152" s="99"/>
    </row>
    <row r="153" spans="4:4">
      <c r="D153" s="99"/>
    </row>
    <row r="154" spans="4:4">
      <c r="D154" s="99"/>
    </row>
    <row r="155" spans="4:4">
      <c r="D155" s="99"/>
    </row>
    <row r="156" spans="4:4">
      <c r="D156" s="99"/>
    </row>
    <row r="157" spans="4:4">
      <c r="D157" s="99"/>
    </row>
    <row r="158" spans="4:4">
      <c r="D158" s="99"/>
    </row>
    <row r="159" spans="4:4">
      <c r="D159" s="99"/>
    </row>
    <row r="160" spans="4:4">
      <c r="D160" s="99"/>
    </row>
    <row r="161" spans="4:4">
      <c r="D161" s="99"/>
    </row>
    <row r="162" spans="4:4">
      <c r="D162" s="99"/>
    </row>
    <row r="163" spans="4:4">
      <c r="D163" s="99"/>
    </row>
    <row r="164" spans="4:4">
      <c r="D164" s="99"/>
    </row>
    <row r="165" spans="4:4">
      <c r="D165" s="99"/>
    </row>
    <row r="166" spans="4:4">
      <c r="D166" s="99"/>
    </row>
    <row r="167" spans="4:4">
      <c r="D167" s="99"/>
    </row>
    <row r="168" spans="4:4">
      <c r="D168" s="99"/>
    </row>
    <row r="169" spans="4:4">
      <c r="D169" s="99"/>
    </row>
    <row r="170" spans="4:4">
      <c r="D170" s="99"/>
    </row>
    <row r="171" spans="4:4">
      <c r="D171" s="99"/>
    </row>
    <row r="172" spans="4:4">
      <c r="D172" s="99"/>
    </row>
    <row r="173" spans="4:4">
      <c r="D173" s="99"/>
    </row>
    <row r="174" spans="4:4">
      <c r="D174" s="99"/>
    </row>
    <row r="175" spans="4:4">
      <c r="D175" s="99"/>
    </row>
    <row r="176" spans="4:4">
      <c r="D176" s="99"/>
    </row>
    <row r="177" spans="4:4">
      <c r="D177" s="99"/>
    </row>
    <row r="178" spans="4:4">
      <c r="D178" s="99"/>
    </row>
    <row r="179" spans="4:4">
      <c r="D179" s="99"/>
    </row>
    <row r="180" spans="4:4">
      <c r="D180" s="99"/>
    </row>
    <row r="181" spans="4:4">
      <c r="D181" s="99"/>
    </row>
    <row r="182" spans="4:4">
      <c r="D182" s="99"/>
    </row>
    <row r="183" spans="4:4">
      <c r="D183" s="99"/>
    </row>
    <row r="184" spans="4:4">
      <c r="D184" s="99"/>
    </row>
    <row r="185" spans="4:4">
      <c r="D185" s="99"/>
    </row>
    <row r="186" spans="4:4">
      <c r="D186" s="99"/>
    </row>
    <row r="187" spans="4:4">
      <c r="D187" s="99"/>
    </row>
    <row r="188" spans="4:4">
      <c r="D188" s="99"/>
    </row>
    <row r="189" spans="4:4">
      <c r="D189" s="99"/>
    </row>
    <row r="190" spans="4:4">
      <c r="D190" s="99"/>
    </row>
    <row r="191" spans="4:4">
      <c r="D191" s="99"/>
    </row>
    <row r="192" spans="4:4">
      <c r="D192" s="99"/>
    </row>
    <row r="193" spans="4:4">
      <c r="D193" s="99"/>
    </row>
    <row r="194" spans="4:4">
      <c r="D194" s="99"/>
    </row>
    <row r="195" spans="4:4">
      <c r="D195" s="99"/>
    </row>
    <row r="196" spans="4:4">
      <c r="D196" s="99"/>
    </row>
    <row r="197" spans="4:4">
      <c r="D197" s="99"/>
    </row>
    <row r="198" spans="4:4">
      <c r="D198" s="99"/>
    </row>
    <row r="199" spans="4:4">
      <c r="D199" s="99"/>
    </row>
    <row r="200" spans="4:4">
      <c r="D200" s="99"/>
    </row>
    <row r="201" spans="4:4">
      <c r="D201" s="99"/>
    </row>
    <row r="202" spans="4:4">
      <c r="D202" s="99"/>
    </row>
    <row r="203" spans="4:4">
      <c r="D203" s="99"/>
    </row>
    <row r="204" spans="4:4">
      <c r="D204" s="99"/>
    </row>
    <row r="205" spans="4:4">
      <c r="D205" s="99"/>
    </row>
    <row r="206" spans="4:4">
      <c r="D206" s="99"/>
    </row>
    <row r="207" spans="4:4">
      <c r="D207" s="99"/>
    </row>
    <row r="208" spans="4:4">
      <c r="D208" s="99"/>
    </row>
    <row r="209" spans="4:4">
      <c r="D209" s="99"/>
    </row>
    <row r="210" spans="4:4">
      <c r="D210" s="99"/>
    </row>
    <row r="211" spans="4:4">
      <c r="D211" s="99"/>
    </row>
    <row r="212" spans="4:4">
      <c r="D212" s="99"/>
    </row>
    <row r="213" spans="4:4">
      <c r="D213" s="99"/>
    </row>
    <row r="214" spans="4:4">
      <c r="D214" s="99"/>
    </row>
    <row r="215" spans="4:4">
      <c r="D215" s="99"/>
    </row>
    <row r="216" spans="4:4">
      <c r="D216" s="99"/>
    </row>
    <row r="217" spans="4:4">
      <c r="D217" s="99"/>
    </row>
    <row r="218" spans="4:4">
      <c r="D218" s="99"/>
    </row>
    <row r="219" spans="4:4">
      <c r="D219" s="99"/>
    </row>
    <row r="220" spans="4:4">
      <c r="D220" s="99"/>
    </row>
    <row r="221" spans="4:4">
      <c r="D221" s="99"/>
    </row>
    <row r="222" spans="4:4">
      <c r="D222" s="99"/>
    </row>
    <row r="223" spans="4:4">
      <c r="D223" s="99"/>
    </row>
    <row r="224" spans="4:4">
      <c r="D224" s="99"/>
    </row>
    <row r="225" spans="4:4">
      <c r="D225" s="99"/>
    </row>
    <row r="226" spans="4:4">
      <c r="D226" s="99"/>
    </row>
    <row r="227" spans="4:4">
      <c r="D227" s="99"/>
    </row>
    <row r="228" spans="4:4">
      <c r="D228" s="99"/>
    </row>
    <row r="229" spans="4:4">
      <c r="D229" s="99"/>
    </row>
    <row r="230" spans="4:4">
      <c r="D230" s="99"/>
    </row>
    <row r="231" spans="4:4">
      <c r="D231" s="99"/>
    </row>
    <row r="232" spans="4:4">
      <c r="D232" s="99"/>
    </row>
    <row r="233" spans="4:4">
      <c r="D233" s="99"/>
    </row>
    <row r="234" spans="4:4">
      <c r="D234" s="99"/>
    </row>
    <row r="235" spans="4:4">
      <c r="D235" s="99"/>
    </row>
    <row r="236" spans="4:4">
      <c r="D236" s="99"/>
    </row>
    <row r="237" spans="4:4">
      <c r="D237" s="99"/>
    </row>
    <row r="238" spans="4:4">
      <c r="D238" s="99"/>
    </row>
    <row r="239" spans="4:4">
      <c r="D239" s="99"/>
    </row>
    <row r="240" spans="4:4">
      <c r="D240" s="99"/>
    </row>
    <row r="241" spans="4:4">
      <c r="D241" s="99"/>
    </row>
    <row r="242" spans="4:4">
      <c r="D242" s="99"/>
    </row>
    <row r="243" spans="4:4">
      <c r="D243" s="99"/>
    </row>
    <row r="244" spans="4:4">
      <c r="D244" s="99"/>
    </row>
    <row r="245" spans="4:4">
      <c r="D245" s="99"/>
    </row>
    <row r="246" spans="4:4">
      <c r="D246" s="99"/>
    </row>
    <row r="247" spans="4:4">
      <c r="D247" s="99"/>
    </row>
    <row r="248" spans="4:4">
      <c r="D248" s="99"/>
    </row>
    <row r="249" spans="4:4">
      <c r="D249" s="99"/>
    </row>
    <row r="250" spans="4:4">
      <c r="D250" s="99"/>
    </row>
    <row r="251" spans="4:4">
      <c r="D251" s="99"/>
    </row>
    <row r="252" spans="4:4">
      <c r="D252" s="99"/>
    </row>
    <row r="253" spans="4:4">
      <c r="D253" s="99"/>
    </row>
    <row r="254" spans="4:4">
      <c r="D254" s="99"/>
    </row>
    <row r="255" spans="4:4">
      <c r="D255" s="99"/>
    </row>
    <row r="256" spans="4:4">
      <c r="D256" s="99"/>
    </row>
    <row r="257" spans="4:4">
      <c r="D257" s="99"/>
    </row>
    <row r="258" spans="4:4">
      <c r="D258" s="99"/>
    </row>
    <row r="259" spans="4:4">
      <c r="D259" s="99"/>
    </row>
    <row r="260" spans="4:4">
      <c r="D260" s="99"/>
    </row>
    <row r="261" spans="4:4">
      <c r="D261" s="99"/>
    </row>
    <row r="262" spans="4:4">
      <c r="D262" s="99"/>
    </row>
    <row r="263" spans="4:4">
      <c r="D263" s="99"/>
    </row>
    <row r="264" spans="4:4">
      <c r="D264" s="99"/>
    </row>
    <row r="265" spans="4:4">
      <c r="D265" s="99"/>
    </row>
    <row r="266" spans="4:4">
      <c r="D266" s="99"/>
    </row>
    <row r="267" spans="4:4">
      <c r="D267" s="99"/>
    </row>
    <row r="268" spans="4:4">
      <c r="D268" s="99"/>
    </row>
    <row r="269" spans="4:4">
      <c r="D269" s="99"/>
    </row>
    <row r="270" spans="4:4">
      <c r="D270" s="99"/>
    </row>
    <row r="271" spans="4:4">
      <c r="D271" s="99"/>
    </row>
    <row r="272" spans="4:4">
      <c r="D272" s="99"/>
    </row>
    <row r="273" spans="4:4">
      <c r="D273" s="99"/>
    </row>
    <row r="274" spans="4:4">
      <c r="D274" s="99"/>
    </row>
    <row r="275" spans="4:4">
      <c r="D275" s="99"/>
    </row>
    <row r="276" spans="4:4">
      <c r="D276" s="99"/>
    </row>
    <row r="277" spans="4:4">
      <c r="D277" s="99"/>
    </row>
    <row r="278" spans="4:4">
      <c r="D278" s="99"/>
    </row>
    <row r="279" spans="4:4">
      <c r="D279" s="99"/>
    </row>
    <row r="280" spans="4:4">
      <c r="D280" s="99"/>
    </row>
    <row r="281" spans="4:4">
      <c r="D281" s="99"/>
    </row>
    <row r="282" spans="4:4">
      <c r="D282" s="99"/>
    </row>
    <row r="283" spans="4:4">
      <c r="D283" s="99"/>
    </row>
    <row r="284" spans="4:4">
      <c r="D284" s="99"/>
    </row>
    <row r="285" spans="4:4">
      <c r="D285" s="99"/>
    </row>
    <row r="286" spans="4:4">
      <c r="D286" s="99"/>
    </row>
    <row r="287" spans="4:4">
      <c r="D287" s="99"/>
    </row>
    <row r="288" spans="4:4">
      <c r="D288" s="99"/>
    </row>
    <row r="289" spans="4:4">
      <c r="D289" s="99"/>
    </row>
    <row r="290" spans="4:4">
      <c r="D290" s="99"/>
    </row>
    <row r="291" spans="4:4">
      <c r="D291" s="99"/>
    </row>
    <row r="292" spans="4:4">
      <c r="D292" s="99"/>
    </row>
    <row r="293" spans="4:4">
      <c r="D293" s="99"/>
    </row>
    <row r="294" spans="4:4">
      <c r="D294" s="99"/>
    </row>
    <row r="295" spans="4:4">
      <c r="D295" s="99"/>
    </row>
    <row r="296" spans="4:4">
      <c r="D296" s="99"/>
    </row>
    <row r="297" spans="4:4">
      <c r="D297" s="99"/>
    </row>
    <row r="298" spans="4:4">
      <c r="D298" s="99"/>
    </row>
    <row r="299" spans="4:4">
      <c r="D299" s="99"/>
    </row>
    <row r="300" spans="4:4">
      <c r="D300" s="99"/>
    </row>
    <row r="301" spans="4:4">
      <c r="D301" s="99"/>
    </row>
    <row r="302" spans="4:4">
      <c r="D302" s="99"/>
    </row>
    <row r="303" spans="4:4">
      <c r="D303" s="99"/>
    </row>
    <row r="304" spans="4:4">
      <c r="D304" s="99"/>
    </row>
    <row r="305" spans="4:4">
      <c r="D305" s="99"/>
    </row>
    <row r="306" spans="4:4">
      <c r="D306" s="99"/>
    </row>
    <row r="307" spans="4:4">
      <c r="D307" s="99"/>
    </row>
    <row r="308" spans="4:4">
      <c r="D308" s="99"/>
    </row>
    <row r="309" spans="4:4">
      <c r="D309" s="99"/>
    </row>
    <row r="310" spans="4:4">
      <c r="D310" s="99"/>
    </row>
    <row r="311" spans="4:4">
      <c r="D311" s="99"/>
    </row>
    <row r="312" spans="4:4">
      <c r="D312" s="99"/>
    </row>
    <row r="313" spans="4:4">
      <c r="D313" s="99"/>
    </row>
    <row r="314" spans="4:4">
      <c r="D314" s="99"/>
    </row>
    <row r="315" spans="4:4">
      <c r="D315" s="99"/>
    </row>
    <row r="316" spans="4:4">
      <c r="D316" s="99"/>
    </row>
    <row r="317" spans="4:4">
      <c r="D317" s="99"/>
    </row>
    <row r="318" spans="4:4">
      <c r="D318" s="99"/>
    </row>
    <row r="319" spans="4:4">
      <c r="D319" s="99"/>
    </row>
    <row r="320" spans="4:4">
      <c r="D320" s="99"/>
    </row>
    <row r="321" spans="4:4">
      <c r="D321" s="99"/>
    </row>
    <row r="322" spans="4:4">
      <c r="D322" s="99"/>
    </row>
    <row r="323" spans="4:4">
      <c r="D323" s="99"/>
    </row>
    <row r="324" spans="4:4">
      <c r="D324" s="99"/>
    </row>
    <row r="325" spans="4:4">
      <c r="D325" s="99"/>
    </row>
    <row r="326" spans="4:4">
      <c r="D326" s="99"/>
    </row>
    <row r="327" spans="4:4">
      <c r="D327" s="99"/>
    </row>
    <row r="328" spans="4:4">
      <c r="D328" s="99"/>
    </row>
    <row r="329" spans="4:4">
      <c r="D329" s="99"/>
    </row>
    <row r="330" spans="4:4">
      <c r="D330" s="99"/>
    </row>
    <row r="331" spans="4:4">
      <c r="D331" s="99"/>
    </row>
    <row r="332" spans="4:4">
      <c r="D332" s="99"/>
    </row>
    <row r="333" spans="4:4">
      <c r="D333" s="99"/>
    </row>
    <row r="334" spans="4:4">
      <c r="D334" s="99"/>
    </row>
    <row r="335" spans="4:4">
      <c r="D335" s="99"/>
    </row>
    <row r="336" spans="4:4">
      <c r="D336" s="99"/>
    </row>
    <row r="337" spans="4:4">
      <c r="D337" s="99"/>
    </row>
    <row r="338" spans="4:4">
      <c r="D338" s="99"/>
    </row>
    <row r="339" spans="4:4">
      <c r="D339" s="99"/>
    </row>
    <row r="340" spans="4:4">
      <c r="D340" s="99"/>
    </row>
    <row r="341" spans="4:4">
      <c r="D341" s="99"/>
    </row>
    <row r="342" spans="4:4">
      <c r="D342" s="99"/>
    </row>
    <row r="343" spans="4:4">
      <c r="D343" s="99"/>
    </row>
    <row r="344" spans="4:4">
      <c r="D344" s="99"/>
    </row>
    <row r="345" spans="4:4">
      <c r="D345" s="99"/>
    </row>
    <row r="346" spans="4:4">
      <c r="D346" s="99"/>
    </row>
    <row r="347" spans="4:4">
      <c r="D347" s="99"/>
    </row>
    <row r="348" spans="4:4">
      <c r="D348" s="99"/>
    </row>
    <row r="349" spans="4:4">
      <c r="D349" s="99"/>
    </row>
    <row r="350" spans="4:4">
      <c r="D350" s="99"/>
    </row>
    <row r="351" spans="4:4">
      <c r="D351" s="99"/>
    </row>
    <row r="352" spans="4:4">
      <c r="D352" s="99"/>
    </row>
    <row r="353" spans="4:4">
      <c r="D353" s="99"/>
    </row>
    <row r="354" spans="4:4">
      <c r="D354" s="99"/>
    </row>
    <row r="355" spans="4:4">
      <c r="D355" s="99"/>
    </row>
    <row r="356" spans="4:4">
      <c r="D356" s="99"/>
    </row>
    <row r="357" spans="4:4">
      <c r="D357" s="99"/>
    </row>
    <row r="358" spans="4:4">
      <c r="D358" s="99"/>
    </row>
    <row r="359" spans="4:4">
      <c r="D359" s="99"/>
    </row>
    <row r="360" spans="4:4">
      <c r="D360" s="99"/>
    </row>
    <row r="361" spans="4:4">
      <c r="D361" s="99"/>
    </row>
    <row r="362" spans="4:4">
      <c r="D362" s="99"/>
    </row>
    <row r="363" spans="4:4">
      <c r="D363" s="99"/>
    </row>
    <row r="364" spans="4:4">
      <c r="D364" s="99"/>
    </row>
    <row r="365" spans="4:4">
      <c r="D365" s="99"/>
    </row>
    <row r="366" spans="4:4">
      <c r="D366" s="99"/>
    </row>
    <row r="367" spans="4:4">
      <c r="D367" s="99"/>
    </row>
    <row r="368" spans="4:4">
      <c r="D368" s="99"/>
    </row>
    <row r="369" spans="4:4">
      <c r="D369" s="99"/>
    </row>
    <row r="370" spans="4:4">
      <c r="D370" s="99"/>
    </row>
    <row r="371" spans="4:4">
      <c r="D371" s="99"/>
    </row>
    <row r="372" spans="4:4">
      <c r="D372" s="99"/>
    </row>
    <row r="373" spans="4:4">
      <c r="D373" s="99"/>
    </row>
    <row r="374" spans="4:4">
      <c r="D374" s="99"/>
    </row>
    <row r="375" spans="4:4">
      <c r="D375" s="99"/>
    </row>
    <row r="376" spans="4:4">
      <c r="D376" s="99"/>
    </row>
    <row r="377" spans="4:4">
      <c r="D377" s="99"/>
    </row>
    <row r="378" spans="4:4">
      <c r="D378" s="99"/>
    </row>
    <row r="379" spans="4:4">
      <c r="D379" s="99"/>
    </row>
    <row r="380" spans="4:4">
      <c r="D380" s="99"/>
    </row>
    <row r="381" spans="4:4">
      <c r="D381" s="99"/>
    </row>
    <row r="382" spans="4:4">
      <c r="D382" s="99"/>
    </row>
    <row r="383" spans="4:4">
      <c r="D383" s="99"/>
    </row>
    <row r="384" spans="4:4">
      <c r="D384" s="99"/>
    </row>
    <row r="385" spans="4:4">
      <c r="D385" s="99"/>
    </row>
    <row r="386" spans="4:4">
      <c r="D386" s="99"/>
    </row>
    <row r="387" spans="4:4">
      <c r="D387" s="99"/>
    </row>
    <row r="388" spans="4:4">
      <c r="D388" s="99"/>
    </row>
    <row r="389" spans="4:4">
      <c r="D389" s="99"/>
    </row>
    <row r="390" spans="4:4">
      <c r="D390" s="99"/>
    </row>
    <row r="391" spans="4:4">
      <c r="D391" s="99"/>
    </row>
    <row r="392" spans="4:4">
      <c r="D392" s="99"/>
    </row>
    <row r="393" spans="4:4">
      <c r="D393" s="99"/>
    </row>
    <row r="394" spans="4:4">
      <c r="D394" s="99"/>
    </row>
    <row r="395" spans="4:4">
      <c r="D395" s="99"/>
    </row>
    <row r="396" spans="4:4">
      <c r="D396" s="99"/>
    </row>
    <row r="397" spans="4:4">
      <c r="D397" s="99"/>
    </row>
    <row r="398" spans="4:4">
      <c r="D398" s="99"/>
    </row>
    <row r="399" spans="4:4">
      <c r="D399" s="99"/>
    </row>
    <row r="400" spans="4:4">
      <c r="D400" s="99"/>
    </row>
    <row r="401" spans="4:4">
      <c r="D401" s="99"/>
    </row>
    <row r="402" spans="4:4">
      <c r="D402" s="99"/>
    </row>
    <row r="403" spans="4:4">
      <c r="D403" s="99"/>
    </row>
    <row r="404" spans="4:4">
      <c r="D404" s="99"/>
    </row>
    <row r="405" spans="4:4">
      <c r="D405" s="99"/>
    </row>
    <row r="406" spans="4:4">
      <c r="D406" s="99"/>
    </row>
    <row r="407" spans="4:4">
      <c r="D407" s="99"/>
    </row>
    <row r="408" spans="4:4">
      <c r="D408" s="99"/>
    </row>
    <row r="409" spans="4:4">
      <c r="D409" s="99"/>
    </row>
    <row r="410" spans="4:4">
      <c r="D410" s="99"/>
    </row>
    <row r="411" spans="4:4">
      <c r="D411" s="99"/>
    </row>
    <row r="412" spans="4:4">
      <c r="D412" s="99"/>
    </row>
    <row r="413" spans="4:4">
      <c r="D413" s="99"/>
    </row>
    <row r="414" spans="4:4">
      <c r="D414" s="99"/>
    </row>
    <row r="415" spans="4:4">
      <c r="D415" s="99"/>
    </row>
    <row r="416" spans="4:4">
      <c r="D416" s="99"/>
    </row>
    <row r="417" spans="4:4">
      <c r="D417" s="99"/>
    </row>
    <row r="418" spans="4:4">
      <c r="D418" s="99"/>
    </row>
    <row r="419" spans="4:4">
      <c r="D419" s="99"/>
    </row>
    <row r="420" spans="4:4">
      <c r="D420" s="99"/>
    </row>
    <row r="421" spans="4:4">
      <c r="D421" s="99"/>
    </row>
    <row r="422" spans="4:4">
      <c r="D422" s="99"/>
    </row>
    <row r="423" spans="4:4">
      <c r="D423" s="99"/>
    </row>
    <row r="424" spans="4:4">
      <c r="D424" s="99"/>
    </row>
    <row r="425" spans="4:4">
      <c r="D425" s="99"/>
    </row>
    <row r="426" spans="4:4">
      <c r="D426" s="99"/>
    </row>
    <row r="427" spans="4:4">
      <c r="D427" s="99"/>
    </row>
    <row r="428" spans="4:4">
      <c r="D428" s="99"/>
    </row>
    <row r="429" spans="4:4">
      <c r="D429" s="99"/>
    </row>
    <row r="430" spans="4:4">
      <c r="D430" s="99"/>
    </row>
    <row r="431" spans="4:4">
      <c r="D431" s="99"/>
    </row>
    <row r="432" spans="4:4">
      <c r="D432" s="99"/>
    </row>
    <row r="433" spans="4:4">
      <c r="D433" s="99"/>
    </row>
    <row r="434" spans="4:4">
      <c r="D434" s="99"/>
    </row>
    <row r="435" spans="4:4">
      <c r="D435" s="99"/>
    </row>
    <row r="436" spans="4:4">
      <c r="D436" s="99"/>
    </row>
    <row r="437" spans="4:4">
      <c r="D437" s="99"/>
    </row>
    <row r="438" spans="4:4">
      <c r="D438" s="99"/>
    </row>
    <row r="439" spans="4:4">
      <c r="D439" s="99"/>
    </row>
    <row r="440" spans="4:4">
      <c r="D440" s="99"/>
    </row>
    <row r="441" spans="4:4">
      <c r="D441" s="99"/>
    </row>
    <row r="442" spans="4:4">
      <c r="D442" s="99"/>
    </row>
    <row r="443" spans="4:4">
      <c r="D443" s="99"/>
    </row>
    <row r="444" spans="4:4">
      <c r="D444" s="99"/>
    </row>
    <row r="445" spans="4:4">
      <c r="D445" s="99"/>
    </row>
    <row r="446" spans="4:4">
      <c r="D446" s="99"/>
    </row>
    <row r="447" spans="4:4">
      <c r="D447" s="99"/>
    </row>
    <row r="448" spans="4:4">
      <c r="D448" s="99"/>
    </row>
    <row r="449" spans="4:4">
      <c r="D449" s="99"/>
    </row>
    <row r="450" spans="4:4">
      <c r="D450" s="99"/>
    </row>
    <row r="451" spans="4:4">
      <c r="D451" s="99"/>
    </row>
    <row r="452" spans="4:4">
      <c r="D452" s="99"/>
    </row>
    <row r="453" spans="4:4">
      <c r="D453" s="99"/>
    </row>
    <row r="454" spans="4:4">
      <c r="D454" s="99"/>
    </row>
    <row r="455" spans="4:4">
      <c r="D455" s="99"/>
    </row>
    <row r="456" spans="4:4">
      <c r="D456" s="99"/>
    </row>
    <row r="457" spans="4:4">
      <c r="D457" s="99"/>
    </row>
    <row r="458" spans="4:4">
      <c r="D458" s="99"/>
    </row>
    <row r="459" spans="4:4">
      <c r="D459" s="99"/>
    </row>
    <row r="460" spans="4:4">
      <c r="D460" s="99"/>
    </row>
    <row r="461" spans="4:4">
      <c r="D461" s="99"/>
    </row>
    <row r="462" spans="4:4">
      <c r="D462" s="99"/>
    </row>
    <row r="463" spans="4:4">
      <c r="D463" s="99"/>
    </row>
    <row r="464" spans="4:4">
      <c r="D464" s="99"/>
    </row>
    <row r="465" spans="4:4">
      <c r="D465" s="99"/>
    </row>
    <row r="466" spans="4:4">
      <c r="D466" s="99"/>
    </row>
    <row r="467" spans="4:4">
      <c r="D467" s="99"/>
    </row>
    <row r="468" spans="4:4">
      <c r="D468" s="99"/>
    </row>
    <row r="469" spans="4:4">
      <c r="D469" s="99"/>
    </row>
    <row r="470" spans="4:4">
      <c r="D470" s="99"/>
    </row>
    <row r="471" spans="4:4">
      <c r="D471" s="99"/>
    </row>
    <row r="472" spans="4:4">
      <c r="D472" s="99"/>
    </row>
    <row r="473" spans="4:4">
      <c r="D473" s="99"/>
    </row>
    <row r="474" spans="4:4">
      <c r="D474" s="99"/>
    </row>
    <row r="475" spans="4:4">
      <c r="D475" s="99"/>
    </row>
    <row r="476" spans="4:4">
      <c r="D476" s="99"/>
    </row>
    <row r="477" spans="4:4">
      <c r="D477" s="99"/>
    </row>
    <row r="478" spans="4:4">
      <c r="D478" s="99"/>
    </row>
    <row r="479" spans="4:4">
      <c r="D479" s="99"/>
    </row>
    <row r="480" spans="4:4">
      <c r="D480" s="99"/>
    </row>
    <row r="481" spans="4:4">
      <c r="D481" s="99"/>
    </row>
    <row r="482" spans="4:4">
      <c r="D482" s="99"/>
    </row>
    <row r="483" spans="4:4">
      <c r="D483" s="99"/>
    </row>
    <row r="484" spans="4:4">
      <c r="D484" s="99"/>
    </row>
    <row r="485" spans="4:4">
      <c r="D485" s="99"/>
    </row>
    <row r="486" spans="4:4">
      <c r="D486" s="99"/>
    </row>
    <row r="487" spans="4:4">
      <c r="D487" s="99"/>
    </row>
    <row r="488" spans="4:4">
      <c r="D488" s="99"/>
    </row>
    <row r="489" spans="4:4">
      <c r="D489" s="99"/>
    </row>
    <row r="490" spans="4:4">
      <c r="D490" s="99"/>
    </row>
    <row r="491" spans="4:4">
      <c r="D491" s="99"/>
    </row>
    <row r="492" spans="4:4">
      <c r="D492" s="99"/>
    </row>
    <row r="493" spans="4:4">
      <c r="D493" s="99"/>
    </row>
    <row r="494" spans="4:4">
      <c r="D494" s="99"/>
    </row>
    <row r="495" spans="4:4">
      <c r="D495" s="99"/>
    </row>
    <row r="496" spans="4:4">
      <c r="D496" s="99"/>
    </row>
    <row r="497" spans="4:4">
      <c r="D497" s="99"/>
    </row>
    <row r="498" spans="4:4">
      <c r="D498" s="99"/>
    </row>
    <row r="499" spans="4:4">
      <c r="D499" s="99"/>
    </row>
    <row r="500" spans="4:4">
      <c r="D500" s="99"/>
    </row>
    <row r="501" spans="4:4">
      <c r="D501" s="99"/>
    </row>
    <row r="502" spans="4:4">
      <c r="D502" s="99"/>
    </row>
    <row r="503" spans="4:4">
      <c r="D503" s="99"/>
    </row>
    <row r="504" spans="4:4">
      <c r="D504" s="99"/>
    </row>
    <row r="505" spans="4:4">
      <c r="D505" s="99"/>
    </row>
    <row r="506" spans="4:4">
      <c r="D506" s="99"/>
    </row>
    <row r="507" spans="4:4">
      <c r="D507" s="99"/>
    </row>
    <row r="508" spans="4:4">
      <c r="D508" s="99"/>
    </row>
    <row r="509" spans="4:4">
      <c r="D509" s="99"/>
    </row>
    <row r="510" spans="4:4">
      <c r="D510" s="99"/>
    </row>
    <row r="511" spans="4:4">
      <c r="D511" s="99"/>
    </row>
    <row r="512" spans="4:4">
      <c r="D512" s="99"/>
    </row>
    <row r="513" spans="4:4">
      <c r="D513" s="99"/>
    </row>
    <row r="514" spans="4:4">
      <c r="D514" s="99"/>
    </row>
    <row r="515" spans="4:4">
      <c r="D515" s="99"/>
    </row>
    <row r="516" spans="4:4">
      <c r="D516" s="99"/>
    </row>
    <row r="517" spans="4:4">
      <c r="D517" s="99"/>
    </row>
    <row r="518" spans="4:4">
      <c r="D518" s="99"/>
    </row>
    <row r="519" spans="4:4">
      <c r="D519" s="99"/>
    </row>
    <row r="520" spans="4:4">
      <c r="D520" s="99"/>
    </row>
    <row r="521" spans="4:4">
      <c r="D521" s="99"/>
    </row>
    <row r="522" spans="4:4">
      <c r="D522" s="99"/>
    </row>
    <row r="523" spans="4:4">
      <c r="D523" s="99"/>
    </row>
    <row r="524" spans="4:4">
      <c r="D524" s="99"/>
    </row>
    <row r="525" spans="4:4">
      <c r="D525" s="99"/>
    </row>
    <row r="526" spans="4:4">
      <c r="D526" s="99"/>
    </row>
    <row r="527" spans="4:4">
      <c r="D527" s="99"/>
    </row>
    <row r="528" spans="4:4">
      <c r="D528" s="99"/>
    </row>
    <row r="529" spans="4:4">
      <c r="D529" s="99"/>
    </row>
    <row r="530" spans="4:4">
      <c r="D530" s="99"/>
    </row>
    <row r="531" spans="4:4">
      <c r="D531" s="99"/>
    </row>
    <row r="532" spans="4:4">
      <c r="D532" s="99"/>
    </row>
    <row r="533" spans="4:4">
      <c r="D533" s="99"/>
    </row>
    <row r="534" spans="4:4">
      <c r="D534" s="99"/>
    </row>
    <row r="535" spans="4:4">
      <c r="D535" s="99"/>
    </row>
    <row r="536" spans="4:4">
      <c r="D536" s="99"/>
    </row>
    <row r="537" spans="4:4">
      <c r="D537" s="99"/>
    </row>
    <row r="538" spans="4:4">
      <c r="D538" s="99"/>
    </row>
    <row r="539" spans="4:4">
      <c r="D539" s="99"/>
    </row>
    <row r="540" spans="4:4">
      <c r="D540" s="99"/>
    </row>
    <row r="541" spans="4:4">
      <c r="D541" s="99"/>
    </row>
    <row r="542" spans="4:4">
      <c r="D542" s="99"/>
    </row>
    <row r="543" spans="4:4">
      <c r="D543" s="99"/>
    </row>
    <row r="544" spans="4:4">
      <c r="D544" s="99"/>
    </row>
    <row r="545" spans="4:4">
      <c r="D545" s="99"/>
    </row>
    <row r="546" spans="4:4">
      <c r="D546" s="99"/>
    </row>
    <row r="547" spans="4:4">
      <c r="D547" s="99"/>
    </row>
    <row r="548" spans="4:4">
      <c r="D548" s="99"/>
    </row>
    <row r="549" spans="4:4">
      <c r="D549" s="99"/>
    </row>
    <row r="550" spans="4:4">
      <c r="D550" s="99"/>
    </row>
    <row r="551" spans="4:4">
      <c r="D551" s="99"/>
    </row>
    <row r="552" spans="4:4">
      <c r="D552" s="99"/>
    </row>
    <row r="553" spans="4:4">
      <c r="D553" s="99"/>
    </row>
    <row r="554" spans="4:4">
      <c r="D554" s="99"/>
    </row>
    <row r="555" spans="4:4">
      <c r="D555" s="99"/>
    </row>
    <row r="556" spans="4:4">
      <c r="D556" s="99"/>
    </row>
    <row r="557" spans="4:4">
      <c r="D557" s="99"/>
    </row>
    <row r="558" spans="4:4">
      <c r="D558" s="99"/>
    </row>
    <row r="559" spans="4:4">
      <c r="D559" s="99"/>
    </row>
    <row r="560" spans="4:4">
      <c r="D560" s="99"/>
    </row>
    <row r="561" spans="4:4">
      <c r="D561" s="99"/>
    </row>
    <row r="562" spans="4:4">
      <c r="D562" s="99"/>
    </row>
    <row r="563" spans="4:4">
      <c r="D563" s="99"/>
    </row>
    <row r="564" spans="4:4">
      <c r="D564" s="99"/>
    </row>
    <row r="565" spans="4:4">
      <c r="D565" s="99"/>
    </row>
    <row r="566" spans="4:4">
      <c r="D566" s="99"/>
    </row>
    <row r="567" spans="4:4">
      <c r="D567" s="99"/>
    </row>
    <row r="568" spans="4:4">
      <c r="D568" s="99"/>
    </row>
    <row r="569" spans="4:4">
      <c r="D569" s="99"/>
    </row>
    <row r="570" spans="4:4">
      <c r="D570" s="99"/>
    </row>
    <row r="571" spans="4:4">
      <c r="D571" s="99"/>
    </row>
    <row r="572" spans="4:4">
      <c r="D572" s="99"/>
    </row>
    <row r="573" spans="4:4">
      <c r="D573" s="99"/>
    </row>
    <row r="574" spans="4:4">
      <c r="D574" s="99"/>
    </row>
    <row r="575" spans="4:4">
      <c r="D575" s="99"/>
    </row>
    <row r="576" spans="4:4">
      <c r="D576" s="99"/>
    </row>
    <row r="577" spans="4:4">
      <c r="D577" s="99"/>
    </row>
    <row r="578" spans="4:4">
      <c r="D578" s="99"/>
    </row>
    <row r="579" spans="4:4">
      <c r="D579" s="99"/>
    </row>
    <row r="580" spans="4:4">
      <c r="D580" s="99"/>
    </row>
    <row r="581" spans="4:4">
      <c r="D581" s="99"/>
    </row>
    <row r="582" spans="4:4">
      <c r="D582" s="99"/>
    </row>
    <row r="583" spans="4:4">
      <c r="D583" s="99"/>
    </row>
    <row r="584" spans="4:4">
      <c r="D584" s="99"/>
    </row>
    <row r="585" spans="4:4">
      <c r="D585" s="99"/>
    </row>
    <row r="586" spans="4:4">
      <c r="D586" s="99"/>
    </row>
    <row r="587" spans="4:4">
      <c r="D587" s="99"/>
    </row>
    <row r="588" spans="4:4">
      <c r="D588" s="99"/>
    </row>
    <row r="589" spans="4:4">
      <c r="D589" s="99"/>
    </row>
    <row r="590" spans="4:4">
      <c r="D590" s="99"/>
    </row>
    <row r="591" spans="4:4">
      <c r="D591" s="99"/>
    </row>
    <row r="592" spans="4:4">
      <c r="D592" s="99"/>
    </row>
    <row r="593" spans="4:4">
      <c r="D593" s="99"/>
    </row>
    <row r="594" spans="4:4">
      <c r="D594" s="99"/>
    </row>
    <row r="595" spans="4:4">
      <c r="D595" s="99"/>
    </row>
    <row r="596" spans="4:4">
      <c r="D596" s="99"/>
    </row>
    <row r="597" spans="4:4">
      <c r="D597" s="99"/>
    </row>
    <row r="598" spans="4:4">
      <c r="D598" s="99"/>
    </row>
    <row r="599" spans="4:4">
      <c r="D599" s="99"/>
    </row>
    <row r="600" spans="4:4">
      <c r="D600" s="99"/>
    </row>
    <row r="601" spans="4:4">
      <c r="D601" s="99"/>
    </row>
    <row r="602" spans="4:4">
      <c r="D602" s="99"/>
    </row>
    <row r="603" spans="4:4">
      <c r="D603" s="99"/>
    </row>
    <row r="604" spans="4:4">
      <c r="D604" s="99"/>
    </row>
    <row r="605" spans="4:4">
      <c r="D605" s="99"/>
    </row>
    <row r="606" spans="4:4">
      <c r="D606" s="99"/>
    </row>
    <row r="607" spans="4:4">
      <c r="D607" s="99"/>
    </row>
    <row r="608" spans="4:4">
      <c r="D608" s="99"/>
    </row>
    <row r="609" spans="4:4">
      <c r="D609" s="99"/>
    </row>
    <row r="610" spans="4:4">
      <c r="D610" s="99"/>
    </row>
    <row r="611" spans="4:4">
      <c r="D611" s="99"/>
    </row>
    <row r="612" spans="4:4">
      <c r="D612" s="99"/>
    </row>
    <row r="613" spans="4:4">
      <c r="D613" s="99"/>
    </row>
    <row r="614" spans="4:4">
      <c r="D614" s="99"/>
    </row>
    <row r="615" spans="4:4">
      <c r="D615" s="99"/>
    </row>
    <row r="616" spans="4:4">
      <c r="D616" s="99"/>
    </row>
    <row r="617" spans="4:4">
      <c r="D617" s="99"/>
    </row>
    <row r="618" spans="4:4">
      <c r="D618" s="99"/>
    </row>
    <row r="619" spans="4:4">
      <c r="D619" s="99"/>
    </row>
    <row r="620" spans="4:4">
      <c r="D620" s="99"/>
    </row>
    <row r="621" spans="4:4">
      <c r="D621" s="99"/>
    </row>
    <row r="622" spans="4:4">
      <c r="D622" s="99"/>
    </row>
    <row r="623" spans="4:4">
      <c r="D623" s="99"/>
    </row>
    <row r="624" spans="4:4">
      <c r="D624" s="99"/>
    </row>
    <row r="625" spans="4:4">
      <c r="D625" s="99"/>
    </row>
    <row r="626" spans="4:4">
      <c r="D626" s="99"/>
    </row>
    <row r="627" spans="4:4">
      <c r="D627" s="99"/>
    </row>
    <row r="628" spans="4:4">
      <c r="D628" s="99"/>
    </row>
    <row r="629" spans="4:4">
      <c r="D629" s="99"/>
    </row>
    <row r="630" spans="4:4">
      <c r="D630" s="99"/>
    </row>
    <row r="631" spans="4:4">
      <c r="D631" s="99"/>
    </row>
    <row r="632" spans="4:4">
      <c r="D632" s="99"/>
    </row>
    <row r="633" spans="4:4">
      <c r="D633" s="99"/>
    </row>
    <row r="634" spans="4:4">
      <c r="D634" s="99"/>
    </row>
    <row r="635" spans="4:4">
      <c r="D635" s="99"/>
    </row>
    <row r="636" spans="4:4">
      <c r="D636" s="99"/>
    </row>
    <row r="637" spans="4:4">
      <c r="D637" s="99"/>
    </row>
    <row r="638" spans="4:4">
      <c r="D638" s="99"/>
    </row>
    <row r="639" spans="4:4">
      <c r="D639" s="99"/>
    </row>
    <row r="640" spans="4:4">
      <c r="D640" s="99"/>
    </row>
    <row r="641" spans="4:4">
      <c r="D641" s="99"/>
    </row>
    <row r="642" spans="4:4">
      <c r="D642" s="99"/>
    </row>
    <row r="643" spans="4:4">
      <c r="D643" s="99"/>
    </row>
    <row r="644" spans="4:4">
      <c r="D644" s="99"/>
    </row>
    <row r="645" spans="4:4">
      <c r="D645" s="99"/>
    </row>
    <row r="646" spans="4:4">
      <c r="D646" s="99"/>
    </row>
    <row r="647" spans="4:4">
      <c r="D647" s="99"/>
    </row>
    <row r="648" spans="4:4">
      <c r="D648" s="99"/>
    </row>
    <row r="649" spans="4:4">
      <c r="D649" s="99"/>
    </row>
    <row r="650" spans="4:4">
      <c r="D650" s="99"/>
    </row>
    <row r="651" spans="4:4">
      <c r="D651" s="99"/>
    </row>
    <row r="652" spans="4:4">
      <c r="D652" s="99"/>
    </row>
    <row r="653" spans="4:4">
      <c r="D653" s="99"/>
    </row>
    <row r="654" spans="4:4">
      <c r="D654" s="99"/>
    </row>
    <row r="655" spans="4:4">
      <c r="D655" s="99"/>
    </row>
    <row r="656" spans="4:4">
      <c r="D656" s="99"/>
    </row>
    <row r="657" spans="4:4">
      <c r="D657" s="99"/>
    </row>
    <row r="658" spans="4:4">
      <c r="D658" s="99"/>
    </row>
    <row r="659" spans="4:4">
      <c r="D659" s="99"/>
    </row>
    <row r="660" spans="4:4">
      <c r="D660" s="99"/>
    </row>
    <row r="661" spans="4:4">
      <c r="D661" s="99"/>
    </row>
    <row r="662" spans="4:4">
      <c r="D662" s="99"/>
    </row>
    <row r="663" spans="4:4">
      <c r="D663" s="99"/>
    </row>
    <row r="664" spans="4:4">
      <c r="D664" s="99"/>
    </row>
    <row r="665" spans="4:4">
      <c r="D665" s="99"/>
    </row>
    <row r="666" spans="4:4">
      <c r="D666" s="99"/>
    </row>
    <row r="667" spans="4:4">
      <c r="D667" s="99"/>
    </row>
    <row r="668" spans="4:4">
      <c r="D668" s="99"/>
    </row>
    <row r="669" spans="4:4">
      <c r="D669" s="99"/>
    </row>
    <row r="670" spans="4:4">
      <c r="D670" s="99"/>
    </row>
    <row r="671" spans="4:4">
      <c r="D671" s="99"/>
    </row>
    <row r="672" spans="4:4">
      <c r="D672" s="99"/>
    </row>
    <row r="673" spans="4:4">
      <c r="D673" s="99"/>
    </row>
    <row r="674" spans="4:4">
      <c r="D674" s="99"/>
    </row>
    <row r="675" spans="4:4">
      <c r="D675" s="99"/>
    </row>
    <row r="676" spans="4:4">
      <c r="D676" s="99"/>
    </row>
    <row r="677" spans="4:4">
      <c r="D677" s="99"/>
    </row>
    <row r="678" spans="4:4">
      <c r="D678" s="99"/>
    </row>
    <row r="679" spans="4:4">
      <c r="D679" s="99"/>
    </row>
    <row r="680" spans="4:4">
      <c r="D680" s="99"/>
    </row>
    <row r="681" spans="4:4">
      <c r="D681" s="99"/>
    </row>
    <row r="682" spans="4:4">
      <c r="D682" s="99"/>
    </row>
    <row r="683" spans="4:4">
      <c r="D683" s="99"/>
    </row>
    <row r="684" spans="4:4">
      <c r="D684" s="99"/>
    </row>
    <row r="685" spans="4:4">
      <c r="D685" s="99"/>
    </row>
    <row r="686" spans="4:4">
      <c r="D686" s="99"/>
    </row>
    <row r="687" spans="4:4">
      <c r="D687" s="99"/>
    </row>
    <row r="688" spans="4:4">
      <c r="D688" s="99"/>
    </row>
    <row r="689" spans="4:4">
      <c r="D689" s="99"/>
    </row>
    <row r="690" spans="4:4">
      <c r="D690" s="99"/>
    </row>
    <row r="691" spans="4:4">
      <c r="D691" s="99"/>
    </row>
    <row r="692" spans="4:4">
      <c r="D692" s="99"/>
    </row>
    <row r="693" spans="4:4">
      <c r="D693" s="99"/>
    </row>
    <row r="694" spans="4:4">
      <c r="D694" s="99"/>
    </row>
    <row r="695" spans="4:4">
      <c r="D695" s="99"/>
    </row>
    <row r="696" spans="4:4">
      <c r="D696" s="99"/>
    </row>
    <row r="697" spans="4:4">
      <c r="D697" s="99"/>
    </row>
    <row r="698" spans="4:4">
      <c r="D698" s="99"/>
    </row>
    <row r="699" spans="4:4">
      <c r="D699" s="99"/>
    </row>
    <row r="700" spans="4:4">
      <c r="D700" s="99"/>
    </row>
    <row r="701" spans="4:4">
      <c r="D701" s="99"/>
    </row>
    <row r="702" spans="4:4">
      <c r="D702" s="99"/>
    </row>
    <row r="703" spans="4:4">
      <c r="D703" s="99"/>
    </row>
    <row r="704" spans="4:4">
      <c r="D704" s="99"/>
    </row>
    <row r="705" spans="4:4">
      <c r="D705" s="99"/>
    </row>
    <row r="706" spans="4:4">
      <c r="D706" s="99"/>
    </row>
    <row r="707" spans="4:4">
      <c r="D707" s="99"/>
    </row>
    <row r="708" spans="4:4">
      <c r="D708" s="99"/>
    </row>
    <row r="709" spans="4:4">
      <c r="D709" s="99"/>
    </row>
    <row r="710" spans="4:4">
      <c r="D710" s="99"/>
    </row>
    <row r="711" spans="4:4">
      <c r="D711" s="99"/>
    </row>
    <row r="712" spans="4:4">
      <c r="D712" s="99"/>
    </row>
    <row r="713" spans="4:4">
      <c r="D713" s="99"/>
    </row>
    <row r="714" spans="4:4">
      <c r="D714" s="99"/>
    </row>
    <row r="715" spans="4:4">
      <c r="D715" s="99"/>
    </row>
    <row r="716" spans="4:4">
      <c r="D716" s="99"/>
    </row>
    <row r="717" spans="4:4">
      <c r="D717" s="99"/>
    </row>
    <row r="718" spans="4:4">
      <c r="D718" s="99"/>
    </row>
    <row r="719" spans="4:4">
      <c r="D719" s="99"/>
    </row>
    <row r="720" spans="4:4">
      <c r="D720" s="99"/>
    </row>
    <row r="721" spans="4:4">
      <c r="D721" s="99"/>
    </row>
    <row r="722" spans="4:4">
      <c r="D722" s="99"/>
    </row>
    <row r="723" spans="4:4">
      <c r="D723" s="99"/>
    </row>
    <row r="724" spans="4:4">
      <c r="D724" s="99"/>
    </row>
    <row r="725" spans="4:4">
      <c r="D725" s="99"/>
    </row>
    <row r="726" spans="4:4">
      <c r="D726" s="99"/>
    </row>
    <row r="727" spans="4:4">
      <c r="D727" s="99"/>
    </row>
    <row r="728" spans="4:4">
      <c r="D728" s="99"/>
    </row>
    <row r="729" spans="4:4">
      <c r="D729" s="99"/>
    </row>
    <row r="730" spans="4:4">
      <c r="D730" s="99"/>
    </row>
    <row r="731" spans="4:4">
      <c r="D731" s="99"/>
    </row>
    <row r="732" spans="4:4">
      <c r="D732" s="99"/>
    </row>
    <row r="733" spans="4:4">
      <c r="D733" s="99"/>
    </row>
    <row r="734" spans="4:4">
      <c r="D734" s="99"/>
    </row>
    <row r="735" spans="4:4">
      <c r="D735" s="99"/>
    </row>
    <row r="736" spans="4:4">
      <c r="D736" s="99"/>
    </row>
    <row r="737" spans="4:4">
      <c r="D737" s="99"/>
    </row>
    <row r="738" spans="4:4">
      <c r="D738" s="99"/>
    </row>
    <row r="739" spans="4:4">
      <c r="D739" s="99"/>
    </row>
    <row r="740" spans="4:4">
      <c r="D740" s="99"/>
    </row>
    <row r="741" spans="4:4">
      <c r="D741" s="99"/>
    </row>
    <row r="742" spans="4:4">
      <c r="D742" s="99"/>
    </row>
    <row r="743" spans="4:4">
      <c r="D743" s="99"/>
    </row>
    <row r="744" spans="4:4">
      <c r="D744" s="99"/>
    </row>
    <row r="745" spans="4:4">
      <c r="D745" s="99"/>
    </row>
    <row r="746" spans="4:4">
      <c r="D746" s="99"/>
    </row>
    <row r="747" spans="4:4">
      <c r="D747" s="99"/>
    </row>
    <row r="748" spans="4:4">
      <c r="D748" s="99"/>
    </row>
    <row r="749" spans="4:4">
      <c r="D749" s="99"/>
    </row>
    <row r="750" spans="4:4">
      <c r="D750" s="99"/>
    </row>
    <row r="751" spans="4:4">
      <c r="D751" s="99"/>
    </row>
    <row r="752" spans="4:4">
      <c r="D752" s="99"/>
    </row>
    <row r="753" spans="4:4">
      <c r="D753" s="99"/>
    </row>
    <row r="754" spans="4:4">
      <c r="D754" s="99"/>
    </row>
    <row r="755" spans="4:4">
      <c r="D755" s="99"/>
    </row>
    <row r="756" spans="4:4">
      <c r="D756" s="99"/>
    </row>
    <row r="757" spans="4:4">
      <c r="D757" s="99"/>
    </row>
    <row r="758" spans="4:4">
      <c r="D758" s="99"/>
    </row>
    <row r="759" spans="4:4">
      <c r="D759" s="99"/>
    </row>
    <row r="760" spans="4:4">
      <c r="D760" s="99"/>
    </row>
    <row r="761" spans="4:4">
      <c r="D761" s="99"/>
    </row>
    <row r="762" spans="4:4">
      <c r="D762" s="99"/>
    </row>
    <row r="763" spans="4:4">
      <c r="D763" s="99"/>
    </row>
    <row r="764" spans="4:4">
      <c r="D764" s="99"/>
    </row>
    <row r="765" spans="4:4">
      <c r="D765" s="99"/>
    </row>
    <row r="766" spans="4:4">
      <c r="D766" s="99"/>
    </row>
    <row r="767" spans="4:4">
      <c r="D767" s="99"/>
    </row>
    <row r="768" spans="4:4">
      <c r="D768" s="99"/>
    </row>
    <row r="769" spans="4:4">
      <c r="D769" s="99"/>
    </row>
    <row r="770" spans="4:4">
      <c r="D770" s="99"/>
    </row>
    <row r="771" spans="4:4">
      <c r="D771" s="99"/>
    </row>
    <row r="772" spans="4:4">
      <c r="D772" s="99"/>
    </row>
    <row r="773" spans="4:4">
      <c r="D773" s="99"/>
    </row>
    <row r="774" spans="4:4">
      <c r="D774" s="99"/>
    </row>
    <row r="775" spans="4:4">
      <c r="D775" s="99"/>
    </row>
    <row r="776" spans="4:4">
      <c r="D776" s="99"/>
    </row>
    <row r="777" spans="4:4">
      <c r="D777" s="99"/>
    </row>
    <row r="778" spans="4:4">
      <c r="D778" s="99"/>
    </row>
    <row r="779" spans="4:4">
      <c r="D779" s="99"/>
    </row>
    <row r="780" spans="4:4">
      <c r="D780" s="99"/>
    </row>
    <row r="781" spans="4:4">
      <c r="D781" s="99"/>
    </row>
    <row r="782" spans="4:4">
      <c r="D782" s="99"/>
    </row>
    <row r="783" spans="4:4">
      <c r="D783" s="99"/>
    </row>
    <row r="784" spans="4:4">
      <c r="D784" s="99"/>
    </row>
    <row r="785" spans="4:4">
      <c r="D785" s="99"/>
    </row>
    <row r="786" spans="4:4">
      <c r="D786" s="99"/>
    </row>
    <row r="787" spans="4:4">
      <c r="D787" s="99"/>
    </row>
    <row r="788" spans="4:4">
      <c r="D788" s="99"/>
    </row>
    <row r="789" spans="4:4">
      <c r="D789" s="99"/>
    </row>
    <row r="790" spans="4:4">
      <c r="D790" s="99"/>
    </row>
    <row r="791" spans="4:4">
      <c r="D791" s="99"/>
    </row>
    <row r="792" spans="4:4">
      <c r="D792" s="99"/>
    </row>
    <row r="793" spans="4:4">
      <c r="D793" s="99"/>
    </row>
    <row r="794" spans="4:4">
      <c r="D794" s="99"/>
    </row>
    <row r="795" spans="4:4">
      <c r="D795" s="99"/>
    </row>
    <row r="796" spans="4:4">
      <c r="D796" s="99"/>
    </row>
    <row r="797" spans="4:4">
      <c r="D797" s="99"/>
    </row>
    <row r="798" spans="4:4">
      <c r="D798" s="99"/>
    </row>
    <row r="799" spans="4:4">
      <c r="D799" s="99"/>
    </row>
    <row r="800" spans="4:4">
      <c r="D800" s="99"/>
    </row>
    <row r="801" spans="4:4">
      <c r="D801" s="99"/>
    </row>
    <row r="802" spans="4:4">
      <c r="D802" s="99"/>
    </row>
    <row r="803" spans="4:4">
      <c r="D803" s="99"/>
    </row>
    <row r="804" spans="4:4">
      <c r="D804" s="99"/>
    </row>
    <row r="805" spans="4:4">
      <c r="D805" s="99"/>
    </row>
    <row r="806" spans="4:4">
      <c r="D806" s="99"/>
    </row>
    <row r="807" spans="4:4">
      <c r="D807" s="99"/>
    </row>
    <row r="808" spans="4:4">
      <c r="D808" s="99"/>
    </row>
    <row r="809" spans="4:4">
      <c r="D809" s="99"/>
    </row>
    <row r="810" spans="4:4">
      <c r="D810" s="99"/>
    </row>
    <row r="811" spans="4:4">
      <c r="D811" s="99"/>
    </row>
    <row r="812" spans="4:4">
      <c r="D812" s="99"/>
    </row>
    <row r="813" spans="4:4">
      <c r="D813" s="99"/>
    </row>
    <row r="814" spans="4:4">
      <c r="D814" s="99"/>
    </row>
    <row r="815" spans="4:4">
      <c r="D815" s="99"/>
    </row>
    <row r="816" spans="4:4">
      <c r="D816" s="99"/>
    </row>
    <row r="817" spans="4:4">
      <c r="D817" s="99"/>
    </row>
    <row r="818" spans="4:4">
      <c r="D818" s="99"/>
    </row>
    <row r="819" spans="4:4">
      <c r="D819" s="99"/>
    </row>
    <row r="820" spans="4:4">
      <c r="D820" s="99"/>
    </row>
    <row r="821" spans="4:4">
      <c r="D821" s="99"/>
    </row>
    <row r="822" spans="4:4">
      <c r="D822" s="99"/>
    </row>
    <row r="823" spans="4:4">
      <c r="D823" s="99"/>
    </row>
    <row r="824" spans="4:4">
      <c r="D824" s="99"/>
    </row>
    <row r="825" spans="4:4">
      <c r="D825" s="99"/>
    </row>
    <row r="826" spans="4:4">
      <c r="D826" s="99"/>
    </row>
    <row r="827" spans="4:4">
      <c r="D827" s="99"/>
    </row>
    <row r="828" spans="4:4">
      <c r="D828" s="99"/>
    </row>
    <row r="829" spans="4:4">
      <c r="D829" s="99"/>
    </row>
    <row r="830" spans="4:4">
      <c r="D830" s="99"/>
    </row>
    <row r="831" spans="4:4">
      <c r="D831" s="99"/>
    </row>
    <row r="832" spans="4:4">
      <c r="D832" s="99"/>
    </row>
    <row r="833" spans="4:4">
      <c r="D833" s="99"/>
    </row>
    <row r="834" spans="4:4">
      <c r="D834" s="99"/>
    </row>
    <row r="835" spans="4:4">
      <c r="D835" s="99"/>
    </row>
    <row r="836" spans="4:4">
      <c r="D836" s="99"/>
    </row>
    <row r="837" spans="4:4">
      <c r="D837" s="99"/>
    </row>
    <row r="838" spans="4:4">
      <c r="D838" s="99"/>
    </row>
    <row r="839" spans="4:4">
      <c r="D839" s="99"/>
    </row>
    <row r="840" spans="4:4">
      <c r="D840" s="99"/>
    </row>
    <row r="841" spans="4:4">
      <c r="D841" s="99"/>
    </row>
    <row r="842" spans="4:4">
      <c r="D842" s="99"/>
    </row>
    <row r="843" spans="4:4">
      <c r="D843" s="99"/>
    </row>
    <row r="844" spans="4:4">
      <c r="D844" s="99"/>
    </row>
    <row r="845" spans="4:4">
      <c r="D845" s="99"/>
    </row>
    <row r="846" spans="4:4">
      <c r="D846" s="99"/>
    </row>
    <row r="847" spans="4:4">
      <c r="D847" s="99"/>
    </row>
    <row r="848" spans="4:4">
      <c r="D848" s="99"/>
    </row>
    <row r="849" spans="4:4">
      <c r="D849" s="99"/>
    </row>
    <row r="850" spans="4:4">
      <c r="D850" s="99"/>
    </row>
    <row r="851" spans="4:4">
      <c r="D851" s="99"/>
    </row>
    <row r="852" spans="4:4">
      <c r="D852" s="99"/>
    </row>
    <row r="853" spans="4:4">
      <c r="D853" s="99"/>
    </row>
    <row r="854" spans="4:4">
      <c r="D854" s="99"/>
    </row>
    <row r="855" spans="4:4">
      <c r="D855" s="99"/>
    </row>
    <row r="856" spans="4:4">
      <c r="D856" s="99"/>
    </row>
    <row r="857" spans="4:4">
      <c r="D857" s="99"/>
    </row>
    <row r="858" spans="4:4">
      <c r="D858" s="99"/>
    </row>
    <row r="859" spans="4:4">
      <c r="D859" s="99"/>
    </row>
    <row r="860" spans="4:4">
      <c r="D860" s="99"/>
    </row>
    <row r="861" spans="4:4">
      <c r="D861" s="99"/>
    </row>
    <row r="862" spans="4:4">
      <c r="D862" s="99"/>
    </row>
    <row r="863" spans="4:4">
      <c r="D863" s="99"/>
    </row>
    <row r="864" spans="4:4">
      <c r="D864" s="99"/>
    </row>
    <row r="865" spans="4:4">
      <c r="D865" s="99"/>
    </row>
    <row r="866" spans="4:4">
      <c r="D866" s="99"/>
    </row>
    <row r="867" spans="4:4">
      <c r="D867" s="99"/>
    </row>
    <row r="868" spans="4:4">
      <c r="D868" s="99"/>
    </row>
    <row r="869" spans="4:4">
      <c r="D869" s="99"/>
    </row>
    <row r="870" spans="4:4">
      <c r="D870" s="99"/>
    </row>
    <row r="871" spans="4:4">
      <c r="D871" s="99"/>
    </row>
    <row r="872" spans="4:4">
      <c r="D872" s="99"/>
    </row>
    <row r="873" spans="4:4">
      <c r="D873" s="99"/>
    </row>
    <row r="874" spans="4:4">
      <c r="D874" s="99"/>
    </row>
    <row r="875" spans="4:4">
      <c r="D875" s="99"/>
    </row>
    <row r="876" spans="4:4">
      <c r="D876" s="99"/>
    </row>
    <row r="877" spans="4:4">
      <c r="D877" s="99"/>
    </row>
    <row r="878" spans="4:4">
      <c r="D878" s="99"/>
    </row>
    <row r="879" spans="4:4">
      <c r="D879" s="99"/>
    </row>
    <row r="880" spans="4:4">
      <c r="D880" s="99"/>
    </row>
    <row r="881" spans="4:4">
      <c r="D881" s="99"/>
    </row>
    <row r="882" spans="4:4">
      <c r="D882" s="99"/>
    </row>
    <row r="883" spans="4:4">
      <c r="D883" s="99"/>
    </row>
    <row r="884" spans="4:4">
      <c r="D884" s="99"/>
    </row>
    <row r="885" spans="4:4">
      <c r="D885" s="99"/>
    </row>
    <row r="886" spans="4:4">
      <c r="D886" s="99"/>
    </row>
    <row r="887" spans="4:4">
      <c r="D887" s="99"/>
    </row>
    <row r="888" spans="4:4">
      <c r="D888" s="99"/>
    </row>
    <row r="889" spans="4:4">
      <c r="D889" s="99"/>
    </row>
    <row r="890" spans="4:4">
      <c r="D890" s="99"/>
    </row>
    <row r="891" spans="4:4">
      <c r="D891" s="99"/>
    </row>
    <row r="892" spans="4:4">
      <c r="D892" s="99"/>
    </row>
    <row r="893" spans="4:4">
      <c r="D893" s="99"/>
    </row>
    <row r="894" spans="4:4">
      <c r="D894" s="99"/>
    </row>
    <row r="895" spans="4:4">
      <c r="D895" s="99"/>
    </row>
    <row r="896" spans="4:4">
      <c r="D896" s="99"/>
    </row>
    <row r="897" spans="4:4">
      <c r="D897" s="99"/>
    </row>
    <row r="898" spans="4:4">
      <c r="D898" s="99"/>
    </row>
    <row r="899" spans="4:4">
      <c r="D899" s="99"/>
    </row>
    <row r="900" spans="4:4">
      <c r="D900" s="99"/>
    </row>
    <row r="901" spans="4:4">
      <c r="D901" s="99"/>
    </row>
    <row r="902" spans="4:4">
      <c r="D902" s="99"/>
    </row>
    <row r="903" spans="4:4">
      <c r="D903" s="99"/>
    </row>
    <row r="904" spans="4:4">
      <c r="D904" s="99"/>
    </row>
    <row r="905" spans="4:4">
      <c r="D905" s="99"/>
    </row>
    <row r="906" spans="4:4">
      <c r="D906" s="99"/>
    </row>
    <row r="907" spans="4:4">
      <c r="D907" s="99"/>
    </row>
    <row r="908" spans="4:4">
      <c r="D908" s="99"/>
    </row>
    <row r="909" spans="4:4">
      <c r="D909" s="99"/>
    </row>
    <row r="910" spans="4:4">
      <c r="D910" s="99"/>
    </row>
    <row r="911" spans="4:4">
      <c r="D911" s="99"/>
    </row>
    <row r="912" spans="4:4">
      <c r="D912" s="99"/>
    </row>
    <row r="913" spans="4:4">
      <c r="D913" s="99"/>
    </row>
    <row r="914" spans="4:4">
      <c r="D914" s="99"/>
    </row>
    <row r="915" spans="4:4">
      <c r="D915" s="99"/>
    </row>
    <row r="916" spans="4:4">
      <c r="D916" s="99"/>
    </row>
    <row r="917" spans="4:4">
      <c r="D917" s="99"/>
    </row>
    <row r="918" spans="4:4">
      <c r="D918" s="99"/>
    </row>
    <row r="919" spans="4:4">
      <c r="D919" s="99"/>
    </row>
    <row r="920" spans="4:4">
      <c r="D920" s="99"/>
    </row>
    <row r="921" spans="4:4">
      <c r="D921" s="99"/>
    </row>
    <row r="922" spans="4:4">
      <c r="D922" s="99"/>
    </row>
    <row r="923" spans="4:4">
      <c r="D923" s="99"/>
    </row>
    <row r="924" spans="4:4">
      <c r="D924" s="99"/>
    </row>
    <row r="925" spans="4:4">
      <c r="D925" s="99"/>
    </row>
    <row r="926" spans="4:4">
      <c r="D926" s="99"/>
    </row>
    <row r="927" spans="4:4">
      <c r="D927" s="99"/>
    </row>
    <row r="928" spans="4:4">
      <c r="D928" s="99"/>
    </row>
    <row r="929" spans="4:4">
      <c r="D929" s="99"/>
    </row>
    <row r="930" spans="4:4">
      <c r="D930" s="99"/>
    </row>
    <row r="931" spans="4:4">
      <c r="D931" s="99"/>
    </row>
    <row r="932" spans="4:4">
      <c r="D932" s="99"/>
    </row>
    <row r="933" spans="4:4">
      <c r="D933" s="99"/>
    </row>
    <row r="934" spans="4:4">
      <c r="D934" s="99"/>
    </row>
    <row r="935" spans="4:4">
      <c r="D935" s="99"/>
    </row>
    <row r="936" spans="4:4">
      <c r="D936" s="99"/>
    </row>
    <row r="937" spans="4:4">
      <c r="D937" s="99"/>
    </row>
    <row r="938" spans="4:4">
      <c r="D938" s="99"/>
    </row>
    <row r="939" spans="4:4">
      <c r="D939" s="99"/>
    </row>
    <row r="940" spans="4:4">
      <c r="D940" s="99"/>
    </row>
    <row r="941" spans="4:4">
      <c r="D941" s="99"/>
    </row>
    <row r="942" spans="4:4">
      <c r="D942" s="99"/>
    </row>
    <row r="943" spans="4:4">
      <c r="D943" s="99"/>
    </row>
    <row r="944" spans="4:4">
      <c r="D944" s="99"/>
    </row>
    <row r="945" spans="4:4">
      <c r="D945" s="99"/>
    </row>
    <row r="946" spans="4:4">
      <c r="D946" s="99"/>
    </row>
    <row r="947" spans="4:4">
      <c r="D947" s="99"/>
    </row>
    <row r="948" spans="4:4">
      <c r="D948" s="99"/>
    </row>
    <row r="949" spans="4:4">
      <c r="D949" s="99"/>
    </row>
    <row r="950" spans="4:4">
      <c r="D950" s="99"/>
    </row>
    <row r="951" spans="4:4">
      <c r="D951" s="99"/>
    </row>
    <row r="952" spans="4:4">
      <c r="D952" s="99"/>
    </row>
    <row r="953" spans="4:4">
      <c r="D953" s="99"/>
    </row>
    <row r="954" spans="4:4">
      <c r="D954" s="99"/>
    </row>
    <row r="955" spans="4:4">
      <c r="D955" s="99"/>
    </row>
    <row r="956" spans="4:4">
      <c r="D956" s="99"/>
    </row>
    <row r="957" spans="4:4">
      <c r="D957" s="99"/>
    </row>
    <row r="958" spans="4:4">
      <c r="D958" s="99"/>
    </row>
    <row r="959" spans="4:4">
      <c r="D959" s="99"/>
    </row>
    <row r="960" spans="4:4">
      <c r="D960" s="99"/>
    </row>
    <row r="961" spans="4:4">
      <c r="D961" s="99"/>
    </row>
    <row r="962" spans="4:4">
      <c r="D962" s="99"/>
    </row>
    <row r="963" spans="4:4">
      <c r="D963" s="99"/>
    </row>
    <row r="964" spans="4:4">
      <c r="D964" s="99"/>
    </row>
    <row r="965" spans="4:4">
      <c r="D965" s="99"/>
    </row>
    <row r="966" spans="4:4">
      <c r="D966" s="99"/>
    </row>
    <row r="967" spans="4:4">
      <c r="D967" s="99"/>
    </row>
    <row r="968" spans="4:4">
      <c r="D968" s="99"/>
    </row>
    <row r="969" spans="4:4">
      <c r="D969" s="99"/>
    </row>
    <row r="970" spans="4:4">
      <c r="D970" s="99"/>
    </row>
    <row r="971" spans="4:4">
      <c r="D971" s="99"/>
    </row>
    <row r="972" spans="4:4">
      <c r="D972" s="99"/>
    </row>
    <row r="973" spans="4:4">
      <c r="D973" s="99"/>
    </row>
    <row r="974" spans="4:4">
      <c r="D974" s="99"/>
    </row>
    <row r="975" spans="4:4">
      <c r="D975" s="99"/>
    </row>
    <row r="976" spans="4:4">
      <c r="D976" s="99"/>
    </row>
    <row r="977" spans="4:4">
      <c r="D977" s="99"/>
    </row>
    <row r="978" spans="4:4">
      <c r="D978" s="99"/>
    </row>
    <row r="979" spans="4:4">
      <c r="D979" s="99"/>
    </row>
    <row r="980" spans="4:4">
      <c r="D980" s="99"/>
    </row>
    <row r="981" spans="4:4">
      <c r="D981" s="99"/>
    </row>
    <row r="982" spans="4:4">
      <c r="D982" s="99"/>
    </row>
    <row r="983" spans="4:4">
      <c r="D983" s="99"/>
    </row>
    <row r="984" spans="4:4">
      <c r="D984" s="99"/>
    </row>
    <row r="985" spans="4:4">
      <c r="D985" s="99"/>
    </row>
    <row r="986" spans="4:4">
      <c r="D986" s="99"/>
    </row>
    <row r="987" spans="4:4">
      <c r="D987" s="99"/>
    </row>
    <row r="988" spans="4:4">
      <c r="D988" s="99"/>
    </row>
    <row r="989" spans="4:4">
      <c r="D989" s="99"/>
    </row>
    <row r="990" spans="4:4">
      <c r="D990" s="99"/>
    </row>
    <row r="991" spans="4:4">
      <c r="D991" s="99"/>
    </row>
    <row r="992" spans="4:4">
      <c r="D992" s="99"/>
    </row>
    <row r="993" spans="4:4">
      <c r="D993" s="99"/>
    </row>
    <row r="994" spans="4:4">
      <c r="D994" s="99"/>
    </row>
    <row r="995" spans="4:4">
      <c r="D995" s="99"/>
    </row>
    <row r="996" spans="4:4">
      <c r="D996" s="99"/>
    </row>
    <row r="997" spans="4:4">
      <c r="D997" s="99"/>
    </row>
    <row r="998" spans="4:4">
      <c r="D998" s="99"/>
    </row>
    <row r="999" spans="4:4">
      <c r="D999" s="99"/>
    </row>
    <row r="1000" spans="4:4">
      <c r="D1000" s="99"/>
    </row>
    <row r="1001" spans="4:4">
      <c r="D1001" s="99"/>
    </row>
    <row r="1002" spans="4:4">
      <c r="D1002" s="99"/>
    </row>
    <row r="1003" spans="4:4">
      <c r="D1003" s="99"/>
    </row>
    <row r="1004" spans="4:4">
      <c r="D1004" s="99"/>
    </row>
    <row r="1005" spans="4:4">
      <c r="D1005" s="99"/>
    </row>
    <row r="1006" spans="4:4">
      <c r="D1006" s="99"/>
    </row>
    <row r="1007" spans="4:4">
      <c r="D1007" s="99"/>
    </row>
    <row r="1008" spans="4:4">
      <c r="D1008" s="99"/>
    </row>
    <row r="1009" spans="4:4">
      <c r="D1009" s="99"/>
    </row>
    <row r="1010" spans="4:4">
      <c r="D1010" s="99"/>
    </row>
    <row r="1011" spans="4:4">
      <c r="D1011" s="99"/>
    </row>
    <row r="1012" spans="4:4">
      <c r="D1012" s="99"/>
    </row>
    <row r="1013" spans="4:4">
      <c r="D1013" s="99"/>
    </row>
    <row r="1014" spans="4:4">
      <c r="D1014" s="99"/>
    </row>
    <row r="1015" spans="4:4">
      <c r="D1015" s="99"/>
    </row>
    <row r="1016" spans="4:4">
      <c r="D1016" s="99"/>
    </row>
    <row r="1017" spans="4:4">
      <c r="D1017" s="99"/>
    </row>
    <row r="1018" spans="4:4">
      <c r="D1018" s="99"/>
    </row>
  </sheetData>
  <sheetProtection algorithmName="SHA-512" hashValue="iibR5qcpPtt5viwTvYG1TVhOVTpl/LoPXcxpgzsT1WTodnJXLncsSA/Zxnb9DeWcZlo9dBm7Du0kosuG3IQlmw==" saltValue="60i2nZFqxMKcq0gXtAqItA==" spinCount="100000" sheet="1" objects="1" scenarios="1"/>
  <mergeCells count="1">
    <mergeCell ref="A127:F128"/>
  </mergeCells>
  <pageMargins left="1.1812499999999999" right="0.23611111111111099" top="0.78680555555555598" bottom="0.78749999999999998" header="0.31527777777777799" footer="0.31527777777777799"/>
  <pageSetup paperSize="9" orientation="portrait" horizontalDpi="300" verticalDpi="300"/>
  <headerFooter>
    <oddHeader>&amp;C&amp;10&amp;EPROJEKTANTSKI POPIS S PREDIZMERAMI IN STROŠKOVNO OCENO
REKONSTRUKCIJA LINHARTOVE CESTE, FAZA 1</oddHeader>
    <oddFooter>&amp;R&amp;10Stran &amp;P/&amp;N</oddFooter>
  </headerFooter>
</worksheet>
</file>

<file path=docProps/app.xml><?xml version="1.0" encoding="utf-8"?>
<Properties xmlns="http://schemas.openxmlformats.org/officeDocument/2006/extended-properties" xmlns:vt="http://schemas.openxmlformats.org/officeDocument/2006/docPropsVTypes">
  <Template/>
  <TotalTime>12992</TotalTime>
  <Application>Microsoft Excel</Application>
  <DocSecurity>0</DocSecurity>
  <ScaleCrop>false</ScaleCrop>
  <HeadingPairs>
    <vt:vector size="4" baseType="variant">
      <vt:variant>
        <vt:lpstr>Delovni listi</vt:lpstr>
      </vt:variant>
      <vt:variant>
        <vt:i4>24</vt:i4>
      </vt:variant>
      <vt:variant>
        <vt:lpstr>Imenovani obsegi</vt:lpstr>
      </vt:variant>
      <vt:variant>
        <vt:i4>3</vt:i4>
      </vt:variant>
    </vt:vector>
  </HeadingPairs>
  <TitlesOfParts>
    <vt:vector size="27" baseType="lpstr">
      <vt:lpstr>NAVODILA</vt:lpstr>
      <vt:lpstr>SKUPNA REKAPITULACIJA</vt:lpstr>
      <vt:lpstr>SKUPAJ_MOL</vt:lpstr>
      <vt:lpstr>SKUPAJ_VO-KA</vt:lpstr>
      <vt:lpstr>SKUPAJ_ENERGETIKA</vt:lpstr>
      <vt:lpstr>POPIS_MOL</vt:lpstr>
      <vt:lpstr>REKAP_MOL</vt:lpstr>
      <vt:lpstr>REKAP_VOKA</vt:lpstr>
      <vt:lpstr>POPIS_VOKA</vt:lpstr>
      <vt:lpstr>POPIS_ENERGETIKA</vt:lpstr>
      <vt:lpstr>REKAP_ENERGETIKA</vt:lpstr>
      <vt:lpstr>KRAJINSKA ARHITEKTURA</vt:lpstr>
      <vt:lpstr>CESTNA RAZSVETLJAVA</vt:lpstr>
      <vt:lpstr>REKAPITULACIJA VODOVOD</vt:lpstr>
      <vt:lpstr>OBRAZEC_1</vt:lpstr>
      <vt:lpstr>VODOVOD_"A"</vt:lpstr>
      <vt:lpstr>VODOVOD_"B"</vt:lpstr>
      <vt:lpstr>VODOVOD_"C"</vt:lpstr>
      <vt:lpstr>VODOVOD_"D"</vt:lpstr>
      <vt:lpstr>REKAPITULACIJA KANALIZACIJA</vt:lpstr>
      <vt:lpstr>OPOZORILA</vt:lpstr>
      <vt:lpstr>OBRAZEC 2 KA</vt:lpstr>
      <vt:lpstr>KANAL K1-K3</vt:lpstr>
      <vt:lpstr>KANAL K4</vt:lpstr>
      <vt:lpstr>POPIS_ENERGETIKA!Tiskanje_naslovov</vt:lpstr>
      <vt:lpstr>POPIS_MOL!Tiskanje_naslovov</vt:lpstr>
      <vt:lpstr>POPIS_VOKA!Tiskanje_naslovov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Gregor</dc:creator>
  <dc:description/>
  <cp:lastModifiedBy>Boštjan</cp:lastModifiedBy>
  <cp:revision>25</cp:revision>
  <cp:lastPrinted>2020-06-08T09:07:00Z</cp:lastPrinted>
  <dcterms:created xsi:type="dcterms:W3CDTF">2018-12-06T08:22:34Z</dcterms:created>
  <dcterms:modified xsi:type="dcterms:W3CDTF">2023-06-01T10:05:23Z</dcterms:modified>
  <dc:language>sl-SI</dc:language>
</cp:coreProperties>
</file>