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4235"/>
  </bookViews>
  <sheets>
    <sheet name="Rekapitulacija" sheetId="1" r:id="rId1"/>
    <sheet name="1. Kolesarska pot" sheetId="24" r:id="rId2"/>
    <sheet name="2. Pločnik" sheetId="25" r:id="rId3"/>
    <sheet name="3. Rekonstrukcija križišča" sheetId="26" r:id="rId4"/>
  </sheets>
  <definedNames>
    <definedName name="_xlnm.Print_Area" localSheetId="1">'1. Kolesarska pot'!$A$1:$F$131</definedName>
    <definedName name="_xlnm.Print_Area" localSheetId="2">'2. Pločnik'!$A$1:$F$231</definedName>
    <definedName name="_xlnm.Print_Area" localSheetId="3">'3. Rekonstrukcija križišča'!$A$1:$F$80</definedName>
    <definedName name="_xlnm.Print_Area" localSheetId="0">Rekapitulacija!$A$1:$D$20</definedName>
  </definedNames>
  <calcPr calcId="145621"/>
</workbook>
</file>

<file path=xl/calcChain.xml><?xml version="1.0" encoding="utf-8"?>
<calcChain xmlns="http://schemas.openxmlformats.org/spreadsheetml/2006/main">
  <c r="F68" i="26" l="1"/>
  <c r="F66" i="26"/>
  <c r="F64" i="26"/>
  <c r="F117" i="24"/>
  <c r="F115" i="24"/>
  <c r="F113" i="24"/>
  <c r="F111" i="24"/>
  <c r="F109" i="24"/>
  <c r="F107" i="24"/>
  <c r="F105" i="24"/>
  <c r="F103" i="24"/>
  <c r="F101" i="24"/>
  <c r="F99" i="24"/>
  <c r="F97" i="24"/>
  <c r="F95" i="24"/>
  <c r="F111" i="25"/>
  <c r="F113" i="25"/>
  <c r="F115" i="25"/>
  <c r="F117" i="25"/>
  <c r="F119" i="25"/>
  <c r="F121" i="25"/>
  <c r="F123" i="25"/>
  <c r="F125" i="25"/>
  <c r="F127" i="25"/>
  <c r="F129" i="25"/>
  <c r="F131" i="25"/>
  <c r="F133" i="25"/>
  <c r="F135" i="25"/>
  <c r="F109" i="25"/>
  <c r="F119" i="24" l="1"/>
  <c r="F11" i="24" s="1"/>
  <c r="F70" i="26"/>
  <c r="F10" i="26" s="1"/>
  <c r="F137" i="25"/>
  <c r="F12" i="25"/>
  <c r="F56" i="26"/>
  <c r="F54" i="26" l="1"/>
  <c r="F58" i="26" s="1"/>
  <c r="F85" i="25"/>
  <c r="F74" i="26"/>
  <c r="F76" i="26"/>
  <c r="F34" i="26"/>
  <c r="F32" i="26"/>
  <c r="F30" i="26"/>
  <c r="F28" i="26"/>
  <c r="F26" i="26"/>
  <c r="F24" i="26"/>
  <c r="F22" i="26"/>
  <c r="F20" i="26"/>
  <c r="F89" i="25"/>
  <c r="F87" i="25"/>
  <c r="F9" i="26" l="1"/>
  <c r="F36" i="26"/>
  <c r="F143" i="25"/>
  <c r="F101" i="25"/>
  <c r="F99" i="25"/>
  <c r="F97" i="25"/>
  <c r="F103" i="25" l="1"/>
  <c r="D39" i="25"/>
  <c r="F79" i="25"/>
  <c r="F77" i="25"/>
  <c r="D55" i="25"/>
  <c r="D69" i="25"/>
  <c r="D67" i="25"/>
  <c r="F49" i="25"/>
  <c r="F47" i="25"/>
  <c r="F45" i="25"/>
  <c r="F91" i="25"/>
  <c r="D75" i="25"/>
  <c r="F75" i="25" s="1"/>
  <c r="F61" i="25"/>
  <c r="F81" i="25" l="1"/>
  <c r="D59" i="25"/>
  <c r="D57" i="25"/>
  <c r="F35" i="25"/>
  <c r="F31" i="25"/>
  <c r="F89" i="24"/>
  <c r="D125" i="24"/>
  <c r="F125" i="24" s="1"/>
  <c r="F129" i="24"/>
  <c r="F127" i="24"/>
  <c r="F71" i="24"/>
  <c r="F67" i="24"/>
  <c r="D47" i="24"/>
  <c r="D49" i="24" s="1"/>
  <c r="F87" i="24"/>
  <c r="F69" i="24"/>
  <c r="F73" i="24"/>
  <c r="F75" i="24"/>
  <c r="F77" i="24"/>
  <c r="F79" i="24"/>
  <c r="F81" i="24"/>
  <c r="D37" i="24"/>
  <c r="F37" i="24" s="1"/>
  <c r="D65" i="24"/>
  <c r="D57" i="24"/>
  <c r="F57" i="24" s="1"/>
  <c r="D59" i="24"/>
  <c r="F59" i="24" s="1"/>
  <c r="F55" i="24"/>
  <c r="F41" i="24"/>
  <c r="F39" i="24"/>
  <c r="F35" i="24"/>
  <c r="F33" i="24"/>
  <c r="F31" i="24"/>
  <c r="F29" i="24"/>
  <c r="F27" i="24"/>
  <c r="F25" i="24"/>
  <c r="F23" i="24"/>
  <c r="F21" i="24"/>
  <c r="F43" i="24" l="1"/>
  <c r="F7" i="24" s="1"/>
  <c r="F91" i="24"/>
  <c r="D63" i="25"/>
  <c r="F63" i="25" s="1"/>
  <c r="F47" i="24"/>
  <c r="D51" i="24"/>
  <c r="D53" i="24" s="1"/>
  <c r="F49" i="24"/>
  <c r="F51" i="24"/>
  <c r="F78" i="26"/>
  <c r="F80" i="26" s="1"/>
  <c r="F48" i="26"/>
  <c r="F46" i="26"/>
  <c r="F44" i="26"/>
  <c r="F42" i="26"/>
  <c r="F40" i="26"/>
  <c r="F7" i="26"/>
  <c r="F141" i="25"/>
  <c r="F145" i="25" s="1"/>
  <c r="F69" i="25"/>
  <c r="F67" i="25"/>
  <c r="F65" i="25"/>
  <c r="F59" i="25"/>
  <c r="F57" i="25"/>
  <c r="F55" i="25"/>
  <c r="F43" i="25"/>
  <c r="F41" i="25"/>
  <c r="F39" i="25"/>
  <c r="F37" i="25"/>
  <c r="F33" i="25"/>
  <c r="F29" i="25"/>
  <c r="F27" i="25"/>
  <c r="F25" i="25"/>
  <c r="F23" i="25"/>
  <c r="F21" i="25"/>
  <c r="F123" i="24"/>
  <c r="F131" i="24" s="1"/>
  <c r="F65" i="24"/>
  <c r="F83" i="24" s="1"/>
  <c r="F93" i="25" l="1"/>
  <c r="F50" i="26"/>
  <c r="F8" i="26" s="1"/>
  <c r="F51" i="25"/>
  <c r="F7" i="25" s="1"/>
  <c r="F71" i="25"/>
  <c r="F8" i="25" s="1"/>
  <c r="F13" i="25"/>
  <c r="F11" i="26"/>
  <c r="F9" i="25"/>
  <c r="F12" i="24"/>
  <c r="F53" i="24"/>
  <c r="F10" i="24"/>
  <c r="F9" i="24"/>
  <c r="F6" i="26" l="1"/>
  <c r="F4" i="26" s="1"/>
  <c r="D10" i="1" s="1"/>
  <c r="F61" i="24"/>
  <c r="F8" i="24" s="1"/>
  <c r="F6" i="24" s="1"/>
  <c r="F4" i="24" s="1"/>
  <c r="D8" i="1" s="1"/>
  <c r="F10" i="25"/>
  <c r="F11" i="25"/>
  <c r="F6" i="25" l="1"/>
  <c r="F4" i="25" s="1"/>
  <c r="D9" i="1" s="1"/>
  <c r="D11" i="1" l="1"/>
  <c r="D13" i="1" s="1"/>
  <c r="D14" i="1" l="1"/>
  <c r="D15" i="1" s="1"/>
</calcChain>
</file>

<file path=xl/sharedStrings.xml><?xml version="1.0" encoding="utf-8"?>
<sst xmlns="http://schemas.openxmlformats.org/spreadsheetml/2006/main" count="516" uniqueCount="256">
  <si>
    <t>1.2</t>
  </si>
  <si>
    <t>Št. postavke</t>
  </si>
  <si>
    <t>Opis</t>
  </si>
  <si>
    <t>Znesek v EUR brez DDV</t>
  </si>
  <si>
    <t>Enota</t>
  </si>
  <si>
    <t>Cena v EUR</t>
  </si>
  <si>
    <t>Vrednost brez DDV</t>
  </si>
  <si>
    <t>2.1.1</t>
  </si>
  <si>
    <t>2.2.1</t>
  </si>
  <si>
    <t>2.2.2</t>
  </si>
  <si>
    <t>2.2.3</t>
  </si>
  <si>
    <t>2.2.4</t>
  </si>
  <si>
    <t>2.2.5</t>
  </si>
  <si>
    <t>Skupaj CESTARSKA DELA:</t>
  </si>
  <si>
    <t>SKUPAJ</t>
  </si>
  <si>
    <t>Količina</t>
  </si>
  <si>
    <t>kpl</t>
  </si>
  <si>
    <t>Izdelava varnostnega načrta, skladno z zakonodajo. Izdelavo elaborata o varnosti in zdravju pri delu.</t>
  </si>
  <si>
    <t>Nabava, dobava in postavitev obvestilne table na gradbišču, skladno z zakonodajo in smernicami za evropske projekte.</t>
  </si>
  <si>
    <t xml:space="preserve">Izvedba projektantskega nadzora. </t>
  </si>
  <si>
    <t>ur</t>
  </si>
  <si>
    <t xml:space="preserve">Vzdrževanje vseh prekopanih javnih površin v času od rušitve cestišča do vzpostavitve v prvotno stanje, ki zajema polivanje-protiprašna zaščito, dosip udarnih jam, utrjevanje in planiranje vključno z dobavo materiala in delom. </t>
  </si>
  <si>
    <t xml:space="preserve">    </t>
  </si>
  <si>
    <t>PRIPRAVLJALNA DELA</t>
  </si>
  <si>
    <t>ZEMELJSKA DELA</t>
  </si>
  <si>
    <t>ZAKLJUČNA DELA</t>
  </si>
  <si>
    <t>kos</t>
  </si>
  <si>
    <t>m2</t>
  </si>
  <si>
    <t>m3</t>
  </si>
  <si>
    <t>m1</t>
  </si>
  <si>
    <t xml:space="preserve"> Skupaj PRIPRAVLJALNA DELA:</t>
  </si>
  <si>
    <t xml:space="preserve"> Skupaj ZEMELJSKA DELA:</t>
  </si>
  <si>
    <t>Skupaj ZAKLJUČNA DELA</t>
  </si>
  <si>
    <t>CESTARSKA DELA</t>
  </si>
  <si>
    <t>1.1</t>
  </si>
  <si>
    <t>2.1</t>
  </si>
  <si>
    <t>2.2</t>
  </si>
  <si>
    <t>Rekapitulacija</t>
  </si>
  <si>
    <t>2.1.2</t>
  </si>
  <si>
    <t>2.1.3</t>
  </si>
  <si>
    <t>2.1.4</t>
  </si>
  <si>
    <t>2.1.5</t>
  </si>
  <si>
    <t>3.</t>
  </si>
  <si>
    <t>3.1</t>
  </si>
  <si>
    <t>3.2</t>
  </si>
  <si>
    <t>3.1.1</t>
  </si>
  <si>
    <t>3.1.2</t>
  </si>
  <si>
    <t>3.1.3</t>
  </si>
  <si>
    <t>3.1.4</t>
  </si>
  <si>
    <t>3.1.5</t>
  </si>
  <si>
    <t>3.2.1</t>
  </si>
  <si>
    <t>3.2.2</t>
  </si>
  <si>
    <t>3.2.3</t>
  </si>
  <si>
    <t>3.2.4</t>
  </si>
  <si>
    <t>3.2.5</t>
  </si>
  <si>
    <t>OPREMA CEST</t>
  </si>
  <si>
    <t>Skupaj OPREMA CEST:</t>
  </si>
  <si>
    <t>Izvedba zaščitnih arheoloških raziskav in arheološki nadzor v času izgradnje kanalizacije</t>
  </si>
  <si>
    <t>Odstranitev grmovja in dreves z debli premera do 10 cm ter vej na redko porasli površini - strojno</t>
  </si>
  <si>
    <t>Široki izkop vezljive zemljine – 3. kategorije – strojno z nakladanjem</t>
  </si>
  <si>
    <t>Široki izkop zrnate kamnine – 3. kategorije – ročno</t>
  </si>
  <si>
    <t>Široki izkop trde kamnine – 5. kategorije z nakladanjem</t>
  </si>
  <si>
    <t>Doplačilo za zatravitev s semenom</t>
  </si>
  <si>
    <t>Odstranitev grmovja na redko porasli površini (do 50 % pokritega tlorisa) - strojno</t>
  </si>
  <si>
    <t>Ureditev planuma temeljnih tal vezljive zemljine – 3. kategorije</t>
  </si>
  <si>
    <t>Dobava in vgraditev predfabriciranega dvignjenega robnika iz cementnega betona  s prerezom 15/25 cm. V ceni je zajeta nabava, dobava in vgradnja nazivne velikosti robnika, vključno s polaganjea robnikov na predpisano višino, betonski temelj robnika debeline 10 cm iz cementnega betona C20/25, fugiranje stikov robnikov s fino cementno malto 1:3 ter vsa dodatna in zaščitna dela. Svetla višina robnika 12 cm</t>
  </si>
  <si>
    <t>Izdelava geodetskega posnetka po končanih gradbenih delih za namen izdelave proejkta izvedenih del (PID)</t>
  </si>
  <si>
    <t>Izdelava nevezane nosilne plasti enakozrnatega drobljenca iz kamnine v debelini do 25 cm (D32)</t>
  </si>
  <si>
    <t>Izdelava obrabne plasti iz malih tlakovcev iz silikatne kamnine velikosti 10 cm/10 cm/10 cm, stiki zaliti s cementno malto</t>
  </si>
  <si>
    <t>Skupaj ZEMELJSKA DELA:</t>
  </si>
  <si>
    <t>Skupaj PRIPRAVLJALNA DELA:</t>
  </si>
  <si>
    <t>V priloženem popisu je v nekaterih postavkah zaradi ustreznejšega opisa materialov ali opreme v informativne namene naveden tudi proizvajalec in tip materiala ali opreme. Navedba je zgolj informativne narave in se lahko ponudi material oz. oprema, ki je enakovredna (68 člen ZJN-3).</t>
  </si>
  <si>
    <t>Odlaganje odpadne zemljine na začasno gradbeno deponijo.</t>
  </si>
  <si>
    <t>DDV (22%)</t>
  </si>
  <si>
    <t>Odlaganje odpadne zemljine na trajno gradbeno deponijo, vključno s stroški transporta do 10 km</t>
  </si>
  <si>
    <t>Cesta</t>
  </si>
  <si>
    <t>Kolesarska pot</t>
  </si>
  <si>
    <t>Pločnik</t>
  </si>
  <si>
    <t>Litijska cesta
Mestna občina Ljubljana</t>
  </si>
  <si>
    <t>SKUPAJ LITIJSKA CESTA (BREZ DDV)</t>
  </si>
  <si>
    <t>1.1.1</t>
  </si>
  <si>
    <t>1.1.2</t>
  </si>
  <si>
    <t>1.1.3</t>
  </si>
  <si>
    <t>1.1.4</t>
  </si>
  <si>
    <t>1.1.5</t>
  </si>
  <si>
    <t>1.2.1</t>
  </si>
  <si>
    <t>1.2.2</t>
  </si>
  <si>
    <t>1.2.3</t>
  </si>
  <si>
    <t>1.2.4</t>
  </si>
  <si>
    <t>Porušitev in odstranitev asfaltne plasti v debelini nad 10 cm</t>
  </si>
  <si>
    <t>Odriv humusa debeline 15cm in odvoz na začasno deponijo (razdalja do 2 km)</t>
  </si>
  <si>
    <t>2.3</t>
  </si>
  <si>
    <t>2.4</t>
  </si>
  <si>
    <t>2.5</t>
  </si>
  <si>
    <t>2.1.6</t>
  </si>
  <si>
    <t>2.1.7</t>
  </si>
  <si>
    <t>2.1.8</t>
  </si>
  <si>
    <t>2.1.9</t>
  </si>
  <si>
    <t>2.1.10</t>
  </si>
  <si>
    <t>2.1.11</t>
  </si>
  <si>
    <t>2.1.12</t>
  </si>
  <si>
    <t>2.2.6</t>
  </si>
  <si>
    <t>2.2.7</t>
  </si>
  <si>
    <t>2.3.1</t>
  </si>
  <si>
    <t>2.3.2</t>
  </si>
  <si>
    <t>2.3.3</t>
  </si>
  <si>
    <t>2.4.1</t>
  </si>
  <si>
    <t>2.4.2</t>
  </si>
  <si>
    <t>2.4.3</t>
  </si>
  <si>
    <t>2.4.4</t>
  </si>
  <si>
    <t>2.5.1</t>
  </si>
  <si>
    <t>3.3</t>
  </si>
  <si>
    <t>3.4</t>
  </si>
  <si>
    <t>3.5</t>
  </si>
  <si>
    <t>3.1.6</t>
  </si>
  <si>
    <t>3.1.7</t>
  </si>
  <si>
    <t>3.1.8</t>
  </si>
  <si>
    <t>3.3.1</t>
  </si>
  <si>
    <t>3.3.2</t>
  </si>
  <si>
    <t>3.4.1</t>
  </si>
  <si>
    <t>Zarezovanje asfalta s talno diamantno žago.</t>
  </si>
  <si>
    <t>Porušitev in odstranitev ograje iz cementnega betona.</t>
  </si>
  <si>
    <t>Odstranitev jeklene varnostne ograje, nakladanje ruševin in odvoz gradbenih odpadkov na ustrezno deponijo po izboru izvajalca ter plačilo deponijske takse.</t>
  </si>
  <si>
    <t>Porušitev in odstranitev ograje iz železnih elementov.</t>
  </si>
  <si>
    <t>Odstranitev obstoječe avtobusne nadstrešnice, nakladanje ruševin in odvoz gradbenih odpadkov na ustrezno deponijo po izboru izvajalca ter plačilo deponijske takse.</t>
  </si>
  <si>
    <t xml:space="preserve">Izvedba geotehničnega nadzora. </t>
  </si>
  <si>
    <t>Izdelava nosilno obrabne plasti bituminizirane zmesi AC 8 surf B 70/100 A5 v debelini 4 cm</t>
  </si>
  <si>
    <t>Izdelava posteljice iz drobljenih kamnitih zrn v debelini 25 cm (0-100mm)</t>
  </si>
  <si>
    <t>Dobava in vgraditev pokrova iz duktilne litine za požiralnik ob in pod robnikom, z nosilnostjo 250 kN.</t>
  </si>
  <si>
    <t>Izdelava vtočnega jaška iz cem. betona, krožnega prereza fi 50 cm, globine 1,0 -1,5 m.</t>
  </si>
  <si>
    <t>Dobava in vgraditev rešetke iz duktilne litine z nosilnostjo 400 kN, s prerezom 400/400 mm.</t>
  </si>
  <si>
    <t>Nabava, dobava in montaža  PVC  kanalskih cevi DN 160 mm SN4 za zvezni kanal do cestnih požiralnikov, stiki so tesnjeni z gumi tesnili, polno obbetoniranih z betonom C12/15.</t>
  </si>
  <si>
    <t>Linijsko odvodnjavanje s kanaleto, pokrov z litoželezno rešetko, razred obremenitve D 400.</t>
  </si>
  <si>
    <t xml:space="preserve">Odstranitev obstoječe prometne signalizacije in njihova ponovna postavitev, vključno z novimi temelji. </t>
  </si>
  <si>
    <t>Postavitev in zavarovanje profilov na mestih jaškov z označbo višin</t>
  </si>
  <si>
    <t>Izdelava priključka zveze požiralnikov DN 160 mm na nov vpadni jašek, po detajlu.</t>
  </si>
  <si>
    <t>Izdelava vtočnega jaška iz cem. betona, krožnega prereza fi 50 cm, globine 1,0 -1,5 m z vtokom pod robnik. Cena vključuje nabavo, dobavo in vgradnjo vsega potrebnega materiala, vključno z vtočnim robnikom in ostalimi deli</t>
  </si>
  <si>
    <t>Dobava in vgraditev predfabriciranega pogreznjenega robnika iz cementnega betona  s prerezom 15/25 cm. V ceni je zajeta nabava, dobava in vgradnja nazivne velikosti robnika, vključno s polaganjea robnikov na predpisano višino, betonski temelj robnika debeline 10 cm iz cementnega betona C20/25, fugiranje stikov robnikov s fino cementno malto 1:3 ter vsa dodatna in zaščitna dela. Svetla višina robnika 2 cm</t>
  </si>
  <si>
    <t>Izdelava temelja iz cementnega betona C 12/15, globine 50 cm, premera 30 cm</t>
  </si>
  <si>
    <t>Izdelava nevezane nosilne plasti enakozrnatega drobljenca iz kamnine v debelini do 20 cm (D32)</t>
  </si>
  <si>
    <t>Dobava in vgraditev obrob iz granitnih kock velikosti  10x10x10 cm, stiki zamazani s cementno malto.</t>
  </si>
  <si>
    <t>TUJE STORITVE</t>
  </si>
  <si>
    <t>Dobava in postavitev nove avtobusne nadstrešnice z vsemi potrebnimi deli.</t>
  </si>
  <si>
    <t xml:space="preserve">Izdelava podpornega/opornega zidu z vsemi potrebnimi deli.                                                                                 - od km 0.130 do km 0.145, levo: zid L= 15 m, H= do 0,50 m
- od km 0.947 do km 0.969, levo: zid L= 22 m, H= do 1.25 m
</t>
  </si>
  <si>
    <t>Pridobitev dovoljenja za zaporo ceste z ureditvijo prometnega režima v času gradnje z obvestili, zavarovanje gradbene jame in gradbišča, postavitev prometne signalizacije ter vzdrževanje prometne signalizacije v času gradnje. Po končasnih delih odstranitev začasne prometne signalizacije in vzpostavitev prometnega reživa v prvotno stanje</t>
  </si>
  <si>
    <t>Skupaj TUJE STORITVE:</t>
  </si>
  <si>
    <t>Izdelava bankine, utrjene z izkopanim materialom, zapolnjenim s humusom</t>
  </si>
  <si>
    <t>Ljubljanska klop z naslonom -Osnovni element je podstavek iz mikroarmiranega betona, na katerega se privijači ustrezno protikorozijsko zaščiten jeklen nosilec za sedalo in naslon za hrbet. Sedalo in naslon za hrbet sta lesena, iz letev impregniranega macesna dimenzij 4 cm x 5 cm, ki so z ožjo stranico položene in privijačene na jeklene nosilce. Naslon za roke je izdelan iz enakih jeklenih profilov kot jeklena podkonstrukcija in se pritrdi med betonski podstavek in jeklene nosilce za sedalo. Betonski podstavki v obliki črke “C” so delno vkopani in služijo kot temelj klopi. Možna je tudi izvedba klopi za prosto namestitev.</t>
  </si>
  <si>
    <t>3.5.1</t>
  </si>
  <si>
    <t>3.5.2</t>
  </si>
  <si>
    <t>3.5.3</t>
  </si>
  <si>
    <t>Opozorilna taktilna plošča 50/50/8, bela, stiki zaliti s trajnoelastično zmesjo, z vgradnjo</t>
  </si>
  <si>
    <t>Vodilna taktilna plošča 50/50/8, bela, stiki zaliti s trajnoelastično zmesjo, z vgradnjo</t>
  </si>
  <si>
    <t>JAVNA RAZSVETLJAVA</t>
  </si>
  <si>
    <t>Skupaj JAVNA RAZSVETLJAVA</t>
  </si>
  <si>
    <t>2.6</t>
  </si>
  <si>
    <t>2.6.1</t>
  </si>
  <si>
    <t>3.7</t>
  </si>
  <si>
    <t>3.7.1</t>
  </si>
  <si>
    <t>3.7.2</t>
  </si>
  <si>
    <t>Prehodi za pešce z otoki</t>
  </si>
  <si>
    <t xml:space="preserve">Dodatek za izdelavo in vgraditev grbine iz bituminizirane zmesi </t>
  </si>
  <si>
    <t>Izdelava temelja za kandelaber iz armiranega poliestra višine 10 m nad nivojem terena, komplet z izkopom jame, obbetoniranjem, za postavitev kandelabra direktno v temelj:</t>
  </si>
  <si>
    <t>Izdelava temelja za kandelaber iz armiranega poliestra višine 7 m nad nivojem terena, komplet z izkopom jame, obbetoniranjem, za postavitev kandelabra direktno v temelj:</t>
  </si>
  <si>
    <t>Izdelava temelja za kovinski kombiniran kandelaber (JR+SEM)  višine 10 m nad nivojem terena, komplet z izkopom jame, obbetoniranjem, za postavitev kandelabra direktno v temelj:</t>
  </si>
  <si>
    <t>m</t>
  </si>
  <si>
    <t>Izdelava kompletnega tipskega jaška cestne razsvetljave dimenzij 60 x 60 cm z velikostjo litoželeznega pokrova   60 x 60 cm; nosilnost 125 kN z napisom JAVNA RAZSVETLJAVA</t>
  </si>
  <si>
    <t xml:space="preserve">Izdelava kompletnega tipskega jaška cestne razsvetljave dimenzij 35 x 35 cm z velikostjo litoželeznega pokrova   35 x 35 cm; nosilnost 125 kN </t>
  </si>
  <si>
    <t>Izdelava betonskega temelja za prižigališče javne razsvetljave, komplet z izkopom jame</t>
  </si>
  <si>
    <t>Vgradnja poliesterskega podstavka PMO, komplet z izkopom ter obbetoniranjem</t>
  </si>
  <si>
    <t>Obbetoniranje zgornejga dela rova (30 cm/ MB-10) kabelske kanalizacije pri prehodih preko asfaltnih površin v cestišču</t>
  </si>
  <si>
    <t>Rušitev obstoječih svetilk javne razsvetljave ter odvoz na deponijo:</t>
  </si>
  <si>
    <t>Rušitev obstoječega SKS voda javne razsvetljave ter odvoz na deponijo:</t>
  </si>
  <si>
    <t>JAVNA RAZSVETLJAVA - GRADBENA DELA</t>
  </si>
  <si>
    <t>2.6.1.1</t>
  </si>
  <si>
    <t>2.6.1.2</t>
  </si>
  <si>
    <t>2.6.1.3</t>
  </si>
  <si>
    <t>2.6.1.4</t>
  </si>
  <si>
    <t>Izkop kanala za kabel IV. kategorije globine 0.8m, širine 0,4m, dobava in polaganje stigmafleks cevi fi 110, izdelava kabelske posteljice s peskom granulacije 0-4 mm, obsutje cevi s peskom granulacije 0-4mm, izdelava tampona - nasutje 10-20 cm  gramoza, opozorilna folija, zasutje z izkopanim materialom, utrjevanje (1x cev)</t>
  </si>
  <si>
    <t>Izkop kanala za kabel IV. kategorije globine 0.8m, širine 0,4m, dobava in polaganje stigmafleks cevi fi 110, izdelava kabelske posteljice s peskom granulacije 0-4 mm, obsutje cevi s peskom granulacije 0-4mm, izdelava tampona - nasutje 10-20 cm  gramoza, opozorilna folija, zasutje z izkopanim materialom, utrjevanje (2x cev)</t>
  </si>
  <si>
    <t>Izkop kanala za kabel IV. kategorije globine 0.8m, širine 0,4m, dobava in polaganje stigmafleks cevi fi 110, izdelava kabelske posteljice s peskom granulacije 0-4 mm, obsutje cevi s peskom granulacije 0-4mm, izdelava tampona - nasutje 10-20 cm  gramoza, opozorilna folija, zasutje z izkopanim materialom, utrjevanje (4x cev)</t>
  </si>
  <si>
    <t>Izkop kanala za kabel IV. kategorije globine 0.8m, širine 0,4m, dobava in polaganje stigmafleks cevi fi 110 in polnostenske cevi dvojček fi 50 za vpihovanje optičnega kabla, izdelava kabelske posteljice s peskom granulacije 0-4 mm, obsutje cevi s peskom granulacije 0-4mm, izdelava tampona - nasutje 10-20 cm  gramoza, opozorilna folija, zasutje z izkopanim materialom, utrjevanje: (4x cev + dvojček)</t>
  </si>
  <si>
    <t>2.6.1.5</t>
  </si>
  <si>
    <t>2.6.1.6</t>
  </si>
  <si>
    <t>2.6.1.7</t>
  </si>
  <si>
    <t>2.6.1.8</t>
  </si>
  <si>
    <t>2.6.1.9</t>
  </si>
  <si>
    <t>2.6.1.10</t>
  </si>
  <si>
    <t>2.6.1.11</t>
  </si>
  <si>
    <t>2.6.1.12</t>
  </si>
  <si>
    <t>2.6.1.13</t>
  </si>
  <si>
    <t>2.6.1.14</t>
  </si>
  <si>
    <t>SEMAFORJI</t>
  </si>
  <si>
    <t>Skupaj SEMAFORJI:</t>
  </si>
  <si>
    <t>Skupaj ZAKLJUČNA DELA:</t>
  </si>
  <si>
    <t>SEMAFORJI - GRADBENA DELA</t>
  </si>
  <si>
    <t>Izdelava temelja za krmilno napravo z jaškom:</t>
  </si>
  <si>
    <t>Izdelava temelja za ravni semaforni drog:</t>
  </si>
  <si>
    <t>Izdelava temelja za usločeni semaforni drog:</t>
  </si>
  <si>
    <t>Rekonstrukcija križišča</t>
  </si>
  <si>
    <t>Skupaj JAVNA RAZSVETLJAVA - gradbena dela</t>
  </si>
  <si>
    <t>1</t>
  </si>
  <si>
    <t>2</t>
  </si>
  <si>
    <t>3</t>
  </si>
  <si>
    <t>1.3</t>
  </si>
  <si>
    <t>1.4</t>
  </si>
  <si>
    <t>1.5</t>
  </si>
  <si>
    <t>1.6</t>
  </si>
  <si>
    <t>1.1.6</t>
  </si>
  <si>
    <t>1.1.7</t>
  </si>
  <si>
    <t>1.1.8</t>
  </si>
  <si>
    <t>1.1.9</t>
  </si>
  <si>
    <t>1.1.10</t>
  </si>
  <si>
    <t>1.1.11</t>
  </si>
  <si>
    <t>1.2.5</t>
  </si>
  <si>
    <t>1.2.6</t>
  </si>
  <si>
    <t>1.2.7</t>
  </si>
  <si>
    <t>1.3.1</t>
  </si>
  <si>
    <t>1.3.2</t>
  </si>
  <si>
    <t>1.3.3</t>
  </si>
  <si>
    <t>1.3.4</t>
  </si>
  <si>
    <t>1.3.5</t>
  </si>
  <si>
    <t>1.3.6</t>
  </si>
  <si>
    <t>1.3.7</t>
  </si>
  <si>
    <t>1.3.8</t>
  </si>
  <si>
    <t>1.3.9</t>
  </si>
  <si>
    <t>1.4.1</t>
  </si>
  <si>
    <t>1.4.2</t>
  </si>
  <si>
    <t>1.5.1</t>
  </si>
  <si>
    <t>1.5.2</t>
  </si>
  <si>
    <t>1.5.3</t>
  </si>
  <si>
    <t>1.5.4</t>
  </si>
  <si>
    <t>1.5.5</t>
  </si>
  <si>
    <t>1.5.6</t>
  </si>
  <si>
    <t>1.5.7</t>
  </si>
  <si>
    <t>1.5.8</t>
  </si>
  <si>
    <t>1.5.9</t>
  </si>
  <si>
    <t>1.5.10</t>
  </si>
  <si>
    <t>1.5.11</t>
  </si>
  <si>
    <t>1.5.12</t>
  </si>
  <si>
    <t>1.6.1</t>
  </si>
  <si>
    <t>1.6.2</t>
  </si>
  <si>
    <t>1.6.3</t>
  </si>
  <si>
    <t>1.6.4</t>
  </si>
  <si>
    <t>2.7</t>
  </si>
  <si>
    <t>2.1.13</t>
  </si>
  <si>
    <t>2.1.14</t>
  </si>
  <si>
    <t>2.1.15</t>
  </si>
  <si>
    <t>2.2.8</t>
  </si>
  <si>
    <t>2.5.2</t>
  </si>
  <si>
    <t>2.5.3</t>
  </si>
  <si>
    <t>3.4.1.1</t>
  </si>
  <si>
    <t>3.4.1.2</t>
  </si>
  <si>
    <t>3.4.1.3</t>
  </si>
  <si>
    <t>Ureditev prometnih površin ob Litijski cesti</t>
  </si>
  <si>
    <t>SKUPAJ LITIJSKA CESTA (Z DDV)</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</si>
</sst>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0.00\ &quot;SIT&quot;"/>
    <numFmt numFmtId="165" formatCode="#,##0.00\ [$€-1]"/>
    <numFmt numFmtId="166" formatCode="#,##0.00\ _S_I_T"/>
    <numFmt numFmtId="167" formatCode="_-* #,##0.00\ _S_I_T_-;\-* #,##0.00\ _S_I_T_-;_-* &quot;-&quot;??\ _S_I_T_-;_-@_-"/>
    <numFmt numFmtId="168" formatCode="#,##0."/>
    <numFmt numFmtId="169" formatCode="\$#."/>
    <numFmt numFmtId="170" formatCode="#.00"/>
    <numFmt numFmtId="171" formatCode="#,"/>
    <numFmt numFmtId="172" formatCode="_-* #,##0.00\ &quot;SIT&quot;_-;\-* #,##0.00\ &quot;SIT&quot;_-;_-* &quot;-&quot;??\ &quot;SIT&quot;_-;_-@_-"/>
    <numFmt numFmtId="173" formatCode="0.000"/>
    <numFmt numFmtId="174" formatCode="#,##0.00\ &quot;€&quot;"/>
    <numFmt numFmtId="175" formatCode="_(&quot;$&quot;* #,##0.00_);_(&quot;$&quot;* \(#,##0.00\);_(&quot;$&quot;* &quot;-&quot;??_);_(@_)"/>
  </numFmts>
  <fonts count="52" x14ac:knownFonts="1">
    <font>
      <sz val="11"/>
      <color theme="1"/>
      <name val="Calibri"/>
      <family val="2"/>
      <charset val="238"/>
      <scheme val="minor"/>
    </font>
    <font>
      <sz val="11"/>
      <color indexed="8"/>
      <name val="Calibri"/>
      <family val="2"/>
      <charset val="238"/>
    </font>
    <font>
      <sz val="10"/>
      <name val="Arial"/>
      <family val="2"/>
    </font>
    <font>
      <sz val="10"/>
      <name val="Arial"/>
      <family val="2"/>
      <charset val="238"/>
    </font>
    <font>
      <sz val="10"/>
      <name val="Arial CE"/>
      <charset val="238"/>
    </font>
    <font>
      <sz val="11"/>
      <name val="Arial"/>
      <family val="2"/>
      <charset val="238"/>
    </font>
    <font>
      <sz val="10"/>
      <name val="Arial CE"/>
      <family val="2"/>
      <charset val="238"/>
    </font>
    <font>
      <sz val="10"/>
      <name val="Arial CE"/>
    </font>
    <font>
      <sz val="12"/>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
      <color indexed="8"/>
      <name val="Courier"/>
      <family val="3"/>
    </font>
    <font>
      <i/>
      <sz val="11"/>
      <color indexed="23"/>
      <name val="Calibri"/>
      <family val="2"/>
      <charset val="238"/>
    </font>
    <font>
      <sz val="11"/>
      <color indexed="17"/>
      <name val="Calibri"/>
      <family val="2"/>
      <charset val="238"/>
    </font>
    <font>
      <b/>
      <sz val="14"/>
      <name val="Arial CE"/>
      <family val="2"/>
      <charset val="238"/>
    </font>
    <font>
      <b/>
      <sz val="13"/>
      <color indexed="56"/>
      <name val="Calibri"/>
      <family val="2"/>
      <charset val="238"/>
    </font>
    <font>
      <b/>
      <sz val="11"/>
      <color indexed="56"/>
      <name val="Calibri"/>
      <family val="2"/>
      <charset val="238"/>
    </font>
    <font>
      <b/>
      <sz val="1"/>
      <color indexed="8"/>
      <name val="Courier"/>
      <family val="3"/>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0"/>
      <name val="Times New Roman CE"/>
      <family val="1"/>
      <charset val="238"/>
    </font>
    <font>
      <b/>
      <sz val="12"/>
      <name val="Arial CE"/>
      <family val="2"/>
      <charset val="238"/>
    </font>
    <font>
      <sz val="10"/>
      <name val="Times New Roman"/>
      <family val="1"/>
      <charset val="238"/>
    </font>
    <font>
      <b/>
      <sz val="15"/>
      <color indexed="56"/>
      <name val="Calibri"/>
      <family val="2"/>
      <charset val="238"/>
    </font>
    <font>
      <sz val="10"/>
      <color indexed="8"/>
      <name val="MS Sans Serif"/>
      <family val="2"/>
      <charset val="238"/>
    </font>
    <font>
      <b/>
      <sz val="11"/>
      <name val="Arial CE"/>
      <family val="2"/>
      <charset val="238"/>
    </font>
    <font>
      <sz val="8"/>
      <name val="Calibri"/>
      <family val="2"/>
      <charset val="238"/>
    </font>
    <font>
      <sz val="11"/>
      <color theme="1"/>
      <name val="Calibri"/>
      <family val="2"/>
      <charset val="238"/>
      <scheme val="minor"/>
    </font>
    <font>
      <sz val="10"/>
      <color theme="1"/>
      <name val="Arial Narrow"/>
      <family val="2"/>
      <charset val="238"/>
    </font>
    <font>
      <sz val="10"/>
      <name val="Arial"/>
      <family val="2"/>
      <charset val="238"/>
    </font>
    <font>
      <b/>
      <sz val="10"/>
      <name val="Arial Narrow"/>
      <family val="2"/>
      <charset val="238"/>
    </font>
    <font>
      <sz val="10"/>
      <color indexed="8"/>
      <name val="Arial Narrow"/>
      <family val="2"/>
      <charset val="238"/>
    </font>
    <font>
      <sz val="10"/>
      <name val="Arial Narrow"/>
      <family val="2"/>
      <charset val="238"/>
    </font>
    <font>
      <b/>
      <sz val="12"/>
      <color indexed="10"/>
      <name val="Arial Narrow"/>
      <family val="2"/>
      <charset val="238"/>
    </font>
    <font>
      <b/>
      <sz val="12"/>
      <color rgb="FFFF0000"/>
      <name val="Arial Narrow"/>
      <family val="2"/>
      <charset val="238"/>
    </font>
    <font>
      <b/>
      <sz val="10"/>
      <color indexed="8"/>
      <name val="Arial Narrow"/>
      <family val="2"/>
      <charset val="238"/>
    </font>
    <font>
      <b/>
      <sz val="10"/>
      <color indexed="9"/>
      <name val="Arial Narrow"/>
      <family val="2"/>
      <charset val="238"/>
    </font>
    <font>
      <sz val="12"/>
      <color indexed="10"/>
      <name val="Arial Narrow"/>
      <family val="2"/>
      <charset val="238"/>
    </font>
    <font>
      <sz val="10"/>
      <color indexed="62"/>
      <name val="Arial Narrow"/>
      <family val="2"/>
      <charset val="238"/>
    </font>
    <font>
      <sz val="11"/>
      <color theme="1"/>
      <name val="Arial Narrow"/>
      <family val="2"/>
      <charset val="238"/>
    </font>
    <font>
      <b/>
      <sz val="14"/>
      <color indexed="10"/>
      <name val="Arial Narrow"/>
      <family val="2"/>
      <charset val="238"/>
    </font>
    <font>
      <sz val="14"/>
      <name val="Arial Narrow"/>
      <family val="2"/>
      <charset val="238"/>
    </font>
    <font>
      <b/>
      <sz val="14"/>
      <name val="Arial Narrow"/>
      <family val="2"/>
      <charset val="238"/>
    </font>
    <font>
      <i/>
      <sz val="10"/>
      <name val="Arial Narrow"/>
      <family val="2"/>
      <charset val="23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8"/>
        <bgColor indexed="64"/>
      </patternFill>
    </fill>
    <fill>
      <patternFill patternType="solid">
        <fgColor indexed="9"/>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0.34998626667073579"/>
        <bgColor indexed="64"/>
      </patternFill>
    </fill>
  </fills>
  <borders count="7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top style="thin">
        <color indexed="62"/>
      </top>
      <bottom style="double">
        <color indexed="62"/>
      </bottom>
      <diagonal/>
    </border>
    <border>
      <left/>
      <right/>
      <top style="double">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right/>
      <top/>
      <bottom style="hair">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hair">
        <color indexed="64"/>
      </top>
      <bottom/>
      <diagonal/>
    </border>
    <border>
      <left/>
      <right/>
      <top style="hair">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bottom style="hair">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double">
        <color indexed="64"/>
      </bottom>
      <diagonal/>
    </border>
    <border>
      <left/>
      <right style="medium">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top/>
      <bottom/>
      <diagonal/>
    </border>
  </borders>
  <cellStyleXfs count="815">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3" borderId="0" applyNumberFormat="0" applyBorder="0" applyAlignment="0" applyProtection="0"/>
    <xf numFmtId="0" fontId="12" fillId="20" borderId="1" applyNumberFormat="0" applyAlignment="0" applyProtection="0"/>
    <xf numFmtId="0" fontId="13" fillId="21" borderId="2" applyNumberFormat="0" applyAlignment="0" applyProtection="0"/>
    <xf numFmtId="167" fontId="4" fillId="0" borderId="0" applyFont="0" applyFill="0" applyBorder="0" applyAlignment="0" applyProtection="0"/>
    <xf numFmtId="168" fontId="14" fillId="0" borderId="0">
      <protection locked="0"/>
    </xf>
    <xf numFmtId="169" fontId="14" fillId="0" borderId="0">
      <protection locked="0"/>
    </xf>
    <xf numFmtId="0" fontId="14" fillId="0" borderId="0">
      <protection locked="0"/>
    </xf>
    <xf numFmtId="0" fontId="16" fillId="4" borderId="0" applyNumberFormat="0" applyBorder="0" applyAlignment="0" applyProtection="0"/>
    <xf numFmtId="0" fontId="3" fillId="0" borderId="0"/>
    <xf numFmtId="0" fontId="15" fillId="0" borderId="0" applyNumberFormat="0" applyFill="0" applyBorder="0" applyAlignment="0" applyProtection="0"/>
    <xf numFmtId="170" fontId="14" fillId="0" borderId="0">
      <protection locked="0"/>
    </xf>
    <xf numFmtId="0" fontId="16" fillId="4" borderId="0" applyNumberFormat="0" applyBorder="0" applyAlignment="0" applyProtection="0"/>
    <xf numFmtId="0" fontId="17" fillId="0" borderId="0" applyNumberFormat="0"/>
    <xf numFmtId="0" fontId="18" fillId="0" borderId="3" applyNumberFormat="0" applyFill="0" applyAlignment="0" applyProtection="0"/>
    <xf numFmtId="0" fontId="19" fillId="0" borderId="4" applyNumberFormat="0" applyFill="0" applyAlignment="0" applyProtection="0"/>
    <xf numFmtId="0" fontId="19" fillId="0" borderId="0" applyNumberFormat="0" applyFill="0" applyBorder="0" applyAlignment="0" applyProtection="0"/>
    <xf numFmtId="171" fontId="20" fillId="0" borderId="0">
      <protection locked="0"/>
    </xf>
    <xf numFmtId="171" fontId="20" fillId="0" borderId="0">
      <protection locked="0"/>
    </xf>
    <xf numFmtId="0" fontId="21" fillId="7" borderId="1" applyNumberFormat="0" applyAlignment="0" applyProtection="0"/>
    <xf numFmtId="0" fontId="24" fillId="20" borderId="5" applyNumberFormat="0" applyAlignment="0" applyProtection="0"/>
    <xf numFmtId="39" fontId="2" fillId="0" borderId="6">
      <alignment horizontal="right" vertical="top" wrapText="1"/>
    </xf>
    <xf numFmtId="0" fontId="22" fillId="0" borderId="7" applyNumberFormat="0" applyFill="0" applyAlignment="0" applyProtection="0"/>
    <xf numFmtId="0" fontId="31" fillId="0" borderId="8" applyNumberFormat="0" applyFill="0" applyAlignment="0" applyProtection="0"/>
    <xf numFmtId="0" fontId="18" fillId="0" borderId="3" applyNumberFormat="0" applyFill="0" applyAlignment="0" applyProtection="0"/>
    <xf numFmtId="0" fontId="19" fillId="0" borderId="4" applyNumberFormat="0" applyFill="0" applyAlignment="0" applyProtection="0"/>
    <xf numFmtId="0" fontId="19" fillId="0" borderId="0" applyNumberFormat="0" applyFill="0" applyBorder="0" applyAlignment="0" applyProtection="0"/>
    <xf numFmtId="0" fontId="25" fillId="0" borderId="0" applyNumberFormat="0" applyFill="0" applyBorder="0" applyAlignment="0" applyProtection="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0" fontId="6" fillId="0" borderId="0">
      <alignment vertical="top" wrapText="1"/>
    </xf>
    <xf numFmtId="0" fontId="35" fillId="0" borderId="0"/>
    <xf numFmtId="0" fontId="9" fillId="0" borderId="0"/>
    <xf numFmtId="0" fontId="35" fillId="0" borderId="0"/>
    <xf numFmtId="0" fontId="9" fillId="0" borderId="0"/>
    <xf numFmtId="0" fontId="3" fillId="0" borderId="0"/>
    <xf numFmtId="0" fontId="4" fillId="0" borderId="0"/>
    <xf numFmtId="0" fontId="6" fillId="0" borderId="0"/>
    <xf numFmtId="0" fontId="4" fillId="0" borderId="0"/>
    <xf numFmtId="0" fontId="4" fillId="0" borderId="0"/>
    <xf numFmtId="0" fontId="35" fillId="0" borderId="0"/>
    <xf numFmtId="0" fontId="9" fillId="0" borderId="0"/>
    <xf numFmtId="0" fontId="35" fillId="0" borderId="0"/>
    <xf numFmtId="0" fontId="9" fillId="0" borderId="0"/>
    <xf numFmtId="0" fontId="35" fillId="0" borderId="0"/>
    <xf numFmtId="0" fontId="9" fillId="0" borderId="0"/>
    <xf numFmtId="0" fontId="35" fillId="0" borderId="0"/>
    <xf numFmtId="0" fontId="9" fillId="0" borderId="0"/>
    <xf numFmtId="0" fontId="35" fillId="0" borderId="0"/>
    <xf numFmtId="0" fontId="9" fillId="0" borderId="0"/>
    <xf numFmtId="0" fontId="35" fillId="0" borderId="0"/>
    <xf numFmtId="0" fontId="9" fillId="0" borderId="0"/>
    <xf numFmtId="0" fontId="35" fillId="0" borderId="0"/>
    <xf numFmtId="0" fontId="9" fillId="0" borderId="0"/>
    <xf numFmtId="0" fontId="35" fillId="0" borderId="0"/>
    <xf numFmtId="0" fontId="9" fillId="0" borderId="0"/>
    <xf numFmtId="0" fontId="35" fillId="0" borderId="0"/>
    <xf numFmtId="0" fontId="9" fillId="0" borderId="0"/>
    <xf numFmtId="0" fontId="35" fillId="0" borderId="0"/>
    <xf numFmtId="0" fontId="9" fillId="0" borderId="0"/>
    <xf numFmtId="0" fontId="4" fillId="0" borderId="0"/>
    <xf numFmtId="0" fontId="3" fillId="0" borderId="0" applyFont="0" applyBorder="0"/>
    <xf numFmtId="0" fontId="3" fillId="0" borderId="0"/>
    <xf numFmtId="0" fontId="3" fillId="0" borderId="0"/>
    <xf numFmtId="0" fontId="3" fillId="0" borderId="0"/>
    <xf numFmtId="0" fontId="3" fillId="0" borderId="0"/>
    <xf numFmtId="0" fontId="35" fillId="0" borderId="0"/>
    <xf numFmtId="0" fontId="9" fillId="0" borderId="0"/>
    <xf numFmtId="0" fontId="35" fillId="0" borderId="0"/>
    <xf numFmtId="0" fontId="9" fillId="0" borderId="0"/>
    <xf numFmtId="0" fontId="3" fillId="0" borderId="0"/>
    <xf numFmtId="0" fontId="35" fillId="0" borderId="0"/>
    <xf numFmtId="0" fontId="9" fillId="0" borderId="0"/>
    <xf numFmtId="0" fontId="35" fillId="0" borderId="0"/>
    <xf numFmtId="0" fontId="9" fillId="0" borderId="0"/>
    <xf numFmtId="0" fontId="35" fillId="0" borderId="0"/>
    <xf numFmtId="0" fontId="9" fillId="0" borderId="0"/>
    <xf numFmtId="0" fontId="3" fillId="0" borderId="0"/>
    <xf numFmtId="0" fontId="35" fillId="0" borderId="0"/>
    <xf numFmtId="0" fontId="9" fillId="0" borderId="0"/>
    <xf numFmtId="0" fontId="35" fillId="0" borderId="0"/>
    <xf numFmtId="0" fontId="9" fillId="0" borderId="0"/>
    <xf numFmtId="0" fontId="3" fillId="0" borderId="0"/>
    <xf numFmtId="0" fontId="35" fillId="0" borderId="0"/>
    <xf numFmtId="0" fontId="9" fillId="0" borderId="0"/>
    <xf numFmtId="0" fontId="35" fillId="0" borderId="0"/>
    <xf numFmtId="0" fontId="9" fillId="0" borderId="0"/>
    <xf numFmtId="0" fontId="35" fillId="0" borderId="0"/>
    <xf numFmtId="0" fontId="9" fillId="0" borderId="0"/>
    <xf numFmtId="0" fontId="5" fillId="0" borderId="0"/>
    <xf numFmtId="0" fontId="3" fillId="0" borderId="0"/>
    <xf numFmtId="0" fontId="3" fillId="0" borderId="0"/>
    <xf numFmtId="0" fontId="4" fillId="0" borderId="0"/>
    <xf numFmtId="0" fontId="32" fillId="0" borderId="0"/>
    <xf numFmtId="0" fontId="2" fillId="0" borderId="0"/>
    <xf numFmtId="0" fontId="5" fillId="0" borderId="0"/>
    <xf numFmtId="0" fontId="6" fillId="0" borderId="0"/>
    <xf numFmtId="0" fontId="23" fillId="22" borderId="0" applyNumberFormat="0" applyBorder="0" applyAlignment="0" applyProtection="0"/>
    <xf numFmtId="0" fontId="23" fillId="22" borderId="0" applyNumberFormat="0" applyBorder="0" applyAlignment="0" applyProtection="0"/>
    <xf numFmtId="0" fontId="33" fillId="0" borderId="0">
      <alignment horizontal="left" vertical="top" wrapText="1" readingOrder="1"/>
    </xf>
    <xf numFmtId="0" fontId="3" fillId="0" borderId="0"/>
    <xf numFmtId="0" fontId="8" fillId="0" borderId="0" applyNumberFormat="0" applyFill="0" applyBorder="0" applyAlignment="0" applyProtection="0"/>
    <xf numFmtId="0" fontId="8" fillId="0" borderId="0" applyNumberFormat="0" applyFill="0" applyBorder="0" applyAlignment="0" applyProtection="0"/>
    <xf numFmtId="0" fontId="4" fillId="0" borderId="0"/>
    <xf numFmtId="0" fontId="3" fillId="0" borderId="0"/>
    <xf numFmtId="0" fontId="8" fillId="0" borderId="0" applyNumberFormat="0" applyFill="0" applyBorder="0" applyAlignment="0" applyProtection="0"/>
    <xf numFmtId="0" fontId="8" fillId="0" borderId="0" applyNumberFormat="0" applyFill="0" applyBorder="0" applyAlignment="0" applyProtection="0"/>
    <xf numFmtId="0" fontId="7" fillId="0" borderId="0"/>
    <xf numFmtId="0" fontId="3" fillId="0" borderId="0"/>
    <xf numFmtId="0" fontId="2" fillId="0" borderId="0"/>
    <xf numFmtId="0" fontId="3" fillId="23" borderId="9" applyNumberFormat="0" applyFont="0" applyAlignment="0" applyProtection="0"/>
    <xf numFmtId="9" fontId="3" fillId="0" borderId="0" applyFont="0" applyFill="0" applyBorder="0" applyAlignment="0" applyProtection="0"/>
    <xf numFmtId="9" fontId="5" fillId="0" borderId="0" applyFont="0" applyFill="0" applyBorder="0" applyAlignment="0" applyProtection="0"/>
    <xf numFmtId="0" fontId="9" fillId="23" borderId="9" applyNumberFormat="0" applyFont="0" applyAlignment="0" applyProtection="0"/>
    <xf numFmtId="0" fontId="27" fillId="0" borderId="0" applyNumberFormat="0" applyFill="0" applyBorder="0" applyAlignment="0" applyProtection="0"/>
    <xf numFmtId="0" fontId="24" fillId="20" borderId="5" applyNumberFormat="0" applyAlignment="0" applyProtection="0"/>
    <xf numFmtId="0" fontId="15"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0" borderId="7" applyNumberFormat="0" applyFill="0" applyAlignment="0" applyProtection="0"/>
    <xf numFmtId="0" fontId="13" fillId="21" borderId="2" applyNumberFormat="0" applyAlignment="0" applyProtection="0"/>
    <xf numFmtId="0" fontId="12" fillId="20" borderId="1" applyNumberFormat="0" applyAlignment="0" applyProtection="0"/>
    <xf numFmtId="0" fontId="11" fillId="3" borderId="0" applyNumberFormat="0" applyBorder="0" applyAlignment="0" applyProtection="0"/>
    <xf numFmtId="0" fontId="6" fillId="0" borderId="0"/>
    <xf numFmtId="0" fontId="6" fillId="0" borderId="0"/>
    <xf numFmtId="0" fontId="2" fillId="0" borderId="10">
      <alignment horizontal="left" vertical="top" wrapText="1"/>
    </xf>
    <xf numFmtId="0" fontId="2" fillId="0" borderId="10">
      <alignment horizontal="left" vertical="top" wrapText="1"/>
    </xf>
    <xf numFmtId="0" fontId="25" fillId="0" borderId="0" applyNumberFormat="0" applyFill="0" applyBorder="0" applyAlignment="0" applyProtection="0"/>
    <xf numFmtId="0" fontId="26" fillId="0" borderId="11" applyNumberFormat="0" applyFill="0" applyAlignment="0" applyProtection="0"/>
    <xf numFmtId="0" fontId="29" fillId="0" borderId="12" applyNumberFormat="0"/>
    <xf numFmtId="172" fontId="4" fillId="0" borderId="0" applyFont="0" applyFill="0" applyBorder="0" applyAlignment="0" applyProtection="0"/>
    <xf numFmtId="167" fontId="4"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173"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167" fontId="30" fillId="0" borderId="0" applyFont="0" applyFill="0" applyBorder="0" applyAlignment="0" applyProtection="0"/>
    <xf numFmtId="0" fontId="21" fillId="7" borderId="1" applyNumberFormat="0" applyAlignment="0" applyProtection="0"/>
    <xf numFmtId="0" fontId="26" fillId="0" borderId="11" applyNumberFormat="0" applyFill="0" applyAlignment="0" applyProtection="0"/>
    <xf numFmtId="0" fontId="27" fillId="0" borderId="0" applyNumberFormat="0" applyFill="0" applyBorder="0" applyAlignment="0" applyProtection="0"/>
    <xf numFmtId="49" fontId="28" fillId="0" borderId="0">
      <alignment vertical="top"/>
      <protection locked="0"/>
    </xf>
    <xf numFmtId="0" fontId="3" fillId="0" borderId="0"/>
    <xf numFmtId="0" fontId="36" fillId="0" borderId="0"/>
    <xf numFmtId="0" fontId="37" fillId="0" borderId="0"/>
    <xf numFmtId="43" fontId="37" fillId="0" borderId="0" applyFont="0" applyFill="0" applyBorder="0" applyAlignment="0" applyProtection="0"/>
    <xf numFmtId="167" fontId="7" fillId="0" borderId="0" applyFont="0" applyFill="0" applyBorder="0" applyAlignment="0" applyProtection="0"/>
    <xf numFmtId="175" fontId="37" fillId="0" borderId="0" applyFont="0" applyFill="0" applyBorder="0" applyAlignment="0" applyProtection="0"/>
    <xf numFmtId="172" fontId="7" fillId="0" borderId="0" applyFont="0" applyBorder="0" applyProtection="0">
      <alignment vertical="top" wrapText="1"/>
    </xf>
    <xf numFmtId="0" fontId="7" fillId="0" borderId="0"/>
  </cellStyleXfs>
  <cellXfs count="296">
    <xf numFmtId="0" fontId="0" fillId="0" borderId="0" xfId="0"/>
    <xf numFmtId="0" fontId="39" fillId="0" borderId="0" xfId="0" applyFont="1" applyBorder="1" applyAlignment="1">
      <alignment vertical="top"/>
    </xf>
    <xf numFmtId="49" fontId="40" fillId="0" borderId="15" xfId="352" applyNumberFormat="1" applyFont="1" applyFill="1" applyBorder="1" applyAlignment="1" applyProtection="1">
      <alignment vertical="top"/>
    </xf>
    <xf numFmtId="49" fontId="40" fillId="0" borderId="15" xfId="352" applyNumberFormat="1" applyFont="1" applyFill="1" applyBorder="1" applyAlignment="1" applyProtection="1">
      <alignment horizontal="left" vertical="top"/>
    </xf>
    <xf numFmtId="4" fontId="38" fillId="0" borderId="15" xfId="279" applyNumberFormat="1" applyFont="1" applyFill="1" applyBorder="1" applyAlignment="1">
      <alignment vertical="top"/>
    </xf>
    <xf numFmtId="174" fontId="38" fillId="0" borderId="15" xfId="279" applyNumberFormat="1" applyFont="1" applyFill="1" applyBorder="1" applyAlignment="1">
      <alignment vertical="top"/>
    </xf>
    <xf numFmtId="174" fontId="40" fillId="0" borderId="15" xfId="0" applyNumberFormat="1" applyFont="1" applyBorder="1" applyAlignment="1">
      <alignment vertical="top"/>
    </xf>
    <xf numFmtId="49" fontId="41" fillId="30" borderId="33" xfId="0" applyNumberFormat="1" applyFont="1" applyFill="1" applyBorder="1" applyAlignment="1">
      <alignment horizontal="left" vertical="top" wrapText="1"/>
    </xf>
    <xf numFmtId="174" fontId="41" fillId="30" borderId="43" xfId="0" applyNumberFormat="1" applyFont="1" applyFill="1" applyBorder="1" applyAlignment="1">
      <alignment vertical="top" wrapText="1"/>
    </xf>
    <xf numFmtId="0" fontId="40" fillId="0" borderId="0" xfId="339" applyFont="1" applyFill="1" applyAlignment="1">
      <alignment horizontal="center" vertical="top"/>
    </xf>
    <xf numFmtId="0" fontId="39" fillId="0" borderId="0" xfId="0" applyFont="1" applyBorder="1" applyAlignment="1">
      <alignment horizontal="center" vertical="top"/>
    </xf>
    <xf numFmtId="49" fontId="41" fillId="28" borderId="36" xfId="0" applyNumberFormat="1" applyFont="1" applyFill="1" applyBorder="1" applyAlignment="1">
      <alignment horizontal="left" vertical="top" wrapText="1"/>
    </xf>
    <xf numFmtId="174" fontId="42" fillId="28" borderId="43" xfId="0" applyNumberFormat="1" applyFont="1" applyFill="1" applyBorder="1" applyAlignment="1">
      <alignment horizontal="right" vertical="top" shrinkToFit="1"/>
    </xf>
    <xf numFmtId="49" fontId="43" fillId="0" borderId="51" xfId="0" applyNumberFormat="1" applyFont="1" applyBorder="1" applyAlignment="1">
      <alignment horizontal="left" vertical="top" wrapText="1"/>
    </xf>
    <xf numFmtId="0" fontId="43" fillId="0" borderId="67" xfId="0" applyNumberFormat="1" applyFont="1" applyBorder="1" applyAlignment="1">
      <alignment vertical="top" wrapText="1"/>
    </xf>
    <xf numFmtId="0" fontId="43" fillId="0" borderId="29" xfId="0" applyNumberFormat="1" applyFont="1" applyBorder="1" applyAlignment="1">
      <alignment vertical="top" wrapText="1"/>
    </xf>
    <xf numFmtId="0" fontId="43" fillId="0" borderId="68" xfId="0" applyNumberFormat="1" applyFont="1" applyBorder="1" applyAlignment="1">
      <alignment vertical="top" wrapText="1"/>
    </xf>
    <xf numFmtId="174" fontId="38" fillId="29" borderId="52" xfId="0" applyNumberFormat="1" applyFont="1" applyFill="1" applyBorder="1" applyAlignment="1">
      <alignment vertical="top" shrinkToFit="1"/>
    </xf>
    <xf numFmtId="174" fontId="38" fillId="29" borderId="57" xfId="0" applyNumberFormat="1" applyFont="1" applyFill="1" applyBorder="1" applyAlignment="1">
      <alignment vertical="top" shrinkToFit="1"/>
    </xf>
    <xf numFmtId="174" fontId="38" fillId="29" borderId="57" xfId="321" applyNumberFormat="1" applyFont="1" applyFill="1" applyBorder="1" applyAlignment="1">
      <alignment vertical="top" shrinkToFit="1"/>
    </xf>
    <xf numFmtId="49" fontId="40" fillId="0" borderId="0" xfId="352" applyNumberFormat="1" applyFont="1" applyFill="1" applyBorder="1" applyAlignment="1" applyProtection="1">
      <alignment horizontal="left" vertical="top"/>
    </xf>
    <xf numFmtId="4" fontId="38" fillId="0" borderId="0" xfId="279" applyNumberFormat="1" applyFont="1" applyFill="1" applyBorder="1" applyAlignment="1">
      <alignment vertical="top"/>
    </xf>
    <xf numFmtId="174" fontId="38" fillId="0" borderId="0" xfId="279" applyNumberFormat="1" applyFont="1" applyFill="1" applyBorder="1" applyAlignment="1">
      <alignment vertical="top"/>
    </xf>
    <xf numFmtId="174" fontId="40" fillId="0" borderId="0" xfId="0" applyNumberFormat="1" applyFont="1" applyBorder="1" applyAlignment="1">
      <alignment vertical="top"/>
    </xf>
    <xf numFmtId="49" fontId="44" fillId="0" borderId="0" xfId="0" applyNumberFormat="1" applyFont="1" applyFill="1" applyBorder="1" applyAlignment="1">
      <alignment horizontal="left" vertical="top" wrapText="1"/>
    </xf>
    <xf numFmtId="0" fontId="38" fillId="0" borderId="0" xfId="183" applyNumberFormat="1" applyFont="1" applyFill="1" applyBorder="1" applyAlignment="1">
      <alignment horizontal="left" vertical="top" wrapText="1"/>
    </xf>
    <xf numFmtId="4" fontId="44" fillId="0" borderId="0" xfId="183" applyNumberFormat="1" applyFont="1" applyFill="1" applyBorder="1" applyAlignment="1">
      <alignment horizontal="right" vertical="top" wrapText="1"/>
    </xf>
    <xf numFmtId="4" fontId="44" fillId="0" borderId="0" xfId="183" applyNumberFormat="1" applyFont="1" applyFill="1" applyBorder="1" applyAlignment="1">
      <alignment vertical="top" wrapText="1"/>
    </xf>
    <xf numFmtId="174" fontId="44" fillId="0" borderId="0" xfId="183" applyNumberFormat="1" applyFont="1" applyFill="1" applyBorder="1" applyAlignment="1">
      <alignment vertical="top" wrapText="1"/>
    </xf>
    <xf numFmtId="4" fontId="40" fillId="0" borderId="0" xfId="339" applyNumberFormat="1" applyFont="1" applyAlignment="1">
      <alignment vertical="top"/>
    </xf>
    <xf numFmtId="0" fontId="40" fillId="0" borderId="0" xfId="339" applyFont="1" applyAlignment="1">
      <alignment vertical="top"/>
    </xf>
    <xf numFmtId="0" fontId="44" fillId="24" borderId="0" xfId="353" applyNumberFormat="1" applyFont="1" applyFill="1" applyBorder="1" applyAlignment="1" applyProtection="1">
      <alignment horizontal="center" vertical="top" wrapText="1"/>
      <protection locked="0"/>
    </xf>
    <xf numFmtId="0" fontId="44" fillId="24" borderId="0" xfId="374" applyFont="1" applyFill="1" applyBorder="1" applyAlignment="1" applyProtection="1">
      <alignment horizontal="center" vertical="top" wrapText="1"/>
      <protection locked="0"/>
    </xf>
    <xf numFmtId="0" fontId="44" fillId="24" borderId="0" xfId="374" applyFont="1" applyFill="1" applyBorder="1" applyAlignment="1" applyProtection="1">
      <alignment horizontal="center" vertical="top"/>
      <protection locked="0"/>
    </xf>
    <xf numFmtId="4" fontId="44" fillId="24" borderId="0" xfId="374" applyNumberFormat="1" applyFont="1" applyFill="1" applyBorder="1" applyAlignment="1" applyProtection="1">
      <alignment horizontal="center" vertical="top" wrapText="1"/>
      <protection locked="0"/>
    </xf>
    <xf numFmtId="174" fontId="44" fillId="24" borderId="0" xfId="374" applyNumberFormat="1" applyFont="1" applyFill="1" applyBorder="1" applyAlignment="1" applyProtection="1">
      <alignment horizontal="center" vertical="top" wrapText="1"/>
      <protection locked="0"/>
    </xf>
    <xf numFmtId="49" fontId="41" fillId="30" borderId="36" xfId="0" applyNumberFormat="1" applyFont="1" applyFill="1" applyBorder="1" applyAlignment="1">
      <alignment horizontal="left" vertical="top" wrapText="1"/>
    </xf>
    <xf numFmtId="0" fontId="41" fillId="30" borderId="22" xfId="0" applyNumberFormat="1" applyFont="1" applyFill="1" applyBorder="1" applyAlignment="1">
      <alignment horizontal="left" vertical="top"/>
    </xf>
    <xf numFmtId="4" fontId="45" fillId="30" borderId="21" xfId="0" applyNumberFormat="1" applyFont="1" applyFill="1" applyBorder="1" applyAlignment="1">
      <alignment horizontal="left" vertical="top" wrapText="1"/>
    </xf>
    <xf numFmtId="4" fontId="45" fillId="30" borderId="22" xfId="0" applyNumberFormat="1" applyFont="1" applyFill="1" applyBorder="1" applyAlignment="1">
      <alignment vertical="top" wrapText="1"/>
    </xf>
    <xf numFmtId="174" fontId="45" fillId="30" borderId="21" xfId="279" applyNumberFormat="1" applyFont="1" applyFill="1" applyBorder="1" applyAlignment="1">
      <alignment vertical="top" wrapText="1"/>
    </xf>
    <xf numFmtId="174" fontId="45" fillId="30" borderId="34" xfId="0" applyNumberFormat="1" applyFont="1" applyFill="1" applyBorder="1" applyAlignment="1">
      <alignment vertical="top"/>
    </xf>
    <xf numFmtId="4" fontId="45" fillId="0" borderId="16" xfId="0" applyNumberFormat="1" applyFont="1" applyBorder="1" applyAlignment="1">
      <alignment vertical="top"/>
    </xf>
    <xf numFmtId="0" fontId="45" fillId="0" borderId="14" xfId="0" applyFont="1" applyBorder="1" applyAlignment="1">
      <alignment vertical="top"/>
    </xf>
    <xf numFmtId="49" fontId="38" fillId="0" borderId="53" xfId="0" applyNumberFormat="1" applyFont="1" applyBorder="1" applyAlignment="1">
      <alignment horizontal="left" vertical="top" wrapText="1"/>
    </xf>
    <xf numFmtId="0" fontId="38" fillId="0" borderId="24" xfId="0" applyNumberFormat="1" applyFont="1" applyBorder="1" applyAlignment="1">
      <alignment horizontal="left" vertical="top" wrapText="1"/>
    </xf>
    <xf numFmtId="4" fontId="39" fillId="0" borderId="28" xfId="0" applyNumberFormat="1" applyFont="1" applyBorder="1" applyAlignment="1">
      <alignment horizontal="left" vertical="top" wrapText="1"/>
    </xf>
    <xf numFmtId="4" fontId="40" fillId="0" borderId="24" xfId="0" applyNumberFormat="1" applyFont="1" applyBorder="1" applyAlignment="1">
      <alignment vertical="top" wrapText="1"/>
    </xf>
    <xf numFmtId="174" fontId="40" fillId="0" borderId="28" xfId="279" applyNumberFormat="1" applyFont="1" applyBorder="1" applyAlignment="1">
      <alignment vertical="top" wrapText="1"/>
    </xf>
    <xf numFmtId="174" fontId="39" fillId="0" borderId="54" xfId="0" applyNumberFormat="1" applyFont="1" applyBorder="1" applyAlignment="1">
      <alignment vertical="top"/>
    </xf>
    <xf numFmtId="49" fontId="38" fillId="0" borderId="46" xfId="0" applyNumberFormat="1" applyFont="1" applyBorder="1" applyAlignment="1">
      <alignment horizontal="left" vertical="top" wrapText="1"/>
    </xf>
    <xf numFmtId="0" fontId="43" fillId="0" borderId="18" xfId="0" applyNumberFormat="1" applyFont="1" applyBorder="1" applyAlignment="1">
      <alignment horizontal="left" vertical="top" wrapText="1"/>
    </xf>
    <xf numFmtId="0" fontId="40" fillId="0" borderId="19" xfId="0" applyFont="1" applyFill="1" applyBorder="1" applyAlignment="1">
      <alignment horizontal="left" vertical="top"/>
    </xf>
    <xf numFmtId="4" fontId="40" fillId="0" borderId="18" xfId="0" applyNumberFormat="1" applyFont="1" applyFill="1" applyBorder="1" applyAlignment="1">
      <alignment vertical="top"/>
    </xf>
    <xf numFmtId="174" fontId="40" fillId="0" borderId="47" xfId="0" applyNumberFormat="1" applyFont="1" applyBorder="1" applyAlignment="1">
      <alignment vertical="top" wrapText="1"/>
    </xf>
    <xf numFmtId="49" fontId="39" fillId="0" borderId="46" xfId="0" applyNumberFormat="1" applyFont="1" applyBorder="1" applyAlignment="1">
      <alignment horizontal="left" vertical="top" wrapText="1"/>
    </xf>
    <xf numFmtId="0" fontId="40" fillId="0" borderId="18" xfId="0" applyNumberFormat="1" applyFont="1" applyBorder="1" applyAlignment="1">
      <alignment horizontal="left" vertical="top" wrapText="1"/>
    </xf>
    <xf numFmtId="0" fontId="40" fillId="0" borderId="19" xfId="0" applyNumberFormat="1" applyFont="1" applyBorder="1" applyAlignment="1">
      <alignment horizontal="left" vertical="top" wrapText="1"/>
    </xf>
    <xf numFmtId="4" fontId="40" fillId="0" borderId="18" xfId="0" applyNumberFormat="1" applyFont="1" applyBorder="1" applyAlignment="1">
      <alignment vertical="top" wrapText="1"/>
    </xf>
    <xf numFmtId="174" fontId="40" fillId="0" borderId="47" xfId="0" applyNumberFormat="1" applyFont="1" applyBorder="1" applyAlignment="1">
      <alignment vertical="top" shrinkToFit="1"/>
    </xf>
    <xf numFmtId="0" fontId="40" fillId="0" borderId="31" xfId="0" applyNumberFormat="1" applyFont="1" applyBorder="1" applyAlignment="1">
      <alignment horizontal="left" vertical="top" wrapText="1"/>
    </xf>
    <xf numFmtId="0" fontId="40" fillId="0" borderId="32" xfId="0" applyNumberFormat="1" applyFont="1" applyBorder="1" applyAlignment="1">
      <alignment horizontal="left" vertical="top" wrapText="1"/>
    </xf>
    <xf numFmtId="4" fontId="40" fillId="0" borderId="31" xfId="0" applyNumberFormat="1" applyFont="1" applyBorder="1" applyAlignment="1">
      <alignment vertical="top" wrapText="1"/>
    </xf>
    <xf numFmtId="174" fontId="40" fillId="0" borderId="48" xfId="0" applyNumberFormat="1" applyFont="1" applyBorder="1" applyAlignment="1">
      <alignment vertical="top" shrinkToFit="1"/>
    </xf>
    <xf numFmtId="4" fontId="40" fillId="25" borderId="64" xfId="0" applyNumberFormat="1" applyFont="1" applyFill="1" applyBorder="1" applyAlignment="1">
      <alignment vertical="top" wrapText="1"/>
    </xf>
    <xf numFmtId="174" fontId="40" fillId="0" borderId="58" xfId="0" applyNumberFormat="1" applyFont="1" applyBorder="1" applyAlignment="1">
      <alignment vertical="top" shrinkToFit="1"/>
    </xf>
    <xf numFmtId="4" fontId="40" fillId="0" borderId="64" xfId="0" applyNumberFormat="1" applyFont="1" applyBorder="1" applyAlignment="1">
      <alignment vertical="top" wrapText="1"/>
    </xf>
    <xf numFmtId="0" fontId="40" fillId="0" borderId="6" xfId="807" applyNumberFormat="1" applyFont="1" applyFill="1" applyBorder="1" applyAlignment="1">
      <alignment vertical="top" wrapText="1"/>
    </xf>
    <xf numFmtId="0" fontId="40" fillId="0" borderId="19" xfId="0" applyNumberFormat="1" applyFont="1" applyBorder="1" applyAlignment="1">
      <alignment vertical="top" wrapText="1"/>
    </xf>
    <xf numFmtId="4" fontId="40" fillId="0" borderId="64" xfId="0" applyNumberFormat="1" applyFont="1" applyBorder="1" applyAlignment="1">
      <alignment horizontal="right" vertical="top" wrapText="1"/>
    </xf>
    <xf numFmtId="174" fontId="40" fillId="0" borderId="58" xfId="0" applyNumberFormat="1" applyFont="1" applyBorder="1" applyAlignment="1">
      <alignment horizontal="right" vertical="top" shrinkToFit="1"/>
    </xf>
    <xf numFmtId="0" fontId="40" fillId="0" borderId="31" xfId="0" applyNumberFormat="1" applyFont="1" applyFill="1" applyBorder="1" applyAlignment="1">
      <alignment vertical="top" wrapText="1"/>
    </xf>
    <xf numFmtId="0" fontId="40" fillId="0" borderId="32" xfId="0" applyNumberFormat="1" applyFont="1" applyBorder="1" applyAlignment="1">
      <alignment vertical="top" wrapText="1"/>
    </xf>
    <xf numFmtId="4" fontId="40" fillId="0" borderId="65" xfId="0" applyNumberFormat="1" applyFont="1" applyBorder="1" applyAlignment="1">
      <alignment horizontal="right" vertical="top" wrapText="1"/>
    </xf>
    <xf numFmtId="174" fontId="40" fillId="0" borderId="66" xfId="0" applyNumberFormat="1" applyFont="1" applyBorder="1" applyAlignment="1">
      <alignment horizontal="right" vertical="top" shrinkToFit="1"/>
    </xf>
    <xf numFmtId="0" fontId="40" fillId="0" borderId="18" xfId="0" applyNumberFormat="1" applyFont="1" applyFill="1" applyBorder="1" applyAlignment="1">
      <alignment vertical="top" wrapText="1"/>
    </xf>
    <xf numFmtId="0" fontId="40" fillId="0" borderId="19" xfId="0" applyNumberFormat="1" applyFont="1" applyFill="1" applyBorder="1" applyAlignment="1">
      <alignment vertical="top" wrapText="1"/>
    </xf>
    <xf numFmtId="4" fontId="40" fillId="0" borderId="64" xfId="0" applyNumberFormat="1" applyFont="1" applyFill="1" applyBorder="1" applyAlignment="1">
      <alignment horizontal="right" vertical="top" wrapText="1"/>
    </xf>
    <xf numFmtId="174" fontId="40" fillId="0" borderId="58" xfId="0" applyNumberFormat="1" applyFont="1" applyFill="1" applyBorder="1" applyAlignment="1">
      <alignment horizontal="right" vertical="top" shrinkToFit="1"/>
    </xf>
    <xf numFmtId="0" fontId="40" fillId="0" borderId="32" xfId="0" applyNumberFormat="1" applyFont="1" applyFill="1" applyBorder="1" applyAlignment="1">
      <alignment vertical="top" wrapText="1"/>
    </xf>
    <xf numFmtId="4" fontId="40" fillId="0" borderId="31" xfId="0" applyNumberFormat="1" applyFont="1" applyFill="1" applyBorder="1" applyAlignment="1">
      <alignment horizontal="right" vertical="top" wrapText="1"/>
    </xf>
    <xf numFmtId="174" fontId="40" fillId="0" borderId="48" xfId="0" applyNumberFormat="1" applyFont="1" applyFill="1" applyBorder="1" applyAlignment="1">
      <alignment horizontal="right" vertical="top" shrinkToFit="1"/>
    </xf>
    <xf numFmtId="174" fontId="40" fillId="0" borderId="47" xfId="0" applyNumberFormat="1" applyFont="1" applyFill="1" applyBorder="1" applyAlignment="1">
      <alignment horizontal="right" vertical="top" shrinkToFit="1"/>
    </xf>
    <xf numFmtId="49" fontId="38" fillId="0" borderId="49" xfId="0" applyNumberFormat="1" applyFont="1" applyBorder="1" applyAlignment="1">
      <alignment horizontal="left" vertical="top" wrapText="1"/>
    </xf>
    <xf numFmtId="0" fontId="38" fillId="0" borderId="25" xfId="0" applyNumberFormat="1" applyFont="1" applyBorder="1" applyAlignment="1">
      <alignment horizontal="left" vertical="top" wrapText="1"/>
    </xf>
    <xf numFmtId="4" fontId="39" fillId="0" borderId="20" xfId="0" applyNumberFormat="1" applyFont="1" applyBorder="1" applyAlignment="1">
      <alignment horizontal="left" vertical="top" wrapText="1"/>
    </xf>
    <xf numFmtId="4" fontId="40" fillId="0" borderId="25" xfId="0" applyNumberFormat="1" applyFont="1" applyBorder="1" applyAlignment="1">
      <alignment vertical="top" wrapText="1"/>
    </xf>
    <xf numFmtId="174" fontId="39" fillId="0" borderId="50" xfId="0" applyNumberFormat="1" applyFont="1" applyBorder="1" applyAlignment="1">
      <alignment vertical="top" shrinkToFit="1"/>
    </xf>
    <xf numFmtId="0" fontId="38" fillId="0" borderId="23" xfId="0" applyNumberFormat="1" applyFont="1" applyBorder="1" applyAlignment="1">
      <alignment horizontal="left" vertical="top" wrapText="1"/>
    </xf>
    <xf numFmtId="0" fontId="38" fillId="0" borderId="26" xfId="0" applyNumberFormat="1" applyFont="1" applyBorder="1" applyAlignment="1">
      <alignment horizontal="left" vertical="top" wrapText="1"/>
    </xf>
    <xf numFmtId="4" fontId="38" fillId="0" borderId="23" xfId="0" applyNumberFormat="1" applyFont="1" applyBorder="1" applyAlignment="1">
      <alignment vertical="top" wrapText="1"/>
    </xf>
    <xf numFmtId="49" fontId="39" fillId="0" borderId="53" xfId="0" applyNumberFormat="1" applyFont="1" applyBorder="1" applyAlignment="1">
      <alignment horizontal="left" vertical="top" wrapText="1"/>
    </xf>
    <xf numFmtId="0" fontId="38" fillId="0" borderId="28" xfId="0" applyNumberFormat="1" applyFont="1" applyBorder="1" applyAlignment="1">
      <alignment horizontal="left" vertical="top" wrapText="1"/>
    </xf>
    <xf numFmtId="4" fontId="38" fillId="0" borderId="24" xfId="0" applyNumberFormat="1" applyFont="1" applyBorder="1" applyAlignment="1">
      <alignment vertical="top" wrapText="1"/>
    </xf>
    <xf numFmtId="174" fontId="38" fillId="0" borderId="54" xfId="0" applyNumberFormat="1" applyFont="1" applyBorder="1" applyAlignment="1">
      <alignment vertical="top" shrinkToFit="1"/>
    </xf>
    <xf numFmtId="4" fontId="39" fillId="0" borderId="18" xfId="0" applyNumberFormat="1" applyFont="1" applyBorder="1" applyAlignment="1">
      <alignment vertical="top" wrapText="1"/>
    </xf>
    <xf numFmtId="49" fontId="39" fillId="0" borderId="46" xfId="0" applyNumberFormat="1" applyFont="1" applyFill="1" applyBorder="1" applyAlignment="1">
      <alignment horizontal="left" vertical="top" wrapText="1"/>
    </xf>
    <xf numFmtId="0" fontId="40" fillId="0" borderId="18" xfId="0" applyNumberFormat="1" applyFont="1" applyFill="1" applyBorder="1" applyAlignment="1">
      <alignment horizontal="left" vertical="top" wrapText="1"/>
    </xf>
    <xf numFmtId="174" fontId="40" fillId="0" borderId="47" xfId="0" applyNumberFormat="1" applyFont="1" applyFill="1" applyBorder="1" applyAlignment="1">
      <alignment vertical="top" shrinkToFit="1"/>
    </xf>
    <xf numFmtId="4" fontId="40" fillId="0" borderId="0" xfId="339" applyNumberFormat="1" applyFont="1" applyFill="1" applyAlignment="1">
      <alignment vertical="top"/>
    </xf>
    <xf numFmtId="0" fontId="40" fillId="0" borderId="0" xfId="339" applyFont="1" applyFill="1" applyAlignment="1">
      <alignment vertical="top"/>
    </xf>
    <xf numFmtId="0" fontId="40" fillId="0" borderId="19" xfId="280" applyFont="1" applyFill="1" applyBorder="1" applyAlignment="1">
      <alignment horizontal="left" vertical="top"/>
    </xf>
    <xf numFmtId="4" fontId="40" fillId="0" borderId="18" xfId="280" applyNumberFormat="1" applyFont="1" applyFill="1" applyBorder="1" applyAlignment="1">
      <alignment vertical="top"/>
    </xf>
    <xf numFmtId="49" fontId="43" fillId="0" borderId="55" xfId="0" applyNumberFormat="1" applyFont="1" applyBorder="1" applyAlignment="1">
      <alignment horizontal="left" vertical="top" wrapText="1"/>
    </xf>
    <xf numFmtId="0" fontId="43" fillId="0" borderId="30" xfId="0" applyNumberFormat="1" applyFont="1" applyBorder="1" applyAlignment="1">
      <alignment horizontal="left" vertical="top" wrapText="1"/>
    </xf>
    <xf numFmtId="0" fontId="40" fillId="0" borderId="29" xfId="0" applyFont="1" applyFill="1" applyBorder="1" applyAlignment="1">
      <alignment horizontal="left" vertical="top"/>
    </xf>
    <xf numFmtId="2" fontId="40" fillId="0" borderId="30" xfId="0" applyNumberFormat="1" applyFont="1" applyFill="1" applyBorder="1" applyAlignment="1">
      <alignment vertical="top"/>
    </xf>
    <xf numFmtId="0" fontId="43" fillId="0" borderId="24" xfId="0" applyNumberFormat="1" applyFont="1" applyBorder="1" applyAlignment="1">
      <alignment horizontal="left" vertical="top" wrapText="1"/>
    </xf>
    <xf numFmtId="0" fontId="40" fillId="0" borderId="28" xfId="0" applyFont="1" applyFill="1" applyBorder="1" applyAlignment="1">
      <alignment horizontal="left" vertical="top"/>
    </xf>
    <xf numFmtId="2" fontId="40" fillId="0" borderId="24" xfId="0" applyNumberFormat="1" applyFont="1" applyFill="1" applyBorder="1" applyAlignment="1">
      <alignment vertical="top"/>
    </xf>
    <xf numFmtId="174" fontId="38" fillId="0" borderId="54" xfId="0" applyNumberFormat="1" applyFont="1" applyFill="1" applyBorder="1" applyAlignment="1">
      <alignment vertical="top" shrinkToFit="1"/>
    </xf>
    <xf numFmtId="0" fontId="40" fillId="0" borderId="0" xfId="321" applyFont="1" applyFill="1" applyBorder="1" applyAlignment="1">
      <alignment horizontal="left" vertical="top"/>
    </xf>
    <xf numFmtId="164" fontId="46" fillId="0" borderId="0" xfId="344" applyNumberFormat="1" applyFont="1" applyFill="1" applyBorder="1" applyAlignment="1">
      <alignment horizontal="left" vertical="top"/>
    </xf>
    <xf numFmtId="165" fontId="46" fillId="0" borderId="0" xfId="321" applyNumberFormat="1" applyFont="1" applyFill="1" applyBorder="1" applyAlignment="1">
      <alignment horizontal="left" vertical="top"/>
    </xf>
    <xf numFmtId="0" fontId="46" fillId="0" borderId="0" xfId="321" applyFont="1" applyFill="1" applyBorder="1" applyAlignment="1">
      <alignment horizontal="left" vertical="top"/>
    </xf>
    <xf numFmtId="49" fontId="38" fillId="0" borderId="46" xfId="321" applyNumberFormat="1" applyFont="1" applyFill="1" applyBorder="1" applyAlignment="1">
      <alignment horizontal="left" vertical="top"/>
    </xf>
    <xf numFmtId="0" fontId="38" fillId="0" borderId="18" xfId="321" applyFont="1" applyFill="1" applyBorder="1" applyAlignment="1">
      <alignment horizontal="left" vertical="top" wrapText="1"/>
    </xf>
    <xf numFmtId="0" fontId="38" fillId="0" borderId="19" xfId="321" applyFont="1" applyFill="1" applyBorder="1" applyAlignment="1">
      <alignment horizontal="left" vertical="top" wrapText="1"/>
    </xf>
    <xf numFmtId="4" fontId="40" fillId="0" borderId="18" xfId="321" applyNumberFormat="1" applyFont="1" applyFill="1" applyBorder="1" applyAlignment="1">
      <alignment vertical="top"/>
    </xf>
    <xf numFmtId="174" fontId="40" fillId="0" borderId="47" xfId="321" applyNumberFormat="1" applyFont="1" applyFill="1" applyBorder="1" applyAlignment="1">
      <alignment vertical="top" shrinkToFit="1"/>
    </xf>
    <xf numFmtId="0" fontId="40" fillId="0" borderId="0" xfId="351" applyFont="1" applyFill="1" applyBorder="1" applyAlignment="1">
      <alignment horizontal="left" vertical="top"/>
    </xf>
    <xf numFmtId="166" fontId="46" fillId="0" borderId="0" xfId="351" applyNumberFormat="1" applyFont="1" applyFill="1" applyBorder="1" applyAlignment="1">
      <alignment horizontal="left" vertical="top"/>
    </xf>
    <xf numFmtId="0" fontId="46" fillId="0" borderId="0" xfId="351" applyFont="1" applyFill="1" applyBorder="1" applyAlignment="1">
      <alignment horizontal="left" vertical="top"/>
    </xf>
    <xf numFmtId="49" fontId="40" fillId="0" borderId="46" xfId="321" applyNumberFormat="1" applyFont="1" applyFill="1" applyBorder="1" applyAlignment="1">
      <alignment horizontal="left" vertical="top"/>
    </xf>
    <xf numFmtId="0" fontId="40" fillId="0" borderId="18" xfId="351" applyFont="1" applyFill="1" applyBorder="1" applyAlignment="1">
      <alignment horizontal="left" vertical="top" wrapText="1"/>
    </xf>
    <xf numFmtId="0" fontId="40" fillId="0" borderId="19" xfId="351" applyFont="1" applyFill="1" applyBorder="1" applyAlignment="1">
      <alignment horizontal="left" vertical="top" wrapText="1"/>
    </xf>
    <xf numFmtId="4" fontId="40" fillId="0" borderId="18" xfId="351" applyNumberFormat="1" applyFont="1" applyFill="1" applyBorder="1" applyAlignment="1">
      <alignment vertical="top"/>
    </xf>
    <xf numFmtId="0" fontId="40" fillId="0" borderId="19" xfId="321" applyFont="1" applyFill="1" applyBorder="1" applyAlignment="1">
      <alignment horizontal="left" vertical="top" wrapText="1"/>
    </xf>
    <xf numFmtId="4" fontId="40" fillId="0" borderId="18" xfId="350" applyNumberFormat="1" applyFont="1" applyFill="1" applyBorder="1" applyAlignment="1">
      <alignment vertical="top"/>
    </xf>
    <xf numFmtId="174" fontId="40" fillId="0" borderId="48" xfId="321" applyNumberFormat="1" applyFont="1" applyFill="1" applyBorder="1" applyAlignment="1">
      <alignment vertical="top" shrinkToFit="1"/>
    </xf>
    <xf numFmtId="0" fontId="40" fillId="0" borderId="6" xfId="0" applyNumberFormat="1" applyFont="1" applyBorder="1" applyAlignment="1">
      <alignment horizontal="left" vertical="top" wrapText="1"/>
    </xf>
    <xf numFmtId="0" fontId="40" fillId="0" borderId="0" xfId="321" applyFont="1" applyFill="1" applyBorder="1" applyAlignment="1">
      <alignment horizontal="left" vertical="top" wrapText="1"/>
    </xf>
    <xf numFmtId="4" fontId="40" fillId="0" borderId="6" xfId="350" applyNumberFormat="1" applyFont="1" applyFill="1" applyBorder="1" applyAlignment="1">
      <alignment vertical="top"/>
    </xf>
    <xf numFmtId="49" fontId="40" fillId="0" borderId="49" xfId="351" applyNumberFormat="1" applyFont="1" applyFill="1" applyBorder="1" applyAlignment="1">
      <alignment horizontal="left" vertical="top"/>
    </xf>
    <xf numFmtId="0" fontId="40" fillId="0" borderId="25" xfId="351" applyFont="1" applyFill="1" applyBorder="1" applyAlignment="1">
      <alignment horizontal="left" vertical="top" wrapText="1"/>
    </xf>
    <xf numFmtId="0" fontId="40" fillId="0" borderId="20" xfId="351" applyFont="1" applyFill="1" applyBorder="1" applyAlignment="1">
      <alignment horizontal="left" vertical="top" wrapText="1"/>
    </xf>
    <xf numFmtId="4" fontId="40" fillId="0" borderId="25" xfId="351" applyNumberFormat="1" applyFont="1" applyFill="1" applyBorder="1" applyAlignment="1">
      <alignment vertical="top"/>
    </xf>
    <xf numFmtId="174" fontId="40" fillId="0" borderId="50" xfId="321" applyNumberFormat="1" applyFont="1" applyFill="1" applyBorder="1" applyAlignment="1">
      <alignment vertical="top" shrinkToFit="1"/>
    </xf>
    <xf numFmtId="49" fontId="38" fillId="0" borderId="55" xfId="321" applyNumberFormat="1" applyFont="1" applyFill="1" applyBorder="1" applyAlignment="1">
      <alignment horizontal="left" vertical="top"/>
    </xf>
    <xf numFmtId="0" fontId="38" fillId="0" borderId="30" xfId="321" applyFont="1" applyFill="1" applyBorder="1" applyAlignment="1">
      <alignment horizontal="left" vertical="top" wrapText="1"/>
    </xf>
    <xf numFmtId="0" fontId="38" fillId="0" borderId="29" xfId="321" applyFont="1" applyFill="1" applyBorder="1" applyAlignment="1">
      <alignment horizontal="left" vertical="top" wrapText="1"/>
    </xf>
    <xf numFmtId="4" fontId="40" fillId="0" borderId="30" xfId="321" applyNumberFormat="1" applyFont="1" applyFill="1" applyBorder="1" applyAlignment="1">
      <alignment vertical="top"/>
    </xf>
    <xf numFmtId="49" fontId="38" fillId="0" borderId="44" xfId="321" applyNumberFormat="1" applyFont="1" applyFill="1" applyBorder="1" applyAlignment="1">
      <alignment horizontal="left" vertical="top"/>
    </xf>
    <xf numFmtId="0" fontId="38" fillId="0" borderId="6" xfId="321" applyFont="1" applyFill="1" applyBorder="1" applyAlignment="1">
      <alignment horizontal="left" vertical="top" wrapText="1"/>
    </xf>
    <xf numFmtId="0" fontId="38" fillId="0" borderId="0" xfId="321" applyFont="1" applyFill="1" applyBorder="1" applyAlignment="1">
      <alignment horizontal="left" vertical="top" wrapText="1"/>
    </xf>
    <xf numFmtId="4" fontId="40" fillId="0" borderId="6" xfId="321" applyNumberFormat="1" applyFont="1" applyFill="1" applyBorder="1" applyAlignment="1">
      <alignment vertical="top"/>
    </xf>
    <xf numFmtId="174" fontId="38" fillId="0" borderId="45" xfId="321" applyNumberFormat="1" applyFont="1" applyFill="1" applyBorder="1" applyAlignment="1">
      <alignment vertical="top" shrinkToFit="1"/>
    </xf>
    <xf numFmtId="4" fontId="39" fillId="0" borderId="16" xfId="0" applyNumberFormat="1" applyFont="1" applyBorder="1" applyAlignment="1">
      <alignment vertical="top"/>
    </xf>
    <xf numFmtId="0" fontId="39" fillId="0" borderId="14" xfId="0" applyFont="1" applyBorder="1" applyAlignment="1">
      <alignment vertical="top"/>
    </xf>
    <xf numFmtId="49" fontId="38" fillId="0" borderId="46" xfId="0" applyNumberFormat="1" applyFont="1" applyFill="1" applyBorder="1" applyAlignment="1">
      <alignment horizontal="left" vertical="top" wrapText="1"/>
    </xf>
    <xf numFmtId="0" fontId="38" fillId="0" borderId="18" xfId="0" applyNumberFormat="1" applyFont="1" applyFill="1" applyBorder="1" applyAlignment="1">
      <alignment horizontal="left" vertical="top" wrapText="1"/>
    </xf>
    <xf numFmtId="4" fontId="39" fillId="0" borderId="19" xfId="0" applyNumberFormat="1" applyFont="1" applyFill="1" applyBorder="1" applyAlignment="1">
      <alignment horizontal="left" vertical="top" wrapText="1"/>
    </xf>
    <xf numFmtId="4" fontId="40" fillId="0" borderId="18" xfId="0" applyNumberFormat="1" applyFont="1" applyFill="1" applyBorder="1" applyAlignment="1">
      <alignment vertical="top" wrapText="1"/>
    </xf>
    <xf numFmtId="174" fontId="39" fillId="0" borderId="47" xfId="0" applyNumberFormat="1" applyFont="1" applyFill="1" applyBorder="1" applyAlignment="1">
      <alignment vertical="top" shrinkToFit="1"/>
    </xf>
    <xf numFmtId="4" fontId="39" fillId="0" borderId="16" xfId="0" applyNumberFormat="1" applyFont="1" applyFill="1" applyBorder="1" applyAlignment="1">
      <alignment vertical="top"/>
    </xf>
    <xf numFmtId="0" fontId="39" fillId="0" borderId="14" xfId="0" applyFont="1" applyFill="1" applyBorder="1" applyAlignment="1">
      <alignment vertical="top"/>
    </xf>
    <xf numFmtId="49" fontId="40" fillId="0" borderId="44" xfId="321" applyNumberFormat="1" applyFont="1" applyFill="1" applyBorder="1" applyAlignment="1">
      <alignment horizontal="left" vertical="top"/>
    </xf>
    <xf numFmtId="0" fontId="40" fillId="0" borderId="6" xfId="0" applyNumberFormat="1" applyFont="1" applyFill="1" applyBorder="1" applyAlignment="1">
      <alignment horizontal="left" vertical="top" wrapText="1"/>
    </xf>
    <xf numFmtId="49" fontId="38" fillId="0" borderId="55" xfId="0" applyNumberFormat="1" applyFont="1" applyBorder="1" applyAlignment="1">
      <alignment horizontal="left" vertical="top" wrapText="1"/>
    </xf>
    <xf numFmtId="0" fontId="38" fillId="0" borderId="30" xfId="0" applyNumberFormat="1" applyFont="1" applyBorder="1" applyAlignment="1">
      <alignment horizontal="left" vertical="top" wrapText="1"/>
    </xf>
    <xf numFmtId="4" fontId="39" fillId="0" borderId="29" xfId="0" applyNumberFormat="1" applyFont="1" applyBorder="1" applyAlignment="1">
      <alignment horizontal="left" vertical="top" wrapText="1"/>
    </xf>
    <xf numFmtId="4" fontId="40" fillId="0" borderId="30" xfId="0" applyNumberFormat="1" applyFont="1" applyBorder="1" applyAlignment="1">
      <alignment vertical="top" wrapText="1"/>
    </xf>
    <xf numFmtId="49" fontId="38" fillId="0" borderId="44" xfId="0" applyNumberFormat="1" applyFont="1" applyBorder="1" applyAlignment="1">
      <alignment horizontal="left" vertical="top" wrapText="1"/>
    </xf>
    <xf numFmtId="0" fontId="38" fillId="0" borderId="6" xfId="0" applyNumberFormat="1" applyFont="1" applyBorder="1" applyAlignment="1">
      <alignment horizontal="left" vertical="top" wrapText="1"/>
    </xf>
    <xf numFmtId="4" fontId="39" fillId="0" borderId="0" xfId="0" applyNumberFormat="1" applyFont="1" applyBorder="1" applyAlignment="1">
      <alignment horizontal="left" vertical="top" wrapText="1"/>
    </xf>
    <xf numFmtId="4" fontId="40" fillId="0" borderId="6" xfId="0" applyNumberFormat="1" applyFont="1" applyBorder="1" applyAlignment="1">
      <alignment vertical="top" wrapText="1"/>
    </xf>
    <xf numFmtId="174" fontId="39" fillId="0" borderId="47" xfId="0" applyNumberFormat="1" applyFont="1" applyBorder="1" applyAlignment="1">
      <alignment vertical="top" shrinkToFit="1"/>
    </xf>
    <xf numFmtId="0" fontId="38" fillId="0" borderId="18" xfId="0" applyNumberFormat="1" applyFont="1" applyBorder="1" applyAlignment="1">
      <alignment horizontal="left" vertical="top" wrapText="1"/>
    </xf>
    <xf numFmtId="4" fontId="39" fillId="0" borderId="19" xfId="0" applyNumberFormat="1" applyFont="1" applyBorder="1" applyAlignment="1">
      <alignment horizontal="left" vertical="top" wrapText="1"/>
    </xf>
    <xf numFmtId="4" fontId="39" fillId="0" borderId="0" xfId="0" applyNumberFormat="1" applyFont="1" applyBorder="1" applyAlignment="1">
      <alignment vertical="top"/>
    </xf>
    <xf numFmtId="49" fontId="39" fillId="0" borderId="49" xfId="0" applyNumberFormat="1" applyFont="1" applyBorder="1" applyAlignment="1">
      <alignment horizontal="left" vertical="top" wrapText="1"/>
    </xf>
    <xf numFmtId="0" fontId="40" fillId="0" borderId="25" xfId="0" applyNumberFormat="1" applyFont="1" applyBorder="1" applyAlignment="1">
      <alignment horizontal="left" vertical="top" wrapText="1"/>
    </xf>
    <xf numFmtId="0" fontId="40" fillId="0" borderId="20" xfId="0" applyNumberFormat="1" applyFont="1" applyBorder="1" applyAlignment="1">
      <alignment horizontal="left" vertical="top" wrapText="1"/>
    </xf>
    <xf numFmtId="174" fontId="40" fillId="0" borderId="50" xfId="0" applyNumberFormat="1" applyFont="1" applyBorder="1" applyAlignment="1">
      <alignment vertical="top" shrinkToFit="1"/>
    </xf>
    <xf numFmtId="49" fontId="39" fillId="0" borderId="14" xfId="0" applyNumberFormat="1" applyFont="1" applyBorder="1" applyAlignment="1">
      <alignment vertical="top" wrapText="1"/>
    </xf>
    <xf numFmtId="0" fontId="40" fillId="0" borderId="14" xfId="0" applyNumberFormat="1" applyFont="1" applyBorder="1" applyAlignment="1">
      <alignment vertical="top" wrapText="1"/>
    </xf>
    <xf numFmtId="4" fontId="39" fillId="0" borderId="14" xfId="0" applyNumberFormat="1" applyFont="1" applyBorder="1" applyAlignment="1">
      <alignment horizontal="right" vertical="top" wrapText="1"/>
    </xf>
    <xf numFmtId="4" fontId="40" fillId="0" borderId="14" xfId="0" applyNumberFormat="1" applyFont="1" applyBorder="1" applyAlignment="1">
      <alignment vertical="top" wrapText="1"/>
    </xf>
    <xf numFmtId="174" fontId="40" fillId="0" borderId="14" xfId="279" applyNumberFormat="1" applyFont="1" applyBorder="1" applyAlignment="1">
      <alignment vertical="top" wrapText="1"/>
    </xf>
    <xf numFmtId="174" fontId="39" fillId="0" borderId="14" xfId="0" applyNumberFormat="1" applyFont="1" applyBorder="1" applyAlignment="1">
      <alignment vertical="top"/>
    </xf>
    <xf numFmtId="0" fontId="47" fillId="0" borderId="0" xfId="0" applyFont="1"/>
    <xf numFmtId="4" fontId="38" fillId="0" borderId="19" xfId="0" applyNumberFormat="1" applyFont="1" applyBorder="1" applyAlignment="1">
      <alignment horizontal="left" vertical="top" wrapText="1"/>
    </xf>
    <xf numFmtId="4" fontId="38" fillId="0" borderId="18" xfId="0" applyNumberFormat="1" applyFont="1" applyBorder="1" applyAlignment="1">
      <alignment vertical="top" wrapText="1"/>
    </xf>
    <xf numFmtId="174" fontId="38" fillId="0" borderId="47" xfId="0" applyNumberFormat="1" applyFont="1" applyBorder="1" applyAlignment="1">
      <alignment vertical="top"/>
    </xf>
    <xf numFmtId="4" fontId="40" fillId="0" borderId="65" xfId="0" applyNumberFormat="1" applyFont="1" applyFill="1" applyBorder="1" applyAlignment="1">
      <alignment horizontal="right" vertical="top" wrapText="1"/>
    </xf>
    <xf numFmtId="4" fontId="40" fillId="0" borderId="25" xfId="0" applyNumberFormat="1" applyFont="1" applyFill="1" applyBorder="1" applyAlignment="1">
      <alignment vertical="top" wrapText="1"/>
    </xf>
    <xf numFmtId="49" fontId="43" fillId="0" borderId="49" xfId="0" applyNumberFormat="1" applyFont="1" applyBorder="1" applyAlignment="1">
      <alignment horizontal="left" vertical="top" wrapText="1"/>
    </xf>
    <xf numFmtId="0" fontId="38" fillId="0" borderId="25" xfId="0" applyNumberFormat="1" applyFont="1" applyFill="1" applyBorder="1" applyAlignment="1">
      <alignment horizontal="left" vertical="top" wrapText="1"/>
    </xf>
    <xf numFmtId="0" fontId="38" fillId="0" borderId="20" xfId="0" applyFont="1" applyFill="1" applyBorder="1" applyAlignment="1">
      <alignment horizontal="left" vertical="top"/>
    </xf>
    <xf numFmtId="2" fontId="38" fillId="0" borderId="25" xfId="0" applyNumberFormat="1" applyFont="1" applyFill="1" applyBorder="1" applyAlignment="1">
      <alignment vertical="top"/>
    </xf>
    <xf numFmtId="174" fontId="38" fillId="0" borderId="50" xfId="0" applyNumberFormat="1" applyFont="1" applyFill="1" applyBorder="1" applyAlignment="1">
      <alignment vertical="top" shrinkToFit="1"/>
    </xf>
    <xf numFmtId="0" fontId="40" fillId="0" borderId="18" xfId="321" applyFont="1" applyFill="1" applyBorder="1" applyAlignment="1">
      <alignment horizontal="left" vertical="top" wrapText="1"/>
    </xf>
    <xf numFmtId="2" fontId="40" fillId="0" borderId="18" xfId="0" applyNumberFormat="1" applyFont="1" applyFill="1" applyBorder="1" applyAlignment="1">
      <alignment vertical="top"/>
    </xf>
    <xf numFmtId="174" fontId="40" fillId="0" borderId="45" xfId="321" applyNumberFormat="1" applyFont="1" applyFill="1" applyBorder="1" applyAlignment="1">
      <alignment vertical="top" shrinkToFit="1"/>
    </xf>
    <xf numFmtId="49" fontId="43" fillId="0" borderId="46" xfId="0" applyNumberFormat="1" applyFont="1" applyFill="1" applyBorder="1" applyAlignment="1">
      <alignment horizontal="left" vertical="top" wrapText="1"/>
    </xf>
    <xf numFmtId="4" fontId="39" fillId="0" borderId="0" xfId="0" applyNumberFormat="1" applyFont="1" applyFill="1" applyBorder="1" applyAlignment="1">
      <alignment vertical="top"/>
    </xf>
    <xf numFmtId="0" fontId="39" fillId="0" borderId="0" xfId="0" applyFont="1" applyFill="1" applyBorder="1" applyAlignment="1">
      <alignment vertical="top"/>
    </xf>
    <xf numFmtId="0" fontId="40" fillId="0" borderId="19" xfId="0" applyNumberFormat="1" applyFont="1" applyFill="1" applyBorder="1" applyAlignment="1">
      <alignment horizontal="left" vertical="top" wrapText="1"/>
    </xf>
    <xf numFmtId="174" fontId="39" fillId="0" borderId="45" xfId="0" applyNumberFormat="1" applyFont="1" applyBorder="1" applyAlignment="1">
      <alignment vertical="top" shrinkToFit="1"/>
    </xf>
    <xf numFmtId="0" fontId="39" fillId="0" borderId="0" xfId="0" applyFont="1"/>
    <xf numFmtId="0" fontId="39" fillId="0" borderId="0" xfId="0" applyFont="1" applyAlignment="1">
      <alignment wrapText="1"/>
    </xf>
    <xf numFmtId="0" fontId="40" fillId="0" borderId="13" xfId="338" applyFont="1" applyBorder="1" applyAlignment="1" applyProtection="1">
      <alignment horizontal="center" vertical="top"/>
    </xf>
    <xf numFmtId="0" fontId="40" fillId="0" borderId="13" xfId="338" applyFont="1" applyBorder="1" applyAlignment="1" applyProtection="1">
      <alignment horizontal="justify"/>
    </xf>
    <xf numFmtId="4" fontId="40" fillId="0" borderId="13" xfId="338" applyNumberFormat="1" applyFont="1" applyBorder="1" applyAlignment="1" applyProtection="1">
      <alignment horizontal="center"/>
    </xf>
    <xf numFmtId="0" fontId="40" fillId="0" borderId="13" xfId="338" applyFont="1" applyBorder="1" applyAlignment="1" applyProtection="1">
      <alignment horizontal="center" vertical="center"/>
    </xf>
    <xf numFmtId="0" fontId="39" fillId="0" borderId="14" xfId="0" applyFont="1" applyBorder="1"/>
    <xf numFmtId="0" fontId="39" fillId="0" borderId="14" xfId="0" applyFont="1" applyFill="1" applyBorder="1" applyAlignment="1">
      <alignment horizontal="left"/>
    </xf>
    <xf numFmtId="49" fontId="38" fillId="27" borderId="36" xfId="0" applyNumberFormat="1" applyFont="1" applyFill="1" applyBorder="1" applyAlignment="1">
      <alignment horizontal="center" wrapText="1"/>
    </xf>
    <xf numFmtId="174" fontId="38" fillId="27" borderId="34" xfId="0" applyNumberFormat="1" applyFont="1" applyFill="1" applyBorder="1" applyAlignment="1">
      <alignment horizontal="center" vertical="top" wrapText="1"/>
    </xf>
    <xf numFmtId="0" fontId="39" fillId="0" borderId="16" xfId="0" applyFont="1" applyBorder="1"/>
    <xf numFmtId="0" fontId="39" fillId="0" borderId="14" xfId="0" applyFont="1" applyFill="1" applyBorder="1" applyAlignment="1">
      <alignment horizontal="left" wrapText="1"/>
    </xf>
    <xf numFmtId="49" fontId="38" fillId="27" borderId="71" xfId="0" applyNumberFormat="1" applyFont="1" applyFill="1" applyBorder="1" applyAlignment="1">
      <alignment horizontal="center" wrapText="1"/>
    </xf>
    <xf numFmtId="174" fontId="38" fillId="27" borderId="74" xfId="0" applyNumberFormat="1" applyFont="1" applyFill="1" applyBorder="1" applyAlignment="1">
      <alignment horizontal="center" vertical="top" wrapText="1"/>
    </xf>
    <xf numFmtId="0" fontId="39" fillId="0" borderId="0" xfId="0" applyFont="1" applyBorder="1"/>
    <xf numFmtId="174" fontId="38" fillId="31" borderId="34" xfId="353" applyNumberFormat="1" applyFont="1" applyFill="1" applyBorder="1" applyAlignment="1" applyProtection="1">
      <alignment horizontal="center" vertical="center"/>
    </xf>
    <xf numFmtId="0" fontId="47" fillId="0" borderId="0" xfId="0" applyFont="1" applyAlignment="1">
      <alignment horizontal="left"/>
    </xf>
    <xf numFmtId="0" fontId="47" fillId="0" borderId="0" xfId="0" applyFont="1" applyBorder="1" applyAlignment="1">
      <alignment horizontal="left"/>
    </xf>
    <xf numFmtId="174" fontId="47" fillId="0" borderId="0" xfId="0" applyNumberFormat="1" applyFont="1" applyAlignment="1">
      <alignment horizontal="center"/>
    </xf>
    <xf numFmtId="174" fontId="49" fillId="30" borderId="34" xfId="353" applyNumberFormat="1" applyFont="1" applyFill="1" applyBorder="1" applyAlignment="1" applyProtection="1">
      <alignment horizontal="center" vertical="center"/>
    </xf>
    <xf numFmtId="0" fontId="38" fillId="0" borderId="0" xfId="279" applyFont="1" applyFill="1" applyBorder="1" applyAlignment="1" applyProtection="1">
      <alignment horizontal="left" vertical="top" wrapText="1"/>
    </xf>
    <xf numFmtId="174" fontId="50" fillId="30" borderId="34" xfId="353" applyNumberFormat="1" applyFont="1" applyFill="1" applyBorder="1" applyAlignment="1" applyProtection="1">
      <alignment horizontal="center" vertical="center"/>
    </xf>
    <xf numFmtId="49" fontId="38" fillId="0" borderId="14" xfId="0" applyNumberFormat="1" applyFont="1" applyBorder="1" applyAlignment="1">
      <alignment vertical="top" wrapText="1"/>
    </xf>
    <xf numFmtId="0" fontId="38" fillId="0" borderId="15" xfId="0" applyNumberFormat="1" applyFont="1" applyBorder="1" applyAlignment="1">
      <alignment vertical="top" wrapText="1"/>
    </xf>
    <xf numFmtId="0" fontId="38" fillId="0" borderId="35" xfId="0" applyNumberFormat="1" applyFont="1" applyBorder="1" applyAlignment="1">
      <alignment vertical="top" wrapText="1"/>
    </xf>
    <xf numFmtId="4" fontId="38" fillId="0" borderId="35" xfId="0" applyNumberFormat="1" applyFont="1" applyBorder="1" applyAlignment="1"/>
    <xf numFmtId="0" fontId="38" fillId="0" borderId="14" xfId="0" applyNumberFormat="1" applyFont="1" applyBorder="1" applyAlignment="1">
      <alignment vertical="top" wrapText="1"/>
    </xf>
    <xf numFmtId="4" fontId="38" fillId="0" borderId="14" xfId="0" applyNumberFormat="1" applyFont="1" applyBorder="1" applyAlignment="1"/>
    <xf numFmtId="0" fontId="39" fillId="0" borderId="15" xfId="0" applyFont="1" applyBorder="1"/>
    <xf numFmtId="0" fontId="38" fillId="0" borderId="14" xfId="0" applyNumberFormat="1" applyFont="1" applyBorder="1" applyAlignment="1">
      <alignment vertical="center" wrapText="1"/>
    </xf>
    <xf numFmtId="0" fontId="40" fillId="0" borderId="14" xfId="0" applyFont="1" applyBorder="1" applyAlignment="1">
      <alignment vertical="top" wrapText="1"/>
    </xf>
    <xf numFmtId="0" fontId="39" fillId="0" borderId="14" xfId="0" applyFont="1" applyBorder="1" applyAlignment="1"/>
    <xf numFmtId="174" fontId="40" fillId="0" borderId="19" xfId="0" applyNumberFormat="1" applyFont="1" applyFill="1" applyBorder="1" applyAlignment="1" applyProtection="1">
      <alignment vertical="top"/>
      <protection locked="0"/>
    </xf>
    <xf numFmtId="174" fontId="40" fillId="0" borderId="19" xfId="279" applyNumberFormat="1" applyFont="1" applyBorder="1" applyAlignment="1" applyProtection="1">
      <alignment vertical="top" shrinkToFit="1"/>
      <protection locked="0"/>
    </xf>
    <xf numFmtId="174" fontId="40" fillId="0" borderId="32" xfId="279" applyNumberFormat="1" applyFont="1" applyBorder="1" applyAlignment="1" applyProtection="1">
      <alignment vertical="top" shrinkToFit="1"/>
      <protection locked="0"/>
    </xf>
    <xf numFmtId="174" fontId="40" fillId="0" borderId="6" xfId="0" applyNumberFormat="1" applyFont="1" applyFill="1" applyBorder="1" applyAlignment="1" applyProtection="1">
      <alignment horizontal="right" vertical="top" shrinkToFit="1"/>
      <protection locked="0"/>
    </xf>
    <xf numFmtId="174" fontId="40" fillId="0" borderId="0" xfId="0" applyNumberFormat="1" applyFont="1" applyFill="1" applyBorder="1" applyAlignment="1" applyProtection="1">
      <alignment horizontal="right" vertical="top" shrinkToFit="1"/>
      <protection locked="0"/>
    </xf>
    <xf numFmtId="174" fontId="40" fillId="0" borderId="20" xfId="279" applyNumberFormat="1" applyFont="1" applyBorder="1" applyAlignment="1" applyProtection="1">
      <alignment vertical="top" shrinkToFit="1"/>
      <protection locked="0"/>
    </xf>
    <xf numFmtId="174" fontId="38" fillId="0" borderId="26" xfId="279" applyNumberFormat="1" applyFont="1" applyBorder="1" applyAlignment="1" applyProtection="1">
      <alignment vertical="top" shrinkToFit="1"/>
      <protection locked="0"/>
    </xf>
    <xf numFmtId="174" fontId="38" fillId="0" borderId="28" xfId="279" applyNumberFormat="1" applyFont="1" applyBorder="1" applyAlignment="1" applyProtection="1">
      <alignment vertical="top" shrinkToFit="1"/>
      <protection locked="0"/>
    </xf>
    <xf numFmtId="174" fontId="40" fillId="0" borderId="19" xfId="279" applyNumberFormat="1" applyFont="1" applyFill="1" applyBorder="1" applyAlignment="1" applyProtection="1">
      <alignment vertical="top" shrinkToFit="1"/>
      <protection locked="0"/>
    </xf>
    <xf numFmtId="174" fontId="40" fillId="0" borderId="19" xfId="280" applyNumberFormat="1" applyFont="1" applyFill="1" applyBorder="1" applyAlignment="1" applyProtection="1">
      <alignment vertical="top" shrinkToFit="1"/>
      <protection locked="0"/>
    </xf>
    <xf numFmtId="174" fontId="40" fillId="0" borderId="29" xfId="0" applyNumberFormat="1" applyFont="1" applyFill="1" applyBorder="1" applyAlignment="1" applyProtection="1">
      <alignment vertical="top" shrinkToFit="1"/>
      <protection locked="0"/>
    </xf>
    <xf numFmtId="174" fontId="40" fillId="0" borderId="28" xfId="0" applyNumberFormat="1" applyFont="1" applyFill="1" applyBorder="1" applyAlignment="1" applyProtection="1">
      <alignment vertical="top" shrinkToFit="1"/>
      <protection locked="0"/>
    </xf>
    <xf numFmtId="174" fontId="40" fillId="0" borderId="19" xfId="321" applyNumberFormat="1" applyFont="1" applyFill="1" applyBorder="1" applyAlignment="1" applyProtection="1">
      <alignment vertical="top" shrinkToFit="1"/>
      <protection locked="0"/>
    </xf>
    <xf numFmtId="174" fontId="40" fillId="0" borderId="19" xfId="351" applyNumberFormat="1" applyFont="1" applyFill="1" applyBorder="1" applyAlignment="1" applyProtection="1">
      <alignment vertical="top" shrinkToFit="1"/>
      <protection locked="0"/>
    </xf>
    <xf numFmtId="174" fontId="40" fillId="0" borderId="0" xfId="321" applyNumberFormat="1" applyFont="1" applyFill="1" applyBorder="1" applyAlignment="1" applyProtection="1">
      <alignment vertical="top" shrinkToFit="1"/>
      <protection locked="0"/>
    </xf>
    <xf numFmtId="174" fontId="40" fillId="0" borderId="20" xfId="351" applyNumberFormat="1" applyFont="1" applyFill="1" applyBorder="1" applyAlignment="1" applyProtection="1">
      <alignment vertical="top" shrinkToFit="1"/>
      <protection locked="0"/>
    </xf>
    <xf numFmtId="174" fontId="40" fillId="0" borderId="29" xfId="321" applyNumberFormat="1" applyFont="1" applyFill="1" applyBorder="1" applyAlignment="1" applyProtection="1">
      <alignment vertical="top" shrinkToFit="1"/>
      <protection locked="0"/>
    </xf>
    <xf numFmtId="174" fontId="40" fillId="0" borderId="29" xfId="279" applyNumberFormat="1" applyFont="1" applyBorder="1" applyAlignment="1" applyProtection="1">
      <alignment vertical="top" shrinkToFit="1"/>
      <protection locked="0"/>
    </xf>
    <xf numFmtId="174" fontId="40" fillId="0" borderId="0" xfId="279" applyNumberFormat="1" applyFont="1" applyBorder="1" applyAlignment="1" applyProtection="1">
      <alignment vertical="top" shrinkToFit="1"/>
      <protection locked="0"/>
    </xf>
    <xf numFmtId="174" fontId="40" fillId="0" borderId="28" xfId="279" applyNumberFormat="1" applyFont="1" applyBorder="1" applyAlignment="1" applyProtection="1">
      <alignment vertical="top" wrapText="1"/>
      <protection locked="0"/>
    </xf>
    <xf numFmtId="174" fontId="38" fillId="0" borderId="19" xfId="279" applyNumberFormat="1" applyFont="1" applyBorder="1" applyAlignment="1" applyProtection="1">
      <alignment vertical="top" wrapText="1"/>
      <protection locked="0"/>
    </xf>
    <xf numFmtId="174" fontId="40" fillId="0" borderId="10" xfId="0" applyNumberFormat="1" applyFont="1" applyFill="1" applyBorder="1" applyAlignment="1" applyProtection="1">
      <alignment horizontal="right" vertical="top" shrinkToFit="1"/>
      <protection locked="0"/>
    </xf>
    <xf numFmtId="174" fontId="38" fillId="0" borderId="20" xfId="0" applyNumberFormat="1" applyFont="1" applyFill="1" applyBorder="1" applyAlignment="1" applyProtection="1">
      <alignment vertical="top" shrinkToFit="1"/>
      <protection locked="0"/>
    </xf>
    <xf numFmtId="0" fontId="40" fillId="0" borderId="0" xfId="339" applyFont="1" applyAlignment="1" applyProtection="1">
      <alignment vertical="top"/>
      <protection locked="0"/>
    </xf>
    <xf numFmtId="0" fontId="38" fillId="30" borderId="33" xfId="353" applyFont="1" applyFill="1" applyBorder="1" applyAlignment="1" applyProtection="1">
      <alignment horizontal="center" vertical="center" wrapText="1"/>
    </xf>
    <xf numFmtId="0" fontId="38" fillId="30" borderId="21" xfId="353" applyFont="1" applyFill="1" applyBorder="1" applyAlignment="1" applyProtection="1">
      <alignment horizontal="center" vertical="center" wrapText="1"/>
    </xf>
    <xf numFmtId="0" fontId="38" fillId="30" borderId="69" xfId="353" applyFont="1" applyFill="1" applyBorder="1" applyAlignment="1" applyProtection="1">
      <alignment horizontal="center" vertical="center" wrapText="1"/>
    </xf>
    <xf numFmtId="0" fontId="38" fillId="0" borderId="33" xfId="353" applyFont="1" applyFill="1" applyBorder="1" applyAlignment="1" applyProtection="1">
      <alignment horizontal="center" vertical="center" wrapText="1"/>
    </xf>
    <xf numFmtId="0" fontId="38" fillId="0" borderId="21" xfId="353" applyFont="1" applyFill="1" applyBorder="1" applyAlignment="1" applyProtection="1">
      <alignment horizontal="center" vertical="center" wrapText="1"/>
    </xf>
    <xf numFmtId="0" fontId="38" fillId="0" borderId="56" xfId="353" applyFont="1" applyFill="1" applyBorder="1" applyAlignment="1" applyProtection="1">
      <alignment horizontal="center" vertical="center" wrapText="1"/>
    </xf>
    <xf numFmtId="0" fontId="48" fillId="0" borderId="33" xfId="340" applyFont="1" applyBorder="1" applyAlignment="1" applyProtection="1">
      <alignment horizontal="center" vertical="center" wrapText="1"/>
    </xf>
    <xf numFmtId="0" fontId="48" fillId="0" borderId="21" xfId="340" applyFont="1" applyBorder="1" applyAlignment="1" applyProtection="1">
      <alignment horizontal="center" vertical="center" wrapText="1"/>
    </xf>
    <xf numFmtId="0" fontId="48" fillId="0" borderId="56" xfId="340" applyFont="1" applyBorder="1" applyAlignment="1" applyProtection="1">
      <alignment horizontal="center" vertical="center" wrapText="1"/>
    </xf>
    <xf numFmtId="0" fontId="38" fillId="30" borderId="33" xfId="353" applyFont="1" applyFill="1" applyBorder="1" applyAlignment="1" applyProtection="1">
      <alignment horizontal="center" vertical="center"/>
    </xf>
    <xf numFmtId="0" fontId="38" fillId="30" borderId="21" xfId="353" applyFont="1" applyFill="1" applyBorder="1" applyAlignment="1" applyProtection="1">
      <alignment horizontal="center" vertical="center"/>
    </xf>
    <xf numFmtId="0" fontId="38" fillId="30" borderId="69" xfId="353" applyFont="1" applyFill="1" applyBorder="1" applyAlignment="1" applyProtection="1">
      <alignment horizontal="center" vertical="center"/>
    </xf>
    <xf numFmtId="0" fontId="51" fillId="0" borderId="75" xfId="279" applyFont="1" applyFill="1" applyBorder="1" applyAlignment="1" applyProtection="1">
      <alignment horizontal="center" vertical="center" wrapText="1"/>
    </xf>
    <xf numFmtId="0" fontId="51" fillId="0" borderId="0" xfId="279" applyFont="1" applyFill="1" applyBorder="1" applyAlignment="1" applyProtection="1">
      <alignment horizontal="center" vertical="center" wrapText="1"/>
    </xf>
    <xf numFmtId="0" fontId="43" fillId="26" borderId="39" xfId="0" applyFont="1" applyFill="1" applyBorder="1" applyAlignment="1">
      <alignment horizontal="center" vertical="center" wrapText="1"/>
    </xf>
    <xf numFmtId="0" fontId="43" fillId="26" borderId="17" xfId="0" applyFont="1" applyFill="1" applyBorder="1" applyAlignment="1">
      <alignment horizontal="center" vertical="center" wrapText="1"/>
    </xf>
    <xf numFmtId="0" fontId="43" fillId="26" borderId="40" xfId="0" applyFont="1" applyFill="1" applyBorder="1" applyAlignment="1">
      <alignment horizontal="center" vertical="center" wrapText="1"/>
    </xf>
    <xf numFmtId="4" fontId="44" fillId="24" borderId="39" xfId="338" applyNumberFormat="1" applyFont="1" applyFill="1" applyBorder="1" applyAlignment="1" applyProtection="1">
      <alignment horizontal="center" vertical="center"/>
    </xf>
    <xf numFmtId="4" fontId="44" fillId="24" borderId="40" xfId="338" applyNumberFormat="1" applyFont="1" applyFill="1" applyBorder="1" applyAlignment="1" applyProtection="1">
      <alignment horizontal="center" vertical="center"/>
    </xf>
    <xf numFmtId="4" fontId="44" fillId="24" borderId="41" xfId="338" applyNumberFormat="1" applyFont="1" applyFill="1" applyBorder="1" applyAlignment="1" applyProtection="1">
      <alignment horizontal="center" vertical="center"/>
    </xf>
    <xf numFmtId="4" fontId="44" fillId="24" borderId="42" xfId="338" applyNumberFormat="1" applyFont="1" applyFill="1" applyBorder="1" applyAlignment="1" applyProtection="1">
      <alignment horizontal="center" vertical="center"/>
    </xf>
    <xf numFmtId="0" fontId="38" fillId="31" borderId="33" xfId="0" applyFont="1" applyFill="1" applyBorder="1" applyAlignment="1">
      <alignment horizontal="center" vertical="center"/>
    </xf>
    <xf numFmtId="0" fontId="38" fillId="31" borderId="21" xfId="0" applyFont="1" applyFill="1" applyBorder="1" applyAlignment="1">
      <alignment horizontal="center" vertical="center"/>
    </xf>
    <xf numFmtId="0" fontId="38" fillId="31" borderId="69" xfId="0" applyFont="1" applyFill="1" applyBorder="1" applyAlignment="1">
      <alignment horizontal="center" vertical="center"/>
    </xf>
    <xf numFmtId="49" fontId="38" fillId="27" borderId="70" xfId="0" applyNumberFormat="1" applyFont="1" applyFill="1" applyBorder="1" applyAlignment="1">
      <alignment horizontal="left" wrapText="1"/>
    </xf>
    <xf numFmtId="49" fontId="38" fillId="27" borderId="69" xfId="0" applyNumberFormat="1" applyFont="1" applyFill="1" applyBorder="1" applyAlignment="1">
      <alignment horizontal="left" wrapText="1"/>
    </xf>
    <xf numFmtId="49" fontId="38" fillId="27" borderId="72" xfId="0" applyNumberFormat="1" applyFont="1" applyFill="1" applyBorder="1" applyAlignment="1">
      <alignment horizontal="left" wrapText="1"/>
    </xf>
    <xf numFmtId="49" fontId="38" fillId="27" borderId="73" xfId="0" applyNumberFormat="1" applyFont="1" applyFill="1" applyBorder="1" applyAlignment="1">
      <alignment horizontal="left" wrapText="1"/>
    </xf>
    <xf numFmtId="49" fontId="44" fillId="24" borderId="27" xfId="353" applyNumberFormat="1" applyFont="1" applyFill="1" applyBorder="1" applyAlignment="1" applyProtection="1">
      <alignment horizontal="center" vertical="center" wrapText="1"/>
    </xf>
    <xf numFmtId="49" fontId="44" fillId="24" borderId="38" xfId="353" applyNumberFormat="1" applyFont="1" applyFill="1" applyBorder="1" applyAlignment="1" applyProtection="1">
      <alignment horizontal="center" vertical="center" wrapText="1"/>
    </xf>
    <xf numFmtId="4" fontId="44" fillId="24" borderId="27" xfId="338" applyNumberFormat="1" applyFont="1" applyFill="1" applyBorder="1" applyAlignment="1" applyProtection="1">
      <alignment horizontal="center" vertical="center" wrapText="1"/>
    </xf>
    <xf numFmtId="4" fontId="44" fillId="24" borderId="38" xfId="338" applyNumberFormat="1" applyFont="1" applyFill="1" applyBorder="1" applyAlignment="1" applyProtection="1">
      <alignment horizontal="center" vertical="center" wrapText="1"/>
    </xf>
    <xf numFmtId="0" fontId="38" fillId="0" borderId="59" xfId="353" applyNumberFormat="1" applyFont="1" applyFill="1" applyBorder="1" applyAlignment="1" applyProtection="1">
      <alignment horizontal="center" vertical="top" wrapText="1"/>
      <protection locked="0"/>
    </xf>
    <xf numFmtId="0" fontId="38" fillId="0" borderId="37" xfId="353" applyNumberFormat="1" applyFont="1" applyFill="1" applyBorder="1" applyAlignment="1" applyProtection="1">
      <alignment horizontal="center" vertical="top" wrapText="1"/>
      <protection locked="0"/>
    </xf>
    <xf numFmtId="0" fontId="38" fillId="0" borderId="60" xfId="353" applyNumberFormat="1" applyFont="1" applyFill="1" applyBorder="1" applyAlignment="1" applyProtection="1">
      <alignment horizontal="center" vertical="top" wrapText="1"/>
      <protection locked="0"/>
    </xf>
    <xf numFmtId="0" fontId="38" fillId="0" borderId="61" xfId="353" applyNumberFormat="1" applyFont="1" applyFill="1" applyBorder="1" applyAlignment="1" applyProtection="1">
      <alignment horizontal="center" vertical="top" wrapText="1"/>
      <protection locked="0"/>
    </xf>
    <xf numFmtId="0" fontId="38" fillId="0" borderId="62" xfId="353" applyNumberFormat="1" applyFont="1" applyFill="1" applyBorder="1" applyAlignment="1" applyProtection="1">
      <alignment horizontal="center" vertical="top" wrapText="1"/>
      <protection locked="0"/>
    </xf>
    <xf numFmtId="0" fontId="38" fillId="0" borderId="63" xfId="353" applyNumberFormat="1" applyFont="1" applyFill="1" applyBorder="1" applyAlignment="1" applyProtection="1">
      <alignment horizontal="center" vertical="top" wrapText="1"/>
      <protection locked="0"/>
    </xf>
    <xf numFmtId="0" fontId="41" fillId="30" borderId="21" xfId="0" applyNumberFormat="1" applyFont="1" applyFill="1" applyBorder="1" applyAlignment="1">
      <alignment horizontal="center" vertical="top" wrapText="1"/>
    </xf>
    <xf numFmtId="0" fontId="41" fillId="28" borderId="21" xfId="0" applyNumberFormat="1" applyFont="1" applyFill="1" applyBorder="1" applyAlignment="1">
      <alignment horizontal="left" vertical="top" wrapText="1"/>
    </xf>
    <xf numFmtId="0" fontId="41" fillId="30" borderId="21" xfId="0" applyNumberFormat="1" applyFont="1" applyFill="1" applyBorder="1" applyAlignment="1">
      <alignment horizontal="left" vertical="top" wrapText="1"/>
    </xf>
  </cellXfs>
  <cellStyles count="815">
    <cellStyle name="20 % – Poudarek1 2" xfId="1"/>
    <cellStyle name="20 % – Poudarek2 2" xfId="2"/>
    <cellStyle name="20 % – Poudarek3 2" xfId="3"/>
    <cellStyle name="20 % – Poudarek4 2" xfId="4"/>
    <cellStyle name="20 % – Poudarek5 2" xfId="5"/>
    <cellStyle name="20 % – Poudarek6 2" xfId="6"/>
    <cellStyle name="20% - Accent1" xfId="7"/>
    <cellStyle name="20% - Accent1 10" xfId="8"/>
    <cellStyle name="20% - Accent1 11" xfId="9"/>
    <cellStyle name="20% - Accent1 2" xfId="10"/>
    <cellStyle name="20% - Accent1 3" xfId="11"/>
    <cellStyle name="20% - Accent1 4" xfId="12"/>
    <cellStyle name="20% - Accent1 5" xfId="13"/>
    <cellStyle name="20% - Accent1 6" xfId="14"/>
    <cellStyle name="20% - Accent1 7" xfId="15"/>
    <cellStyle name="20% - Accent1 8" xfId="16"/>
    <cellStyle name="20% - Accent1 9" xfId="17"/>
    <cellStyle name="20% - Accent2" xfId="18"/>
    <cellStyle name="20% - Accent2 10" xfId="19"/>
    <cellStyle name="20% - Accent2 11" xfId="20"/>
    <cellStyle name="20% - Accent2 2" xfId="21"/>
    <cellStyle name="20% - Accent2 3" xfId="22"/>
    <cellStyle name="20% - Accent2 4" xfId="23"/>
    <cellStyle name="20% - Accent2 5" xfId="24"/>
    <cellStyle name="20% - Accent2 6" xfId="25"/>
    <cellStyle name="20% - Accent2 7" xfId="26"/>
    <cellStyle name="20% - Accent2 8" xfId="27"/>
    <cellStyle name="20% - Accent2 9" xfId="28"/>
    <cellStyle name="20% - Accent3" xfId="29"/>
    <cellStyle name="20% - Accent3 10" xfId="30"/>
    <cellStyle name="20% - Accent3 11" xfId="31"/>
    <cellStyle name="20% - Accent3 2" xfId="32"/>
    <cellStyle name="20% - Accent3 3" xfId="33"/>
    <cellStyle name="20% - Accent3 4" xfId="34"/>
    <cellStyle name="20% - Accent3 5" xfId="35"/>
    <cellStyle name="20% - Accent3 6" xfId="36"/>
    <cellStyle name="20% - Accent3 7" xfId="37"/>
    <cellStyle name="20% - Accent3 8" xfId="38"/>
    <cellStyle name="20% - Accent3 9" xfId="39"/>
    <cellStyle name="20% - Accent4" xfId="40"/>
    <cellStyle name="20% - Accent4 10" xfId="41"/>
    <cellStyle name="20% - Accent4 11" xfId="42"/>
    <cellStyle name="20% - Accent4 2" xfId="43"/>
    <cellStyle name="20% - Accent4 3" xfId="44"/>
    <cellStyle name="20% - Accent4 4" xfId="45"/>
    <cellStyle name="20% - Accent4 5" xfId="46"/>
    <cellStyle name="20% - Accent4 6" xfId="47"/>
    <cellStyle name="20% - Accent4 7" xfId="48"/>
    <cellStyle name="20% - Accent4 8" xfId="49"/>
    <cellStyle name="20% - Accent4 9" xfId="50"/>
    <cellStyle name="20% - Accent5" xfId="51"/>
    <cellStyle name="20% - Accent5 10" xfId="52"/>
    <cellStyle name="20% - Accent5 11" xfId="53"/>
    <cellStyle name="20% - Accent5 2" xfId="54"/>
    <cellStyle name="20% - Accent5 3" xfId="55"/>
    <cellStyle name="20% - Accent5 4" xfId="56"/>
    <cellStyle name="20% - Accent5 5" xfId="57"/>
    <cellStyle name="20% - Accent5 6" xfId="58"/>
    <cellStyle name="20% - Accent5 7" xfId="59"/>
    <cellStyle name="20% - Accent5 8" xfId="60"/>
    <cellStyle name="20% - Accent5 9" xfId="61"/>
    <cellStyle name="20% - Accent6" xfId="62"/>
    <cellStyle name="20% - Accent6 10" xfId="63"/>
    <cellStyle name="20% - Accent6 11" xfId="64"/>
    <cellStyle name="20% - Accent6 2" xfId="65"/>
    <cellStyle name="20% - Accent6 3" xfId="66"/>
    <cellStyle name="20% - Accent6 4" xfId="67"/>
    <cellStyle name="20% - Accent6 5" xfId="68"/>
    <cellStyle name="20% - Accent6 6" xfId="69"/>
    <cellStyle name="20% - Accent6 7" xfId="70"/>
    <cellStyle name="20% - Accent6 8" xfId="71"/>
    <cellStyle name="20% - Accent6 9" xfId="72"/>
    <cellStyle name="40 % – Poudarek1 2" xfId="73"/>
    <cellStyle name="40 % – Poudarek2 2" xfId="74"/>
    <cellStyle name="40 % – Poudarek3 2" xfId="75"/>
    <cellStyle name="40 % – Poudarek4 2" xfId="76"/>
    <cellStyle name="40 % – Poudarek5 2" xfId="77"/>
    <cellStyle name="40 % – Poudarek6 2" xfId="78"/>
    <cellStyle name="40% - Accent1" xfId="79"/>
    <cellStyle name="40% - Accent1 10" xfId="80"/>
    <cellStyle name="40% - Accent1 11" xfId="81"/>
    <cellStyle name="40% - Accent1 2" xfId="82"/>
    <cellStyle name="40% - Accent1 3" xfId="83"/>
    <cellStyle name="40% - Accent1 4" xfId="84"/>
    <cellStyle name="40% - Accent1 5" xfId="85"/>
    <cellStyle name="40% - Accent1 6" xfId="86"/>
    <cellStyle name="40% - Accent1 7" xfId="87"/>
    <cellStyle name="40% - Accent1 8" xfId="88"/>
    <cellStyle name="40% - Accent1 9" xfId="89"/>
    <cellStyle name="40% - Accent2" xfId="90"/>
    <cellStyle name="40% - Accent2 10" xfId="91"/>
    <cellStyle name="40% - Accent2 11" xfId="92"/>
    <cellStyle name="40% - Accent2 2" xfId="93"/>
    <cellStyle name="40% - Accent2 3" xfId="94"/>
    <cellStyle name="40% - Accent2 4" xfId="95"/>
    <cellStyle name="40% - Accent2 5" xfId="96"/>
    <cellStyle name="40% - Accent2 6" xfId="97"/>
    <cellStyle name="40% - Accent2 7" xfId="98"/>
    <cellStyle name="40% - Accent2 8" xfId="99"/>
    <cellStyle name="40% - Accent2 9" xfId="100"/>
    <cellStyle name="40% - Accent3" xfId="101"/>
    <cellStyle name="40% - Accent3 10" xfId="102"/>
    <cellStyle name="40% - Accent3 11" xfId="103"/>
    <cellStyle name="40% - Accent3 2" xfId="104"/>
    <cellStyle name="40% - Accent3 3" xfId="105"/>
    <cellStyle name="40% - Accent3 4" xfId="106"/>
    <cellStyle name="40% - Accent3 5" xfId="107"/>
    <cellStyle name="40% - Accent3 6" xfId="108"/>
    <cellStyle name="40% - Accent3 7" xfId="109"/>
    <cellStyle name="40% - Accent3 8" xfId="110"/>
    <cellStyle name="40% - Accent3 9" xfId="111"/>
    <cellStyle name="40% - Accent4" xfId="112"/>
    <cellStyle name="40% - Accent4 10" xfId="113"/>
    <cellStyle name="40% - Accent4 11" xfId="114"/>
    <cellStyle name="40% - Accent4 2" xfId="115"/>
    <cellStyle name="40% - Accent4 3" xfId="116"/>
    <cellStyle name="40% - Accent4 4" xfId="117"/>
    <cellStyle name="40% - Accent4 5" xfId="118"/>
    <cellStyle name="40% - Accent4 6" xfId="119"/>
    <cellStyle name="40% - Accent4 7" xfId="120"/>
    <cellStyle name="40% - Accent4 8" xfId="121"/>
    <cellStyle name="40% - Accent4 9" xfId="122"/>
    <cellStyle name="40% - Accent5" xfId="123"/>
    <cellStyle name="40% - Accent5 10" xfId="124"/>
    <cellStyle name="40% - Accent5 11" xfId="125"/>
    <cellStyle name="40% - Accent5 2" xfId="126"/>
    <cellStyle name="40% - Accent5 3" xfId="127"/>
    <cellStyle name="40% - Accent5 4" xfId="128"/>
    <cellStyle name="40% - Accent5 5" xfId="129"/>
    <cellStyle name="40% - Accent5 6" xfId="130"/>
    <cellStyle name="40% - Accent5 7" xfId="131"/>
    <cellStyle name="40% - Accent5 8" xfId="132"/>
    <cellStyle name="40% - Accent5 9" xfId="133"/>
    <cellStyle name="40% - Accent6" xfId="134"/>
    <cellStyle name="40% - Accent6 10" xfId="135"/>
    <cellStyle name="40% - Accent6 11" xfId="136"/>
    <cellStyle name="40% - Accent6 2" xfId="137"/>
    <cellStyle name="40% - Accent6 3" xfId="138"/>
    <cellStyle name="40% - Accent6 4" xfId="139"/>
    <cellStyle name="40% - Accent6 5" xfId="140"/>
    <cellStyle name="40% - Accent6 6" xfId="141"/>
    <cellStyle name="40% - Accent6 7" xfId="142"/>
    <cellStyle name="40% - Accent6 8" xfId="143"/>
    <cellStyle name="40% - Accent6 9" xfId="144"/>
    <cellStyle name="60 % – Poudarek1 2" xfId="145"/>
    <cellStyle name="60 % – Poudarek2 2" xfId="146"/>
    <cellStyle name="60 % – Poudarek3 2" xfId="147"/>
    <cellStyle name="60 % – Poudarek4 2" xfId="148"/>
    <cellStyle name="60 % – Poudarek5 2" xfId="149"/>
    <cellStyle name="60 % – Poudarek6 2" xfId="150"/>
    <cellStyle name="60% - Accent1" xfId="151"/>
    <cellStyle name="60% - Accent2" xfId="152"/>
    <cellStyle name="60% - Accent3" xfId="153"/>
    <cellStyle name="60% - Accent4" xfId="154"/>
    <cellStyle name="60% - Accent5" xfId="155"/>
    <cellStyle name="60% - Accent6" xfId="156"/>
    <cellStyle name="Accent1" xfId="157"/>
    <cellStyle name="Accent2" xfId="158"/>
    <cellStyle name="Accent3" xfId="159"/>
    <cellStyle name="Accent4" xfId="160"/>
    <cellStyle name="Accent5" xfId="161"/>
    <cellStyle name="Accent6" xfId="162"/>
    <cellStyle name="Bad" xfId="163"/>
    <cellStyle name="Calculation" xfId="164"/>
    <cellStyle name="Check Cell" xfId="165"/>
    <cellStyle name="Comma 2" xfId="166"/>
    <cellStyle name="Comma 2 2" xfId="811"/>
    <cellStyle name="Comma 3" xfId="810"/>
    <cellStyle name="Comma0" xfId="167"/>
    <cellStyle name="Currency 2" xfId="813"/>
    <cellStyle name="Currency 3" xfId="812"/>
    <cellStyle name="Currency0" xfId="168"/>
    <cellStyle name="Date" xfId="169"/>
    <cellStyle name="Dobro 2" xfId="170"/>
    <cellStyle name="Excel Built-in Normal" xfId="171"/>
    <cellStyle name="Explanatory Text" xfId="172"/>
    <cellStyle name="Fixed" xfId="173"/>
    <cellStyle name="Good" xfId="174"/>
    <cellStyle name="Heading 1" xfId="175"/>
    <cellStyle name="Heading 2" xfId="176"/>
    <cellStyle name="Heading 3" xfId="177"/>
    <cellStyle name="Heading 4" xfId="178"/>
    <cellStyle name="Heading1" xfId="179"/>
    <cellStyle name="Heading2" xfId="180"/>
    <cellStyle name="Input" xfId="181"/>
    <cellStyle name="Izhod 2" xfId="182"/>
    <cellStyle name="Keš" xfId="183"/>
    <cellStyle name="Linked Cell" xfId="184"/>
    <cellStyle name="Naslov 1 2" xfId="185"/>
    <cellStyle name="Naslov 2 2" xfId="186"/>
    <cellStyle name="Naslov 3 2" xfId="187"/>
    <cellStyle name="Naslov 4 2" xfId="188"/>
    <cellStyle name="Naslov 5" xfId="189"/>
    <cellStyle name="Navadno" xfId="0" builtinId="0"/>
    <cellStyle name="Navadno 11 10" xfId="190"/>
    <cellStyle name="Navadno 11 11" xfId="191"/>
    <cellStyle name="Navadno 11 12" xfId="192"/>
    <cellStyle name="Navadno 11 13" xfId="193"/>
    <cellStyle name="Navadno 11 14" xfId="194"/>
    <cellStyle name="Navadno 11 15" xfId="195"/>
    <cellStyle name="Navadno 11 16" xfId="196"/>
    <cellStyle name="Navadno 11 17" xfId="197"/>
    <cellStyle name="Navadno 11 18" xfId="198"/>
    <cellStyle name="Navadno 11 19" xfId="199"/>
    <cellStyle name="Navadno 11 2" xfId="200"/>
    <cellStyle name="Navadno 11 20" xfId="201"/>
    <cellStyle name="Navadno 11 21" xfId="202"/>
    <cellStyle name="Navadno 11 22" xfId="203"/>
    <cellStyle name="Navadno 11 23" xfId="204"/>
    <cellStyle name="Navadno 11 24" xfId="205"/>
    <cellStyle name="Navadno 11 25" xfId="206"/>
    <cellStyle name="Navadno 11 26" xfId="207"/>
    <cellStyle name="Navadno 11 27" xfId="208"/>
    <cellStyle name="Navadno 11 28" xfId="209"/>
    <cellStyle name="Navadno 11 29" xfId="210"/>
    <cellStyle name="Navadno 11 3" xfId="211"/>
    <cellStyle name="Navadno 11 30" xfId="212"/>
    <cellStyle name="Navadno 11 31" xfId="213"/>
    <cellStyle name="Navadno 11 32" xfId="214"/>
    <cellStyle name="Navadno 11 33" xfId="215"/>
    <cellStyle name="Navadno 11 34" xfId="216"/>
    <cellStyle name="Navadno 11 35" xfId="217"/>
    <cellStyle name="Navadno 11 36" xfId="218"/>
    <cellStyle name="Navadno 11 37" xfId="219"/>
    <cellStyle name="Navadno 11 38" xfId="220"/>
    <cellStyle name="Navadno 11 39" xfId="221"/>
    <cellStyle name="Navadno 11 4" xfId="222"/>
    <cellStyle name="Navadno 11 40" xfId="223"/>
    <cellStyle name="Navadno 11 41" xfId="224"/>
    <cellStyle name="Navadno 11 42" xfId="225"/>
    <cellStyle name="Navadno 11 43" xfId="226"/>
    <cellStyle name="Navadno 11 44" xfId="227"/>
    <cellStyle name="Navadno 11 45" xfId="228"/>
    <cellStyle name="Navadno 11 46" xfId="229"/>
    <cellStyle name="Navadno 11 47" xfId="230"/>
    <cellStyle name="Navadno 11 48" xfId="231"/>
    <cellStyle name="Navadno 11 49" xfId="232"/>
    <cellStyle name="Navadno 11 5" xfId="233"/>
    <cellStyle name="Navadno 11 50" xfId="234"/>
    <cellStyle name="Navadno 11 51" xfId="235"/>
    <cellStyle name="Navadno 11 52" xfId="236"/>
    <cellStyle name="Navadno 11 53" xfId="237"/>
    <cellStyle name="Navadno 11 54" xfId="238"/>
    <cellStyle name="Navadno 11 55" xfId="239"/>
    <cellStyle name="Navadno 11 56" xfId="240"/>
    <cellStyle name="Navadno 11 57" xfId="241"/>
    <cellStyle name="Navadno 11 58" xfId="242"/>
    <cellStyle name="Navadno 11 59" xfId="243"/>
    <cellStyle name="Navadno 11 6" xfId="244"/>
    <cellStyle name="Navadno 11 60" xfId="245"/>
    <cellStyle name="Navadno 11 61" xfId="246"/>
    <cellStyle name="Navadno 11 62" xfId="247"/>
    <cellStyle name="Navadno 11 63" xfId="248"/>
    <cellStyle name="Navadno 11 64" xfId="249"/>
    <cellStyle name="Navadno 11 65" xfId="250"/>
    <cellStyle name="Navadno 11 66" xfId="251"/>
    <cellStyle name="Navadno 11 67" xfId="252"/>
    <cellStyle name="Navadno 11 68" xfId="253"/>
    <cellStyle name="Navadno 11 69" xfId="254"/>
    <cellStyle name="Navadno 11 7" xfId="255"/>
    <cellStyle name="Navadno 11 70" xfId="256"/>
    <cellStyle name="Navadno 11 71" xfId="257"/>
    <cellStyle name="Navadno 11 72" xfId="258"/>
    <cellStyle name="Navadno 11 73" xfId="259"/>
    <cellStyle name="Navadno 11 74" xfId="260"/>
    <cellStyle name="Navadno 11 75" xfId="261"/>
    <cellStyle name="Navadno 11 76" xfId="262"/>
    <cellStyle name="Navadno 11 77" xfId="263"/>
    <cellStyle name="Navadno 11 78" xfId="264"/>
    <cellStyle name="Navadno 11 79" xfId="265"/>
    <cellStyle name="Navadno 11 8" xfId="266"/>
    <cellStyle name="Navadno 11 80" xfId="267"/>
    <cellStyle name="Navadno 11 81" xfId="268"/>
    <cellStyle name="Navadno 11 82" xfId="269"/>
    <cellStyle name="Navadno 11 83" xfId="270"/>
    <cellStyle name="Navadno 11 84" xfId="271"/>
    <cellStyle name="Navadno 11 85" xfId="272"/>
    <cellStyle name="Navadno 11 9" xfId="273"/>
    <cellStyle name="Navadno 15" xfId="274"/>
    <cellStyle name="Navadno 17 2" xfId="275"/>
    <cellStyle name="Navadno 17 2 2" xfId="276"/>
    <cellStyle name="Navadno 19 2" xfId="277"/>
    <cellStyle name="Navadno 19 2 2" xfId="278"/>
    <cellStyle name="Navadno 2" xfId="279"/>
    <cellStyle name="Navadno 2 2" xfId="280"/>
    <cellStyle name="Navadno 2 2 2 2" xfId="281"/>
    <cellStyle name="Navadno 2 3" xfId="282"/>
    <cellStyle name="Navadno 2 4" xfId="283"/>
    <cellStyle name="Navadno 20 2" xfId="284"/>
    <cellStyle name="Navadno 20 2 2" xfId="285"/>
    <cellStyle name="Navadno 21 2" xfId="286"/>
    <cellStyle name="Navadno 21 2 2" xfId="287"/>
    <cellStyle name="Navadno 22 2" xfId="288"/>
    <cellStyle name="Navadno 22 2 2" xfId="289"/>
    <cellStyle name="Navadno 23 2" xfId="290"/>
    <cellStyle name="Navadno 23 2 2" xfId="291"/>
    <cellStyle name="Navadno 24 2" xfId="292"/>
    <cellStyle name="Navadno 24 2 2" xfId="293"/>
    <cellStyle name="Navadno 25 2" xfId="294"/>
    <cellStyle name="Navadno 25 2 2" xfId="295"/>
    <cellStyle name="Navadno 26 2" xfId="296"/>
    <cellStyle name="Navadno 26 2 2" xfId="297"/>
    <cellStyle name="Navadno 27 2" xfId="298"/>
    <cellStyle name="Navadno 27 2 2" xfId="299"/>
    <cellStyle name="Navadno 28 2" xfId="300"/>
    <cellStyle name="Navadno 28 2 2" xfId="301"/>
    <cellStyle name="Navadno 29 2" xfId="302"/>
    <cellStyle name="Navadno 29 2 2" xfId="303"/>
    <cellStyle name="Navadno 3" xfId="304"/>
    <cellStyle name="Navadno 3 32" xfId="305"/>
    <cellStyle name="Navadno 30 2" xfId="306"/>
    <cellStyle name="Navadno 31 2" xfId="307"/>
    <cellStyle name="Navadno 32 2" xfId="308"/>
    <cellStyle name="Navadno 33 2" xfId="309"/>
    <cellStyle name="Navadno 34 2" xfId="310"/>
    <cellStyle name="Navadno 34 2 2" xfId="311"/>
    <cellStyle name="Navadno 35 2" xfId="312"/>
    <cellStyle name="Navadno 35 2 2" xfId="313"/>
    <cellStyle name="Navadno 36 2" xfId="314"/>
    <cellStyle name="Navadno 37 2" xfId="315"/>
    <cellStyle name="Navadno 37 2 2" xfId="316"/>
    <cellStyle name="Navadno 38 2" xfId="317"/>
    <cellStyle name="Navadno 38 2 2" xfId="318"/>
    <cellStyle name="Navadno 39 2" xfId="319"/>
    <cellStyle name="Navadno 39 2 2" xfId="320"/>
    <cellStyle name="Navadno 4" xfId="321"/>
    <cellStyle name="Navadno 40 2" xfId="322"/>
    <cellStyle name="Navadno 40 2 2" xfId="323"/>
    <cellStyle name="Navadno 41 2" xfId="324"/>
    <cellStyle name="Navadno 41 2 2" xfId="325"/>
    <cellStyle name="Navadno 42 2" xfId="326"/>
    <cellStyle name="Navadno 42 3" xfId="327"/>
    <cellStyle name="Navadno 42 3 2" xfId="328"/>
    <cellStyle name="Navadno 43 2" xfId="329"/>
    <cellStyle name="Navadno 43 2 2" xfId="330"/>
    <cellStyle name="Navadno 45 2" xfId="331"/>
    <cellStyle name="Navadno 45 2 2" xfId="332"/>
    <cellStyle name="Navadno 5" xfId="333"/>
    <cellStyle name="Navadno 6" xfId="334"/>
    <cellStyle name="Navadno 6 2" xfId="335"/>
    <cellStyle name="Navadno 8" xfId="336"/>
    <cellStyle name="Navadno 9" xfId="337"/>
    <cellStyle name="Navadno_BoQ-SE" xfId="338"/>
    <cellStyle name="Navadno_Jerancic_POPIS_KANALIZACIJA" xfId="807"/>
    <cellStyle name="Navadno_Predračun 2.del II.faze barvano" xfId="339"/>
    <cellStyle name="Navadno_Volume 4 - BoQ - cene" xfId="340"/>
    <cellStyle name="Neutral" xfId="341"/>
    <cellStyle name="Nevtralno 2" xfId="342"/>
    <cellStyle name="Nivo_2_Podnaslov" xfId="343"/>
    <cellStyle name="Normal 2" xfId="344"/>
    <cellStyle name="normal 2 2" xfId="345"/>
    <cellStyle name="normal 2 3" xfId="346"/>
    <cellStyle name="Normal 2 4" xfId="347"/>
    <cellStyle name="Normal 2 5" xfId="814"/>
    <cellStyle name="Normal 3" xfId="348"/>
    <cellStyle name="normal 4" xfId="349"/>
    <cellStyle name="Normal 5" xfId="809"/>
    <cellStyle name="normal_A_1" xfId="350"/>
    <cellStyle name="Normal_A_2" xfId="351"/>
    <cellStyle name="Normal_BoQ - cene sit_eur" xfId="352"/>
    <cellStyle name="Normal_BoQ - cene sit_eur 2 2" xfId="353"/>
    <cellStyle name="Note" xfId="354"/>
    <cellStyle name="Odstotek 2" xfId="355"/>
    <cellStyle name="Odstotek 2 2" xfId="356"/>
    <cellStyle name="Opomba 2" xfId="357"/>
    <cellStyle name="Opozorilo 2" xfId="358"/>
    <cellStyle name="Output" xfId="359"/>
    <cellStyle name="Pojasnjevalno besedilo 2" xfId="360"/>
    <cellStyle name="popis" xfId="808"/>
    <cellStyle name="Poudarek1 2" xfId="361"/>
    <cellStyle name="Poudarek2 2" xfId="362"/>
    <cellStyle name="Poudarek3 2" xfId="363"/>
    <cellStyle name="Poudarek4 2" xfId="364"/>
    <cellStyle name="Poudarek5 2" xfId="365"/>
    <cellStyle name="Poudarek6 2" xfId="366"/>
    <cellStyle name="Povezana celica 2" xfId="367"/>
    <cellStyle name="Preveri celico 2" xfId="368"/>
    <cellStyle name="Računanje 2" xfId="369"/>
    <cellStyle name="Slabo 2" xfId="370"/>
    <cellStyle name="Slog 1" xfId="371"/>
    <cellStyle name="Style 1" xfId="372"/>
    <cellStyle name="tekst-levo" xfId="373"/>
    <cellStyle name="tekst-levo 2" xfId="374"/>
    <cellStyle name="Title" xfId="375"/>
    <cellStyle name="Total" xfId="376"/>
    <cellStyle name="Total 1_Predracun kanal" xfId="377"/>
    <cellStyle name="Valuta 2 2" xfId="378"/>
    <cellStyle name="Vejica 2" xfId="379"/>
    <cellStyle name="Vejica 2 2" xfId="380"/>
    <cellStyle name="Vejica 2 2 2" xfId="381"/>
    <cellStyle name="Vejica 31" xfId="382"/>
    <cellStyle name="Vejica 5 10" xfId="383"/>
    <cellStyle name="Vejica 5 10 2" xfId="384"/>
    <cellStyle name="Vejica 5 10 3" xfId="385"/>
    <cellStyle name="Vejica 5 10 4" xfId="386"/>
    <cellStyle name="Vejica 5 10 5" xfId="387"/>
    <cellStyle name="Vejica 5 11" xfId="388"/>
    <cellStyle name="Vejica 5 11 2" xfId="389"/>
    <cellStyle name="Vejica 5 11 3" xfId="390"/>
    <cellStyle name="Vejica 5 11 4" xfId="391"/>
    <cellStyle name="Vejica 5 11 5" xfId="392"/>
    <cellStyle name="Vejica 5 12" xfId="393"/>
    <cellStyle name="Vejica 5 12 2" xfId="394"/>
    <cellStyle name="Vejica 5 12 3" xfId="395"/>
    <cellStyle name="Vejica 5 12 4" xfId="396"/>
    <cellStyle name="Vejica 5 12 5" xfId="397"/>
    <cellStyle name="Vejica 5 13" xfId="398"/>
    <cellStyle name="Vejica 5 13 2" xfId="399"/>
    <cellStyle name="Vejica 5 13 3" xfId="400"/>
    <cellStyle name="Vejica 5 13 4" xfId="401"/>
    <cellStyle name="Vejica 5 13 5" xfId="402"/>
    <cellStyle name="Vejica 5 14" xfId="403"/>
    <cellStyle name="Vejica 5 14 2" xfId="404"/>
    <cellStyle name="Vejica 5 14 3" xfId="405"/>
    <cellStyle name="Vejica 5 14 4" xfId="406"/>
    <cellStyle name="Vejica 5 14 5" xfId="407"/>
    <cellStyle name="Vejica 5 15" xfId="408"/>
    <cellStyle name="Vejica 5 15 2" xfId="409"/>
    <cellStyle name="Vejica 5 15 3" xfId="410"/>
    <cellStyle name="Vejica 5 15 4" xfId="411"/>
    <cellStyle name="Vejica 5 15 5" xfId="412"/>
    <cellStyle name="Vejica 5 16" xfId="413"/>
    <cellStyle name="Vejica 5 16 2" xfId="414"/>
    <cellStyle name="Vejica 5 16 3" xfId="415"/>
    <cellStyle name="Vejica 5 16 4" xfId="416"/>
    <cellStyle name="Vejica 5 16 5" xfId="417"/>
    <cellStyle name="Vejica 5 17" xfId="418"/>
    <cellStyle name="Vejica 5 17 2" xfId="419"/>
    <cellStyle name="Vejica 5 17 3" xfId="420"/>
    <cellStyle name="Vejica 5 17 4" xfId="421"/>
    <cellStyle name="Vejica 5 17 5" xfId="422"/>
    <cellStyle name="Vejica 5 18" xfId="423"/>
    <cellStyle name="Vejica 5 18 2" xfId="424"/>
    <cellStyle name="Vejica 5 18 3" xfId="425"/>
    <cellStyle name="Vejica 5 18 4" xfId="426"/>
    <cellStyle name="Vejica 5 18 5" xfId="427"/>
    <cellStyle name="Vejica 5 19" xfId="428"/>
    <cellStyle name="Vejica 5 19 2" xfId="429"/>
    <cellStyle name="Vejica 5 19 3" xfId="430"/>
    <cellStyle name="Vejica 5 19 4" xfId="431"/>
    <cellStyle name="Vejica 5 19 5" xfId="432"/>
    <cellStyle name="Vejica 5 2" xfId="433"/>
    <cellStyle name="Vejica 5 2 2" xfId="434"/>
    <cellStyle name="Vejica 5 2 3" xfId="435"/>
    <cellStyle name="Vejica 5 2 4" xfId="436"/>
    <cellStyle name="Vejica 5 2 5" xfId="437"/>
    <cellStyle name="Vejica 5 20" xfId="438"/>
    <cellStyle name="Vejica 5 20 2" xfId="439"/>
    <cellStyle name="Vejica 5 20 3" xfId="440"/>
    <cellStyle name="Vejica 5 20 4" xfId="441"/>
    <cellStyle name="Vejica 5 20 5" xfId="442"/>
    <cellStyle name="Vejica 5 21" xfId="443"/>
    <cellStyle name="Vejica 5 21 2" xfId="444"/>
    <cellStyle name="Vejica 5 21 3" xfId="445"/>
    <cellStyle name="Vejica 5 21 4" xfId="446"/>
    <cellStyle name="Vejica 5 21 5" xfId="447"/>
    <cellStyle name="Vejica 5 22" xfId="448"/>
    <cellStyle name="Vejica 5 22 2" xfId="449"/>
    <cellStyle name="Vejica 5 22 3" xfId="450"/>
    <cellStyle name="Vejica 5 22 4" xfId="451"/>
    <cellStyle name="Vejica 5 22 5" xfId="452"/>
    <cellStyle name="Vejica 5 23" xfId="453"/>
    <cellStyle name="Vejica 5 23 2" xfId="454"/>
    <cellStyle name="Vejica 5 23 3" xfId="455"/>
    <cellStyle name="Vejica 5 23 4" xfId="456"/>
    <cellStyle name="Vejica 5 23 5" xfId="457"/>
    <cellStyle name="Vejica 5 24" xfId="458"/>
    <cellStyle name="Vejica 5 24 2" xfId="459"/>
    <cellStyle name="Vejica 5 24 3" xfId="460"/>
    <cellStyle name="Vejica 5 24 4" xfId="461"/>
    <cellStyle name="Vejica 5 24 5" xfId="462"/>
    <cellStyle name="Vejica 5 25" xfId="463"/>
    <cellStyle name="Vejica 5 25 2" xfId="464"/>
    <cellStyle name="Vejica 5 25 3" xfId="465"/>
    <cellStyle name="Vejica 5 25 4" xfId="466"/>
    <cellStyle name="Vejica 5 25 5" xfId="467"/>
    <cellStyle name="Vejica 5 26" xfId="468"/>
    <cellStyle name="Vejica 5 26 2" xfId="469"/>
    <cellStyle name="Vejica 5 26 3" xfId="470"/>
    <cellStyle name="Vejica 5 26 4" xfId="471"/>
    <cellStyle name="Vejica 5 26 5" xfId="472"/>
    <cellStyle name="Vejica 5 27" xfId="473"/>
    <cellStyle name="Vejica 5 27 2" xfId="474"/>
    <cellStyle name="Vejica 5 27 3" xfId="475"/>
    <cellStyle name="Vejica 5 27 4" xfId="476"/>
    <cellStyle name="Vejica 5 27 5" xfId="477"/>
    <cellStyle name="Vejica 5 28" xfId="478"/>
    <cellStyle name="Vejica 5 28 2" xfId="479"/>
    <cellStyle name="Vejica 5 28 3" xfId="480"/>
    <cellStyle name="Vejica 5 28 4" xfId="481"/>
    <cellStyle name="Vejica 5 28 5" xfId="482"/>
    <cellStyle name="Vejica 5 29" xfId="483"/>
    <cellStyle name="Vejica 5 29 2" xfId="484"/>
    <cellStyle name="Vejica 5 29 3" xfId="485"/>
    <cellStyle name="Vejica 5 29 4" xfId="486"/>
    <cellStyle name="Vejica 5 29 5" xfId="487"/>
    <cellStyle name="Vejica 5 3" xfId="488"/>
    <cellStyle name="Vejica 5 3 2" xfId="489"/>
    <cellStyle name="Vejica 5 3 3" xfId="490"/>
    <cellStyle name="Vejica 5 3 4" xfId="491"/>
    <cellStyle name="Vejica 5 3 5" xfId="492"/>
    <cellStyle name="Vejica 5 30" xfId="493"/>
    <cellStyle name="Vejica 5 30 2" xfId="494"/>
    <cellStyle name="Vejica 5 30 3" xfId="495"/>
    <cellStyle name="Vejica 5 30 4" xfId="496"/>
    <cellStyle name="Vejica 5 30 5" xfId="497"/>
    <cellStyle name="Vejica 5 31" xfId="498"/>
    <cellStyle name="Vejica 5 31 2" xfId="499"/>
    <cellStyle name="Vejica 5 31 3" xfId="500"/>
    <cellStyle name="Vejica 5 31 4" xfId="501"/>
    <cellStyle name="Vejica 5 31 5" xfId="502"/>
    <cellStyle name="Vejica 5 32" xfId="503"/>
    <cellStyle name="Vejica 5 32 2" xfId="504"/>
    <cellStyle name="Vejica 5 32 3" xfId="505"/>
    <cellStyle name="Vejica 5 32 4" xfId="506"/>
    <cellStyle name="Vejica 5 32 5" xfId="507"/>
    <cellStyle name="Vejica 5 33" xfId="508"/>
    <cellStyle name="Vejica 5 33 2" xfId="509"/>
    <cellStyle name="Vejica 5 33 3" xfId="510"/>
    <cellStyle name="Vejica 5 33 4" xfId="511"/>
    <cellStyle name="Vejica 5 33 5" xfId="512"/>
    <cellStyle name="Vejica 5 34" xfId="513"/>
    <cellStyle name="Vejica 5 34 2" xfId="514"/>
    <cellStyle name="Vejica 5 34 3" xfId="515"/>
    <cellStyle name="Vejica 5 34 4" xfId="516"/>
    <cellStyle name="Vejica 5 34 5" xfId="517"/>
    <cellStyle name="Vejica 5 35" xfId="518"/>
    <cellStyle name="Vejica 5 35 2" xfId="519"/>
    <cellStyle name="Vejica 5 35 3" xfId="520"/>
    <cellStyle name="Vejica 5 35 4" xfId="521"/>
    <cellStyle name="Vejica 5 35 5" xfId="522"/>
    <cellStyle name="Vejica 5 36" xfId="523"/>
    <cellStyle name="Vejica 5 36 2" xfId="524"/>
    <cellStyle name="Vejica 5 36 3" xfId="525"/>
    <cellStyle name="Vejica 5 36 4" xfId="526"/>
    <cellStyle name="Vejica 5 36 5" xfId="527"/>
    <cellStyle name="Vejica 5 37" xfId="528"/>
    <cellStyle name="Vejica 5 37 2" xfId="529"/>
    <cellStyle name="Vejica 5 37 3" xfId="530"/>
    <cellStyle name="Vejica 5 37 4" xfId="531"/>
    <cellStyle name="Vejica 5 37 5" xfId="532"/>
    <cellStyle name="Vejica 5 38" xfId="533"/>
    <cellStyle name="Vejica 5 38 2" xfId="534"/>
    <cellStyle name="Vejica 5 38 3" xfId="535"/>
    <cellStyle name="Vejica 5 38 4" xfId="536"/>
    <cellStyle name="Vejica 5 38 5" xfId="537"/>
    <cellStyle name="Vejica 5 39" xfId="538"/>
    <cellStyle name="Vejica 5 39 2" xfId="539"/>
    <cellStyle name="Vejica 5 39 3" xfId="540"/>
    <cellStyle name="Vejica 5 39 4" xfId="541"/>
    <cellStyle name="Vejica 5 39 5" xfId="542"/>
    <cellStyle name="Vejica 5 4" xfId="543"/>
    <cellStyle name="Vejica 5 4 2" xfId="544"/>
    <cellStyle name="Vejica 5 4 3" xfId="545"/>
    <cellStyle name="Vejica 5 4 4" xfId="546"/>
    <cellStyle name="Vejica 5 4 5" xfId="547"/>
    <cellStyle name="Vejica 5 40" xfId="548"/>
    <cellStyle name="Vejica 5 40 2" xfId="549"/>
    <cellStyle name="Vejica 5 40 3" xfId="550"/>
    <cellStyle name="Vejica 5 40 4" xfId="551"/>
    <cellStyle name="Vejica 5 40 5" xfId="552"/>
    <cellStyle name="Vejica 5 41" xfId="553"/>
    <cellStyle name="Vejica 5 41 2" xfId="554"/>
    <cellStyle name="Vejica 5 41 3" xfId="555"/>
    <cellStyle name="Vejica 5 41 4" xfId="556"/>
    <cellStyle name="Vejica 5 41 5" xfId="557"/>
    <cellStyle name="Vejica 5 42" xfId="558"/>
    <cellStyle name="Vejica 5 42 2" xfId="559"/>
    <cellStyle name="Vejica 5 42 3" xfId="560"/>
    <cellStyle name="Vejica 5 42 4" xfId="561"/>
    <cellStyle name="Vejica 5 42 5" xfId="562"/>
    <cellStyle name="Vejica 5 43" xfId="563"/>
    <cellStyle name="Vejica 5 43 2" xfId="564"/>
    <cellStyle name="Vejica 5 43 3" xfId="565"/>
    <cellStyle name="Vejica 5 43 4" xfId="566"/>
    <cellStyle name="Vejica 5 43 5" xfId="567"/>
    <cellStyle name="Vejica 5 44" xfId="568"/>
    <cellStyle name="Vejica 5 44 2" xfId="569"/>
    <cellStyle name="Vejica 5 44 3" xfId="570"/>
    <cellStyle name="Vejica 5 44 4" xfId="571"/>
    <cellStyle name="Vejica 5 44 5" xfId="572"/>
    <cellStyle name="Vejica 5 45" xfId="573"/>
    <cellStyle name="Vejica 5 45 2" xfId="574"/>
    <cellStyle name="Vejica 5 45 3" xfId="575"/>
    <cellStyle name="Vejica 5 45 4" xfId="576"/>
    <cellStyle name="Vejica 5 45 5" xfId="577"/>
    <cellStyle name="Vejica 5 46" xfId="578"/>
    <cellStyle name="Vejica 5 46 2" xfId="579"/>
    <cellStyle name="Vejica 5 46 3" xfId="580"/>
    <cellStyle name="Vejica 5 46 4" xfId="581"/>
    <cellStyle name="Vejica 5 46 5" xfId="582"/>
    <cellStyle name="Vejica 5 47" xfId="583"/>
    <cellStyle name="Vejica 5 47 2" xfId="584"/>
    <cellStyle name="Vejica 5 47 3" xfId="585"/>
    <cellStyle name="Vejica 5 47 4" xfId="586"/>
    <cellStyle name="Vejica 5 47 5" xfId="587"/>
    <cellStyle name="Vejica 5 48" xfId="588"/>
    <cellStyle name="Vejica 5 48 2" xfId="589"/>
    <cellStyle name="Vejica 5 48 3" xfId="590"/>
    <cellStyle name="Vejica 5 48 4" xfId="591"/>
    <cellStyle name="Vejica 5 48 5" xfId="592"/>
    <cellStyle name="Vejica 5 49" xfId="593"/>
    <cellStyle name="Vejica 5 49 2" xfId="594"/>
    <cellStyle name="Vejica 5 49 3" xfId="595"/>
    <cellStyle name="Vejica 5 49 4" xfId="596"/>
    <cellStyle name="Vejica 5 49 5" xfId="597"/>
    <cellStyle name="Vejica 5 5" xfId="598"/>
    <cellStyle name="Vejica 5 5 2" xfId="599"/>
    <cellStyle name="Vejica 5 5 3" xfId="600"/>
    <cellStyle name="Vejica 5 5 4" xfId="601"/>
    <cellStyle name="Vejica 5 5 5" xfId="602"/>
    <cellStyle name="Vejica 5 50" xfId="603"/>
    <cellStyle name="Vejica 5 50 2" xfId="604"/>
    <cellStyle name="Vejica 5 50 3" xfId="605"/>
    <cellStyle name="Vejica 5 50 4" xfId="606"/>
    <cellStyle name="Vejica 5 50 5" xfId="607"/>
    <cellStyle name="Vejica 5 51" xfId="608"/>
    <cellStyle name="Vejica 5 51 2" xfId="609"/>
    <cellStyle name="Vejica 5 51 3" xfId="610"/>
    <cellStyle name="Vejica 5 51 4" xfId="611"/>
    <cellStyle name="Vejica 5 51 5" xfId="612"/>
    <cellStyle name="Vejica 5 52" xfId="613"/>
    <cellStyle name="Vejica 5 52 2" xfId="614"/>
    <cellStyle name="Vejica 5 52 3" xfId="615"/>
    <cellStyle name="Vejica 5 52 4" xfId="616"/>
    <cellStyle name="Vejica 5 52 5" xfId="617"/>
    <cellStyle name="Vejica 5 53" xfId="618"/>
    <cellStyle name="Vejica 5 53 2" xfId="619"/>
    <cellStyle name="Vejica 5 53 3" xfId="620"/>
    <cellStyle name="Vejica 5 53 4" xfId="621"/>
    <cellStyle name="Vejica 5 53 5" xfId="622"/>
    <cellStyle name="Vejica 5 54" xfId="623"/>
    <cellStyle name="Vejica 5 54 2" xfId="624"/>
    <cellStyle name="Vejica 5 54 3" xfId="625"/>
    <cellStyle name="Vejica 5 54 4" xfId="626"/>
    <cellStyle name="Vejica 5 54 5" xfId="627"/>
    <cellStyle name="Vejica 5 55" xfId="628"/>
    <cellStyle name="Vejica 5 55 2" xfId="629"/>
    <cellStyle name="Vejica 5 55 3" xfId="630"/>
    <cellStyle name="Vejica 5 55 4" xfId="631"/>
    <cellStyle name="Vejica 5 55 5" xfId="632"/>
    <cellStyle name="Vejica 5 56" xfId="633"/>
    <cellStyle name="Vejica 5 56 2" xfId="634"/>
    <cellStyle name="Vejica 5 56 3" xfId="635"/>
    <cellStyle name="Vejica 5 56 4" xfId="636"/>
    <cellStyle name="Vejica 5 56 5" xfId="637"/>
    <cellStyle name="Vejica 5 57" xfId="638"/>
    <cellStyle name="Vejica 5 57 2" xfId="639"/>
    <cellStyle name="Vejica 5 57 3" xfId="640"/>
    <cellStyle name="Vejica 5 57 4" xfId="641"/>
    <cellStyle name="Vejica 5 57 5" xfId="642"/>
    <cellStyle name="Vejica 5 58" xfId="643"/>
    <cellStyle name="Vejica 5 58 2" xfId="644"/>
    <cellStyle name="Vejica 5 58 3" xfId="645"/>
    <cellStyle name="Vejica 5 58 4" xfId="646"/>
    <cellStyle name="Vejica 5 58 5" xfId="647"/>
    <cellStyle name="Vejica 5 59" xfId="648"/>
    <cellStyle name="Vejica 5 59 2" xfId="649"/>
    <cellStyle name="Vejica 5 59 3" xfId="650"/>
    <cellStyle name="Vejica 5 59 4" xfId="651"/>
    <cellStyle name="Vejica 5 59 5" xfId="652"/>
    <cellStyle name="Vejica 5 6" xfId="653"/>
    <cellStyle name="Vejica 5 6 2" xfId="654"/>
    <cellStyle name="Vejica 5 6 3" xfId="655"/>
    <cellStyle name="Vejica 5 6 4" xfId="656"/>
    <cellStyle name="Vejica 5 6 5" xfId="657"/>
    <cellStyle name="Vejica 5 60" xfId="658"/>
    <cellStyle name="Vejica 5 60 2" xfId="659"/>
    <cellStyle name="Vejica 5 60 3" xfId="660"/>
    <cellStyle name="Vejica 5 60 4" xfId="661"/>
    <cellStyle name="Vejica 5 60 5" xfId="662"/>
    <cellStyle name="Vejica 5 61" xfId="663"/>
    <cellStyle name="Vejica 5 61 2" xfId="664"/>
    <cellStyle name="Vejica 5 61 3" xfId="665"/>
    <cellStyle name="Vejica 5 61 4" xfId="666"/>
    <cellStyle name="Vejica 5 61 5" xfId="667"/>
    <cellStyle name="Vejica 5 62" xfId="668"/>
    <cellStyle name="Vejica 5 62 2" xfId="669"/>
    <cellStyle name="Vejica 5 62 3" xfId="670"/>
    <cellStyle name="Vejica 5 62 4" xfId="671"/>
    <cellStyle name="Vejica 5 62 5" xfId="672"/>
    <cellStyle name="Vejica 5 63" xfId="673"/>
    <cellStyle name="Vejica 5 63 2" xfId="674"/>
    <cellStyle name="Vejica 5 63 3" xfId="675"/>
    <cellStyle name="Vejica 5 63 4" xfId="676"/>
    <cellStyle name="Vejica 5 63 5" xfId="677"/>
    <cellStyle name="Vejica 5 64" xfId="678"/>
    <cellStyle name="Vejica 5 64 2" xfId="679"/>
    <cellStyle name="Vejica 5 64 3" xfId="680"/>
    <cellStyle name="Vejica 5 64 4" xfId="681"/>
    <cellStyle name="Vejica 5 64 5" xfId="682"/>
    <cellStyle name="Vejica 5 65" xfId="683"/>
    <cellStyle name="Vejica 5 65 2" xfId="684"/>
    <cellStyle name="Vejica 5 65 3" xfId="685"/>
    <cellStyle name="Vejica 5 65 4" xfId="686"/>
    <cellStyle name="Vejica 5 65 5" xfId="687"/>
    <cellStyle name="Vejica 5 66" xfId="688"/>
    <cellStyle name="Vejica 5 66 2" xfId="689"/>
    <cellStyle name="Vejica 5 66 3" xfId="690"/>
    <cellStyle name="Vejica 5 66 4" xfId="691"/>
    <cellStyle name="Vejica 5 66 5" xfId="692"/>
    <cellStyle name="Vejica 5 67" xfId="693"/>
    <cellStyle name="Vejica 5 67 2" xfId="694"/>
    <cellStyle name="Vejica 5 67 3" xfId="695"/>
    <cellStyle name="Vejica 5 67 4" xfId="696"/>
    <cellStyle name="Vejica 5 67 5" xfId="697"/>
    <cellStyle name="Vejica 5 68" xfId="698"/>
    <cellStyle name="Vejica 5 68 2" xfId="699"/>
    <cellStyle name="Vejica 5 68 3" xfId="700"/>
    <cellStyle name="Vejica 5 68 4" xfId="701"/>
    <cellStyle name="Vejica 5 68 5" xfId="702"/>
    <cellStyle name="Vejica 5 69" xfId="703"/>
    <cellStyle name="Vejica 5 69 2" xfId="704"/>
    <cellStyle name="Vejica 5 69 3" xfId="705"/>
    <cellStyle name="Vejica 5 69 4" xfId="706"/>
    <cellStyle name="Vejica 5 69 5" xfId="707"/>
    <cellStyle name="Vejica 5 7" xfId="708"/>
    <cellStyle name="Vejica 5 7 2" xfId="709"/>
    <cellStyle name="Vejica 5 7 3" xfId="710"/>
    <cellStyle name="Vejica 5 7 4" xfId="711"/>
    <cellStyle name="Vejica 5 7 5" xfId="712"/>
    <cellStyle name="Vejica 5 70" xfId="713"/>
    <cellStyle name="Vejica 5 70 2" xfId="714"/>
    <cellStyle name="Vejica 5 70 3" xfId="715"/>
    <cellStyle name="Vejica 5 70 4" xfId="716"/>
    <cellStyle name="Vejica 5 70 5" xfId="717"/>
    <cellStyle name="Vejica 5 71" xfId="718"/>
    <cellStyle name="Vejica 5 71 2" xfId="719"/>
    <cellStyle name="Vejica 5 71 3" xfId="720"/>
    <cellStyle name="Vejica 5 71 4" xfId="721"/>
    <cellStyle name="Vejica 5 71 5" xfId="722"/>
    <cellStyle name="Vejica 5 72" xfId="723"/>
    <cellStyle name="Vejica 5 72 2" xfId="724"/>
    <cellStyle name="Vejica 5 72 3" xfId="725"/>
    <cellStyle name="Vejica 5 72 4" xfId="726"/>
    <cellStyle name="Vejica 5 72 5" xfId="727"/>
    <cellStyle name="Vejica 5 73" xfId="728"/>
    <cellStyle name="Vejica 5 73 2" xfId="729"/>
    <cellStyle name="Vejica 5 73 3" xfId="730"/>
    <cellStyle name="Vejica 5 73 4" xfId="731"/>
    <cellStyle name="Vejica 5 73 5" xfId="732"/>
    <cellStyle name="Vejica 5 74" xfId="733"/>
    <cellStyle name="Vejica 5 74 2" xfId="734"/>
    <cellStyle name="Vejica 5 74 3" xfId="735"/>
    <cellStyle name="Vejica 5 74 4" xfId="736"/>
    <cellStyle name="Vejica 5 74 5" xfId="737"/>
    <cellStyle name="Vejica 5 75" xfId="738"/>
    <cellStyle name="Vejica 5 75 2" xfId="739"/>
    <cellStyle name="Vejica 5 75 3" xfId="740"/>
    <cellStyle name="Vejica 5 75 4" xfId="741"/>
    <cellStyle name="Vejica 5 75 5" xfId="742"/>
    <cellStyle name="Vejica 5 76" xfId="743"/>
    <cellStyle name="Vejica 5 76 2" xfId="744"/>
    <cellStyle name="Vejica 5 76 3" xfId="745"/>
    <cellStyle name="Vejica 5 76 4" xfId="746"/>
    <cellStyle name="Vejica 5 76 5" xfId="747"/>
    <cellStyle name="Vejica 5 77" xfId="748"/>
    <cellStyle name="Vejica 5 77 2" xfId="749"/>
    <cellStyle name="Vejica 5 77 3" xfId="750"/>
    <cellStyle name="Vejica 5 77 4" xfId="751"/>
    <cellStyle name="Vejica 5 77 5" xfId="752"/>
    <cellStyle name="Vejica 5 78" xfId="753"/>
    <cellStyle name="Vejica 5 78 2" xfId="754"/>
    <cellStyle name="Vejica 5 78 3" xfId="755"/>
    <cellStyle name="Vejica 5 78 4" xfId="756"/>
    <cellStyle name="Vejica 5 78 5" xfId="757"/>
    <cellStyle name="Vejica 5 79" xfId="758"/>
    <cellStyle name="Vejica 5 79 2" xfId="759"/>
    <cellStyle name="Vejica 5 79 3" xfId="760"/>
    <cellStyle name="Vejica 5 79 4" xfId="761"/>
    <cellStyle name="Vejica 5 79 5" xfId="762"/>
    <cellStyle name="Vejica 5 8" xfId="763"/>
    <cellStyle name="Vejica 5 8 2" xfId="764"/>
    <cellStyle name="Vejica 5 8 3" xfId="765"/>
    <cellStyle name="Vejica 5 8 4" xfId="766"/>
    <cellStyle name="Vejica 5 8 5" xfId="767"/>
    <cellStyle name="Vejica 5 80" xfId="768"/>
    <cellStyle name="Vejica 5 80 2" xfId="769"/>
    <cellStyle name="Vejica 5 80 3" xfId="770"/>
    <cellStyle name="Vejica 5 80 4" xfId="771"/>
    <cellStyle name="Vejica 5 80 5" xfId="772"/>
    <cellStyle name="Vejica 5 81" xfId="773"/>
    <cellStyle name="Vejica 5 81 2" xfId="774"/>
    <cellStyle name="Vejica 5 81 3" xfId="775"/>
    <cellStyle name="Vejica 5 81 4" xfId="776"/>
    <cellStyle name="Vejica 5 81 5" xfId="777"/>
    <cellStyle name="Vejica 5 82" xfId="778"/>
    <cellStyle name="Vejica 5 82 2" xfId="779"/>
    <cellStyle name="Vejica 5 82 3" xfId="780"/>
    <cellStyle name="Vejica 5 82 4" xfId="781"/>
    <cellStyle name="Vejica 5 82 5" xfId="782"/>
    <cellStyle name="Vejica 5 83" xfId="783"/>
    <cellStyle name="Vejica 5 83 2" xfId="784"/>
    <cellStyle name="Vejica 5 83 3" xfId="785"/>
    <cellStyle name="Vejica 5 83 4" xfId="786"/>
    <cellStyle name="Vejica 5 83 5" xfId="787"/>
    <cellStyle name="Vejica 5 84" xfId="788"/>
    <cellStyle name="Vejica 5 84 2" xfId="789"/>
    <cellStyle name="Vejica 5 84 3" xfId="790"/>
    <cellStyle name="Vejica 5 84 4" xfId="791"/>
    <cellStyle name="Vejica 5 84 5" xfId="792"/>
    <cellStyle name="Vejica 5 85" xfId="793"/>
    <cellStyle name="Vejica 5 85 2" xfId="794"/>
    <cellStyle name="Vejica 5 85 3" xfId="795"/>
    <cellStyle name="Vejica 5 85 4" xfId="796"/>
    <cellStyle name="Vejica 5 85 5" xfId="797"/>
    <cellStyle name="Vejica 5 9" xfId="798"/>
    <cellStyle name="Vejica 5 9 2" xfId="799"/>
    <cellStyle name="Vejica 5 9 3" xfId="800"/>
    <cellStyle name="Vejica 5 9 4" xfId="801"/>
    <cellStyle name="Vejica 5 9 5" xfId="802"/>
    <cellStyle name="Vnos 2" xfId="803"/>
    <cellStyle name="Vsota 2" xfId="804"/>
    <cellStyle name="Warning Text" xfId="805"/>
    <cellStyle name="Zuza" xfId="8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tabSelected="1" zoomScale="130" zoomScaleNormal="130" zoomScaleSheetLayoutView="100" workbookViewId="0">
      <selection activeCell="D8" sqref="D8"/>
    </sheetView>
  </sheetViews>
  <sheetFormatPr defaultColWidth="5.7109375" defaultRowHeight="12.75" x14ac:dyDescent="0.2"/>
  <cols>
    <col min="1" max="1" width="8.7109375" style="174" customWidth="1"/>
    <col min="2" max="2" width="43.85546875" style="229" customWidth="1"/>
    <col min="3" max="3" width="12.5703125" style="229" customWidth="1"/>
    <col min="4" max="4" width="19.140625" style="230" bestFit="1" customWidth="1"/>
    <col min="5" max="254" width="9.140625" style="205" customWidth="1"/>
    <col min="255" max="255" width="5.7109375" style="205" customWidth="1"/>
    <col min="256" max="256" width="40.7109375" style="205" customWidth="1"/>
    <col min="257" max="16384" width="5.7109375" style="205"/>
  </cols>
  <sheetData>
    <row r="1" spans="1:9" s="199" customFormat="1" ht="27" customHeight="1" thickBot="1" x14ac:dyDescent="0.25">
      <c r="A1" s="258" t="s">
        <v>78</v>
      </c>
      <c r="B1" s="259"/>
      <c r="C1" s="259"/>
      <c r="D1" s="260"/>
    </row>
    <row r="2" spans="1:9" s="200" customFormat="1" ht="18.75" thickBot="1" x14ac:dyDescent="0.25">
      <c r="A2" s="261" t="s">
        <v>37</v>
      </c>
      <c r="B2" s="262"/>
      <c r="C2" s="262"/>
      <c r="D2" s="263"/>
    </row>
    <row r="3" spans="1:9" s="199" customFormat="1" x14ac:dyDescent="0.2">
      <c r="A3" s="201"/>
      <c r="B3" s="202"/>
      <c r="C3" s="202"/>
      <c r="D3" s="203"/>
    </row>
    <row r="4" spans="1:9" s="199" customFormat="1" x14ac:dyDescent="0.2">
      <c r="A4" s="283" t="s">
        <v>1</v>
      </c>
      <c r="B4" s="272" t="s">
        <v>2</v>
      </c>
      <c r="C4" s="273"/>
      <c r="D4" s="285" t="s">
        <v>3</v>
      </c>
    </row>
    <row r="5" spans="1:9" s="199" customFormat="1" x14ac:dyDescent="0.2">
      <c r="A5" s="284"/>
      <c r="B5" s="274"/>
      <c r="C5" s="275"/>
      <c r="D5" s="286"/>
    </row>
    <row r="6" spans="1:9" s="199" customFormat="1" x14ac:dyDescent="0.2">
      <c r="A6" s="204"/>
      <c r="B6" s="202"/>
      <c r="C6" s="202"/>
      <c r="D6" s="203"/>
    </row>
    <row r="7" spans="1:9" ht="13.5" thickBot="1" x14ac:dyDescent="0.25">
      <c r="A7" s="269" t="s">
        <v>254</v>
      </c>
      <c r="B7" s="270"/>
      <c r="C7" s="270"/>
      <c r="D7" s="271"/>
      <c r="I7" s="206"/>
    </row>
    <row r="8" spans="1:9" ht="13.5" thickBot="1" x14ac:dyDescent="0.25">
      <c r="A8" s="207" t="s">
        <v>201</v>
      </c>
      <c r="B8" s="279" t="s">
        <v>76</v>
      </c>
      <c r="C8" s="280"/>
      <c r="D8" s="208">
        <f>'1. Kolesarska pot'!F4</f>
        <v>0</v>
      </c>
      <c r="E8" s="209"/>
      <c r="I8" s="210"/>
    </row>
    <row r="9" spans="1:9" ht="13.5" thickBot="1" x14ac:dyDescent="0.25">
      <c r="A9" s="211" t="s">
        <v>202</v>
      </c>
      <c r="B9" s="281" t="s">
        <v>77</v>
      </c>
      <c r="C9" s="282"/>
      <c r="D9" s="212">
        <f>'2. Pločnik'!F4</f>
        <v>0</v>
      </c>
      <c r="E9" s="209"/>
      <c r="I9" s="210"/>
    </row>
    <row r="10" spans="1:9" ht="13.5" thickBot="1" x14ac:dyDescent="0.25">
      <c r="A10" s="207" t="s">
        <v>203</v>
      </c>
      <c r="B10" s="279" t="s">
        <v>199</v>
      </c>
      <c r="C10" s="280"/>
      <c r="D10" s="208">
        <f>'3. Rekonstrukcija križišča'!F4</f>
        <v>0</v>
      </c>
      <c r="E10" s="213"/>
      <c r="F10" s="213"/>
      <c r="G10" s="209"/>
      <c r="I10" s="210"/>
    </row>
    <row r="11" spans="1:9" ht="15" customHeight="1" thickBot="1" x14ac:dyDescent="0.25">
      <c r="A11" s="276" t="s">
        <v>14</v>
      </c>
      <c r="B11" s="277"/>
      <c r="C11" s="278"/>
      <c r="D11" s="214">
        <f>SUM(D8:D10)</f>
        <v>0</v>
      </c>
      <c r="E11" s="209"/>
    </row>
    <row r="12" spans="1:9" s="180" customFormat="1" ht="17.25" thickBot="1" x14ac:dyDescent="0.35">
      <c r="A12" s="215"/>
      <c r="B12" s="216"/>
      <c r="C12" s="216"/>
      <c r="D12" s="217"/>
    </row>
    <row r="13" spans="1:9" s="180" customFormat="1" ht="18.75" thickBot="1" x14ac:dyDescent="0.35">
      <c r="A13" s="264" t="s">
        <v>79</v>
      </c>
      <c r="B13" s="265"/>
      <c r="C13" s="266"/>
      <c r="D13" s="218">
        <f>D11</f>
        <v>0</v>
      </c>
    </row>
    <row r="14" spans="1:9" ht="18.75" thickBot="1" x14ac:dyDescent="0.25">
      <c r="A14" s="255" t="s">
        <v>73</v>
      </c>
      <c r="B14" s="256"/>
      <c r="C14" s="257"/>
      <c r="D14" s="218">
        <f>D13*0.22</f>
        <v>0</v>
      </c>
      <c r="E14" s="219"/>
      <c r="F14" s="219"/>
      <c r="G14" s="219"/>
      <c r="H14" s="209"/>
    </row>
    <row r="15" spans="1:9" ht="18.75" thickBot="1" x14ac:dyDescent="0.25">
      <c r="A15" s="255" t="s">
        <v>255</v>
      </c>
      <c r="B15" s="256"/>
      <c r="C15" s="257"/>
      <c r="D15" s="220">
        <f>D13+D14</f>
        <v>0</v>
      </c>
      <c r="E15" s="213"/>
      <c r="F15" s="213"/>
      <c r="G15" s="213"/>
      <c r="H15" s="209"/>
    </row>
    <row r="16" spans="1:9" x14ac:dyDescent="0.2">
      <c r="A16" s="221"/>
      <c r="B16" s="222"/>
      <c r="C16" s="223"/>
      <c r="D16" s="224"/>
      <c r="E16" s="213"/>
      <c r="F16" s="213"/>
      <c r="G16" s="213"/>
      <c r="H16" s="209"/>
    </row>
    <row r="17" spans="1:7" x14ac:dyDescent="0.2">
      <c r="A17" s="221"/>
      <c r="B17" s="225"/>
      <c r="C17" s="225"/>
      <c r="D17" s="226"/>
      <c r="E17" s="227"/>
      <c r="F17" s="227"/>
      <c r="G17" s="227"/>
    </row>
    <row r="18" spans="1:7" hidden="1" x14ac:dyDescent="0.2">
      <c r="A18" s="221"/>
      <c r="B18" s="225"/>
      <c r="C18" s="225"/>
      <c r="D18" s="226"/>
    </row>
    <row r="19" spans="1:7" hidden="1" x14ac:dyDescent="0.2">
      <c r="A19" s="221"/>
      <c r="B19" s="225"/>
      <c r="C19" s="225"/>
      <c r="D19" s="226"/>
    </row>
    <row r="20" spans="1:7" ht="54.75" customHeight="1" x14ac:dyDescent="0.2">
      <c r="A20" s="267" t="s">
        <v>71</v>
      </c>
      <c r="B20" s="268"/>
      <c r="C20" s="268"/>
      <c r="D20" s="268"/>
    </row>
    <row r="21" spans="1:7" x14ac:dyDescent="0.2">
      <c r="A21" s="221"/>
      <c r="B21" s="225"/>
      <c r="C21" s="228"/>
      <c r="D21" s="226"/>
    </row>
    <row r="22" spans="1:7" x14ac:dyDescent="0.2">
      <c r="A22" s="221"/>
      <c r="B22" s="225"/>
      <c r="C22" s="225"/>
      <c r="D22" s="226"/>
    </row>
    <row r="23" spans="1:7" x14ac:dyDescent="0.2">
      <c r="A23" s="221"/>
      <c r="B23" s="225"/>
      <c r="C23" s="225"/>
      <c r="D23" s="226"/>
    </row>
    <row r="24" spans="1:7" x14ac:dyDescent="0.2">
      <c r="A24" s="221"/>
      <c r="B24" s="225"/>
      <c r="C24" s="225"/>
      <c r="D24" s="226"/>
    </row>
    <row r="25" spans="1:7" x14ac:dyDescent="0.2">
      <c r="A25" s="221"/>
      <c r="B25" s="225"/>
      <c r="C25" s="225"/>
      <c r="D25" s="226"/>
    </row>
    <row r="26" spans="1:7" x14ac:dyDescent="0.2">
      <c r="A26" s="221"/>
      <c r="B26" s="225"/>
      <c r="C26" s="225"/>
      <c r="D26" s="226"/>
    </row>
    <row r="27" spans="1:7" x14ac:dyDescent="0.2">
      <c r="A27" s="221"/>
      <c r="B27" s="225"/>
      <c r="C27" s="225"/>
      <c r="D27" s="226"/>
    </row>
    <row r="28" spans="1:7" x14ac:dyDescent="0.2">
      <c r="A28" s="221"/>
      <c r="B28" s="225"/>
      <c r="C28" s="225"/>
      <c r="D28" s="226"/>
    </row>
    <row r="29" spans="1:7" x14ac:dyDescent="0.2">
      <c r="A29" s="221"/>
      <c r="B29" s="225"/>
      <c r="C29" s="225"/>
      <c r="D29" s="226"/>
    </row>
    <row r="30" spans="1:7" x14ac:dyDescent="0.2">
      <c r="A30" s="221"/>
      <c r="B30" s="225"/>
      <c r="C30" s="225"/>
      <c r="D30" s="226"/>
    </row>
  </sheetData>
  <sheetProtection password="B30E" sheet="1" objects="1" scenarios="1"/>
  <mergeCells count="14">
    <mergeCell ref="A15:C15"/>
    <mergeCell ref="A1:D1"/>
    <mergeCell ref="A2:D2"/>
    <mergeCell ref="A13:C13"/>
    <mergeCell ref="A20:D20"/>
    <mergeCell ref="A7:D7"/>
    <mergeCell ref="B4:C5"/>
    <mergeCell ref="A11:C11"/>
    <mergeCell ref="B10:C10"/>
    <mergeCell ref="B9:C9"/>
    <mergeCell ref="B8:C8"/>
    <mergeCell ref="A4:A5"/>
    <mergeCell ref="D4:D5"/>
    <mergeCell ref="A14:C14"/>
  </mergeCells>
  <phoneticPr fontId="34" type="noConversion"/>
  <pageMargins left="0.70866141732283472" right="0.70866141732283472" top="0.74803149606299213" bottom="0.74803149606299213" header="0.31496062992125984" footer="0.31496062992125984"/>
  <pageSetup paperSize="9" orientation="portrait" useFirstPageNumber="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2"/>
  <sheetViews>
    <sheetView topLeftCell="A6" zoomScale="130" zoomScaleNormal="130" zoomScaleSheetLayoutView="100" workbookViewId="0">
      <selection activeCell="D21" sqref="D21"/>
    </sheetView>
  </sheetViews>
  <sheetFormatPr defaultColWidth="10.28515625" defaultRowHeight="12.75" x14ac:dyDescent="0.25"/>
  <cols>
    <col min="1" max="1" width="8.85546875" style="174" customWidth="1"/>
    <col min="2" max="2" width="36.5703125" style="175" customWidth="1"/>
    <col min="3" max="3" width="5.42578125" style="176" bestFit="1" customWidth="1"/>
    <col min="4" max="4" width="8.85546875" style="177" bestFit="1" customWidth="1"/>
    <col min="5" max="5" width="9.5703125" style="178" bestFit="1" customWidth="1"/>
    <col min="6" max="6" width="15.5703125" style="179" bestFit="1" customWidth="1"/>
    <col min="7" max="7" width="10.28515625" style="29"/>
    <col min="8" max="16384" width="10.28515625" style="30"/>
  </cols>
  <sheetData>
    <row r="1" spans="1:6" s="1" customFormat="1" x14ac:dyDescent="0.25">
      <c r="A1" s="287" t="s">
        <v>78</v>
      </c>
      <c r="B1" s="288"/>
      <c r="C1" s="288"/>
      <c r="D1" s="288"/>
      <c r="E1" s="288"/>
      <c r="F1" s="289"/>
    </row>
    <row r="2" spans="1:6" s="1" customFormat="1" ht="13.5" thickBot="1" x14ac:dyDescent="0.3">
      <c r="A2" s="290"/>
      <c r="B2" s="291"/>
      <c r="C2" s="291"/>
      <c r="D2" s="291"/>
      <c r="E2" s="291"/>
      <c r="F2" s="292"/>
    </row>
    <row r="3" spans="1:6" s="1" customFormat="1" ht="13.5" thickBot="1" x14ac:dyDescent="0.3">
      <c r="A3" s="2"/>
      <c r="B3" s="2"/>
      <c r="C3" s="3"/>
      <c r="D3" s="4"/>
      <c r="E3" s="5"/>
      <c r="F3" s="6"/>
    </row>
    <row r="4" spans="1:6" s="9" customFormat="1" ht="16.5" thickBot="1" x14ac:dyDescent="0.3">
      <c r="A4" s="7" t="s">
        <v>201</v>
      </c>
      <c r="B4" s="293" t="s">
        <v>76</v>
      </c>
      <c r="C4" s="293"/>
      <c r="D4" s="293"/>
      <c r="E4" s="293"/>
      <c r="F4" s="8">
        <f>F6</f>
        <v>0</v>
      </c>
    </row>
    <row r="5" spans="1:6" s="9" customFormat="1" ht="13.5" thickBot="1" x14ac:dyDescent="0.3">
      <c r="A5" s="10"/>
      <c r="B5" s="10"/>
      <c r="C5" s="10"/>
      <c r="D5" s="10"/>
      <c r="E5" s="10"/>
      <c r="F5" s="10"/>
    </row>
    <row r="6" spans="1:6" s="9" customFormat="1" ht="16.5" thickBot="1" x14ac:dyDescent="0.3">
      <c r="A6" s="11" t="s">
        <v>201</v>
      </c>
      <c r="B6" s="294" t="s">
        <v>76</v>
      </c>
      <c r="C6" s="294"/>
      <c r="D6" s="294"/>
      <c r="E6" s="294"/>
      <c r="F6" s="12">
        <f>SUM(F7:F12)</f>
        <v>0</v>
      </c>
    </row>
    <row r="7" spans="1:6" s="1" customFormat="1" ht="14.25" thickTop="1" thickBot="1" x14ac:dyDescent="0.3">
      <c r="A7" s="13" t="s">
        <v>34</v>
      </c>
      <c r="B7" s="14" t="s">
        <v>70</v>
      </c>
      <c r="C7" s="15"/>
      <c r="D7" s="15"/>
      <c r="E7" s="16"/>
      <c r="F7" s="17">
        <f>F43</f>
        <v>0</v>
      </c>
    </row>
    <row r="8" spans="1:6" s="1" customFormat="1" ht="14.25" thickTop="1" thickBot="1" x14ac:dyDescent="0.3">
      <c r="A8" s="13" t="s">
        <v>0</v>
      </c>
      <c r="B8" s="14" t="s">
        <v>69</v>
      </c>
      <c r="C8" s="15"/>
      <c r="D8" s="15"/>
      <c r="E8" s="16"/>
      <c r="F8" s="18">
        <f>F61</f>
        <v>0</v>
      </c>
    </row>
    <row r="9" spans="1:6" s="1" customFormat="1" ht="14.25" thickTop="1" thickBot="1" x14ac:dyDescent="0.3">
      <c r="A9" s="13" t="s">
        <v>204</v>
      </c>
      <c r="B9" s="14" t="s">
        <v>13</v>
      </c>
      <c r="C9" s="15"/>
      <c r="D9" s="15"/>
      <c r="E9" s="16"/>
      <c r="F9" s="19">
        <f>F83</f>
        <v>0</v>
      </c>
    </row>
    <row r="10" spans="1:6" s="1" customFormat="1" ht="14.25" thickTop="1" thickBot="1" x14ac:dyDescent="0.3">
      <c r="A10" s="13" t="s">
        <v>205</v>
      </c>
      <c r="B10" s="14" t="s">
        <v>56</v>
      </c>
      <c r="C10" s="15"/>
      <c r="D10" s="15"/>
      <c r="E10" s="16"/>
      <c r="F10" s="19">
        <f>F91</f>
        <v>0</v>
      </c>
    </row>
    <row r="11" spans="1:6" s="1" customFormat="1" ht="15" customHeight="1" thickTop="1" thickBot="1" x14ac:dyDescent="0.3">
      <c r="A11" s="13" t="s">
        <v>206</v>
      </c>
      <c r="B11" s="14" t="s">
        <v>200</v>
      </c>
      <c r="C11" s="15"/>
      <c r="D11" s="15"/>
      <c r="E11" s="16"/>
      <c r="F11" s="18">
        <f>F119</f>
        <v>0</v>
      </c>
    </row>
    <row r="12" spans="1:6" s="1" customFormat="1" ht="14.25" thickTop="1" thickBot="1" x14ac:dyDescent="0.3">
      <c r="A12" s="13" t="s">
        <v>207</v>
      </c>
      <c r="B12" s="14" t="s">
        <v>32</v>
      </c>
      <c r="C12" s="15"/>
      <c r="D12" s="15"/>
      <c r="E12" s="16"/>
      <c r="F12" s="18">
        <f>F131</f>
        <v>0</v>
      </c>
    </row>
    <row r="13" spans="1:6" s="1" customFormat="1" ht="13.5" thickTop="1" x14ac:dyDescent="0.25">
      <c r="A13" s="20"/>
      <c r="B13" s="20"/>
      <c r="C13" s="20"/>
      <c r="D13" s="21"/>
      <c r="E13" s="22"/>
      <c r="F13" s="23"/>
    </row>
    <row r="14" spans="1:6" x14ac:dyDescent="0.25">
      <c r="A14" s="24"/>
      <c r="B14" s="25"/>
      <c r="C14" s="26"/>
      <c r="D14" s="27"/>
      <c r="E14" s="28"/>
      <c r="F14" s="28"/>
    </row>
    <row r="15" spans="1:6" ht="25.5" x14ac:dyDescent="0.25">
      <c r="A15" s="31" t="s">
        <v>1</v>
      </c>
      <c r="B15" s="32" t="s">
        <v>2</v>
      </c>
      <c r="C15" s="33" t="s">
        <v>4</v>
      </c>
      <c r="D15" s="34" t="s">
        <v>15</v>
      </c>
      <c r="E15" s="35" t="s">
        <v>5</v>
      </c>
      <c r="F15" s="35" t="s">
        <v>6</v>
      </c>
    </row>
    <row r="16" spans="1:6" ht="13.5" thickBot="1" x14ac:dyDescent="0.3">
      <c r="A16" s="24"/>
      <c r="B16" s="25"/>
      <c r="C16" s="26"/>
      <c r="D16" s="27"/>
      <c r="E16" s="28"/>
      <c r="F16" s="28"/>
    </row>
    <row r="17" spans="1:10" s="43" customFormat="1" ht="16.5" thickBot="1" x14ac:dyDescent="0.3">
      <c r="A17" s="36" t="s">
        <v>201</v>
      </c>
      <c r="B17" s="37" t="s">
        <v>76</v>
      </c>
      <c r="C17" s="38"/>
      <c r="D17" s="39"/>
      <c r="E17" s="40"/>
      <c r="F17" s="41"/>
      <c r="G17" s="42"/>
    </row>
    <row r="18" spans="1:10" x14ac:dyDescent="0.25">
      <c r="A18" s="44"/>
      <c r="B18" s="45"/>
      <c r="C18" s="46"/>
      <c r="D18" s="47"/>
      <c r="E18" s="48"/>
      <c r="F18" s="49"/>
    </row>
    <row r="19" spans="1:10" x14ac:dyDescent="0.25">
      <c r="A19" s="50" t="s">
        <v>34</v>
      </c>
      <c r="B19" s="51" t="s">
        <v>23</v>
      </c>
      <c r="C19" s="52"/>
      <c r="D19" s="53"/>
      <c r="E19" s="231"/>
      <c r="F19" s="54"/>
    </row>
    <row r="20" spans="1:10" x14ac:dyDescent="0.25">
      <c r="A20" s="50"/>
      <c r="B20" s="51"/>
      <c r="C20" s="52"/>
      <c r="D20" s="53"/>
      <c r="E20" s="231"/>
      <c r="F20" s="54"/>
    </row>
    <row r="21" spans="1:10" ht="25.5" x14ac:dyDescent="0.25">
      <c r="A21" s="55" t="s">
        <v>80</v>
      </c>
      <c r="B21" s="56" t="s">
        <v>63</v>
      </c>
      <c r="C21" s="57" t="s">
        <v>27</v>
      </c>
      <c r="D21" s="58">
        <v>150</v>
      </c>
      <c r="E21" s="232"/>
      <c r="F21" s="59">
        <f>(D21*E21)</f>
        <v>0</v>
      </c>
    </row>
    <row r="22" spans="1:10" x14ac:dyDescent="0.25">
      <c r="A22" s="50"/>
      <c r="B22" s="56"/>
      <c r="C22" s="57"/>
      <c r="D22" s="58"/>
      <c r="E22" s="232"/>
      <c r="F22" s="59"/>
    </row>
    <row r="23" spans="1:10" ht="25.5" x14ac:dyDescent="0.25">
      <c r="A23" s="55" t="s">
        <v>81</v>
      </c>
      <c r="B23" s="56" t="s">
        <v>58</v>
      </c>
      <c r="C23" s="57" t="s">
        <v>26</v>
      </c>
      <c r="D23" s="58">
        <v>5</v>
      </c>
      <c r="E23" s="232"/>
      <c r="F23" s="59">
        <f>(D23*E23)</f>
        <v>0</v>
      </c>
    </row>
    <row r="24" spans="1:10" x14ac:dyDescent="0.25">
      <c r="A24" s="50"/>
      <c r="B24" s="60"/>
      <c r="C24" s="61"/>
      <c r="D24" s="62"/>
      <c r="E24" s="233"/>
      <c r="F24" s="63"/>
    </row>
    <row r="25" spans="1:10" ht="38.25" x14ac:dyDescent="0.25">
      <c r="A25" s="55" t="s">
        <v>82</v>
      </c>
      <c r="B25" s="56" t="s">
        <v>17</v>
      </c>
      <c r="C25" s="57" t="s">
        <v>16</v>
      </c>
      <c r="D25" s="64">
        <v>1</v>
      </c>
      <c r="E25" s="234"/>
      <c r="F25" s="65">
        <f>D25*E25</f>
        <v>0</v>
      </c>
    </row>
    <row r="26" spans="1:10" x14ac:dyDescent="0.25">
      <c r="A26" s="50"/>
      <c r="B26" s="56"/>
      <c r="C26" s="57"/>
      <c r="D26" s="66"/>
      <c r="E26" s="234"/>
      <c r="F26" s="65"/>
    </row>
    <row r="27" spans="1:10" s="29" customFormat="1" ht="38.25" x14ac:dyDescent="0.25">
      <c r="A27" s="55" t="s">
        <v>83</v>
      </c>
      <c r="B27" s="56" t="s">
        <v>18</v>
      </c>
      <c r="C27" s="57" t="s">
        <v>16</v>
      </c>
      <c r="D27" s="64">
        <v>1</v>
      </c>
      <c r="E27" s="234"/>
      <c r="F27" s="65">
        <f>D27*E27</f>
        <v>0</v>
      </c>
      <c r="H27" s="30"/>
      <c r="I27" s="30"/>
      <c r="J27" s="30"/>
    </row>
    <row r="28" spans="1:10" s="29" customFormat="1" x14ac:dyDescent="0.25">
      <c r="A28" s="50"/>
      <c r="B28" s="56"/>
      <c r="C28" s="57"/>
      <c r="D28" s="66"/>
      <c r="E28" s="234"/>
      <c r="F28" s="65"/>
      <c r="H28" s="30"/>
      <c r="I28" s="30"/>
      <c r="J28" s="30"/>
    </row>
    <row r="29" spans="1:10" s="29" customFormat="1" x14ac:dyDescent="0.25">
      <c r="A29" s="55" t="s">
        <v>84</v>
      </c>
      <c r="B29" s="56" t="s">
        <v>19</v>
      </c>
      <c r="C29" s="57" t="s">
        <v>20</v>
      </c>
      <c r="D29" s="64">
        <v>20</v>
      </c>
      <c r="E29" s="234"/>
      <c r="F29" s="65">
        <f>D29*E29</f>
        <v>0</v>
      </c>
      <c r="H29" s="30"/>
      <c r="I29" s="30"/>
      <c r="J29" s="30"/>
    </row>
    <row r="30" spans="1:10" s="29" customFormat="1" x14ac:dyDescent="0.25">
      <c r="A30" s="50"/>
      <c r="B30" s="56"/>
      <c r="C30" s="57"/>
      <c r="D30" s="64"/>
      <c r="E30" s="234"/>
      <c r="F30" s="65"/>
      <c r="H30" s="30"/>
      <c r="I30" s="30"/>
      <c r="J30" s="30"/>
    </row>
    <row r="31" spans="1:10" s="29" customFormat="1" x14ac:dyDescent="0.25">
      <c r="A31" s="55" t="s">
        <v>208</v>
      </c>
      <c r="B31" s="56" t="s">
        <v>125</v>
      </c>
      <c r="C31" s="57" t="s">
        <v>20</v>
      </c>
      <c r="D31" s="64">
        <v>5</v>
      </c>
      <c r="E31" s="234"/>
      <c r="F31" s="65">
        <f>D31*E31</f>
        <v>0</v>
      </c>
      <c r="H31" s="30"/>
      <c r="I31" s="30"/>
      <c r="J31" s="30"/>
    </row>
    <row r="32" spans="1:10" s="29" customFormat="1" x14ac:dyDescent="0.25">
      <c r="A32" s="50"/>
      <c r="B32" s="56"/>
      <c r="C32" s="57"/>
      <c r="D32" s="64"/>
      <c r="E32" s="234"/>
      <c r="F32" s="65"/>
      <c r="H32" s="30"/>
      <c r="I32" s="30"/>
      <c r="J32" s="30"/>
    </row>
    <row r="33" spans="1:10" s="29" customFormat="1" ht="25.5" x14ac:dyDescent="0.25">
      <c r="A33" s="55" t="s">
        <v>209</v>
      </c>
      <c r="B33" s="67" t="s">
        <v>57</v>
      </c>
      <c r="C33" s="68" t="s">
        <v>16</v>
      </c>
      <c r="D33" s="69">
        <v>1</v>
      </c>
      <c r="E33" s="234"/>
      <c r="F33" s="70">
        <f>(D33*E33)</f>
        <v>0</v>
      </c>
      <c r="H33" s="30"/>
      <c r="I33" s="30"/>
      <c r="J33" s="30"/>
    </row>
    <row r="34" spans="1:10" s="29" customFormat="1" x14ac:dyDescent="0.25">
      <c r="A34" s="50"/>
      <c r="B34" s="56"/>
      <c r="C34" s="57"/>
      <c r="D34" s="64"/>
      <c r="E34" s="234"/>
      <c r="F34" s="65"/>
      <c r="H34" s="30"/>
      <c r="I34" s="30"/>
      <c r="J34" s="30"/>
    </row>
    <row r="35" spans="1:10" s="29" customFormat="1" ht="63.75" x14ac:dyDescent="0.25">
      <c r="A35" s="55" t="s">
        <v>210</v>
      </c>
      <c r="B35" s="56" t="s">
        <v>21</v>
      </c>
      <c r="C35" s="57" t="s">
        <v>16</v>
      </c>
      <c r="D35" s="64">
        <v>1</v>
      </c>
      <c r="E35" s="234"/>
      <c r="F35" s="65">
        <f>D35*E35</f>
        <v>0</v>
      </c>
      <c r="H35" s="30"/>
      <c r="I35" s="30"/>
      <c r="J35" s="30"/>
    </row>
    <row r="36" spans="1:10" s="29" customFormat="1" x14ac:dyDescent="0.25">
      <c r="A36" s="50"/>
      <c r="B36" s="71"/>
      <c r="C36" s="72"/>
      <c r="D36" s="73"/>
      <c r="E36" s="234"/>
      <c r="F36" s="74"/>
      <c r="H36" s="30"/>
      <c r="I36" s="30"/>
      <c r="J36" s="30"/>
    </row>
    <row r="37" spans="1:10" s="29" customFormat="1" ht="25.5" x14ac:dyDescent="0.25">
      <c r="A37" s="55" t="s">
        <v>211</v>
      </c>
      <c r="B37" s="75" t="s">
        <v>90</v>
      </c>
      <c r="C37" s="76" t="s">
        <v>28</v>
      </c>
      <c r="D37" s="77">
        <f>D55*0.15</f>
        <v>522.44999999999993</v>
      </c>
      <c r="E37" s="234"/>
      <c r="F37" s="78">
        <f>(D37*E37)</f>
        <v>0</v>
      </c>
      <c r="H37" s="30"/>
      <c r="I37" s="30"/>
      <c r="J37" s="30"/>
    </row>
    <row r="38" spans="1:10" s="29" customFormat="1" x14ac:dyDescent="0.25">
      <c r="A38" s="50"/>
      <c r="B38" s="71"/>
      <c r="C38" s="79"/>
      <c r="D38" s="80"/>
      <c r="E38" s="235"/>
      <c r="F38" s="81"/>
      <c r="H38" s="30"/>
      <c r="I38" s="30"/>
      <c r="J38" s="30"/>
    </row>
    <row r="39" spans="1:10" s="29" customFormat="1" ht="25.5" x14ac:dyDescent="0.25">
      <c r="A39" s="55" t="s">
        <v>212</v>
      </c>
      <c r="B39" s="75" t="s">
        <v>89</v>
      </c>
      <c r="C39" s="79" t="s">
        <v>27</v>
      </c>
      <c r="D39" s="80">
        <v>100</v>
      </c>
      <c r="E39" s="235"/>
      <c r="F39" s="82">
        <f>(D39*E39)</f>
        <v>0</v>
      </c>
      <c r="H39" s="30"/>
      <c r="I39" s="30"/>
      <c r="J39" s="30"/>
    </row>
    <row r="40" spans="1:10" s="29" customFormat="1" x14ac:dyDescent="0.25">
      <c r="A40" s="50"/>
      <c r="B40" s="71"/>
      <c r="C40" s="79"/>
      <c r="D40" s="80"/>
      <c r="E40" s="235"/>
      <c r="F40" s="81"/>
      <c r="H40" s="30"/>
      <c r="I40" s="30"/>
      <c r="J40" s="30"/>
    </row>
    <row r="41" spans="1:10" s="29" customFormat="1" x14ac:dyDescent="0.25">
      <c r="A41" s="55" t="s">
        <v>213</v>
      </c>
      <c r="B41" s="75" t="s">
        <v>120</v>
      </c>
      <c r="C41" s="76" t="s">
        <v>29</v>
      </c>
      <c r="D41" s="77">
        <v>5</v>
      </c>
      <c r="E41" s="234"/>
      <c r="F41" s="82">
        <f>(D41*E41)</f>
        <v>0</v>
      </c>
      <c r="H41" s="30"/>
      <c r="I41" s="30"/>
      <c r="J41" s="30"/>
    </row>
    <row r="42" spans="1:10" s="29" customFormat="1" ht="13.5" thickBot="1" x14ac:dyDescent="0.3">
      <c r="A42" s="83"/>
      <c r="B42" s="84" t="s">
        <v>22</v>
      </c>
      <c r="C42" s="85"/>
      <c r="D42" s="86"/>
      <c r="E42" s="236"/>
      <c r="F42" s="87"/>
      <c r="H42" s="30"/>
      <c r="I42" s="30"/>
      <c r="J42" s="30"/>
    </row>
    <row r="43" spans="1:10" ht="14.25" thickTop="1" thickBot="1" x14ac:dyDescent="0.3">
      <c r="A43" s="13" t="s">
        <v>34</v>
      </c>
      <c r="B43" s="88" t="s">
        <v>30</v>
      </c>
      <c r="C43" s="89"/>
      <c r="D43" s="90"/>
      <c r="E43" s="237"/>
      <c r="F43" s="17">
        <f>SUM(F21:F42)</f>
        <v>0</v>
      </c>
    </row>
    <row r="44" spans="1:10" ht="13.5" thickTop="1" x14ac:dyDescent="0.25">
      <c r="A44" s="91"/>
      <c r="B44" s="45"/>
      <c r="C44" s="92"/>
      <c r="D44" s="93"/>
      <c r="E44" s="238"/>
      <c r="F44" s="94"/>
    </row>
    <row r="45" spans="1:10" x14ac:dyDescent="0.25">
      <c r="A45" s="50" t="s">
        <v>0</v>
      </c>
      <c r="B45" s="51" t="s">
        <v>24</v>
      </c>
      <c r="C45" s="57"/>
      <c r="D45" s="95"/>
      <c r="E45" s="232"/>
      <c r="F45" s="59"/>
    </row>
    <row r="46" spans="1:10" x14ac:dyDescent="0.25">
      <c r="A46" s="55"/>
      <c r="B46" s="56"/>
      <c r="C46" s="57"/>
      <c r="D46" s="58"/>
      <c r="E46" s="232"/>
      <c r="F46" s="59"/>
    </row>
    <row r="47" spans="1:10" s="100" customFormat="1" ht="25.5" x14ac:dyDescent="0.25">
      <c r="A47" s="96" t="s">
        <v>85</v>
      </c>
      <c r="B47" s="97" t="s">
        <v>59</v>
      </c>
      <c r="C47" s="52" t="s">
        <v>28</v>
      </c>
      <c r="D47" s="53">
        <f>D55*0.15+200</f>
        <v>722.44999999999993</v>
      </c>
      <c r="E47" s="239"/>
      <c r="F47" s="98">
        <f>D47*E47</f>
        <v>0</v>
      </c>
      <c r="G47" s="99"/>
    </row>
    <row r="48" spans="1:10" s="100" customFormat="1" x14ac:dyDescent="0.25">
      <c r="A48" s="55"/>
      <c r="B48" s="97"/>
      <c r="C48" s="52"/>
      <c r="D48" s="53"/>
      <c r="E48" s="239"/>
      <c r="F48" s="98"/>
      <c r="G48" s="99"/>
    </row>
    <row r="49" spans="1:16" s="100" customFormat="1" x14ac:dyDescent="0.25">
      <c r="A49" s="96" t="s">
        <v>86</v>
      </c>
      <c r="B49" s="97" t="s">
        <v>60</v>
      </c>
      <c r="C49" s="52" t="s">
        <v>28</v>
      </c>
      <c r="D49" s="53">
        <f>D47*0.03</f>
        <v>21.673499999999997</v>
      </c>
      <c r="E49" s="239"/>
      <c r="F49" s="98">
        <f>D49*E49</f>
        <v>0</v>
      </c>
      <c r="G49" s="99"/>
    </row>
    <row r="50" spans="1:16" s="99" customFormat="1" x14ac:dyDescent="0.25">
      <c r="A50" s="55"/>
      <c r="B50" s="97"/>
      <c r="C50" s="52"/>
      <c r="D50" s="53"/>
      <c r="E50" s="239"/>
      <c r="F50" s="98"/>
      <c r="H50" s="100"/>
      <c r="I50" s="100"/>
      <c r="J50" s="30"/>
      <c r="K50" s="30"/>
      <c r="L50" s="30"/>
      <c r="M50" s="100"/>
      <c r="N50" s="100"/>
      <c r="O50" s="100"/>
      <c r="P50" s="100"/>
    </row>
    <row r="51" spans="1:16" s="99" customFormat="1" ht="25.5" x14ac:dyDescent="0.25">
      <c r="A51" s="96" t="s">
        <v>87</v>
      </c>
      <c r="B51" s="97" t="s">
        <v>61</v>
      </c>
      <c r="C51" s="52" t="s">
        <v>28</v>
      </c>
      <c r="D51" s="53">
        <f>D47*0.02</f>
        <v>14.448999999999998</v>
      </c>
      <c r="E51" s="239"/>
      <c r="F51" s="98">
        <f>D51*E51</f>
        <v>0</v>
      </c>
      <c r="H51" s="100"/>
      <c r="I51" s="100"/>
      <c r="J51" s="30"/>
      <c r="K51" s="30"/>
      <c r="L51" s="30"/>
      <c r="M51" s="100"/>
      <c r="N51" s="100"/>
      <c r="O51" s="100"/>
      <c r="P51" s="100"/>
    </row>
    <row r="52" spans="1:16" s="99" customFormat="1" x14ac:dyDescent="0.25">
      <c r="A52" s="55"/>
      <c r="B52" s="97"/>
      <c r="C52" s="52"/>
      <c r="D52" s="53"/>
      <c r="E52" s="239"/>
      <c r="F52" s="98"/>
      <c r="H52" s="100"/>
      <c r="I52" s="100"/>
      <c r="J52" s="30"/>
      <c r="K52" s="30"/>
      <c r="L52" s="30"/>
      <c r="M52" s="100"/>
      <c r="N52" s="100"/>
      <c r="O52" s="100"/>
      <c r="P52" s="100"/>
    </row>
    <row r="53" spans="1:16" s="99" customFormat="1" ht="25.5" x14ac:dyDescent="0.25">
      <c r="A53" s="96" t="s">
        <v>88</v>
      </c>
      <c r="B53" s="97" t="s">
        <v>74</v>
      </c>
      <c r="C53" s="52" t="s">
        <v>28</v>
      </c>
      <c r="D53" s="53">
        <f>D51+D49+D47</f>
        <v>758.57249999999988</v>
      </c>
      <c r="E53" s="239"/>
      <c r="F53" s="98">
        <f>D53*E53</f>
        <v>0</v>
      </c>
      <c r="H53" s="100"/>
      <c r="I53" s="100"/>
      <c r="J53" s="100"/>
      <c r="K53" s="100"/>
      <c r="L53" s="100"/>
      <c r="M53" s="100"/>
      <c r="N53" s="100"/>
      <c r="O53" s="100"/>
      <c r="P53" s="100"/>
    </row>
    <row r="54" spans="1:16" s="99" customFormat="1" x14ac:dyDescent="0.25">
      <c r="A54" s="55"/>
      <c r="B54" s="97"/>
      <c r="C54" s="52"/>
      <c r="D54" s="53"/>
      <c r="E54" s="239"/>
      <c r="F54" s="98"/>
      <c r="H54" s="100"/>
      <c r="I54" s="30"/>
      <c r="J54" s="30"/>
      <c r="K54" s="30"/>
      <c r="L54" s="100"/>
      <c r="M54" s="100"/>
      <c r="N54" s="100"/>
      <c r="O54" s="100"/>
      <c r="P54" s="100"/>
    </row>
    <row r="55" spans="1:16" ht="25.5" x14ac:dyDescent="0.25">
      <c r="A55" s="96" t="s">
        <v>214</v>
      </c>
      <c r="B55" s="56" t="s">
        <v>64</v>
      </c>
      <c r="C55" s="52" t="s">
        <v>27</v>
      </c>
      <c r="D55" s="53">
        <v>3483</v>
      </c>
      <c r="E55" s="232"/>
      <c r="F55" s="59">
        <f>D55*E55</f>
        <v>0</v>
      </c>
    </row>
    <row r="56" spans="1:16" x14ac:dyDescent="0.25">
      <c r="A56" s="55"/>
      <c r="B56" s="56"/>
      <c r="C56" s="52"/>
      <c r="D56" s="53"/>
      <c r="E56" s="232"/>
      <c r="F56" s="59"/>
    </row>
    <row r="57" spans="1:16" ht="25.5" x14ac:dyDescent="0.25">
      <c r="A57" s="96" t="s">
        <v>215</v>
      </c>
      <c r="B57" s="56" t="s">
        <v>67</v>
      </c>
      <c r="C57" s="52" t="s">
        <v>28</v>
      </c>
      <c r="D57" s="58">
        <f>D55*0.2</f>
        <v>696.6</v>
      </c>
      <c r="E57" s="232"/>
      <c r="F57" s="59">
        <f>D57*E57</f>
        <v>0</v>
      </c>
    </row>
    <row r="58" spans="1:16" x14ac:dyDescent="0.25">
      <c r="A58" s="55"/>
      <c r="B58" s="56"/>
      <c r="C58" s="57"/>
      <c r="D58" s="58"/>
      <c r="E58" s="232"/>
      <c r="F58" s="59"/>
    </row>
    <row r="59" spans="1:16" ht="25.5" x14ac:dyDescent="0.25">
      <c r="A59" s="96" t="s">
        <v>216</v>
      </c>
      <c r="B59" s="56" t="s">
        <v>127</v>
      </c>
      <c r="C59" s="101" t="s">
        <v>28</v>
      </c>
      <c r="D59" s="102">
        <f>D55*0.25</f>
        <v>870.75</v>
      </c>
      <c r="E59" s="240"/>
      <c r="F59" s="59">
        <f>D59*E59</f>
        <v>0</v>
      </c>
    </row>
    <row r="60" spans="1:16" s="29" customFormat="1" ht="13.5" thickBot="1" x14ac:dyDescent="0.3">
      <c r="A60" s="55"/>
      <c r="B60" s="97"/>
      <c r="C60" s="52"/>
      <c r="D60" s="80"/>
      <c r="E60" s="239"/>
      <c r="F60" s="98"/>
      <c r="H60" s="30"/>
      <c r="I60" s="30"/>
      <c r="J60" s="30"/>
    </row>
    <row r="61" spans="1:16" ht="14.25" thickTop="1" thickBot="1" x14ac:dyDescent="0.3">
      <c r="A61" s="103" t="s">
        <v>0</v>
      </c>
      <c r="B61" s="104" t="s">
        <v>31</v>
      </c>
      <c r="C61" s="105"/>
      <c r="D61" s="106"/>
      <c r="E61" s="241"/>
      <c r="F61" s="18">
        <f>SUM(F47:F60)</f>
        <v>0</v>
      </c>
    </row>
    <row r="62" spans="1:16" s="114" customFormat="1" ht="13.5" thickTop="1" x14ac:dyDescent="0.25">
      <c r="A62" s="91"/>
      <c r="B62" s="107"/>
      <c r="C62" s="108"/>
      <c r="D62" s="109"/>
      <c r="E62" s="242"/>
      <c r="F62" s="110"/>
      <c r="G62" s="111"/>
      <c r="H62" s="111"/>
      <c r="I62" s="112"/>
      <c r="J62" s="113"/>
    </row>
    <row r="63" spans="1:16" s="114" customFormat="1" x14ac:dyDescent="0.25">
      <c r="A63" s="115" t="s">
        <v>204</v>
      </c>
      <c r="B63" s="116" t="s">
        <v>33</v>
      </c>
      <c r="C63" s="117"/>
      <c r="D63" s="118"/>
      <c r="E63" s="243"/>
      <c r="F63" s="119"/>
      <c r="G63" s="120"/>
      <c r="H63" s="120"/>
      <c r="I63" s="121"/>
      <c r="J63" s="113"/>
      <c r="K63" s="122"/>
      <c r="L63" s="122"/>
      <c r="M63" s="122"/>
      <c r="N63" s="122"/>
      <c r="O63" s="122"/>
      <c r="P63" s="122"/>
    </row>
    <row r="64" spans="1:16" s="114" customFormat="1" x14ac:dyDescent="0.25">
      <c r="A64" s="123"/>
      <c r="B64" s="124"/>
      <c r="C64" s="125"/>
      <c r="D64" s="126"/>
      <c r="E64" s="244"/>
      <c r="F64" s="119"/>
      <c r="G64" s="111"/>
      <c r="H64" s="111"/>
      <c r="I64" s="112"/>
      <c r="J64" s="113"/>
    </row>
    <row r="65" spans="1:16" s="114" customFormat="1" ht="25.5" x14ac:dyDescent="0.25">
      <c r="A65" s="123" t="s">
        <v>217</v>
      </c>
      <c r="B65" s="56" t="s">
        <v>126</v>
      </c>
      <c r="C65" s="127" t="s">
        <v>27</v>
      </c>
      <c r="D65" s="128">
        <f>D55</f>
        <v>3483</v>
      </c>
      <c r="E65" s="243"/>
      <c r="F65" s="129">
        <f>(D65*E65)</f>
        <v>0</v>
      </c>
      <c r="G65" s="120"/>
      <c r="H65" s="120"/>
      <c r="I65" s="121"/>
      <c r="J65" s="113"/>
      <c r="K65" s="122"/>
      <c r="L65" s="122"/>
      <c r="M65" s="122"/>
      <c r="N65" s="122"/>
      <c r="O65" s="122"/>
      <c r="P65" s="122"/>
    </row>
    <row r="66" spans="1:16" s="114" customFormat="1" x14ac:dyDescent="0.25">
      <c r="A66" s="123"/>
      <c r="B66" s="130"/>
      <c r="C66" s="131"/>
      <c r="D66" s="132"/>
      <c r="E66" s="245"/>
      <c r="F66" s="129"/>
      <c r="G66" s="120"/>
      <c r="H66" s="120"/>
      <c r="I66" s="121"/>
      <c r="J66" s="113"/>
      <c r="K66" s="122"/>
      <c r="L66" s="122"/>
      <c r="M66" s="122"/>
      <c r="N66" s="122"/>
      <c r="O66" s="122"/>
      <c r="P66" s="122"/>
    </row>
    <row r="67" spans="1:16" s="114" customFormat="1" ht="25.5" x14ac:dyDescent="0.25">
      <c r="A67" s="123" t="s">
        <v>218</v>
      </c>
      <c r="B67" s="56" t="s">
        <v>134</v>
      </c>
      <c r="C67" s="127" t="s">
        <v>26</v>
      </c>
      <c r="D67" s="128">
        <v>90</v>
      </c>
      <c r="E67" s="243"/>
      <c r="F67" s="129">
        <f>D67*E67</f>
        <v>0</v>
      </c>
      <c r="G67" s="120"/>
      <c r="H67" s="120"/>
      <c r="I67" s="121"/>
      <c r="J67" s="113"/>
      <c r="K67" s="122"/>
      <c r="L67" s="122"/>
      <c r="M67" s="122"/>
      <c r="N67" s="122"/>
      <c r="O67" s="122"/>
      <c r="P67" s="122"/>
    </row>
    <row r="68" spans="1:16" s="114" customFormat="1" x14ac:dyDescent="0.25">
      <c r="A68" s="123"/>
      <c r="B68" s="130"/>
      <c r="C68" s="131"/>
      <c r="D68" s="132"/>
      <c r="E68" s="245"/>
      <c r="F68" s="129"/>
      <c r="G68" s="120"/>
      <c r="H68" s="120"/>
      <c r="I68" s="121"/>
      <c r="J68" s="113"/>
      <c r="K68" s="122"/>
      <c r="L68" s="122"/>
      <c r="M68" s="122"/>
      <c r="N68" s="122"/>
      <c r="O68" s="122"/>
      <c r="P68" s="122"/>
    </row>
    <row r="69" spans="1:16" s="114" customFormat="1" ht="63.75" x14ac:dyDescent="0.25">
      <c r="A69" s="123" t="s">
        <v>219</v>
      </c>
      <c r="B69" s="56" t="s">
        <v>136</v>
      </c>
      <c r="C69" s="127" t="s">
        <v>26</v>
      </c>
      <c r="D69" s="128">
        <v>98</v>
      </c>
      <c r="E69" s="243"/>
      <c r="F69" s="129">
        <f>(D69*E69)</f>
        <v>0</v>
      </c>
      <c r="G69" s="120"/>
      <c r="H69" s="120"/>
      <c r="I69" s="121"/>
      <c r="J69" s="113"/>
      <c r="K69" s="122"/>
      <c r="L69" s="122"/>
      <c r="M69" s="122"/>
      <c r="N69" s="122"/>
      <c r="O69" s="122"/>
      <c r="P69" s="122"/>
    </row>
    <row r="70" spans="1:16" s="114" customFormat="1" x14ac:dyDescent="0.25">
      <c r="A70" s="123"/>
      <c r="B70" s="130"/>
      <c r="C70" s="131"/>
      <c r="D70" s="132"/>
      <c r="E70" s="245"/>
      <c r="F70" s="129"/>
      <c r="G70" s="120"/>
      <c r="H70" s="120"/>
      <c r="I70" s="121"/>
      <c r="J70" s="113"/>
      <c r="K70" s="122"/>
      <c r="L70" s="122"/>
      <c r="M70" s="122"/>
      <c r="N70" s="122"/>
      <c r="O70" s="122"/>
      <c r="P70" s="122"/>
    </row>
    <row r="71" spans="1:16" s="114" customFormat="1" ht="25.5" x14ac:dyDescent="0.25">
      <c r="A71" s="123" t="s">
        <v>220</v>
      </c>
      <c r="B71" s="56" t="s">
        <v>135</v>
      </c>
      <c r="C71" s="127" t="s">
        <v>26</v>
      </c>
      <c r="D71" s="128">
        <v>98</v>
      </c>
      <c r="E71" s="243"/>
      <c r="F71" s="129">
        <f>D71*E71</f>
        <v>0</v>
      </c>
      <c r="G71" s="120"/>
      <c r="H71" s="120"/>
      <c r="I71" s="121"/>
      <c r="J71" s="113"/>
      <c r="K71" s="122"/>
      <c r="L71" s="122"/>
      <c r="M71" s="122"/>
      <c r="N71" s="122"/>
      <c r="O71" s="122"/>
      <c r="P71" s="122"/>
    </row>
    <row r="72" spans="1:16" s="114" customFormat="1" x14ac:dyDescent="0.25">
      <c r="A72" s="123"/>
      <c r="B72" s="130"/>
      <c r="C72" s="131"/>
      <c r="D72" s="132"/>
      <c r="E72" s="245"/>
      <c r="F72" s="129"/>
      <c r="G72" s="120"/>
      <c r="H72" s="120"/>
      <c r="I72" s="121"/>
      <c r="J72" s="113"/>
      <c r="K72" s="122"/>
      <c r="L72" s="122"/>
      <c r="M72" s="122"/>
      <c r="N72" s="122"/>
      <c r="O72" s="122"/>
      <c r="P72" s="122"/>
    </row>
    <row r="73" spans="1:16" s="114" customFormat="1" ht="25.5" x14ac:dyDescent="0.25">
      <c r="A73" s="123" t="s">
        <v>221</v>
      </c>
      <c r="B73" s="56" t="s">
        <v>128</v>
      </c>
      <c r="C73" s="127" t="s">
        <v>26</v>
      </c>
      <c r="D73" s="128">
        <v>98</v>
      </c>
      <c r="E73" s="243"/>
      <c r="F73" s="129">
        <f>(D73*E73)</f>
        <v>0</v>
      </c>
      <c r="G73" s="120"/>
      <c r="H73" s="120"/>
      <c r="I73" s="121"/>
      <c r="J73" s="113"/>
      <c r="K73" s="122"/>
      <c r="L73" s="122"/>
      <c r="M73" s="122"/>
      <c r="N73" s="122"/>
      <c r="O73" s="122"/>
      <c r="P73" s="122"/>
    </row>
    <row r="74" spans="1:16" s="114" customFormat="1" x14ac:dyDescent="0.25">
      <c r="A74" s="123"/>
      <c r="B74" s="130"/>
      <c r="C74" s="131"/>
      <c r="D74" s="132"/>
      <c r="E74" s="245"/>
      <c r="F74" s="129"/>
      <c r="G74" s="120"/>
      <c r="H74" s="120"/>
      <c r="I74" s="121"/>
      <c r="J74" s="113"/>
      <c r="K74" s="122"/>
      <c r="L74" s="122"/>
      <c r="M74" s="122"/>
      <c r="N74" s="122"/>
      <c r="O74" s="122"/>
      <c r="P74" s="122"/>
    </row>
    <row r="75" spans="1:16" s="114" customFormat="1" ht="25.5" x14ac:dyDescent="0.25">
      <c r="A75" s="123" t="s">
        <v>222</v>
      </c>
      <c r="B75" s="56" t="s">
        <v>129</v>
      </c>
      <c r="C75" s="127" t="s">
        <v>26</v>
      </c>
      <c r="D75" s="128">
        <v>8</v>
      </c>
      <c r="E75" s="243"/>
      <c r="F75" s="129">
        <f>(D75*E75)</f>
        <v>0</v>
      </c>
      <c r="G75" s="120"/>
      <c r="H75" s="120"/>
      <c r="I75" s="121"/>
      <c r="J75" s="113"/>
      <c r="K75" s="122"/>
      <c r="L75" s="122"/>
      <c r="M75" s="122"/>
      <c r="N75" s="122"/>
      <c r="O75" s="122"/>
      <c r="P75" s="122"/>
    </row>
    <row r="76" spans="1:16" s="114" customFormat="1" x14ac:dyDescent="0.25">
      <c r="A76" s="123"/>
      <c r="B76" s="130"/>
      <c r="C76" s="131"/>
      <c r="D76" s="132"/>
      <c r="E76" s="245"/>
      <c r="F76" s="129"/>
      <c r="G76" s="120"/>
      <c r="H76" s="120"/>
      <c r="I76" s="121"/>
      <c r="J76" s="113"/>
      <c r="K76" s="122"/>
      <c r="L76" s="122"/>
      <c r="M76" s="122"/>
      <c r="N76" s="122"/>
      <c r="O76" s="122"/>
      <c r="P76" s="122"/>
    </row>
    <row r="77" spans="1:16" s="114" customFormat="1" ht="25.5" x14ac:dyDescent="0.25">
      <c r="A77" s="123" t="s">
        <v>223</v>
      </c>
      <c r="B77" s="56" t="s">
        <v>130</v>
      </c>
      <c r="C77" s="127" t="s">
        <v>26</v>
      </c>
      <c r="D77" s="128">
        <v>8</v>
      </c>
      <c r="E77" s="243"/>
      <c r="F77" s="129">
        <f>(D77*E77)</f>
        <v>0</v>
      </c>
      <c r="G77" s="120"/>
      <c r="H77" s="120"/>
      <c r="I77" s="121"/>
      <c r="J77" s="113"/>
      <c r="K77" s="122"/>
      <c r="L77" s="122"/>
      <c r="M77" s="122"/>
      <c r="N77" s="122"/>
      <c r="O77" s="122"/>
      <c r="P77" s="122"/>
    </row>
    <row r="78" spans="1:16" s="114" customFormat="1" x14ac:dyDescent="0.25">
      <c r="A78" s="123"/>
      <c r="B78" s="130"/>
      <c r="C78" s="131"/>
      <c r="D78" s="132"/>
      <c r="E78" s="245"/>
      <c r="F78" s="129"/>
      <c r="G78" s="120"/>
      <c r="H78" s="120"/>
      <c r="I78" s="121"/>
      <c r="J78" s="113"/>
      <c r="K78" s="122"/>
      <c r="L78" s="122"/>
      <c r="M78" s="122"/>
      <c r="N78" s="122"/>
      <c r="O78" s="122"/>
      <c r="P78" s="122"/>
    </row>
    <row r="79" spans="1:16" s="114" customFormat="1" ht="51" x14ac:dyDescent="0.25">
      <c r="A79" s="123" t="s">
        <v>224</v>
      </c>
      <c r="B79" s="56" t="s">
        <v>131</v>
      </c>
      <c r="C79" s="127" t="s">
        <v>29</v>
      </c>
      <c r="D79" s="128">
        <v>510</v>
      </c>
      <c r="E79" s="243"/>
      <c r="F79" s="129">
        <f>(D79*E79)</f>
        <v>0</v>
      </c>
      <c r="G79" s="120"/>
      <c r="H79" s="120"/>
      <c r="I79" s="121"/>
      <c r="J79" s="113"/>
      <c r="K79" s="122"/>
      <c r="L79" s="122"/>
      <c r="M79" s="122"/>
      <c r="N79" s="122"/>
      <c r="O79" s="122"/>
      <c r="P79" s="122"/>
    </row>
    <row r="80" spans="1:16" s="114" customFormat="1" x14ac:dyDescent="0.25">
      <c r="A80" s="123"/>
      <c r="B80" s="130"/>
      <c r="C80" s="131"/>
      <c r="D80" s="132"/>
      <c r="E80" s="245"/>
      <c r="F80" s="129"/>
      <c r="G80" s="120"/>
      <c r="H80" s="120"/>
      <c r="I80" s="121"/>
      <c r="J80" s="113"/>
      <c r="K80" s="122"/>
      <c r="L80" s="122"/>
      <c r="M80" s="122"/>
      <c r="N80" s="122"/>
      <c r="O80" s="122"/>
      <c r="P80" s="122"/>
    </row>
    <row r="81" spans="1:16" s="114" customFormat="1" ht="25.5" x14ac:dyDescent="0.25">
      <c r="A81" s="123" t="s">
        <v>225</v>
      </c>
      <c r="B81" s="56" t="s">
        <v>132</v>
      </c>
      <c r="C81" s="127" t="s">
        <v>29</v>
      </c>
      <c r="D81" s="128">
        <v>18</v>
      </c>
      <c r="E81" s="243"/>
      <c r="F81" s="129">
        <f>(D81*E81)</f>
        <v>0</v>
      </c>
      <c r="G81" s="120"/>
      <c r="H81" s="120"/>
      <c r="I81" s="121"/>
      <c r="J81" s="113"/>
      <c r="K81" s="122"/>
      <c r="L81" s="122"/>
      <c r="M81" s="122"/>
      <c r="N81" s="122"/>
      <c r="O81" s="122"/>
      <c r="P81" s="122"/>
    </row>
    <row r="82" spans="1:16" s="114" customFormat="1" ht="13.5" thickBot="1" x14ac:dyDescent="0.3">
      <c r="A82" s="133"/>
      <c r="B82" s="134"/>
      <c r="C82" s="135"/>
      <c r="D82" s="136"/>
      <c r="E82" s="246"/>
      <c r="F82" s="137"/>
      <c r="G82" s="29"/>
      <c r="H82" s="120"/>
      <c r="I82" s="121"/>
      <c r="J82" s="113"/>
      <c r="K82" s="122"/>
      <c r="L82" s="122"/>
      <c r="M82" s="122"/>
      <c r="N82" s="122"/>
      <c r="O82" s="122"/>
      <c r="P82" s="122"/>
    </row>
    <row r="83" spans="1:16" s="114" customFormat="1" ht="14.25" thickTop="1" thickBot="1" x14ac:dyDescent="0.3">
      <c r="A83" s="138" t="s">
        <v>204</v>
      </c>
      <c r="B83" s="139" t="s">
        <v>13</v>
      </c>
      <c r="C83" s="140"/>
      <c r="D83" s="141"/>
      <c r="E83" s="247"/>
      <c r="F83" s="19">
        <f>+SUM(F64:F82)</f>
        <v>0</v>
      </c>
      <c r="G83" s="29"/>
      <c r="H83" s="120"/>
      <c r="I83" s="121"/>
      <c r="J83" s="113"/>
      <c r="K83" s="122"/>
      <c r="L83" s="122"/>
      <c r="M83" s="122"/>
      <c r="N83" s="122"/>
      <c r="O83" s="122"/>
      <c r="P83" s="122"/>
    </row>
    <row r="84" spans="1:16" s="114" customFormat="1" ht="13.5" thickTop="1" x14ac:dyDescent="0.25">
      <c r="A84" s="142"/>
      <c r="B84" s="143"/>
      <c r="C84" s="144"/>
      <c r="D84" s="145"/>
      <c r="E84" s="245"/>
      <c r="F84" s="146"/>
      <c r="G84" s="29"/>
      <c r="H84" s="120"/>
      <c r="I84" s="121"/>
      <c r="J84" s="113"/>
      <c r="K84" s="122"/>
      <c r="L84" s="122"/>
      <c r="M84" s="122"/>
      <c r="N84" s="122"/>
      <c r="O84" s="122"/>
      <c r="P84" s="122"/>
    </row>
    <row r="85" spans="1:16" s="114" customFormat="1" x14ac:dyDescent="0.25">
      <c r="A85" s="115" t="s">
        <v>205</v>
      </c>
      <c r="B85" s="116" t="s">
        <v>55</v>
      </c>
      <c r="C85" s="117"/>
      <c r="D85" s="118"/>
      <c r="E85" s="243"/>
      <c r="F85" s="119"/>
      <c r="G85" s="29"/>
      <c r="H85" s="120"/>
      <c r="I85" s="121"/>
      <c r="J85" s="113"/>
      <c r="K85" s="122"/>
      <c r="L85" s="122"/>
      <c r="M85" s="122"/>
      <c r="N85" s="122"/>
      <c r="O85" s="122"/>
      <c r="P85" s="122"/>
    </row>
    <row r="86" spans="1:16" s="114" customFormat="1" x14ac:dyDescent="0.25">
      <c r="A86" s="123"/>
      <c r="B86" s="97"/>
      <c r="C86" s="127"/>
      <c r="D86" s="145"/>
      <c r="E86" s="245"/>
      <c r="F86" s="119"/>
      <c r="G86" s="99"/>
      <c r="H86" s="120"/>
      <c r="I86" s="121"/>
      <c r="J86" s="113"/>
      <c r="K86" s="122"/>
      <c r="L86" s="122"/>
      <c r="M86" s="122"/>
      <c r="N86" s="122"/>
      <c r="O86" s="122"/>
      <c r="P86" s="122"/>
    </row>
    <row r="87" spans="1:16" s="114" customFormat="1" ht="38.25" x14ac:dyDescent="0.25">
      <c r="A87" s="123" t="s">
        <v>226</v>
      </c>
      <c r="B87" s="97" t="s">
        <v>133</v>
      </c>
      <c r="C87" s="127" t="s">
        <v>26</v>
      </c>
      <c r="D87" s="145">
        <v>1</v>
      </c>
      <c r="E87" s="245"/>
      <c r="F87" s="119">
        <f>D87*E87</f>
        <v>0</v>
      </c>
      <c r="G87" s="99"/>
      <c r="H87" s="120"/>
      <c r="I87" s="121"/>
      <c r="J87" s="113"/>
      <c r="K87" s="122"/>
      <c r="L87" s="122"/>
      <c r="M87" s="122"/>
      <c r="N87" s="122"/>
      <c r="O87" s="122"/>
      <c r="P87" s="122"/>
    </row>
    <row r="88" spans="1:16" s="114" customFormat="1" x14ac:dyDescent="0.25">
      <c r="A88" s="123"/>
      <c r="B88" s="97"/>
      <c r="C88" s="127"/>
      <c r="D88" s="145"/>
      <c r="E88" s="245"/>
      <c r="F88" s="119"/>
      <c r="G88" s="99"/>
      <c r="H88" s="120"/>
      <c r="I88" s="121"/>
      <c r="J88" s="113"/>
      <c r="K88" s="122"/>
      <c r="L88" s="122"/>
      <c r="M88" s="122"/>
      <c r="N88" s="122"/>
      <c r="O88" s="122"/>
      <c r="P88" s="122"/>
    </row>
    <row r="89" spans="1:16" s="114" customFormat="1" ht="25.5" x14ac:dyDescent="0.25">
      <c r="A89" s="123" t="s">
        <v>227</v>
      </c>
      <c r="B89" s="97" t="s">
        <v>138</v>
      </c>
      <c r="C89" s="127" t="s">
        <v>26</v>
      </c>
      <c r="D89" s="145">
        <v>2</v>
      </c>
      <c r="E89" s="245"/>
      <c r="F89" s="119">
        <f>D89*E89</f>
        <v>0</v>
      </c>
      <c r="G89" s="99"/>
      <c r="H89" s="120"/>
      <c r="I89" s="121"/>
      <c r="J89" s="113"/>
      <c r="K89" s="122"/>
      <c r="L89" s="122"/>
      <c r="M89" s="122"/>
      <c r="N89" s="122"/>
      <c r="O89" s="122"/>
      <c r="P89" s="122"/>
    </row>
    <row r="90" spans="1:16" s="114" customFormat="1" ht="13.5" thickBot="1" x14ac:dyDescent="0.3">
      <c r="A90" s="123"/>
      <c r="B90" s="97"/>
      <c r="C90" s="127"/>
      <c r="D90" s="145"/>
      <c r="E90" s="245"/>
      <c r="F90" s="119"/>
      <c r="G90" s="99"/>
      <c r="H90" s="120"/>
      <c r="I90" s="121"/>
      <c r="J90" s="113"/>
      <c r="K90" s="122"/>
      <c r="L90" s="122"/>
      <c r="M90" s="122"/>
      <c r="N90" s="122"/>
      <c r="O90" s="122"/>
      <c r="P90" s="122"/>
    </row>
    <row r="91" spans="1:16" s="114" customFormat="1" ht="14.25" thickTop="1" thickBot="1" x14ac:dyDescent="0.3">
      <c r="A91" s="138" t="s">
        <v>205</v>
      </c>
      <c r="B91" s="139" t="s">
        <v>56</v>
      </c>
      <c r="C91" s="140"/>
      <c r="D91" s="141"/>
      <c r="E91" s="247"/>
      <c r="F91" s="19">
        <f>+SUM(F86:F90)</f>
        <v>0</v>
      </c>
      <c r="G91" s="120"/>
      <c r="H91" s="120"/>
      <c r="I91" s="121"/>
      <c r="J91" s="113"/>
      <c r="K91" s="122"/>
      <c r="L91" s="122"/>
      <c r="M91" s="122"/>
      <c r="N91" s="122"/>
      <c r="O91" s="122"/>
      <c r="P91" s="122"/>
    </row>
    <row r="92" spans="1:16" s="148" customFormat="1" ht="13.5" thickTop="1" x14ac:dyDescent="0.25">
      <c r="A92" s="142"/>
      <c r="B92" s="143"/>
      <c r="C92" s="144"/>
      <c r="D92" s="145"/>
      <c r="E92" s="245"/>
      <c r="F92" s="146"/>
      <c r="G92" s="147"/>
    </row>
    <row r="93" spans="1:16" s="155" customFormat="1" x14ac:dyDescent="0.25">
      <c r="A93" s="149" t="s">
        <v>206</v>
      </c>
      <c r="B93" s="150" t="s">
        <v>173</v>
      </c>
      <c r="C93" s="151"/>
      <c r="D93" s="152"/>
      <c r="E93" s="239"/>
      <c r="F93" s="153"/>
      <c r="G93" s="154"/>
    </row>
    <row r="94" spans="1:16" s="155" customFormat="1" x14ac:dyDescent="0.25">
      <c r="A94" s="123"/>
      <c r="B94" s="97"/>
      <c r="C94" s="127"/>
      <c r="D94" s="145"/>
      <c r="E94" s="245"/>
      <c r="F94" s="119"/>
      <c r="G94" s="154"/>
    </row>
    <row r="95" spans="1:16" ht="51" x14ac:dyDescent="0.25">
      <c r="A95" s="123" t="s">
        <v>228</v>
      </c>
      <c r="B95" s="97" t="s">
        <v>162</v>
      </c>
      <c r="C95" s="127" t="s">
        <v>26</v>
      </c>
      <c r="D95" s="145">
        <v>13</v>
      </c>
      <c r="E95" s="245"/>
      <c r="F95" s="119">
        <f>D95*E95</f>
        <v>0</v>
      </c>
    </row>
    <row r="96" spans="1:16" x14ac:dyDescent="0.25">
      <c r="A96" s="123"/>
      <c r="B96" s="97"/>
      <c r="C96" s="127"/>
      <c r="D96" s="145"/>
      <c r="E96" s="245"/>
      <c r="F96" s="119"/>
    </row>
    <row r="97" spans="1:6" ht="51" x14ac:dyDescent="0.25">
      <c r="A97" s="123" t="s">
        <v>229</v>
      </c>
      <c r="B97" s="97" t="s">
        <v>163</v>
      </c>
      <c r="C97" s="127" t="s">
        <v>26</v>
      </c>
      <c r="D97" s="145">
        <v>1</v>
      </c>
      <c r="E97" s="245"/>
      <c r="F97" s="119">
        <f>D97*E97</f>
        <v>0</v>
      </c>
    </row>
    <row r="98" spans="1:6" x14ac:dyDescent="0.25">
      <c r="A98" s="123"/>
      <c r="B98" s="97"/>
      <c r="C98" s="127"/>
      <c r="D98" s="145"/>
      <c r="E98" s="245"/>
      <c r="F98" s="119"/>
    </row>
    <row r="99" spans="1:6" ht="51" x14ac:dyDescent="0.25">
      <c r="A99" s="123" t="s">
        <v>230</v>
      </c>
      <c r="B99" s="97" t="s">
        <v>164</v>
      </c>
      <c r="C99" s="127" t="s">
        <v>26</v>
      </c>
      <c r="D99" s="145">
        <v>1</v>
      </c>
      <c r="E99" s="245"/>
      <c r="F99" s="119">
        <f>D99*E99</f>
        <v>0</v>
      </c>
    </row>
    <row r="100" spans="1:6" x14ac:dyDescent="0.25">
      <c r="A100" s="123"/>
      <c r="B100" s="97"/>
      <c r="C100" s="127"/>
      <c r="D100" s="145"/>
      <c r="E100" s="245"/>
      <c r="F100" s="119"/>
    </row>
    <row r="101" spans="1:6" ht="89.25" x14ac:dyDescent="0.25">
      <c r="A101" s="123" t="s">
        <v>231</v>
      </c>
      <c r="B101" s="97" t="s">
        <v>178</v>
      </c>
      <c r="C101" s="127" t="s">
        <v>165</v>
      </c>
      <c r="D101" s="145">
        <v>38</v>
      </c>
      <c r="E101" s="245"/>
      <c r="F101" s="119">
        <f>D101*E101</f>
        <v>0</v>
      </c>
    </row>
    <row r="102" spans="1:6" x14ac:dyDescent="0.25">
      <c r="A102" s="123"/>
      <c r="B102" s="97"/>
      <c r="C102" s="127"/>
      <c r="D102" s="145"/>
      <c r="E102" s="245"/>
      <c r="F102" s="119"/>
    </row>
    <row r="103" spans="1:6" ht="89.25" x14ac:dyDescent="0.25">
      <c r="A103" s="123" t="s">
        <v>232</v>
      </c>
      <c r="B103" s="97" t="s">
        <v>179</v>
      </c>
      <c r="C103" s="127" t="s">
        <v>165</v>
      </c>
      <c r="D103" s="145">
        <v>100</v>
      </c>
      <c r="E103" s="245"/>
      <c r="F103" s="119">
        <f>D103*E103</f>
        <v>0</v>
      </c>
    </row>
    <row r="104" spans="1:6" x14ac:dyDescent="0.25">
      <c r="A104" s="123"/>
      <c r="B104" s="97"/>
      <c r="C104" s="127"/>
      <c r="D104" s="145"/>
      <c r="E104" s="245"/>
      <c r="F104" s="119"/>
    </row>
    <row r="105" spans="1:6" ht="89.25" x14ac:dyDescent="0.25">
      <c r="A105" s="123" t="s">
        <v>233</v>
      </c>
      <c r="B105" s="97" t="s">
        <v>180</v>
      </c>
      <c r="C105" s="127" t="s">
        <v>165</v>
      </c>
      <c r="D105" s="145">
        <v>45</v>
      </c>
      <c r="E105" s="245"/>
      <c r="F105" s="119">
        <f>D105*E105</f>
        <v>0</v>
      </c>
    </row>
    <row r="106" spans="1:6" x14ac:dyDescent="0.25">
      <c r="A106" s="123"/>
      <c r="B106" s="97"/>
      <c r="C106" s="127"/>
      <c r="D106" s="145"/>
      <c r="E106" s="245"/>
      <c r="F106" s="119"/>
    </row>
    <row r="107" spans="1:6" ht="102" x14ac:dyDescent="0.25">
      <c r="A107" s="123" t="s">
        <v>234</v>
      </c>
      <c r="B107" s="97" t="s">
        <v>181</v>
      </c>
      <c r="C107" s="127" t="s">
        <v>165</v>
      </c>
      <c r="D107" s="145">
        <v>570</v>
      </c>
      <c r="E107" s="245"/>
      <c r="F107" s="119">
        <f>D107*E107</f>
        <v>0</v>
      </c>
    </row>
    <row r="108" spans="1:6" x14ac:dyDescent="0.25">
      <c r="A108" s="123"/>
      <c r="B108" s="97"/>
      <c r="C108" s="127"/>
      <c r="D108" s="145"/>
      <c r="E108" s="245"/>
      <c r="F108" s="119"/>
    </row>
    <row r="109" spans="1:6" ht="51" x14ac:dyDescent="0.25">
      <c r="A109" s="123" t="s">
        <v>235</v>
      </c>
      <c r="B109" s="97" t="s">
        <v>166</v>
      </c>
      <c r="C109" s="127" t="s">
        <v>26</v>
      </c>
      <c r="D109" s="145">
        <v>22</v>
      </c>
      <c r="E109" s="245"/>
      <c r="F109" s="119">
        <f>D109*E109</f>
        <v>0</v>
      </c>
    </row>
    <row r="110" spans="1:6" x14ac:dyDescent="0.25">
      <c r="A110" s="123"/>
      <c r="B110" s="97"/>
      <c r="C110" s="127"/>
      <c r="D110" s="145"/>
      <c r="E110" s="245"/>
      <c r="F110" s="119"/>
    </row>
    <row r="111" spans="1:6" ht="51" x14ac:dyDescent="0.25">
      <c r="A111" s="123" t="s">
        <v>236</v>
      </c>
      <c r="B111" s="97" t="s">
        <v>167</v>
      </c>
      <c r="C111" s="127" t="s">
        <v>26</v>
      </c>
      <c r="D111" s="145">
        <v>3</v>
      </c>
      <c r="E111" s="245"/>
      <c r="F111" s="119">
        <f>D111*E111</f>
        <v>0</v>
      </c>
    </row>
    <row r="112" spans="1:6" x14ac:dyDescent="0.25">
      <c r="A112" s="123"/>
      <c r="B112" s="97"/>
      <c r="C112" s="127"/>
      <c r="D112" s="145"/>
      <c r="E112" s="245"/>
      <c r="F112" s="119"/>
    </row>
    <row r="113" spans="1:7" ht="38.25" x14ac:dyDescent="0.25">
      <c r="A113" s="123" t="s">
        <v>237</v>
      </c>
      <c r="B113" s="97" t="s">
        <v>170</v>
      </c>
      <c r="C113" s="127" t="s">
        <v>28</v>
      </c>
      <c r="D113" s="145">
        <v>9</v>
      </c>
      <c r="E113" s="245"/>
      <c r="F113" s="119">
        <f>D113*E113</f>
        <v>0</v>
      </c>
    </row>
    <row r="114" spans="1:7" x14ac:dyDescent="0.25">
      <c r="A114" s="123"/>
      <c r="B114" s="97"/>
      <c r="C114" s="127"/>
      <c r="D114" s="145"/>
      <c r="E114" s="245"/>
      <c r="F114" s="119"/>
    </row>
    <row r="115" spans="1:7" ht="25.5" x14ac:dyDescent="0.25">
      <c r="A115" s="123" t="s">
        <v>238</v>
      </c>
      <c r="B115" s="97" t="s">
        <v>171</v>
      </c>
      <c r="C115" s="127" t="s">
        <v>26</v>
      </c>
      <c r="D115" s="145">
        <v>7</v>
      </c>
      <c r="E115" s="245"/>
      <c r="F115" s="119">
        <f>D115*E115</f>
        <v>0</v>
      </c>
    </row>
    <row r="116" spans="1:7" x14ac:dyDescent="0.25">
      <c r="A116" s="123"/>
      <c r="B116" s="97"/>
      <c r="C116" s="127"/>
      <c r="D116" s="145"/>
      <c r="E116" s="245"/>
      <c r="F116" s="119"/>
    </row>
    <row r="117" spans="1:7" ht="25.5" x14ac:dyDescent="0.25">
      <c r="A117" s="123" t="s">
        <v>239</v>
      </c>
      <c r="B117" s="97" t="s">
        <v>172</v>
      </c>
      <c r="C117" s="127" t="s">
        <v>165</v>
      </c>
      <c r="D117" s="145">
        <v>550</v>
      </c>
      <c r="E117" s="245"/>
      <c r="F117" s="119">
        <f>D117*E117</f>
        <v>0</v>
      </c>
    </row>
    <row r="118" spans="1:7" ht="13.5" thickBot="1" x14ac:dyDescent="0.3">
      <c r="A118" s="156"/>
      <c r="B118" s="157"/>
      <c r="C118" s="131"/>
      <c r="D118" s="145"/>
      <c r="E118" s="245"/>
      <c r="F118" s="119"/>
    </row>
    <row r="119" spans="1:7" ht="14.25" thickTop="1" thickBot="1" x14ac:dyDescent="0.3">
      <c r="A119" s="158" t="s">
        <v>228</v>
      </c>
      <c r="B119" s="159" t="s">
        <v>173</v>
      </c>
      <c r="C119" s="160"/>
      <c r="D119" s="161"/>
      <c r="E119" s="248"/>
      <c r="F119" s="18">
        <f>SUM(F95:F118)</f>
        <v>0</v>
      </c>
    </row>
    <row r="120" spans="1:7" s="148" customFormat="1" ht="13.5" thickTop="1" x14ac:dyDescent="0.25">
      <c r="A120" s="162"/>
      <c r="B120" s="163"/>
      <c r="C120" s="164"/>
      <c r="D120" s="165"/>
      <c r="E120" s="249"/>
      <c r="F120" s="166"/>
      <c r="G120" s="147"/>
    </row>
    <row r="121" spans="1:7" s="148" customFormat="1" x14ac:dyDescent="0.25">
      <c r="A121" s="50" t="s">
        <v>207</v>
      </c>
      <c r="B121" s="167" t="s">
        <v>25</v>
      </c>
      <c r="C121" s="168"/>
      <c r="D121" s="58"/>
      <c r="E121" s="232"/>
      <c r="F121" s="166"/>
      <c r="G121" s="147"/>
    </row>
    <row r="122" spans="1:7" s="148" customFormat="1" x14ac:dyDescent="0.25">
      <c r="A122" s="50"/>
      <c r="B122" s="167"/>
      <c r="C122" s="168"/>
      <c r="D122" s="58"/>
      <c r="E122" s="232"/>
      <c r="F122" s="166"/>
      <c r="G122" s="147"/>
    </row>
    <row r="123" spans="1:7" s="148" customFormat="1" ht="38.25" x14ac:dyDescent="0.25">
      <c r="A123" s="55" t="s">
        <v>240</v>
      </c>
      <c r="B123" s="56" t="s">
        <v>66</v>
      </c>
      <c r="C123" s="57" t="s">
        <v>26</v>
      </c>
      <c r="D123" s="58">
        <v>1</v>
      </c>
      <c r="E123" s="232"/>
      <c r="F123" s="59">
        <f>(D123*E123)</f>
        <v>0</v>
      </c>
      <c r="G123" s="147"/>
    </row>
    <row r="124" spans="1:7" s="1" customFormat="1" x14ac:dyDescent="0.25">
      <c r="A124" s="50"/>
      <c r="B124" s="60"/>
      <c r="C124" s="61"/>
      <c r="D124" s="62"/>
      <c r="E124" s="233"/>
      <c r="F124" s="63"/>
      <c r="G124" s="169"/>
    </row>
    <row r="125" spans="1:7" s="1" customFormat="1" ht="114.75" x14ac:dyDescent="0.25">
      <c r="A125" s="55" t="s">
        <v>241</v>
      </c>
      <c r="B125" s="56" t="s">
        <v>65</v>
      </c>
      <c r="C125" s="61" t="s">
        <v>29</v>
      </c>
      <c r="D125" s="62">
        <f>1836-D127</f>
        <v>1639</v>
      </c>
      <c r="E125" s="233"/>
      <c r="F125" s="59">
        <f>(D125*E125)</f>
        <v>0</v>
      </c>
      <c r="G125" s="169"/>
    </row>
    <row r="126" spans="1:7" s="1" customFormat="1" x14ac:dyDescent="0.25">
      <c r="A126" s="50"/>
      <c r="B126" s="56"/>
      <c r="C126" s="61"/>
      <c r="D126" s="62"/>
      <c r="E126" s="233"/>
      <c r="F126" s="63"/>
      <c r="G126" s="169"/>
    </row>
    <row r="127" spans="1:7" s="1" customFormat="1" ht="114.75" x14ac:dyDescent="0.25">
      <c r="A127" s="55" t="s">
        <v>242</v>
      </c>
      <c r="B127" s="56" t="s">
        <v>137</v>
      </c>
      <c r="C127" s="61" t="s">
        <v>29</v>
      </c>
      <c r="D127" s="62">
        <v>197</v>
      </c>
      <c r="E127" s="233"/>
      <c r="F127" s="59">
        <f>(D127*E127)</f>
        <v>0</v>
      </c>
      <c r="G127" s="169"/>
    </row>
    <row r="128" spans="1:7" s="1" customFormat="1" x14ac:dyDescent="0.25">
      <c r="A128" s="50"/>
      <c r="B128" s="60"/>
      <c r="C128" s="61"/>
      <c r="D128" s="62"/>
      <c r="E128" s="233"/>
      <c r="F128" s="63"/>
      <c r="G128" s="169"/>
    </row>
    <row r="129" spans="1:7" s="1" customFormat="1" ht="38.25" x14ac:dyDescent="0.25">
      <c r="A129" s="55" t="s">
        <v>243</v>
      </c>
      <c r="B129" s="56" t="s">
        <v>68</v>
      </c>
      <c r="C129" s="127" t="s">
        <v>27</v>
      </c>
      <c r="D129" s="128">
        <v>40</v>
      </c>
      <c r="E129" s="243"/>
      <c r="F129" s="119">
        <f>(D129*E129)</f>
        <v>0</v>
      </c>
      <c r="G129" s="169"/>
    </row>
    <row r="130" spans="1:7" ht="13.5" thickBot="1" x14ac:dyDescent="0.3">
      <c r="A130" s="170"/>
      <c r="B130" s="171"/>
      <c r="C130" s="172"/>
      <c r="D130" s="86"/>
      <c r="E130" s="236"/>
      <c r="F130" s="173"/>
    </row>
    <row r="131" spans="1:7" ht="14.25" thickTop="1" thickBot="1" x14ac:dyDescent="0.3">
      <c r="A131" s="158" t="s">
        <v>207</v>
      </c>
      <c r="B131" s="159" t="s">
        <v>32</v>
      </c>
      <c r="C131" s="160"/>
      <c r="D131" s="161"/>
      <c r="E131" s="248"/>
      <c r="F131" s="18">
        <f>SUM(F123:F130)</f>
        <v>0</v>
      </c>
      <c r="G131" s="30"/>
    </row>
    <row r="132" spans="1:7" ht="13.5" thickTop="1" x14ac:dyDescent="0.25">
      <c r="A132" s="30"/>
      <c r="B132" s="30"/>
      <c r="C132" s="30"/>
      <c r="D132" s="30"/>
      <c r="E132" s="30"/>
      <c r="F132" s="30"/>
      <c r="G132" s="30"/>
    </row>
  </sheetData>
  <sheetProtection algorithmName="SHA-512" hashValue="+6ipPM/lEXB6XnpEnvQGGDm0D+0MiDuC1BQxkDfBaQ8cH95O0AowzDGGgiMw6Ob/v2EuOfU1Z6Ms6nJE+o5Cug==" saltValue="D0/TptuRYa5me+JUyO/I9A==" spinCount="100000" sheet="1" objects="1" scenarios="1"/>
  <mergeCells count="3">
    <mergeCell ref="A1:F2"/>
    <mergeCell ref="B4:E4"/>
    <mergeCell ref="B6:E6"/>
  </mergeCells>
  <pageMargins left="0.70866141732283472" right="0.70866141732283472" top="0.74803149606299213" bottom="0.74803149606299213" header="0.31496062992125984" footer="0.31496062992125984"/>
  <pageSetup paperSize="9" firstPageNumber="23" orientation="portrait" useFirstPageNumber="1"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1"/>
  <sheetViews>
    <sheetView topLeftCell="A6" zoomScale="130" zoomScaleNormal="130" zoomScaleSheetLayoutView="100" workbookViewId="0">
      <selection activeCell="I17" sqref="I17"/>
    </sheetView>
  </sheetViews>
  <sheetFormatPr defaultColWidth="10.28515625" defaultRowHeight="16.5" x14ac:dyDescent="0.3"/>
  <cols>
    <col min="1" max="1" width="8.85546875" style="174" customWidth="1"/>
    <col min="2" max="2" width="35.85546875" style="175" customWidth="1"/>
    <col min="3" max="3" width="5.42578125" style="176" bestFit="1" customWidth="1"/>
    <col min="4" max="4" width="8.85546875" style="177" bestFit="1" customWidth="1"/>
    <col min="5" max="5" width="9.5703125" style="178" bestFit="1" customWidth="1"/>
    <col min="6" max="6" width="15.5703125" style="179" bestFit="1" customWidth="1"/>
    <col min="7" max="7" width="10.28515625" style="29"/>
    <col min="8" max="11" width="10.28515625" style="180"/>
    <col min="12" max="16384" width="10.28515625" style="30"/>
  </cols>
  <sheetData>
    <row r="1" spans="1:6" s="1" customFormat="1" ht="12.75" x14ac:dyDescent="0.25">
      <c r="A1" s="287" t="s">
        <v>78</v>
      </c>
      <c r="B1" s="288"/>
      <c r="C1" s="288"/>
      <c r="D1" s="288"/>
      <c r="E1" s="288"/>
      <c r="F1" s="289"/>
    </row>
    <row r="2" spans="1:6" s="1" customFormat="1" ht="13.5" thickBot="1" x14ac:dyDescent="0.3">
      <c r="A2" s="290"/>
      <c r="B2" s="291"/>
      <c r="C2" s="291"/>
      <c r="D2" s="291"/>
      <c r="E2" s="291"/>
      <c r="F2" s="292"/>
    </row>
    <row r="3" spans="1:6" s="1" customFormat="1" ht="13.5" thickBot="1" x14ac:dyDescent="0.3">
      <c r="A3" s="2"/>
      <c r="B3" s="2"/>
      <c r="C3" s="3"/>
      <c r="D3" s="4"/>
      <c r="E3" s="5"/>
      <c r="F3" s="6"/>
    </row>
    <row r="4" spans="1:6" s="9" customFormat="1" thickBot="1" x14ac:dyDescent="0.3">
      <c r="A4" s="7" t="s">
        <v>202</v>
      </c>
      <c r="B4" s="293" t="s">
        <v>77</v>
      </c>
      <c r="C4" s="293"/>
      <c r="D4" s="293"/>
      <c r="E4" s="293"/>
      <c r="F4" s="8">
        <f>F6</f>
        <v>0</v>
      </c>
    </row>
    <row r="5" spans="1:6" s="9" customFormat="1" ht="13.5" thickBot="1" x14ac:dyDescent="0.3">
      <c r="A5" s="10"/>
      <c r="B5" s="10"/>
      <c r="C5" s="10"/>
      <c r="D5" s="10"/>
      <c r="E5" s="10"/>
      <c r="F5" s="10"/>
    </row>
    <row r="6" spans="1:6" s="9" customFormat="1" thickBot="1" x14ac:dyDescent="0.3">
      <c r="A6" s="11" t="s">
        <v>202</v>
      </c>
      <c r="B6" s="294" t="s">
        <v>77</v>
      </c>
      <c r="C6" s="294"/>
      <c r="D6" s="294"/>
      <c r="E6" s="294"/>
      <c r="F6" s="12">
        <f>SUM(F7:F13)</f>
        <v>0</v>
      </c>
    </row>
    <row r="7" spans="1:6" s="1" customFormat="1" ht="14.25" thickTop="1" thickBot="1" x14ac:dyDescent="0.3">
      <c r="A7" s="13" t="s">
        <v>35</v>
      </c>
      <c r="B7" s="14" t="s">
        <v>70</v>
      </c>
      <c r="C7" s="15"/>
      <c r="D7" s="15"/>
      <c r="E7" s="16"/>
      <c r="F7" s="17">
        <f>F51</f>
        <v>0</v>
      </c>
    </row>
    <row r="8" spans="1:6" s="1" customFormat="1" ht="14.25" thickTop="1" thickBot="1" x14ac:dyDescent="0.3">
      <c r="A8" s="103" t="s">
        <v>36</v>
      </c>
      <c r="B8" s="14" t="s">
        <v>69</v>
      </c>
      <c r="C8" s="15"/>
      <c r="D8" s="15"/>
      <c r="E8" s="16"/>
      <c r="F8" s="18">
        <f>F71</f>
        <v>0</v>
      </c>
    </row>
    <row r="9" spans="1:6" s="1" customFormat="1" ht="14.25" thickTop="1" thickBot="1" x14ac:dyDescent="0.3">
      <c r="A9" s="13" t="s">
        <v>91</v>
      </c>
      <c r="B9" s="14" t="s">
        <v>13</v>
      </c>
      <c r="C9" s="15"/>
      <c r="D9" s="15"/>
      <c r="E9" s="16"/>
      <c r="F9" s="19">
        <f>F81</f>
        <v>0</v>
      </c>
    </row>
    <row r="10" spans="1:6" s="1" customFormat="1" ht="14.25" thickTop="1" thickBot="1" x14ac:dyDescent="0.3">
      <c r="A10" s="103" t="s">
        <v>92</v>
      </c>
      <c r="B10" s="14" t="s">
        <v>56</v>
      </c>
      <c r="C10" s="15"/>
      <c r="D10" s="15"/>
      <c r="E10" s="16"/>
      <c r="F10" s="19">
        <f>F93</f>
        <v>0</v>
      </c>
    </row>
    <row r="11" spans="1:6" s="1" customFormat="1" ht="14.25" thickTop="1" thickBot="1" x14ac:dyDescent="0.3">
      <c r="A11" s="13" t="s">
        <v>93</v>
      </c>
      <c r="B11" s="14" t="s">
        <v>145</v>
      </c>
      <c r="C11" s="15"/>
      <c r="D11" s="15"/>
      <c r="E11" s="16"/>
      <c r="F11" s="19">
        <f>F103</f>
        <v>0</v>
      </c>
    </row>
    <row r="12" spans="1:6" s="1" customFormat="1" ht="14.25" thickTop="1" thickBot="1" x14ac:dyDescent="0.3">
      <c r="A12" s="103" t="s">
        <v>155</v>
      </c>
      <c r="B12" s="14" t="s">
        <v>154</v>
      </c>
      <c r="C12" s="15"/>
      <c r="D12" s="15"/>
      <c r="E12" s="16"/>
      <c r="F12" s="18">
        <f>F137</f>
        <v>0</v>
      </c>
    </row>
    <row r="13" spans="1:6" s="1" customFormat="1" ht="14.25" thickTop="1" thickBot="1" x14ac:dyDescent="0.3">
      <c r="A13" s="13" t="s">
        <v>244</v>
      </c>
      <c r="B13" s="14" t="s">
        <v>32</v>
      </c>
      <c r="C13" s="15"/>
      <c r="D13" s="15"/>
      <c r="E13" s="16"/>
      <c r="F13" s="18">
        <f>F145</f>
        <v>0</v>
      </c>
    </row>
    <row r="14" spans="1:6" ht="17.25" thickTop="1" x14ac:dyDescent="0.3">
      <c r="A14" s="24"/>
      <c r="B14" s="25"/>
      <c r="C14" s="26"/>
      <c r="D14" s="27"/>
      <c r="E14" s="28"/>
      <c r="F14" s="28"/>
    </row>
    <row r="15" spans="1:6" ht="25.5" x14ac:dyDescent="0.3">
      <c r="A15" s="31" t="s">
        <v>1</v>
      </c>
      <c r="B15" s="32" t="s">
        <v>2</v>
      </c>
      <c r="C15" s="33" t="s">
        <v>4</v>
      </c>
      <c r="D15" s="34" t="s">
        <v>15</v>
      </c>
      <c r="E15" s="35" t="s">
        <v>5</v>
      </c>
      <c r="F15" s="35" t="s">
        <v>6</v>
      </c>
    </row>
    <row r="16" spans="1:6" ht="17.25" thickBot="1" x14ac:dyDescent="0.35">
      <c r="A16" s="24"/>
      <c r="B16" s="25"/>
      <c r="C16" s="26"/>
      <c r="D16" s="27"/>
      <c r="E16" s="28"/>
      <c r="F16" s="28"/>
    </row>
    <row r="17" spans="1:7" s="43" customFormat="1" thickBot="1" x14ac:dyDescent="0.3">
      <c r="A17" s="36" t="s">
        <v>202</v>
      </c>
      <c r="B17" s="37" t="s">
        <v>77</v>
      </c>
      <c r="C17" s="38"/>
      <c r="D17" s="39"/>
      <c r="E17" s="40"/>
      <c r="F17" s="41"/>
      <c r="G17" s="42"/>
    </row>
    <row r="18" spans="1:7" x14ac:dyDescent="0.3">
      <c r="A18" s="44"/>
      <c r="B18" s="45"/>
      <c r="C18" s="46"/>
      <c r="D18" s="47"/>
      <c r="E18" s="250"/>
      <c r="F18" s="49"/>
    </row>
    <row r="19" spans="1:7" x14ac:dyDescent="0.3">
      <c r="A19" s="50" t="s">
        <v>35</v>
      </c>
      <c r="B19" s="51" t="s">
        <v>23</v>
      </c>
      <c r="C19" s="52"/>
      <c r="D19" s="53"/>
      <c r="E19" s="231"/>
      <c r="F19" s="54"/>
    </row>
    <row r="20" spans="1:7" x14ac:dyDescent="0.3">
      <c r="A20" s="50"/>
      <c r="B20" s="167"/>
      <c r="C20" s="181"/>
      <c r="D20" s="182"/>
      <c r="E20" s="251"/>
      <c r="F20" s="183"/>
    </row>
    <row r="21" spans="1:7" ht="25.5" x14ac:dyDescent="0.3">
      <c r="A21" s="55" t="s">
        <v>7</v>
      </c>
      <c r="B21" s="56" t="s">
        <v>63</v>
      </c>
      <c r="C21" s="57" t="s">
        <v>27</v>
      </c>
      <c r="D21" s="58">
        <v>260</v>
      </c>
      <c r="E21" s="232"/>
      <c r="F21" s="59">
        <f t="shared" ref="F21:F23" si="0">(D21*E21)</f>
        <v>0</v>
      </c>
    </row>
    <row r="22" spans="1:7" x14ac:dyDescent="0.3">
      <c r="A22" s="50"/>
      <c r="B22" s="56"/>
      <c r="C22" s="57"/>
      <c r="D22" s="58"/>
      <c r="E22" s="232"/>
      <c r="F22" s="59"/>
    </row>
    <row r="23" spans="1:7" s="29" customFormat="1" ht="25.5" x14ac:dyDescent="0.25">
      <c r="A23" s="55" t="s">
        <v>38</v>
      </c>
      <c r="B23" s="56" t="s">
        <v>58</v>
      </c>
      <c r="C23" s="57" t="s">
        <v>26</v>
      </c>
      <c r="D23" s="58">
        <v>5</v>
      </c>
      <c r="E23" s="232"/>
      <c r="F23" s="59">
        <f t="shared" si="0"/>
        <v>0</v>
      </c>
    </row>
    <row r="24" spans="1:7" s="29" customFormat="1" ht="12.75" x14ac:dyDescent="0.25">
      <c r="A24" s="50"/>
      <c r="B24" s="60"/>
      <c r="C24" s="61"/>
      <c r="D24" s="62"/>
      <c r="E24" s="233"/>
      <c r="F24" s="63"/>
    </row>
    <row r="25" spans="1:7" s="29" customFormat="1" ht="38.25" x14ac:dyDescent="0.25">
      <c r="A25" s="55" t="s">
        <v>39</v>
      </c>
      <c r="B25" s="56" t="s">
        <v>17</v>
      </c>
      <c r="C25" s="57" t="s">
        <v>16</v>
      </c>
      <c r="D25" s="64">
        <v>1</v>
      </c>
      <c r="E25" s="234"/>
      <c r="F25" s="65">
        <f t="shared" ref="F25:F37" si="1">D25*E25</f>
        <v>0</v>
      </c>
    </row>
    <row r="26" spans="1:7" s="29" customFormat="1" ht="12.75" x14ac:dyDescent="0.25">
      <c r="A26" s="50"/>
      <c r="B26" s="56"/>
      <c r="C26" s="57"/>
      <c r="D26" s="66"/>
      <c r="E26" s="234"/>
      <c r="F26" s="65"/>
    </row>
    <row r="27" spans="1:7" s="29" customFormat="1" ht="38.25" x14ac:dyDescent="0.25">
      <c r="A27" s="55" t="s">
        <v>40</v>
      </c>
      <c r="B27" s="56" t="s">
        <v>18</v>
      </c>
      <c r="C27" s="57" t="s">
        <v>16</v>
      </c>
      <c r="D27" s="64">
        <v>1</v>
      </c>
      <c r="E27" s="234"/>
      <c r="F27" s="65">
        <f t="shared" si="1"/>
        <v>0</v>
      </c>
    </row>
    <row r="28" spans="1:7" s="29" customFormat="1" ht="12.75" x14ac:dyDescent="0.25">
      <c r="A28" s="50"/>
      <c r="B28" s="56"/>
      <c r="C28" s="57"/>
      <c r="D28" s="66"/>
      <c r="E28" s="234"/>
      <c r="F28" s="65"/>
    </row>
    <row r="29" spans="1:7" s="29" customFormat="1" ht="12.75" x14ac:dyDescent="0.25">
      <c r="A29" s="55" t="s">
        <v>41</v>
      </c>
      <c r="B29" s="56" t="s">
        <v>19</v>
      </c>
      <c r="C29" s="57" t="s">
        <v>20</v>
      </c>
      <c r="D29" s="64">
        <v>20</v>
      </c>
      <c r="E29" s="234"/>
      <c r="F29" s="65">
        <f t="shared" si="1"/>
        <v>0</v>
      </c>
    </row>
    <row r="30" spans="1:7" s="29" customFormat="1" ht="12.75" x14ac:dyDescent="0.25">
      <c r="A30" s="50"/>
      <c r="B30" s="56"/>
      <c r="C30" s="57"/>
      <c r="D30" s="64"/>
      <c r="E30" s="234"/>
      <c r="F30" s="65"/>
    </row>
    <row r="31" spans="1:7" s="29" customFormat="1" ht="12.75" x14ac:dyDescent="0.25">
      <c r="A31" s="55" t="s">
        <v>94</v>
      </c>
      <c r="B31" s="56" t="s">
        <v>125</v>
      </c>
      <c r="C31" s="57" t="s">
        <v>20</v>
      </c>
      <c r="D31" s="64">
        <v>5</v>
      </c>
      <c r="E31" s="234"/>
      <c r="F31" s="65">
        <f t="shared" si="1"/>
        <v>0</v>
      </c>
    </row>
    <row r="32" spans="1:7" s="29" customFormat="1" ht="12.75" x14ac:dyDescent="0.25">
      <c r="A32" s="50"/>
      <c r="B32" s="56"/>
      <c r="C32" s="57"/>
      <c r="D32" s="64"/>
      <c r="E32" s="234"/>
      <c r="F32" s="65"/>
    </row>
    <row r="33" spans="1:10" s="29" customFormat="1" ht="25.5" x14ac:dyDescent="0.25">
      <c r="A33" s="55" t="s">
        <v>95</v>
      </c>
      <c r="B33" s="67" t="s">
        <v>57</v>
      </c>
      <c r="C33" s="68" t="s">
        <v>16</v>
      </c>
      <c r="D33" s="69">
        <v>1</v>
      </c>
      <c r="E33" s="234"/>
      <c r="F33" s="70">
        <f t="shared" ref="F33:F35" si="2">(D33*E33)</f>
        <v>0</v>
      </c>
    </row>
    <row r="34" spans="1:10" s="29" customFormat="1" ht="12.75" x14ac:dyDescent="0.25">
      <c r="A34" s="50"/>
      <c r="B34" s="67"/>
      <c r="C34" s="72"/>
      <c r="D34" s="64"/>
      <c r="E34" s="234"/>
      <c r="F34" s="70"/>
    </row>
    <row r="35" spans="1:10" s="29" customFormat="1" ht="51" x14ac:dyDescent="0.25">
      <c r="A35" s="55" t="s">
        <v>96</v>
      </c>
      <c r="B35" s="71" t="s">
        <v>124</v>
      </c>
      <c r="C35" s="79" t="s">
        <v>26</v>
      </c>
      <c r="D35" s="80">
        <v>2</v>
      </c>
      <c r="E35" s="234"/>
      <c r="F35" s="70">
        <f t="shared" si="2"/>
        <v>0</v>
      </c>
    </row>
    <row r="36" spans="1:10" s="29" customFormat="1" ht="12.75" x14ac:dyDescent="0.25">
      <c r="A36" s="50"/>
      <c r="B36" s="56"/>
      <c r="C36" s="57"/>
      <c r="D36" s="66"/>
      <c r="E36" s="234"/>
      <c r="F36" s="65"/>
      <c r="H36" s="30"/>
      <c r="I36" s="30"/>
      <c r="J36" s="30"/>
    </row>
    <row r="37" spans="1:10" s="29" customFormat="1" ht="63.75" x14ac:dyDescent="0.25">
      <c r="A37" s="55" t="s">
        <v>97</v>
      </c>
      <c r="B37" s="56" t="s">
        <v>21</v>
      </c>
      <c r="C37" s="57" t="s">
        <v>16</v>
      </c>
      <c r="D37" s="64">
        <v>1</v>
      </c>
      <c r="E37" s="234"/>
      <c r="F37" s="65">
        <f t="shared" si="1"/>
        <v>0</v>
      </c>
    </row>
    <row r="38" spans="1:10" s="29" customFormat="1" ht="12.75" x14ac:dyDescent="0.25">
      <c r="A38" s="50"/>
      <c r="B38" s="71"/>
      <c r="C38" s="72"/>
      <c r="D38" s="73"/>
      <c r="E38" s="234"/>
      <c r="F38" s="74"/>
    </row>
    <row r="39" spans="1:10" s="29" customFormat="1" ht="25.5" x14ac:dyDescent="0.25">
      <c r="A39" s="55" t="s">
        <v>98</v>
      </c>
      <c r="B39" s="75" t="s">
        <v>90</v>
      </c>
      <c r="C39" s="76" t="s">
        <v>28</v>
      </c>
      <c r="D39" s="77">
        <f>D65*0.15</f>
        <v>415.2</v>
      </c>
      <c r="E39" s="234"/>
      <c r="F39" s="78">
        <f t="shared" ref="F39" si="3">(D39*E39)</f>
        <v>0</v>
      </c>
    </row>
    <row r="40" spans="1:10" s="29" customFormat="1" ht="12.75" x14ac:dyDescent="0.25">
      <c r="A40" s="50"/>
      <c r="B40" s="71"/>
      <c r="C40" s="79"/>
      <c r="D40" s="184"/>
      <c r="E40" s="252"/>
      <c r="F40" s="81"/>
    </row>
    <row r="41" spans="1:10" s="29" customFormat="1" ht="12.75" x14ac:dyDescent="0.25">
      <c r="A41" s="55" t="s">
        <v>99</v>
      </c>
      <c r="B41" s="75" t="s">
        <v>120</v>
      </c>
      <c r="C41" s="76" t="s">
        <v>29</v>
      </c>
      <c r="D41" s="77">
        <v>197</v>
      </c>
      <c r="E41" s="234"/>
      <c r="F41" s="82">
        <f t="shared" ref="F41" si="4">(D41*E41)</f>
        <v>0</v>
      </c>
    </row>
    <row r="42" spans="1:10" s="29" customFormat="1" ht="12.75" x14ac:dyDescent="0.25">
      <c r="A42" s="50"/>
      <c r="B42" s="71"/>
      <c r="C42" s="79"/>
      <c r="D42" s="80"/>
      <c r="E42" s="235"/>
      <c r="F42" s="81"/>
    </row>
    <row r="43" spans="1:10" s="29" customFormat="1" ht="25.5" x14ac:dyDescent="0.25">
      <c r="A43" s="55" t="s">
        <v>100</v>
      </c>
      <c r="B43" s="75" t="s">
        <v>89</v>
      </c>
      <c r="C43" s="79" t="s">
        <v>27</v>
      </c>
      <c r="D43" s="80">
        <v>50</v>
      </c>
      <c r="E43" s="235"/>
      <c r="F43" s="82">
        <f t="shared" ref="F43:F49" si="5">(D43*E43)</f>
        <v>0</v>
      </c>
    </row>
    <row r="44" spans="1:10" s="29" customFormat="1" ht="12.75" x14ac:dyDescent="0.25">
      <c r="A44" s="50"/>
      <c r="B44" s="71"/>
      <c r="C44" s="79"/>
      <c r="D44" s="80"/>
      <c r="E44" s="235"/>
      <c r="F44" s="81"/>
    </row>
    <row r="45" spans="1:10" s="29" customFormat="1" ht="51" x14ac:dyDescent="0.25">
      <c r="A45" s="55" t="s">
        <v>245</v>
      </c>
      <c r="B45" s="75" t="s">
        <v>122</v>
      </c>
      <c r="C45" s="79" t="s">
        <v>29</v>
      </c>
      <c r="D45" s="80">
        <v>23</v>
      </c>
      <c r="E45" s="235"/>
      <c r="F45" s="82">
        <f t="shared" si="5"/>
        <v>0</v>
      </c>
    </row>
    <row r="46" spans="1:10" s="29" customFormat="1" ht="12.75" x14ac:dyDescent="0.25">
      <c r="A46" s="50"/>
      <c r="B46" s="71"/>
      <c r="C46" s="79"/>
      <c r="D46" s="80"/>
      <c r="E46" s="235"/>
      <c r="F46" s="81"/>
    </row>
    <row r="47" spans="1:10" s="29" customFormat="1" ht="25.5" x14ac:dyDescent="0.25">
      <c r="A47" s="55" t="s">
        <v>246</v>
      </c>
      <c r="B47" s="75" t="s">
        <v>123</v>
      </c>
      <c r="C47" s="79" t="s">
        <v>27</v>
      </c>
      <c r="D47" s="80">
        <v>205</v>
      </c>
      <c r="E47" s="235"/>
      <c r="F47" s="82">
        <f t="shared" si="5"/>
        <v>0</v>
      </c>
    </row>
    <row r="48" spans="1:10" s="29" customFormat="1" ht="12.75" x14ac:dyDescent="0.25">
      <c r="A48" s="50"/>
      <c r="B48" s="71"/>
      <c r="C48" s="79"/>
      <c r="D48" s="80"/>
      <c r="E48" s="235"/>
      <c r="F48" s="81"/>
    </row>
    <row r="49" spans="1:7" s="29" customFormat="1" ht="25.5" x14ac:dyDescent="0.25">
      <c r="A49" s="55" t="s">
        <v>247</v>
      </c>
      <c r="B49" s="75" t="s">
        <v>121</v>
      </c>
      <c r="C49" s="79" t="s">
        <v>28</v>
      </c>
      <c r="D49" s="80">
        <v>25</v>
      </c>
      <c r="E49" s="235"/>
      <c r="F49" s="82">
        <f t="shared" si="5"/>
        <v>0</v>
      </c>
    </row>
    <row r="50" spans="1:7" s="29" customFormat="1" ht="13.5" thickBot="1" x14ac:dyDescent="0.3">
      <c r="A50" s="83"/>
      <c r="B50" s="84" t="s">
        <v>22</v>
      </c>
      <c r="C50" s="85"/>
      <c r="D50" s="185"/>
      <c r="E50" s="236"/>
      <c r="F50" s="87"/>
    </row>
    <row r="51" spans="1:7" ht="18" thickTop="1" thickBot="1" x14ac:dyDescent="0.35">
      <c r="A51" s="13" t="s">
        <v>35</v>
      </c>
      <c r="B51" s="88" t="s">
        <v>30</v>
      </c>
      <c r="C51" s="89"/>
      <c r="D51" s="90"/>
      <c r="E51" s="237"/>
      <c r="F51" s="17">
        <f>SUM(F21:F50)</f>
        <v>0</v>
      </c>
    </row>
    <row r="52" spans="1:7" ht="17.25" thickTop="1" x14ac:dyDescent="0.3">
      <c r="A52" s="91"/>
      <c r="B52" s="45"/>
      <c r="C52" s="92"/>
      <c r="D52" s="93"/>
      <c r="E52" s="238"/>
      <c r="F52" s="94"/>
    </row>
    <row r="53" spans="1:7" x14ac:dyDescent="0.3">
      <c r="A53" s="50" t="s">
        <v>36</v>
      </c>
      <c r="B53" s="51" t="s">
        <v>24</v>
      </c>
      <c r="C53" s="57"/>
      <c r="D53" s="95"/>
      <c r="E53" s="232"/>
      <c r="F53" s="59"/>
    </row>
    <row r="54" spans="1:7" x14ac:dyDescent="0.3">
      <c r="A54" s="55"/>
      <c r="B54" s="56"/>
      <c r="C54" s="57"/>
      <c r="D54" s="58"/>
      <c r="E54" s="232"/>
      <c r="F54" s="59"/>
    </row>
    <row r="55" spans="1:7" s="100" customFormat="1" ht="25.5" x14ac:dyDescent="0.25">
      <c r="A55" s="96" t="s">
        <v>8</v>
      </c>
      <c r="B55" s="97" t="s">
        <v>59</v>
      </c>
      <c r="C55" s="52" t="s">
        <v>28</v>
      </c>
      <c r="D55" s="53">
        <f>D65*0.22</f>
        <v>608.96</v>
      </c>
      <c r="E55" s="239"/>
      <c r="F55" s="98">
        <f>D55*E55</f>
        <v>0</v>
      </c>
      <c r="G55" s="99"/>
    </row>
    <row r="56" spans="1:7" s="100" customFormat="1" ht="12.75" x14ac:dyDescent="0.25">
      <c r="A56" s="55"/>
      <c r="B56" s="97"/>
      <c r="C56" s="52"/>
      <c r="D56" s="53"/>
      <c r="E56" s="239"/>
      <c r="F56" s="98"/>
      <c r="G56" s="99"/>
    </row>
    <row r="57" spans="1:7" s="100" customFormat="1" ht="12.75" x14ac:dyDescent="0.25">
      <c r="A57" s="96" t="s">
        <v>9</v>
      </c>
      <c r="B57" s="97" t="s">
        <v>60</v>
      </c>
      <c r="C57" s="52" t="s">
        <v>28</v>
      </c>
      <c r="D57" s="53">
        <f>D55*0.03</f>
        <v>18.268799999999999</v>
      </c>
      <c r="E57" s="239"/>
      <c r="F57" s="98">
        <f>D57*E57</f>
        <v>0</v>
      </c>
      <c r="G57" s="99"/>
    </row>
    <row r="58" spans="1:7" s="99" customFormat="1" ht="12.75" x14ac:dyDescent="0.25">
      <c r="A58" s="55"/>
      <c r="B58" s="97"/>
      <c r="C58" s="52"/>
      <c r="D58" s="53"/>
      <c r="E58" s="239"/>
      <c r="F58" s="98"/>
    </row>
    <row r="59" spans="1:7" s="99" customFormat="1" ht="25.5" x14ac:dyDescent="0.25">
      <c r="A59" s="96" t="s">
        <v>10</v>
      </c>
      <c r="B59" s="97" t="s">
        <v>61</v>
      </c>
      <c r="C59" s="52" t="s">
        <v>28</v>
      </c>
      <c r="D59" s="53">
        <f>D55*0.02</f>
        <v>12.179200000000002</v>
      </c>
      <c r="E59" s="239"/>
      <c r="F59" s="98">
        <f t="shared" ref="F59:F69" si="6">D59*E59</f>
        <v>0</v>
      </c>
    </row>
    <row r="60" spans="1:7" s="99" customFormat="1" ht="12.75" x14ac:dyDescent="0.25">
      <c r="A60" s="55"/>
      <c r="B60" s="97"/>
      <c r="C60" s="52"/>
      <c r="D60" s="53"/>
      <c r="E60" s="239"/>
      <c r="F60" s="98"/>
    </row>
    <row r="61" spans="1:7" s="99" customFormat="1" ht="25.5" x14ac:dyDescent="0.25">
      <c r="A61" s="96" t="s">
        <v>11</v>
      </c>
      <c r="B61" s="97" t="s">
        <v>72</v>
      </c>
      <c r="C61" s="52" t="s">
        <v>28</v>
      </c>
      <c r="D61" s="53">
        <v>250</v>
      </c>
      <c r="E61" s="239"/>
      <c r="F61" s="98">
        <f t="shared" ref="F61:F63" si="7">D61*E61</f>
        <v>0</v>
      </c>
    </row>
    <row r="62" spans="1:7" s="99" customFormat="1" ht="12.75" x14ac:dyDescent="0.25">
      <c r="A62" s="55"/>
      <c r="B62" s="97"/>
      <c r="C62" s="52"/>
      <c r="D62" s="53"/>
      <c r="E62" s="239"/>
      <c r="F62" s="98"/>
    </row>
    <row r="63" spans="1:7" s="99" customFormat="1" ht="25.5" x14ac:dyDescent="0.25">
      <c r="A63" s="96" t="s">
        <v>12</v>
      </c>
      <c r="B63" s="97" t="s">
        <v>74</v>
      </c>
      <c r="C63" s="52" t="s">
        <v>28</v>
      </c>
      <c r="D63" s="53">
        <f>D55+D57+D59-D61</f>
        <v>389.40800000000013</v>
      </c>
      <c r="E63" s="239"/>
      <c r="F63" s="98">
        <f t="shared" si="7"/>
        <v>0</v>
      </c>
    </row>
    <row r="64" spans="1:7" s="99" customFormat="1" ht="12.75" x14ac:dyDescent="0.25">
      <c r="A64" s="55"/>
      <c r="B64" s="97"/>
      <c r="C64" s="52"/>
      <c r="D64" s="53"/>
      <c r="E64" s="239"/>
      <c r="F64" s="98"/>
    </row>
    <row r="65" spans="1:7" ht="25.5" x14ac:dyDescent="0.3">
      <c r="A65" s="96" t="s">
        <v>101</v>
      </c>
      <c r="B65" s="56" t="s">
        <v>64</v>
      </c>
      <c r="C65" s="52" t="s">
        <v>27</v>
      </c>
      <c r="D65" s="53">
        <v>2768</v>
      </c>
      <c r="E65" s="232"/>
      <c r="F65" s="59">
        <f t="shared" si="6"/>
        <v>0</v>
      </c>
    </row>
    <row r="66" spans="1:7" x14ac:dyDescent="0.3">
      <c r="A66" s="55"/>
      <c r="B66" s="56"/>
      <c r="C66" s="52"/>
      <c r="D66" s="53"/>
      <c r="E66" s="232"/>
      <c r="F66" s="59"/>
    </row>
    <row r="67" spans="1:7" ht="25.5" x14ac:dyDescent="0.3">
      <c r="A67" s="96" t="s">
        <v>102</v>
      </c>
      <c r="B67" s="56" t="s">
        <v>139</v>
      </c>
      <c r="C67" s="52" t="s">
        <v>28</v>
      </c>
      <c r="D67" s="58">
        <f>D65*0.2</f>
        <v>553.6</v>
      </c>
      <c r="E67" s="232"/>
      <c r="F67" s="59">
        <f t="shared" si="6"/>
        <v>0</v>
      </c>
    </row>
    <row r="68" spans="1:7" x14ac:dyDescent="0.3">
      <c r="A68" s="55"/>
      <c r="B68" s="56"/>
      <c r="C68" s="57"/>
      <c r="D68" s="58"/>
      <c r="E68" s="232"/>
      <c r="F68" s="59"/>
    </row>
    <row r="69" spans="1:7" ht="25.5" x14ac:dyDescent="0.3">
      <c r="A69" s="96" t="s">
        <v>248</v>
      </c>
      <c r="B69" s="56" t="s">
        <v>127</v>
      </c>
      <c r="C69" s="101" t="s">
        <v>28</v>
      </c>
      <c r="D69" s="102">
        <f>D65*0.25</f>
        <v>692</v>
      </c>
      <c r="E69" s="240"/>
      <c r="F69" s="59">
        <f t="shared" si="6"/>
        <v>0</v>
      </c>
    </row>
    <row r="70" spans="1:7" ht="17.25" thickBot="1" x14ac:dyDescent="0.35">
      <c r="A70" s="186"/>
      <c r="B70" s="187"/>
      <c r="C70" s="188"/>
      <c r="D70" s="189"/>
      <c r="E70" s="253"/>
      <c r="F70" s="190"/>
    </row>
    <row r="71" spans="1:7" ht="18" thickTop="1" thickBot="1" x14ac:dyDescent="0.35">
      <c r="A71" s="103" t="s">
        <v>36</v>
      </c>
      <c r="B71" s="104" t="s">
        <v>31</v>
      </c>
      <c r="C71" s="105"/>
      <c r="D71" s="106"/>
      <c r="E71" s="241"/>
      <c r="F71" s="18">
        <f>SUM(F54:F70)</f>
        <v>0</v>
      </c>
    </row>
    <row r="72" spans="1:7" ht="17.25" thickTop="1" x14ac:dyDescent="0.3">
      <c r="A72" s="91"/>
      <c r="B72" s="107"/>
      <c r="C72" s="108"/>
      <c r="D72" s="109"/>
      <c r="E72" s="242"/>
      <c r="F72" s="110"/>
    </row>
    <row r="73" spans="1:7" s="114" customFormat="1" ht="12.75" x14ac:dyDescent="0.25">
      <c r="A73" s="115" t="s">
        <v>91</v>
      </c>
      <c r="B73" s="116" t="s">
        <v>33</v>
      </c>
      <c r="C73" s="117"/>
      <c r="D73" s="118"/>
      <c r="E73" s="243"/>
      <c r="F73" s="119"/>
      <c r="G73" s="111"/>
    </row>
    <row r="74" spans="1:7" s="114" customFormat="1" ht="12.75" x14ac:dyDescent="0.25">
      <c r="A74" s="123"/>
      <c r="B74" s="124"/>
      <c r="C74" s="125"/>
      <c r="D74" s="126"/>
      <c r="E74" s="244"/>
      <c r="F74" s="119"/>
      <c r="G74" s="120"/>
    </row>
    <row r="75" spans="1:7" s="114" customFormat="1" ht="25.5" x14ac:dyDescent="0.25">
      <c r="A75" s="123" t="s">
        <v>103</v>
      </c>
      <c r="B75" s="56" t="s">
        <v>126</v>
      </c>
      <c r="C75" s="127" t="s">
        <v>27</v>
      </c>
      <c r="D75" s="128">
        <f>D65</f>
        <v>2768</v>
      </c>
      <c r="E75" s="243"/>
      <c r="F75" s="129">
        <f>(D75*E75)</f>
        <v>0</v>
      </c>
      <c r="G75" s="111"/>
    </row>
    <row r="76" spans="1:7" s="114" customFormat="1" ht="12.75" x14ac:dyDescent="0.25">
      <c r="A76" s="123"/>
      <c r="B76" s="56"/>
      <c r="C76" s="127"/>
      <c r="D76" s="128"/>
      <c r="E76" s="243"/>
      <c r="F76" s="129"/>
      <c r="G76" s="111"/>
    </row>
    <row r="77" spans="1:7" s="114" customFormat="1" ht="25.5" x14ac:dyDescent="0.25">
      <c r="A77" s="123" t="s">
        <v>104</v>
      </c>
      <c r="B77" s="56" t="s">
        <v>146</v>
      </c>
      <c r="C77" s="127" t="s">
        <v>27</v>
      </c>
      <c r="D77" s="128">
        <v>1232</v>
      </c>
      <c r="E77" s="243"/>
      <c r="F77" s="129">
        <f>(D77*E77)</f>
        <v>0</v>
      </c>
      <c r="G77" s="111"/>
    </row>
    <row r="78" spans="1:7" s="114" customFormat="1" ht="12.75" x14ac:dyDescent="0.25">
      <c r="A78" s="123"/>
      <c r="B78" s="56"/>
      <c r="C78" s="127"/>
      <c r="D78" s="128"/>
      <c r="E78" s="243"/>
      <c r="F78" s="129"/>
      <c r="G78" s="111"/>
    </row>
    <row r="79" spans="1:7" s="114" customFormat="1" ht="12.75" x14ac:dyDescent="0.25">
      <c r="A79" s="123" t="s">
        <v>105</v>
      </c>
      <c r="B79" s="56" t="s">
        <v>62</v>
      </c>
      <c r="C79" s="127" t="s">
        <v>27</v>
      </c>
      <c r="D79" s="128">
        <v>8589</v>
      </c>
      <c r="E79" s="243"/>
      <c r="F79" s="129">
        <f>(D79*E79)</f>
        <v>0</v>
      </c>
      <c r="G79" s="111"/>
    </row>
    <row r="80" spans="1:7" s="114" customFormat="1" ht="13.5" thickBot="1" x14ac:dyDescent="0.3">
      <c r="A80" s="123"/>
      <c r="B80" s="191"/>
      <c r="C80" s="127"/>
      <c r="D80" s="192"/>
      <c r="E80" s="243"/>
      <c r="F80" s="119"/>
      <c r="G80" s="120"/>
    </row>
    <row r="81" spans="1:7" s="114" customFormat="1" ht="14.25" thickTop="1" thickBot="1" x14ac:dyDescent="0.3">
      <c r="A81" s="138" t="s">
        <v>91</v>
      </c>
      <c r="B81" s="139" t="s">
        <v>13</v>
      </c>
      <c r="C81" s="140"/>
      <c r="D81" s="141"/>
      <c r="E81" s="247"/>
      <c r="F81" s="19">
        <f>+SUM(F74:F80)</f>
        <v>0</v>
      </c>
      <c r="G81" s="29"/>
    </row>
    <row r="82" spans="1:7" s="114" customFormat="1" ht="13.5" thickTop="1" x14ac:dyDescent="0.25">
      <c r="A82" s="142"/>
      <c r="B82" s="143"/>
      <c r="C82" s="144"/>
      <c r="D82" s="145"/>
      <c r="E82" s="245"/>
      <c r="F82" s="146"/>
      <c r="G82" s="29"/>
    </row>
    <row r="83" spans="1:7" s="114" customFormat="1" ht="12.75" x14ac:dyDescent="0.25">
      <c r="A83" s="115" t="s">
        <v>92</v>
      </c>
      <c r="B83" s="116" t="s">
        <v>55</v>
      </c>
      <c r="C83" s="117"/>
      <c r="D83" s="118"/>
      <c r="E83" s="243"/>
      <c r="F83" s="119"/>
      <c r="G83" s="29"/>
    </row>
    <row r="84" spans="1:7" s="114" customFormat="1" ht="12.75" x14ac:dyDescent="0.25">
      <c r="A84" s="123"/>
      <c r="B84" s="124"/>
      <c r="C84" s="125"/>
      <c r="D84" s="126"/>
      <c r="E84" s="244"/>
      <c r="F84" s="119"/>
      <c r="G84" s="29"/>
    </row>
    <row r="85" spans="1:7" s="114" customFormat="1" ht="25.5" x14ac:dyDescent="0.25">
      <c r="A85" s="123" t="s">
        <v>106</v>
      </c>
      <c r="B85" s="97" t="s">
        <v>138</v>
      </c>
      <c r="C85" s="125" t="s">
        <v>26</v>
      </c>
      <c r="D85" s="145">
        <v>14</v>
      </c>
      <c r="E85" s="245"/>
      <c r="F85" s="119">
        <f>(D85*E85)</f>
        <v>0</v>
      </c>
      <c r="G85" s="29"/>
    </row>
    <row r="86" spans="1:7" s="114" customFormat="1" ht="12.75" x14ac:dyDescent="0.25">
      <c r="A86" s="123"/>
      <c r="B86" s="97"/>
      <c r="C86" s="125"/>
      <c r="D86" s="145"/>
      <c r="E86" s="245"/>
      <c r="F86" s="119"/>
      <c r="G86" s="29"/>
    </row>
    <row r="87" spans="1:7" s="114" customFormat="1" ht="25.5" x14ac:dyDescent="0.25">
      <c r="A87" s="123" t="s">
        <v>107</v>
      </c>
      <c r="B87" s="56" t="s">
        <v>152</v>
      </c>
      <c r="C87" s="127" t="s">
        <v>27</v>
      </c>
      <c r="D87" s="128">
        <v>36</v>
      </c>
      <c r="E87" s="243"/>
      <c r="F87" s="129">
        <f>(D87*E87)</f>
        <v>0</v>
      </c>
      <c r="G87" s="99"/>
    </row>
    <row r="88" spans="1:7" s="114" customFormat="1" ht="12.75" x14ac:dyDescent="0.25">
      <c r="A88" s="123"/>
      <c r="B88" s="56"/>
      <c r="C88" s="127"/>
      <c r="D88" s="128"/>
      <c r="E88" s="243"/>
      <c r="F88" s="129"/>
      <c r="G88" s="99"/>
    </row>
    <row r="89" spans="1:7" s="114" customFormat="1" ht="25.5" x14ac:dyDescent="0.25">
      <c r="A89" s="123" t="s">
        <v>108</v>
      </c>
      <c r="B89" s="56" t="s">
        <v>151</v>
      </c>
      <c r="C89" s="127" t="s">
        <v>27</v>
      </c>
      <c r="D89" s="128">
        <v>5</v>
      </c>
      <c r="E89" s="243"/>
      <c r="F89" s="129">
        <f>(D89*E89)</f>
        <v>0</v>
      </c>
      <c r="G89" s="99"/>
    </row>
    <row r="90" spans="1:7" s="114" customFormat="1" ht="12.75" x14ac:dyDescent="0.25">
      <c r="A90" s="123"/>
      <c r="B90" s="157"/>
      <c r="C90" s="131"/>
      <c r="D90" s="145"/>
      <c r="E90" s="245"/>
      <c r="F90" s="193"/>
      <c r="G90" s="99"/>
    </row>
    <row r="91" spans="1:7" s="114" customFormat="1" ht="38.25" x14ac:dyDescent="0.25">
      <c r="A91" s="123" t="s">
        <v>109</v>
      </c>
      <c r="B91" s="97" t="s">
        <v>133</v>
      </c>
      <c r="C91" s="127" t="s">
        <v>26</v>
      </c>
      <c r="D91" s="145">
        <v>5</v>
      </c>
      <c r="E91" s="245"/>
      <c r="F91" s="119">
        <f t="shared" ref="F91" si="8">D91*E91</f>
        <v>0</v>
      </c>
      <c r="G91" s="99"/>
    </row>
    <row r="92" spans="1:7" s="114" customFormat="1" ht="13.5" thickBot="1" x14ac:dyDescent="0.3">
      <c r="A92" s="142"/>
      <c r="B92" s="143"/>
      <c r="C92" s="144"/>
      <c r="D92" s="145"/>
      <c r="E92" s="245"/>
      <c r="F92" s="146"/>
      <c r="G92" s="29"/>
    </row>
    <row r="93" spans="1:7" s="114" customFormat="1" ht="14.25" thickTop="1" thickBot="1" x14ac:dyDescent="0.3">
      <c r="A93" s="138" t="s">
        <v>92</v>
      </c>
      <c r="B93" s="139" t="s">
        <v>56</v>
      </c>
      <c r="C93" s="140"/>
      <c r="D93" s="141"/>
      <c r="E93" s="247"/>
      <c r="F93" s="19">
        <f>+SUM(F85:F92)</f>
        <v>0</v>
      </c>
      <c r="G93" s="120"/>
    </row>
    <row r="94" spans="1:7" s="114" customFormat="1" ht="13.5" thickTop="1" x14ac:dyDescent="0.25">
      <c r="A94" s="142"/>
      <c r="B94" s="143"/>
      <c r="C94" s="144"/>
      <c r="D94" s="145"/>
      <c r="E94" s="245"/>
      <c r="F94" s="146"/>
      <c r="G94" s="120"/>
    </row>
    <row r="95" spans="1:7" s="114" customFormat="1" ht="12.75" x14ac:dyDescent="0.25">
      <c r="A95" s="50" t="s">
        <v>93</v>
      </c>
      <c r="B95" s="116" t="s">
        <v>141</v>
      </c>
      <c r="C95" s="117"/>
      <c r="D95" s="118"/>
      <c r="E95" s="243"/>
      <c r="F95" s="119"/>
      <c r="G95" s="120"/>
    </row>
    <row r="96" spans="1:7" s="114" customFormat="1" ht="12.75" x14ac:dyDescent="0.25">
      <c r="A96" s="123"/>
      <c r="B96" s="124"/>
      <c r="C96" s="125"/>
      <c r="D96" s="126"/>
      <c r="E96" s="244"/>
      <c r="F96" s="119"/>
      <c r="G96" s="120"/>
    </row>
    <row r="97" spans="1:12" s="114" customFormat="1" ht="25.5" x14ac:dyDescent="0.25">
      <c r="A97" s="123" t="s">
        <v>110</v>
      </c>
      <c r="B97" s="97" t="s">
        <v>142</v>
      </c>
      <c r="C97" s="127" t="s">
        <v>26</v>
      </c>
      <c r="D97" s="145">
        <v>2</v>
      </c>
      <c r="E97" s="245"/>
      <c r="F97" s="119">
        <f t="shared" ref="F97:F101" si="9">D97*E97</f>
        <v>0</v>
      </c>
      <c r="G97" s="120"/>
    </row>
    <row r="98" spans="1:12" s="114" customFormat="1" ht="12.75" x14ac:dyDescent="0.25">
      <c r="A98" s="123"/>
      <c r="B98" s="97"/>
      <c r="C98" s="127"/>
      <c r="D98" s="145"/>
      <c r="E98" s="245"/>
      <c r="F98" s="119"/>
      <c r="G98" s="120"/>
    </row>
    <row r="99" spans="1:12" s="114" customFormat="1" ht="89.25" x14ac:dyDescent="0.25">
      <c r="A99" s="123" t="s">
        <v>249</v>
      </c>
      <c r="B99" s="97" t="s">
        <v>143</v>
      </c>
      <c r="C99" s="127" t="s">
        <v>28</v>
      </c>
      <c r="D99" s="145">
        <v>10.5</v>
      </c>
      <c r="E99" s="245"/>
      <c r="F99" s="119">
        <f t="shared" si="9"/>
        <v>0</v>
      </c>
      <c r="G99" s="120"/>
    </row>
    <row r="100" spans="1:12" s="114" customFormat="1" ht="12.75" x14ac:dyDescent="0.25">
      <c r="A100" s="123"/>
      <c r="B100" s="97"/>
      <c r="C100" s="127"/>
      <c r="D100" s="145"/>
      <c r="E100" s="245"/>
      <c r="F100" s="119"/>
      <c r="G100" s="120"/>
    </row>
    <row r="101" spans="1:12" s="114" customFormat="1" ht="165.75" x14ac:dyDescent="0.25">
      <c r="A101" s="123" t="s">
        <v>250</v>
      </c>
      <c r="B101" s="97" t="s">
        <v>147</v>
      </c>
      <c r="C101" s="127" t="s">
        <v>26</v>
      </c>
      <c r="D101" s="145">
        <v>6</v>
      </c>
      <c r="E101" s="245"/>
      <c r="F101" s="119">
        <f t="shared" si="9"/>
        <v>0</v>
      </c>
      <c r="G101" s="120"/>
    </row>
    <row r="102" spans="1:12" s="114" customFormat="1" ht="13.5" thickBot="1" x14ac:dyDescent="0.3">
      <c r="A102" s="123"/>
      <c r="B102" s="97"/>
      <c r="C102" s="127"/>
      <c r="D102" s="145"/>
      <c r="E102" s="245"/>
      <c r="F102" s="119"/>
      <c r="G102" s="120"/>
    </row>
    <row r="103" spans="1:12" s="114" customFormat="1" ht="14.25" thickTop="1" thickBot="1" x14ac:dyDescent="0.3">
      <c r="A103" s="138" t="s">
        <v>93</v>
      </c>
      <c r="B103" s="139" t="s">
        <v>145</v>
      </c>
      <c r="C103" s="140"/>
      <c r="D103" s="141"/>
      <c r="E103" s="247"/>
      <c r="F103" s="19">
        <f>+SUM(F97:F102)</f>
        <v>0</v>
      </c>
      <c r="G103" s="120"/>
    </row>
    <row r="104" spans="1:12" s="114" customFormat="1" ht="13.5" thickTop="1" x14ac:dyDescent="0.25">
      <c r="A104" s="142"/>
      <c r="B104" s="143"/>
      <c r="C104" s="144"/>
      <c r="D104" s="145"/>
      <c r="E104" s="245"/>
      <c r="F104" s="119"/>
      <c r="G104" s="120"/>
    </row>
    <row r="105" spans="1:12" s="155" customFormat="1" ht="12.75" x14ac:dyDescent="0.25">
      <c r="A105" s="149" t="s">
        <v>155</v>
      </c>
      <c r="B105" s="150" t="s">
        <v>153</v>
      </c>
      <c r="C105" s="151"/>
      <c r="D105" s="152"/>
      <c r="E105" s="239"/>
      <c r="F105" s="153"/>
      <c r="G105" s="154"/>
    </row>
    <row r="106" spans="1:12" s="155" customFormat="1" ht="12.75" x14ac:dyDescent="0.25">
      <c r="A106" s="149"/>
      <c r="B106" s="150"/>
      <c r="C106" s="151"/>
      <c r="D106" s="152"/>
      <c r="E106" s="239"/>
      <c r="F106" s="153"/>
      <c r="G106" s="154"/>
    </row>
    <row r="107" spans="1:12" s="155" customFormat="1" ht="12.75" x14ac:dyDescent="0.25">
      <c r="A107" s="194" t="s">
        <v>156</v>
      </c>
      <c r="B107" s="150" t="s">
        <v>173</v>
      </c>
      <c r="C107" s="151"/>
      <c r="D107" s="152"/>
      <c r="E107" s="239"/>
      <c r="F107" s="98"/>
      <c r="G107" s="154"/>
    </row>
    <row r="108" spans="1:12" s="196" customFormat="1" ht="12.75" x14ac:dyDescent="0.25">
      <c r="A108" s="123"/>
      <c r="B108" s="97"/>
      <c r="C108" s="127"/>
      <c r="D108" s="145"/>
      <c r="E108" s="245"/>
      <c r="F108" s="119"/>
      <c r="G108" s="195"/>
    </row>
    <row r="109" spans="1:12" ht="51" x14ac:dyDescent="0.3">
      <c r="A109" s="123" t="s">
        <v>174</v>
      </c>
      <c r="B109" s="97" t="s">
        <v>162</v>
      </c>
      <c r="C109" s="127" t="s">
        <v>26</v>
      </c>
      <c r="D109" s="145">
        <v>13</v>
      </c>
      <c r="E109" s="245"/>
      <c r="F109" s="119">
        <f t="shared" ref="F109:F135" si="10">D109*E109</f>
        <v>0</v>
      </c>
      <c r="L109" s="180"/>
    </row>
    <row r="110" spans="1:12" x14ac:dyDescent="0.3">
      <c r="A110" s="123"/>
      <c r="B110" s="97"/>
      <c r="C110" s="127"/>
      <c r="D110" s="145"/>
      <c r="E110" s="245"/>
      <c r="F110" s="119"/>
      <c r="L110" s="180"/>
    </row>
    <row r="111" spans="1:12" ht="51" x14ac:dyDescent="0.3">
      <c r="A111" s="123" t="s">
        <v>175</v>
      </c>
      <c r="B111" s="97" t="s">
        <v>163</v>
      </c>
      <c r="C111" s="127" t="s">
        <v>26</v>
      </c>
      <c r="D111" s="145">
        <v>1</v>
      </c>
      <c r="E111" s="245"/>
      <c r="F111" s="119">
        <f t="shared" si="10"/>
        <v>0</v>
      </c>
      <c r="L111" s="180"/>
    </row>
    <row r="112" spans="1:12" x14ac:dyDescent="0.3">
      <c r="A112" s="123"/>
      <c r="B112" s="97"/>
      <c r="C112" s="127"/>
      <c r="D112" s="145"/>
      <c r="E112" s="245"/>
      <c r="F112" s="119"/>
      <c r="L112" s="180"/>
    </row>
    <row r="113" spans="1:12" ht="51" x14ac:dyDescent="0.3">
      <c r="A113" s="123" t="s">
        <v>176</v>
      </c>
      <c r="B113" s="97" t="s">
        <v>164</v>
      </c>
      <c r="C113" s="127" t="s">
        <v>26</v>
      </c>
      <c r="D113" s="145">
        <v>2</v>
      </c>
      <c r="E113" s="245"/>
      <c r="F113" s="119">
        <f t="shared" si="10"/>
        <v>0</v>
      </c>
      <c r="L113" s="180"/>
    </row>
    <row r="114" spans="1:12" x14ac:dyDescent="0.3">
      <c r="A114" s="123"/>
      <c r="B114" s="97"/>
      <c r="C114" s="127"/>
      <c r="D114" s="145"/>
      <c r="E114" s="245"/>
      <c r="F114" s="119"/>
      <c r="L114" s="180"/>
    </row>
    <row r="115" spans="1:12" ht="89.25" x14ac:dyDescent="0.3">
      <c r="A115" s="123" t="s">
        <v>177</v>
      </c>
      <c r="B115" s="97" t="s">
        <v>178</v>
      </c>
      <c r="C115" s="127" t="s">
        <v>165</v>
      </c>
      <c r="D115" s="145">
        <v>37</v>
      </c>
      <c r="E115" s="245"/>
      <c r="F115" s="119">
        <f>D115*E115</f>
        <v>0</v>
      </c>
      <c r="L115" s="180"/>
    </row>
    <row r="116" spans="1:12" x14ac:dyDescent="0.3">
      <c r="A116" s="123"/>
      <c r="B116" s="97"/>
      <c r="C116" s="127"/>
      <c r="D116" s="145"/>
      <c r="E116" s="245"/>
      <c r="F116" s="119"/>
      <c r="L116" s="180"/>
    </row>
    <row r="117" spans="1:12" ht="89.25" x14ac:dyDescent="0.3">
      <c r="A117" s="123" t="s">
        <v>182</v>
      </c>
      <c r="B117" s="97" t="s">
        <v>179</v>
      </c>
      <c r="C117" s="127" t="s">
        <v>165</v>
      </c>
      <c r="D117" s="145">
        <v>100</v>
      </c>
      <c r="E117" s="245"/>
      <c r="F117" s="119">
        <f t="shared" si="10"/>
        <v>0</v>
      </c>
      <c r="L117" s="180"/>
    </row>
    <row r="118" spans="1:12" x14ac:dyDescent="0.3">
      <c r="A118" s="123"/>
      <c r="B118" s="97"/>
      <c r="C118" s="127"/>
      <c r="D118" s="145"/>
      <c r="E118" s="245"/>
      <c r="F118" s="119"/>
      <c r="L118" s="180"/>
    </row>
    <row r="119" spans="1:12" ht="89.25" x14ac:dyDescent="0.3">
      <c r="A119" s="123" t="s">
        <v>183</v>
      </c>
      <c r="B119" s="97" t="s">
        <v>180</v>
      </c>
      <c r="C119" s="127" t="s">
        <v>165</v>
      </c>
      <c r="D119" s="145">
        <v>45</v>
      </c>
      <c r="E119" s="245"/>
      <c r="F119" s="119">
        <f t="shared" si="10"/>
        <v>0</v>
      </c>
      <c r="L119" s="180"/>
    </row>
    <row r="120" spans="1:12" x14ac:dyDescent="0.3">
      <c r="A120" s="123"/>
      <c r="B120" s="97"/>
      <c r="C120" s="127"/>
      <c r="D120" s="145"/>
      <c r="E120" s="245"/>
      <c r="F120" s="119"/>
      <c r="L120" s="180"/>
    </row>
    <row r="121" spans="1:12" ht="114.75" x14ac:dyDescent="0.3">
      <c r="A121" s="123" t="s">
        <v>184</v>
      </c>
      <c r="B121" s="97" t="s">
        <v>181</v>
      </c>
      <c r="C121" s="127" t="s">
        <v>165</v>
      </c>
      <c r="D121" s="145">
        <v>580</v>
      </c>
      <c r="E121" s="245"/>
      <c r="F121" s="119">
        <f>D121*E121</f>
        <v>0</v>
      </c>
      <c r="L121" s="180"/>
    </row>
    <row r="122" spans="1:12" x14ac:dyDescent="0.3">
      <c r="A122" s="123"/>
      <c r="B122" s="97"/>
      <c r="C122" s="127"/>
      <c r="D122" s="145"/>
      <c r="E122" s="245"/>
      <c r="F122" s="119"/>
      <c r="L122" s="180"/>
    </row>
    <row r="123" spans="1:12" ht="51" x14ac:dyDescent="0.3">
      <c r="A123" s="123" t="s">
        <v>185</v>
      </c>
      <c r="B123" s="97" t="s">
        <v>166</v>
      </c>
      <c r="C123" s="127" t="s">
        <v>26</v>
      </c>
      <c r="D123" s="145">
        <v>21</v>
      </c>
      <c r="E123" s="245"/>
      <c r="F123" s="119">
        <f t="shared" si="10"/>
        <v>0</v>
      </c>
      <c r="L123" s="180"/>
    </row>
    <row r="124" spans="1:12" x14ac:dyDescent="0.3">
      <c r="A124" s="123"/>
      <c r="B124" s="97"/>
      <c r="C124" s="127"/>
      <c r="D124" s="145"/>
      <c r="E124" s="245"/>
      <c r="F124" s="119"/>
      <c r="L124" s="180"/>
    </row>
    <row r="125" spans="1:12" ht="51" x14ac:dyDescent="0.3">
      <c r="A125" s="123" t="s">
        <v>186</v>
      </c>
      <c r="B125" s="97" t="s">
        <v>167</v>
      </c>
      <c r="C125" s="127" t="s">
        <v>26</v>
      </c>
      <c r="D125" s="145">
        <v>3</v>
      </c>
      <c r="E125" s="245"/>
      <c r="F125" s="119">
        <f t="shared" si="10"/>
        <v>0</v>
      </c>
      <c r="L125" s="180"/>
    </row>
    <row r="126" spans="1:12" x14ac:dyDescent="0.3">
      <c r="A126" s="123"/>
      <c r="B126" s="97"/>
      <c r="C126" s="127"/>
      <c r="D126" s="145"/>
      <c r="E126" s="245"/>
      <c r="F126" s="119"/>
      <c r="L126" s="180"/>
    </row>
    <row r="127" spans="1:12" ht="25.5" x14ac:dyDescent="0.3">
      <c r="A127" s="123" t="s">
        <v>187</v>
      </c>
      <c r="B127" s="97" t="s">
        <v>168</v>
      </c>
      <c r="C127" s="127" t="s">
        <v>26</v>
      </c>
      <c r="D127" s="145">
        <v>1</v>
      </c>
      <c r="E127" s="245"/>
      <c r="F127" s="119">
        <f t="shared" si="10"/>
        <v>0</v>
      </c>
      <c r="L127" s="180"/>
    </row>
    <row r="128" spans="1:12" x14ac:dyDescent="0.3">
      <c r="A128" s="123"/>
      <c r="B128" s="97"/>
      <c r="C128" s="127"/>
      <c r="D128" s="145"/>
      <c r="E128" s="245"/>
      <c r="F128" s="119"/>
      <c r="L128" s="180"/>
    </row>
    <row r="129" spans="1:12" ht="25.5" x14ac:dyDescent="0.3">
      <c r="A129" s="123" t="s">
        <v>188</v>
      </c>
      <c r="B129" s="97" t="s">
        <v>169</v>
      </c>
      <c r="C129" s="127" t="s">
        <v>26</v>
      </c>
      <c r="D129" s="145">
        <v>1</v>
      </c>
      <c r="E129" s="245"/>
      <c r="F129" s="119">
        <f t="shared" si="10"/>
        <v>0</v>
      </c>
      <c r="L129" s="180"/>
    </row>
    <row r="130" spans="1:12" x14ac:dyDescent="0.3">
      <c r="A130" s="123"/>
      <c r="B130" s="97"/>
      <c r="C130" s="127"/>
      <c r="D130" s="145"/>
      <c r="E130" s="245"/>
      <c r="F130" s="119"/>
      <c r="L130" s="180"/>
    </row>
    <row r="131" spans="1:12" ht="38.25" x14ac:dyDescent="0.3">
      <c r="A131" s="123" t="s">
        <v>189</v>
      </c>
      <c r="B131" s="97" t="s">
        <v>170</v>
      </c>
      <c r="C131" s="127" t="s">
        <v>28</v>
      </c>
      <c r="D131" s="145">
        <v>9</v>
      </c>
      <c r="E131" s="245"/>
      <c r="F131" s="119">
        <f t="shared" si="10"/>
        <v>0</v>
      </c>
      <c r="L131" s="180"/>
    </row>
    <row r="132" spans="1:12" x14ac:dyDescent="0.3">
      <c r="A132" s="123"/>
      <c r="B132" s="97"/>
      <c r="C132" s="127"/>
      <c r="D132" s="145"/>
      <c r="E132" s="245"/>
      <c r="F132" s="119"/>
      <c r="L132" s="180"/>
    </row>
    <row r="133" spans="1:12" ht="25.5" x14ac:dyDescent="0.3">
      <c r="A133" s="123" t="s">
        <v>190</v>
      </c>
      <c r="B133" s="97" t="s">
        <v>171</v>
      </c>
      <c r="C133" s="127" t="s">
        <v>26</v>
      </c>
      <c r="D133" s="145">
        <v>6</v>
      </c>
      <c r="E133" s="245"/>
      <c r="F133" s="119">
        <f t="shared" si="10"/>
        <v>0</v>
      </c>
      <c r="L133" s="180"/>
    </row>
    <row r="134" spans="1:12" x14ac:dyDescent="0.3">
      <c r="A134" s="123"/>
      <c r="B134" s="97"/>
      <c r="C134" s="127"/>
      <c r="D134" s="145"/>
      <c r="E134" s="245"/>
      <c r="F134" s="119"/>
      <c r="L134" s="180"/>
    </row>
    <row r="135" spans="1:12" ht="25.5" x14ac:dyDescent="0.3">
      <c r="A135" s="123" t="s">
        <v>191</v>
      </c>
      <c r="B135" s="97" t="s">
        <v>172</v>
      </c>
      <c r="C135" s="127" t="s">
        <v>165</v>
      </c>
      <c r="D135" s="145">
        <v>500</v>
      </c>
      <c r="E135" s="245"/>
      <c r="F135" s="119">
        <f t="shared" si="10"/>
        <v>0</v>
      </c>
      <c r="L135" s="180"/>
    </row>
    <row r="136" spans="1:12" ht="17.25" thickBot="1" x14ac:dyDescent="0.35">
      <c r="A136" s="156"/>
      <c r="B136" s="157"/>
      <c r="C136" s="131"/>
      <c r="D136" s="145"/>
      <c r="E136" s="245"/>
      <c r="F136" s="193"/>
      <c r="L136" s="180"/>
    </row>
    <row r="137" spans="1:12" s="148" customFormat="1" ht="14.25" thickTop="1" thickBot="1" x14ac:dyDescent="0.3">
      <c r="A137" s="158" t="s">
        <v>93</v>
      </c>
      <c r="B137" s="159" t="s">
        <v>154</v>
      </c>
      <c r="C137" s="160"/>
      <c r="D137" s="161"/>
      <c r="E137" s="248"/>
      <c r="F137" s="18">
        <f>SUM(F107:F135)</f>
        <v>0</v>
      </c>
      <c r="G137" s="147"/>
    </row>
    <row r="138" spans="1:12" s="148" customFormat="1" ht="13.5" thickTop="1" x14ac:dyDescent="0.25">
      <c r="A138" s="142"/>
      <c r="B138" s="143"/>
      <c r="C138" s="144"/>
      <c r="D138" s="145"/>
      <c r="E138" s="245"/>
      <c r="F138" s="146"/>
      <c r="G138" s="147"/>
    </row>
    <row r="139" spans="1:12" x14ac:dyDescent="0.3">
      <c r="A139" s="50" t="s">
        <v>157</v>
      </c>
      <c r="B139" s="167" t="s">
        <v>25</v>
      </c>
      <c r="C139" s="168"/>
      <c r="D139" s="58"/>
      <c r="E139" s="232"/>
      <c r="F139" s="166"/>
    </row>
    <row r="140" spans="1:12" x14ac:dyDescent="0.3">
      <c r="A140" s="50"/>
      <c r="B140" s="167"/>
      <c r="C140" s="168"/>
      <c r="D140" s="58"/>
      <c r="E140" s="232"/>
      <c r="F140" s="166"/>
      <c r="G140" s="30"/>
    </row>
    <row r="141" spans="1:12" ht="38.25" x14ac:dyDescent="0.3">
      <c r="A141" s="55" t="s">
        <v>158</v>
      </c>
      <c r="B141" s="56" t="s">
        <v>66</v>
      </c>
      <c r="C141" s="57" t="s">
        <v>26</v>
      </c>
      <c r="D141" s="58">
        <v>1</v>
      </c>
      <c r="E141" s="232"/>
      <c r="F141" s="59">
        <f t="shared" ref="F141:F143" si="11">(D141*E141)</f>
        <v>0</v>
      </c>
      <c r="G141" s="30"/>
    </row>
    <row r="142" spans="1:12" x14ac:dyDescent="0.3">
      <c r="A142" s="55"/>
      <c r="B142" s="56"/>
      <c r="C142" s="57"/>
      <c r="D142" s="58"/>
      <c r="E142" s="232"/>
      <c r="F142" s="59"/>
      <c r="G142" s="30"/>
    </row>
    <row r="143" spans="1:12" ht="38.25" x14ac:dyDescent="0.3">
      <c r="A143" s="55" t="s">
        <v>159</v>
      </c>
      <c r="B143" s="97" t="s">
        <v>140</v>
      </c>
      <c r="C143" s="197" t="s">
        <v>29</v>
      </c>
      <c r="D143" s="152">
        <v>3426</v>
      </c>
      <c r="E143" s="239"/>
      <c r="F143" s="98">
        <f t="shared" si="11"/>
        <v>0</v>
      </c>
      <c r="L143" s="180"/>
    </row>
    <row r="144" spans="1:12" ht="17.25" thickBot="1" x14ac:dyDescent="0.35">
      <c r="A144" s="170"/>
      <c r="B144" s="171"/>
      <c r="C144" s="172"/>
      <c r="D144" s="86"/>
      <c r="E144" s="236"/>
      <c r="F144" s="173"/>
      <c r="L144" s="180"/>
    </row>
    <row r="145" spans="1:12" ht="18" thickTop="1" thickBot="1" x14ac:dyDescent="0.35">
      <c r="A145" s="158" t="s">
        <v>157</v>
      </c>
      <c r="B145" s="159" t="s">
        <v>32</v>
      </c>
      <c r="C145" s="160"/>
      <c r="D145" s="161"/>
      <c r="E145" s="248"/>
      <c r="F145" s="18">
        <f>SUM(F141:F144)</f>
        <v>0</v>
      </c>
      <c r="L145" s="180"/>
    </row>
    <row r="146" spans="1:12" ht="17.25" thickTop="1" x14ac:dyDescent="0.3">
      <c r="A146" s="30"/>
      <c r="B146" s="30"/>
      <c r="C146" s="30"/>
      <c r="D146" s="30"/>
      <c r="E146" s="254"/>
      <c r="F146" s="30"/>
      <c r="L146" s="180"/>
    </row>
    <row r="147" spans="1:12" x14ac:dyDescent="0.3">
      <c r="A147" s="30"/>
      <c r="B147" s="30"/>
      <c r="C147" s="30"/>
      <c r="D147" s="30"/>
      <c r="E147" s="254"/>
      <c r="F147" s="30"/>
      <c r="L147" s="180"/>
    </row>
    <row r="148" spans="1:12" x14ac:dyDescent="0.3">
      <c r="A148" s="30"/>
      <c r="B148" s="30"/>
      <c r="C148" s="30"/>
      <c r="D148" s="30"/>
      <c r="E148" s="254"/>
      <c r="F148" s="30"/>
      <c r="L148" s="180"/>
    </row>
    <row r="149" spans="1:12" x14ac:dyDescent="0.3">
      <c r="A149" s="30"/>
      <c r="B149" s="30"/>
      <c r="C149" s="30"/>
      <c r="D149" s="30"/>
      <c r="E149" s="30"/>
      <c r="F149" s="30"/>
      <c r="L149" s="180"/>
    </row>
    <row r="150" spans="1:12" x14ac:dyDescent="0.3">
      <c r="A150" s="30"/>
      <c r="B150" s="30"/>
      <c r="C150" s="30"/>
      <c r="D150" s="30"/>
      <c r="E150" s="30"/>
      <c r="F150" s="30"/>
      <c r="L150" s="180"/>
    </row>
    <row r="151" spans="1:12" x14ac:dyDescent="0.3">
      <c r="A151" s="30"/>
      <c r="B151" s="30"/>
      <c r="C151" s="30"/>
      <c r="D151" s="30"/>
      <c r="E151" s="30"/>
      <c r="F151" s="30"/>
      <c r="L151" s="180"/>
    </row>
    <row r="152" spans="1:12" x14ac:dyDescent="0.3">
      <c r="A152" s="30"/>
      <c r="B152" s="30"/>
      <c r="C152" s="30"/>
      <c r="D152" s="30"/>
      <c r="E152" s="30"/>
      <c r="F152" s="30"/>
      <c r="L152" s="180"/>
    </row>
    <row r="153" spans="1:12" x14ac:dyDescent="0.3">
      <c r="A153" s="30"/>
      <c r="B153" s="30"/>
      <c r="C153" s="30"/>
      <c r="D153" s="30"/>
      <c r="E153" s="30"/>
      <c r="F153" s="30"/>
      <c r="L153" s="180"/>
    </row>
    <row r="154" spans="1:12" x14ac:dyDescent="0.3">
      <c r="A154" s="30"/>
      <c r="B154" s="30"/>
      <c r="C154" s="30"/>
      <c r="D154" s="30"/>
      <c r="E154" s="30"/>
      <c r="F154" s="30"/>
      <c r="L154" s="180"/>
    </row>
    <row r="155" spans="1:12" x14ac:dyDescent="0.3">
      <c r="A155" s="30"/>
      <c r="B155" s="30"/>
      <c r="C155" s="30"/>
      <c r="D155" s="30"/>
      <c r="E155" s="30"/>
      <c r="F155" s="30"/>
      <c r="L155" s="180"/>
    </row>
    <row r="156" spans="1:12" x14ac:dyDescent="0.3">
      <c r="A156" s="30"/>
      <c r="B156" s="30"/>
      <c r="C156" s="30"/>
      <c r="D156" s="30"/>
      <c r="E156" s="30"/>
      <c r="F156" s="30"/>
      <c r="L156" s="180"/>
    </row>
    <row r="157" spans="1:12" x14ac:dyDescent="0.3">
      <c r="A157" s="30"/>
      <c r="B157" s="30"/>
      <c r="C157" s="30"/>
      <c r="D157" s="30"/>
      <c r="E157" s="30"/>
      <c r="F157" s="30"/>
      <c r="L157" s="180"/>
    </row>
    <row r="158" spans="1:12" x14ac:dyDescent="0.3">
      <c r="A158" s="30"/>
      <c r="B158" s="30"/>
      <c r="C158" s="30"/>
      <c r="D158" s="30"/>
      <c r="E158" s="30"/>
      <c r="F158" s="30"/>
      <c r="L158" s="180"/>
    </row>
    <row r="159" spans="1:12" x14ac:dyDescent="0.3">
      <c r="A159" s="30"/>
      <c r="B159" s="30"/>
      <c r="C159" s="30"/>
      <c r="D159" s="30"/>
      <c r="E159" s="30"/>
      <c r="F159" s="30"/>
      <c r="L159" s="180"/>
    </row>
    <row r="160" spans="1:12" x14ac:dyDescent="0.3">
      <c r="A160" s="30"/>
      <c r="B160" s="30"/>
      <c r="C160" s="30"/>
      <c r="D160" s="30"/>
      <c r="E160" s="30"/>
      <c r="F160" s="30"/>
      <c r="L160" s="180"/>
    </row>
    <row r="161" spans="1:12" x14ac:dyDescent="0.3">
      <c r="A161" s="30"/>
      <c r="B161" s="30"/>
      <c r="C161" s="30"/>
      <c r="D161" s="30"/>
      <c r="E161" s="30"/>
      <c r="F161" s="30"/>
      <c r="L161" s="180"/>
    </row>
    <row r="162" spans="1:12" x14ac:dyDescent="0.3">
      <c r="A162" s="30"/>
      <c r="B162" s="30"/>
      <c r="C162" s="30"/>
      <c r="D162" s="30"/>
      <c r="E162" s="30"/>
      <c r="F162" s="30"/>
      <c r="L162" s="180"/>
    </row>
    <row r="163" spans="1:12" x14ac:dyDescent="0.3">
      <c r="A163" s="30"/>
      <c r="B163" s="30"/>
      <c r="C163" s="30"/>
      <c r="D163" s="30"/>
      <c r="E163" s="30"/>
      <c r="F163" s="30"/>
      <c r="L163" s="180"/>
    </row>
    <row r="164" spans="1:12" x14ac:dyDescent="0.3">
      <c r="A164" s="30"/>
      <c r="B164" s="30"/>
      <c r="C164" s="30"/>
      <c r="D164" s="30"/>
      <c r="E164" s="30"/>
      <c r="F164" s="30"/>
      <c r="L164" s="180"/>
    </row>
    <row r="165" spans="1:12" x14ac:dyDescent="0.3">
      <c r="A165" s="30"/>
      <c r="B165" s="30"/>
      <c r="C165" s="30"/>
      <c r="D165" s="30"/>
      <c r="E165" s="30"/>
      <c r="F165" s="30"/>
      <c r="L165" s="180"/>
    </row>
    <row r="166" spans="1:12" x14ac:dyDescent="0.3">
      <c r="A166" s="30"/>
      <c r="B166" s="30"/>
      <c r="C166" s="30"/>
      <c r="D166" s="30"/>
      <c r="E166" s="30"/>
      <c r="F166" s="30"/>
      <c r="L166" s="180"/>
    </row>
    <row r="167" spans="1:12" x14ac:dyDescent="0.3">
      <c r="A167" s="30"/>
      <c r="B167" s="30"/>
      <c r="C167" s="30"/>
      <c r="D167" s="30"/>
      <c r="E167" s="30"/>
      <c r="F167" s="30"/>
      <c r="L167" s="180"/>
    </row>
    <row r="168" spans="1:12" x14ac:dyDescent="0.3">
      <c r="A168" s="30"/>
      <c r="B168" s="30"/>
      <c r="C168" s="30"/>
      <c r="D168" s="30"/>
      <c r="E168" s="30"/>
      <c r="F168" s="30"/>
      <c r="L168" s="180"/>
    </row>
    <row r="169" spans="1:12" x14ac:dyDescent="0.3">
      <c r="A169" s="30"/>
      <c r="B169" s="30"/>
      <c r="C169" s="30"/>
      <c r="D169" s="30"/>
      <c r="E169" s="30"/>
      <c r="F169" s="30"/>
      <c r="L169" s="180"/>
    </row>
    <row r="170" spans="1:12" x14ac:dyDescent="0.3">
      <c r="A170" s="30"/>
      <c r="B170" s="30"/>
      <c r="C170" s="30"/>
      <c r="D170" s="30"/>
      <c r="E170" s="30"/>
      <c r="F170" s="30"/>
      <c r="L170" s="180"/>
    </row>
    <row r="171" spans="1:12" x14ac:dyDescent="0.3">
      <c r="A171" s="30"/>
      <c r="B171" s="30"/>
      <c r="C171" s="30"/>
      <c r="D171" s="30"/>
      <c r="E171" s="30"/>
      <c r="F171" s="30"/>
      <c r="L171" s="180"/>
    </row>
    <row r="172" spans="1:12" x14ac:dyDescent="0.3">
      <c r="A172" s="30"/>
      <c r="B172" s="30"/>
      <c r="C172" s="30"/>
      <c r="D172" s="30"/>
      <c r="E172" s="30"/>
      <c r="F172" s="30"/>
      <c r="L172" s="180"/>
    </row>
    <row r="173" spans="1:12" x14ac:dyDescent="0.3">
      <c r="A173" s="30"/>
      <c r="B173" s="30"/>
      <c r="C173" s="30"/>
      <c r="D173" s="30"/>
      <c r="E173" s="30"/>
      <c r="F173" s="30"/>
      <c r="L173" s="180"/>
    </row>
    <row r="174" spans="1:12" x14ac:dyDescent="0.3">
      <c r="A174" s="30"/>
      <c r="B174" s="30"/>
      <c r="C174" s="30"/>
      <c r="D174" s="30"/>
      <c r="E174" s="30"/>
      <c r="F174" s="30"/>
      <c r="L174" s="180"/>
    </row>
    <row r="175" spans="1:12" x14ac:dyDescent="0.3">
      <c r="A175" s="30"/>
      <c r="B175" s="30"/>
      <c r="C175" s="30"/>
      <c r="D175" s="30"/>
      <c r="E175" s="30"/>
      <c r="F175" s="30"/>
      <c r="L175" s="180"/>
    </row>
    <row r="176" spans="1:12" x14ac:dyDescent="0.3">
      <c r="A176" s="30"/>
      <c r="B176" s="30"/>
      <c r="C176" s="30"/>
      <c r="D176" s="30"/>
      <c r="E176" s="30"/>
      <c r="F176" s="30"/>
      <c r="L176" s="180"/>
    </row>
    <row r="177" spans="1:12" x14ac:dyDescent="0.3">
      <c r="A177" s="30"/>
      <c r="B177" s="30"/>
      <c r="C177" s="30"/>
      <c r="D177" s="30"/>
      <c r="E177" s="30"/>
      <c r="F177" s="30"/>
      <c r="L177" s="180"/>
    </row>
    <row r="178" spans="1:12" x14ac:dyDescent="0.3">
      <c r="A178" s="30"/>
      <c r="B178" s="30"/>
      <c r="C178" s="30"/>
      <c r="D178" s="30"/>
      <c r="E178" s="30"/>
      <c r="F178" s="30"/>
      <c r="L178" s="180"/>
    </row>
    <row r="179" spans="1:12" x14ac:dyDescent="0.3">
      <c r="A179" s="30"/>
      <c r="B179" s="30"/>
      <c r="C179" s="30"/>
      <c r="D179" s="30"/>
      <c r="E179" s="30"/>
      <c r="F179" s="30"/>
      <c r="L179" s="180"/>
    </row>
    <row r="180" spans="1:12" x14ac:dyDescent="0.3">
      <c r="A180" s="30"/>
      <c r="B180" s="30"/>
      <c r="C180" s="30"/>
      <c r="D180" s="30"/>
      <c r="E180" s="30"/>
      <c r="F180" s="30"/>
      <c r="L180" s="180"/>
    </row>
    <row r="181" spans="1:12" x14ac:dyDescent="0.3">
      <c r="A181" s="30"/>
      <c r="B181" s="30"/>
      <c r="C181" s="30"/>
      <c r="D181" s="30"/>
      <c r="E181" s="30"/>
      <c r="F181" s="30"/>
      <c r="L181" s="180"/>
    </row>
    <row r="182" spans="1:12" x14ac:dyDescent="0.3">
      <c r="A182" s="30"/>
      <c r="B182" s="30"/>
      <c r="C182" s="30"/>
      <c r="D182" s="30"/>
      <c r="E182" s="30"/>
      <c r="F182" s="30"/>
      <c r="L182" s="180"/>
    </row>
    <row r="183" spans="1:12" x14ac:dyDescent="0.3">
      <c r="A183" s="30"/>
      <c r="B183" s="30"/>
      <c r="C183" s="30"/>
      <c r="D183" s="30"/>
      <c r="E183" s="30"/>
      <c r="F183" s="30"/>
      <c r="L183" s="180"/>
    </row>
    <row r="184" spans="1:12" x14ac:dyDescent="0.3">
      <c r="A184" s="30"/>
      <c r="B184" s="30"/>
      <c r="C184" s="30"/>
      <c r="D184" s="30"/>
      <c r="E184" s="30"/>
      <c r="F184" s="30"/>
      <c r="L184" s="180"/>
    </row>
    <row r="185" spans="1:12" x14ac:dyDescent="0.3">
      <c r="A185" s="30"/>
      <c r="B185" s="30"/>
      <c r="C185" s="30"/>
      <c r="D185" s="30"/>
      <c r="E185" s="30"/>
      <c r="F185" s="30"/>
      <c r="L185" s="180"/>
    </row>
    <row r="186" spans="1:12" x14ac:dyDescent="0.3">
      <c r="A186" s="30"/>
      <c r="B186" s="30"/>
      <c r="C186" s="30"/>
      <c r="D186" s="30"/>
      <c r="E186" s="30"/>
      <c r="F186" s="30"/>
      <c r="L186" s="180"/>
    </row>
    <row r="187" spans="1:12" x14ac:dyDescent="0.3">
      <c r="A187" s="30"/>
      <c r="B187" s="30"/>
      <c r="C187" s="30"/>
      <c r="D187" s="30"/>
      <c r="E187" s="30"/>
      <c r="F187" s="30"/>
      <c r="L187" s="180"/>
    </row>
    <row r="188" spans="1:12" x14ac:dyDescent="0.3">
      <c r="A188" s="30"/>
      <c r="B188" s="30"/>
      <c r="C188" s="30"/>
      <c r="D188" s="30"/>
      <c r="E188" s="30"/>
      <c r="F188" s="30"/>
      <c r="L188" s="180"/>
    </row>
    <row r="189" spans="1:12" x14ac:dyDescent="0.3">
      <c r="A189" s="30"/>
      <c r="B189" s="30"/>
      <c r="C189" s="30"/>
      <c r="D189" s="30"/>
      <c r="E189" s="30"/>
      <c r="F189" s="30"/>
      <c r="L189" s="180"/>
    </row>
    <row r="190" spans="1:12" x14ac:dyDescent="0.3">
      <c r="A190" s="30"/>
      <c r="B190" s="30"/>
      <c r="C190" s="30"/>
      <c r="D190" s="30"/>
      <c r="E190" s="30"/>
      <c r="F190" s="30"/>
      <c r="L190" s="180"/>
    </row>
    <row r="191" spans="1:12" x14ac:dyDescent="0.3">
      <c r="A191" s="30"/>
      <c r="B191" s="30"/>
      <c r="C191" s="30"/>
      <c r="D191" s="30"/>
      <c r="E191" s="30"/>
      <c r="F191" s="30"/>
      <c r="L191" s="180"/>
    </row>
    <row r="192" spans="1:12" x14ac:dyDescent="0.3">
      <c r="A192" s="30"/>
      <c r="B192" s="30"/>
      <c r="C192" s="30"/>
      <c r="D192" s="30"/>
      <c r="E192" s="30"/>
      <c r="F192" s="30"/>
      <c r="L192" s="180"/>
    </row>
    <row r="193" spans="1:12" x14ac:dyDescent="0.3">
      <c r="A193" s="30"/>
      <c r="B193" s="30"/>
      <c r="C193" s="30"/>
      <c r="D193" s="30"/>
      <c r="E193" s="30"/>
      <c r="F193" s="30"/>
      <c r="L193" s="180"/>
    </row>
    <row r="194" spans="1:12" x14ac:dyDescent="0.3">
      <c r="A194" s="30"/>
      <c r="B194" s="30"/>
      <c r="C194" s="30"/>
      <c r="D194" s="30"/>
      <c r="E194" s="30"/>
      <c r="F194" s="30"/>
      <c r="L194" s="180"/>
    </row>
    <row r="195" spans="1:12" x14ac:dyDescent="0.3">
      <c r="A195" s="30"/>
      <c r="B195" s="30"/>
      <c r="C195" s="30"/>
      <c r="D195" s="30"/>
      <c r="E195" s="30"/>
      <c r="F195" s="30"/>
      <c r="L195" s="180"/>
    </row>
    <row r="196" spans="1:12" x14ac:dyDescent="0.3">
      <c r="A196" s="30"/>
      <c r="B196" s="30"/>
      <c r="C196" s="30"/>
      <c r="D196" s="30"/>
      <c r="E196" s="30"/>
      <c r="F196" s="30"/>
      <c r="L196" s="180"/>
    </row>
    <row r="197" spans="1:12" x14ac:dyDescent="0.3">
      <c r="A197" s="30"/>
      <c r="B197" s="30"/>
      <c r="C197" s="30"/>
      <c r="D197" s="30"/>
      <c r="E197" s="30"/>
      <c r="F197" s="30"/>
      <c r="L197" s="180"/>
    </row>
    <row r="198" spans="1:12" x14ac:dyDescent="0.3">
      <c r="A198" s="30"/>
      <c r="B198" s="30"/>
      <c r="C198" s="30"/>
      <c r="D198" s="30"/>
      <c r="E198" s="30"/>
      <c r="F198" s="30"/>
      <c r="L198" s="180"/>
    </row>
    <row r="199" spans="1:12" x14ac:dyDescent="0.3">
      <c r="A199" s="30"/>
      <c r="B199" s="30"/>
      <c r="C199" s="30"/>
      <c r="D199" s="30"/>
      <c r="E199" s="30"/>
      <c r="F199" s="30"/>
      <c r="L199" s="180"/>
    </row>
    <row r="200" spans="1:12" x14ac:dyDescent="0.3">
      <c r="A200" s="30"/>
      <c r="B200" s="30"/>
      <c r="C200" s="30"/>
      <c r="D200" s="30"/>
      <c r="E200" s="30"/>
      <c r="F200" s="30"/>
      <c r="L200" s="180"/>
    </row>
    <row r="201" spans="1:12" x14ac:dyDescent="0.3">
      <c r="A201" s="30"/>
      <c r="B201" s="30"/>
      <c r="C201" s="30"/>
      <c r="D201" s="30"/>
      <c r="E201" s="30"/>
      <c r="F201" s="30"/>
      <c r="L201" s="180"/>
    </row>
    <row r="202" spans="1:12" x14ac:dyDescent="0.3">
      <c r="A202" s="30"/>
      <c r="B202" s="30"/>
      <c r="C202" s="30"/>
      <c r="D202" s="30"/>
      <c r="E202" s="30"/>
      <c r="F202" s="30"/>
      <c r="L202" s="180"/>
    </row>
    <row r="203" spans="1:12" x14ac:dyDescent="0.3">
      <c r="A203" s="30"/>
      <c r="B203" s="30"/>
      <c r="C203" s="30"/>
      <c r="D203" s="30"/>
      <c r="E203" s="30"/>
      <c r="F203" s="30"/>
      <c r="L203" s="180"/>
    </row>
    <row r="204" spans="1:12" x14ac:dyDescent="0.3">
      <c r="A204" s="30"/>
      <c r="B204" s="30"/>
      <c r="C204" s="30"/>
      <c r="D204" s="30"/>
      <c r="E204" s="30"/>
      <c r="F204" s="30"/>
      <c r="L204" s="180"/>
    </row>
    <row r="205" spans="1:12" x14ac:dyDescent="0.3">
      <c r="A205" s="30"/>
      <c r="B205" s="30"/>
      <c r="C205" s="30"/>
      <c r="D205" s="30"/>
      <c r="E205" s="30"/>
      <c r="F205" s="30"/>
      <c r="L205" s="180"/>
    </row>
    <row r="206" spans="1:12" x14ac:dyDescent="0.3">
      <c r="A206" s="30"/>
      <c r="B206" s="30"/>
      <c r="C206" s="30"/>
      <c r="D206" s="30"/>
      <c r="E206" s="30"/>
      <c r="F206" s="30"/>
      <c r="L206" s="180"/>
    </row>
    <row r="207" spans="1:12" x14ac:dyDescent="0.3">
      <c r="A207" s="30"/>
      <c r="B207" s="30"/>
      <c r="C207" s="30"/>
      <c r="D207" s="30"/>
      <c r="E207" s="30"/>
      <c r="F207" s="30"/>
      <c r="L207" s="180"/>
    </row>
    <row r="208" spans="1:12" x14ac:dyDescent="0.3">
      <c r="A208" s="30"/>
      <c r="B208" s="30"/>
      <c r="C208" s="30"/>
      <c r="D208" s="30"/>
      <c r="E208" s="30"/>
      <c r="F208" s="30"/>
      <c r="L208" s="180"/>
    </row>
    <row r="209" spans="1:12" x14ac:dyDescent="0.3">
      <c r="A209" s="30"/>
      <c r="B209" s="30"/>
      <c r="C209" s="30"/>
      <c r="D209" s="30"/>
      <c r="E209" s="30"/>
      <c r="F209" s="30"/>
      <c r="L209" s="180"/>
    </row>
    <row r="210" spans="1:12" x14ac:dyDescent="0.3">
      <c r="A210" s="30"/>
      <c r="B210" s="30"/>
      <c r="C210" s="30"/>
      <c r="D210" s="30"/>
      <c r="E210" s="30"/>
      <c r="F210" s="30"/>
      <c r="L210" s="180"/>
    </row>
    <row r="211" spans="1:12" x14ac:dyDescent="0.3">
      <c r="A211" s="30"/>
      <c r="B211" s="30"/>
      <c r="C211" s="30"/>
      <c r="D211" s="30"/>
      <c r="E211" s="30"/>
      <c r="F211" s="30"/>
      <c r="L211" s="180"/>
    </row>
    <row r="212" spans="1:12" x14ac:dyDescent="0.3">
      <c r="A212" s="30"/>
      <c r="B212" s="30"/>
      <c r="C212" s="30"/>
      <c r="D212" s="30"/>
      <c r="E212" s="30"/>
      <c r="F212" s="30"/>
      <c r="L212" s="180"/>
    </row>
    <row r="213" spans="1:12" x14ac:dyDescent="0.3">
      <c r="A213" s="30"/>
      <c r="B213" s="30"/>
      <c r="C213" s="30"/>
      <c r="D213" s="30"/>
      <c r="E213" s="30"/>
      <c r="F213" s="30"/>
      <c r="L213" s="180"/>
    </row>
    <row r="214" spans="1:12" x14ac:dyDescent="0.3">
      <c r="A214" s="30"/>
      <c r="B214" s="30"/>
      <c r="C214" s="30"/>
      <c r="D214" s="30"/>
      <c r="E214" s="30"/>
      <c r="F214" s="30"/>
      <c r="L214" s="180"/>
    </row>
    <row r="215" spans="1:12" x14ac:dyDescent="0.3">
      <c r="A215" s="30"/>
      <c r="B215" s="30"/>
      <c r="C215" s="30"/>
      <c r="D215" s="30"/>
      <c r="E215" s="30"/>
      <c r="F215" s="30"/>
      <c r="L215" s="180"/>
    </row>
    <row r="216" spans="1:12" x14ac:dyDescent="0.3">
      <c r="A216" s="30"/>
      <c r="B216" s="30"/>
      <c r="C216" s="30"/>
      <c r="D216" s="30"/>
      <c r="E216" s="30"/>
      <c r="F216" s="30"/>
      <c r="L216" s="180"/>
    </row>
    <row r="217" spans="1:12" x14ac:dyDescent="0.3">
      <c r="A217" s="30"/>
      <c r="B217" s="30"/>
      <c r="C217" s="30"/>
      <c r="D217" s="30"/>
      <c r="E217" s="30"/>
      <c r="F217" s="30"/>
      <c r="L217" s="180"/>
    </row>
    <row r="218" spans="1:12" x14ac:dyDescent="0.3">
      <c r="A218" s="30"/>
      <c r="B218" s="30"/>
      <c r="C218" s="30"/>
      <c r="D218" s="30"/>
      <c r="E218" s="30"/>
      <c r="F218" s="30"/>
      <c r="L218" s="180"/>
    </row>
    <row r="219" spans="1:12" x14ac:dyDescent="0.3">
      <c r="A219" s="30"/>
      <c r="B219" s="30"/>
      <c r="C219" s="30"/>
      <c r="D219" s="30"/>
      <c r="E219" s="30"/>
      <c r="F219" s="30"/>
      <c r="L219" s="180"/>
    </row>
    <row r="220" spans="1:12" x14ac:dyDescent="0.3">
      <c r="A220" s="30"/>
      <c r="B220" s="30"/>
      <c r="C220" s="30"/>
      <c r="D220" s="30"/>
      <c r="E220" s="30"/>
      <c r="F220" s="30"/>
      <c r="L220" s="180"/>
    </row>
    <row r="221" spans="1:12" x14ac:dyDescent="0.3">
      <c r="A221" s="30"/>
      <c r="B221" s="30"/>
      <c r="C221" s="30"/>
      <c r="D221" s="30"/>
      <c r="E221" s="30"/>
      <c r="F221" s="30"/>
      <c r="L221" s="180"/>
    </row>
    <row r="222" spans="1:12" x14ac:dyDescent="0.3">
      <c r="A222" s="30"/>
      <c r="B222" s="30"/>
      <c r="C222" s="30"/>
      <c r="D222" s="30"/>
      <c r="E222" s="30"/>
      <c r="F222" s="30"/>
      <c r="L222" s="180"/>
    </row>
    <row r="223" spans="1:12" x14ac:dyDescent="0.3">
      <c r="A223" s="30"/>
      <c r="B223" s="30"/>
      <c r="C223" s="30"/>
      <c r="D223" s="30"/>
      <c r="E223" s="30"/>
      <c r="F223" s="30"/>
      <c r="L223" s="180"/>
    </row>
    <row r="224" spans="1:12" x14ac:dyDescent="0.3">
      <c r="A224" s="30"/>
      <c r="B224" s="30"/>
      <c r="C224" s="30"/>
      <c r="D224" s="30"/>
      <c r="E224" s="30"/>
      <c r="F224" s="30"/>
      <c r="L224" s="180"/>
    </row>
    <row r="225" spans="1:12" x14ac:dyDescent="0.3">
      <c r="A225" s="30"/>
      <c r="B225" s="30"/>
      <c r="C225" s="30"/>
      <c r="D225" s="30"/>
      <c r="E225" s="30"/>
      <c r="F225" s="30"/>
      <c r="L225" s="180"/>
    </row>
    <row r="226" spans="1:12" x14ac:dyDescent="0.3">
      <c r="A226" s="30"/>
      <c r="B226" s="30"/>
      <c r="C226" s="30"/>
      <c r="D226" s="30"/>
      <c r="E226" s="30"/>
      <c r="F226" s="30"/>
      <c r="L226" s="180"/>
    </row>
    <row r="227" spans="1:12" x14ac:dyDescent="0.3">
      <c r="A227" s="30"/>
      <c r="B227" s="30"/>
      <c r="C227" s="30"/>
      <c r="D227" s="30"/>
      <c r="E227" s="30"/>
      <c r="F227" s="30"/>
      <c r="L227" s="180"/>
    </row>
    <row r="228" spans="1:12" x14ac:dyDescent="0.3">
      <c r="A228" s="30"/>
      <c r="B228" s="30"/>
      <c r="C228" s="30"/>
      <c r="D228" s="30"/>
      <c r="E228" s="30"/>
      <c r="F228" s="30"/>
      <c r="L228" s="180"/>
    </row>
    <row r="229" spans="1:12" x14ac:dyDescent="0.3">
      <c r="A229" s="30"/>
      <c r="B229" s="30"/>
      <c r="C229" s="30"/>
      <c r="D229" s="30"/>
      <c r="E229" s="30"/>
      <c r="F229" s="30"/>
      <c r="L229" s="180"/>
    </row>
    <row r="230" spans="1:12" x14ac:dyDescent="0.3">
      <c r="A230" s="30"/>
      <c r="B230" s="30"/>
      <c r="C230" s="30"/>
      <c r="D230" s="30"/>
      <c r="E230" s="30"/>
      <c r="F230" s="30"/>
      <c r="L230" s="180"/>
    </row>
    <row r="231" spans="1:12" x14ac:dyDescent="0.3">
      <c r="A231" s="30"/>
      <c r="B231" s="30"/>
      <c r="C231" s="30"/>
      <c r="D231" s="30"/>
      <c r="E231" s="30"/>
      <c r="F231" s="30"/>
      <c r="L231" s="180"/>
    </row>
  </sheetData>
  <sheetProtection algorithmName="SHA-512" hashValue="Y1WTRgYqTyRLBBBAkJvCq7FwFLxaz32OkK7bh0zLgfCx893rUei2lXzJj2NOFPDWiBLLq+nZay/i3WRHs1nq3g==" saltValue="edc73X5VVLWa9GI61ihRUw==" spinCount="100000" sheet="1" objects="1" scenarios="1"/>
  <mergeCells count="3">
    <mergeCell ref="A1:F2"/>
    <mergeCell ref="B4:E4"/>
    <mergeCell ref="B6:E6"/>
  </mergeCells>
  <pageMargins left="0.70866141732283472" right="0.70866141732283472" top="0.74803149606299213" bottom="0.74803149606299213" header="0.31496062992125984" footer="0.31496062992125984"/>
  <pageSetup paperSize="9" firstPageNumber="23" orientation="portrait" useFirstPageNumber="1"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30" zoomScaleNormal="130" workbookViewId="0">
      <selection activeCell="J16" sqref="J16"/>
    </sheetView>
  </sheetViews>
  <sheetFormatPr defaultColWidth="10.28515625" defaultRowHeight="16.5" x14ac:dyDescent="0.3"/>
  <cols>
    <col min="1" max="1" width="8.85546875" style="174" customWidth="1"/>
    <col min="2" max="2" width="36.28515625" style="175" customWidth="1"/>
    <col min="3" max="3" width="5.42578125" style="176" bestFit="1" customWidth="1"/>
    <col min="4" max="4" width="8.85546875" style="177" bestFit="1" customWidth="1"/>
    <col min="5" max="5" width="9.5703125" style="178" bestFit="1" customWidth="1"/>
    <col min="6" max="6" width="12.5703125" style="179" customWidth="1"/>
    <col min="7" max="7" width="10.28515625" style="29"/>
    <col min="8" max="16" width="10.28515625" style="30"/>
    <col min="17" max="23" width="10.28515625" style="180"/>
    <col min="24" max="16384" width="10.28515625" style="30"/>
  </cols>
  <sheetData>
    <row r="1" spans="1:7" s="1" customFormat="1" ht="12.75" x14ac:dyDescent="0.25">
      <c r="A1" s="287" t="s">
        <v>78</v>
      </c>
      <c r="B1" s="288"/>
      <c r="C1" s="288"/>
      <c r="D1" s="288"/>
      <c r="E1" s="288"/>
      <c r="F1" s="289"/>
    </row>
    <row r="2" spans="1:7" s="1" customFormat="1" ht="13.5" thickBot="1" x14ac:dyDescent="0.3">
      <c r="A2" s="290"/>
      <c r="B2" s="291"/>
      <c r="C2" s="291"/>
      <c r="D2" s="291"/>
      <c r="E2" s="291"/>
      <c r="F2" s="292"/>
    </row>
    <row r="3" spans="1:7" s="1" customFormat="1" ht="13.5" thickBot="1" x14ac:dyDescent="0.3">
      <c r="A3" s="2"/>
      <c r="B3" s="2"/>
      <c r="C3" s="3"/>
      <c r="D3" s="4"/>
      <c r="E3" s="5"/>
      <c r="F3" s="6"/>
    </row>
    <row r="4" spans="1:7" s="9" customFormat="1" thickBot="1" x14ac:dyDescent="0.3">
      <c r="A4" s="7" t="s">
        <v>42</v>
      </c>
      <c r="B4" s="293" t="s">
        <v>199</v>
      </c>
      <c r="C4" s="293"/>
      <c r="D4" s="293"/>
      <c r="E4" s="293"/>
      <c r="F4" s="8">
        <f>F6</f>
        <v>0</v>
      </c>
    </row>
    <row r="5" spans="1:7" s="9" customFormat="1" ht="13.5" thickBot="1" x14ac:dyDescent="0.3">
      <c r="A5" s="10"/>
      <c r="B5" s="10"/>
      <c r="C5" s="10"/>
      <c r="D5" s="10"/>
      <c r="E5" s="10"/>
      <c r="F5" s="10"/>
    </row>
    <row r="6" spans="1:7" s="9" customFormat="1" thickBot="1" x14ac:dyDescent="0.3">
      <c r="A6" s="11" t="s">
        <v>42</v>
      </c>
      <c r="B6" s="294" t="s">
        <v>75</v>
      </c>
      <c r="C6" s="294"/>
      <c r="D6" s="294"/>
      <c r="E6" s="294"/>
      <c r="F6" s="12">
        <f>SUM(F7:F11)</f>
        <v>0</v>
      </c>
    </row>
    <row r="7" spans="1:7" s="1" customFormat="1" ht="14.25" thickTop="1" thickBot="1" x14ac:dyDescent="0.3">
      <c r="A7" s="13" t="s">
        <v>43</v>
      </c>
      <c r="B7" s="14" t="s">
        <v>70</v>
      </c>
      <c r="C7" s="15"/>
      <c r="D7" s="15"/>
      <c r="E7" s="16"/>
      <c r="F7" s="17">
        <f>F36</f>
        <v>0</v>
      </c>
    </row>
    <row r="8" spans="1:7" s="1" customFormat="1" ht="14.25" thickTop="1" thickBot="1" x14ac:dyDescent="0.3">
      <c r="A8" s="13" t="s">
        <v>44</v>
      </c>
      <c r="B8" s="14" t="s">
        <v>69</v>
      </c>
      <c r="C8" s="15"/>
      <c r="D8" s="15"/>
      <c r="E8" s="16"/>
      <c r="F8" s="18">
        <f>F50</f>
        <v>0</v>
      </c>
    </row>
    <row r="9" spans="1:7" s="1" customFormat="1" ht="14.25" thickTop="1" thickBot="1" x14ac:dyDescent="0.3">
      <c r="A9" s="13" t="s">
        <v>111</v>
      </c>
      <c r="B9" s="14" t="s">
        <v>56</v>
      </c>
      <c r="C9" s="15"/>
      <c r="D9" s="15"/>
      <c r="E9" s="16"/>
      <c r="F9" s="19">
        <f>F58</f>
        <v>0</v>
      </c>
    </row>
    <row r="10" spans="1:7" s="1" customFormat="1" ht="14.25" thickTop="1" thickBot="1" x14ac:dyDescent="0.3">
      <c r="A10" s="13" t="s">
        <v>112</v>
      </c>
      <c r="B10" s="14" t="s">
        <v>193</v>
      </c>
      <c r="C10" s="15"/>
      <c r="D10" s="15"/>
      <c r="E10" s="16"/>
      <c r="F10" s="18">
        <f>F70</f>
        <v>0</v>
      </c>
    </row>
    <row r="11" spans="1:7" s="1" customFormat="1" ht="14.25" thickTop="1" thickBot="1" x14ac:dyDescent="0.3">
      <c r="A11" s="13" t="s">
        <v>113</v>
      </c>
      <c r="B11" s="14" t="s">
        <v>194</v>
      </c>
      <c r="C11" s="15"/>
      <c r="D11" s="15"/>
      <c r="E11" s="16"/>
      <c r="F11" s="18">
        <f>F80</f>
        <v>0</v>
      </c>
    </row>
    <row r="12" spans="1:7" s="1" customFormat="1" ht="13.5" thickTop="1" x14ac:dyDescent="0.25">
      <c r="A12" s="20"/>
      <c r="B12" s="20"/>
      <c r="C12" s="20"/>
      <c r="D12" s="21"/>
      <c r="E12" s="22"/>
      <c r="F12" s="23"/>
    </row>
    <row r="13" spans="1:7" x14ac:dyDescent="0.3">
      <c r="A13" s="24"/>
      <c r="B13" s="25"/>
      <c r="C13" s="26"/>
      <c r="D13" s="27"/>
      <c r="E13" s="28"/>
      <c r="F13" s="28"/>
    </row>
    <row r="14" spans="1:7" ht="25.5" x14ac:dyDescent="0.3">
      <c r="A14" s="31" t="s">
        <v>1</v>
      </c>
      <c r="B14" s="32" t="s">
        <v>2</v>
      </c>
      <c r="C14" s="33" t="s">
        <v>4</v>
      </c>
      <c r="D14" s="34" t="s">
        <v>15</v>
      </c>
      <c r="E14" s="35" t="s">
        <v>5</v>
      </c>
      <c r="F14" s="35" t="s">
        <v>6</v>
      </c>
    </row>
    <row r="15" spans="1:7" ht="17.25" thickBot="1" x14ac:dyDescent="0.35">
      <c r="A15" s="24"/>
      <c r="B15" s="25"/>
      <c r="C15" s="26"/>
      <c r="D15" s="27"/>
      <c r="E15" s="28"/>
      <c r="F15" s="28"/>
    </row>
    <row r="16" spans="1:7" s="43" customFormat="1" thickBot="1" x14ac:dyDescent="0.3">
      <c r="A16" s="36" t="s">
        <v>42</v>
      </c>
      <c r="B16" s="295" t="s">
        <v>160</v>
      </c>
      <c r="C16" s="295"/>
      <c r="D16" s="295"/>
      <c r="E16" s="295"/>
      <c r="F16" s="41"/>
      <c r="G16" s="42"/>
    </row>
    <row r="17" spans="1:23" x14ac:dyDescent="0.3">
      <c r="A17" s="44"/>
      <c r="B17" s="45"/>
      <c r="C17" s="46"/>
      <c r="D17" s="47"/>
      <c r="E17" s="48"/>
      <c r="F17" s="49"/>
    </row>
    <row r="18" spans="1:23" x14ac:dyDescent="0.3">
      <c r="A18" s="50" t="s">
        <v>43</v>
      </c>
      <c r="B18" s="51" t="s">
        <v>23</v>
      </c>
      <c r="C18" s="52"/>
      <c r="D18" s="53"/>
      <c r="E18" s="231"/>
      <c r="F18" s="54"/>
      <c r="H18" s="180"/>
      <c r="I18" s="180"/>
      <c r="J18" s="180"/>
      <c r="K18" s="180"/>
      <c r="Q18" s="30"/>
      <c r="R18" s="30"/>
      <c r="S18" s="30"/>
      <c r="T18" s="30"/>
      <c r="U18" s="30"/>
      <c r="V18" s="30"/>
      <c r="W18" s="30"/>
    </row>
    <row r="19" spans="1:23" x14ac:dyDescent="0.3">
      <c r="A19" s="50"/>
      <c r="B19" s="167"/>
      <c r="C19" s="181"/>
      <c r="D19" s="182"/>
      <c r="E19" s="251"/>
      <c r="F19" s="183"/>
      <c r="H19" s="180"/>
      <c r="I19" s="180"/>
      <c r="J19" s="180"/>
      <c r="K19" s="180"/>
      <c r="Q19" s="30"/>
      <c r="R19" s="30"/>
      <c r="S19" s="30"/>
      <c r="T19" s="30"/>
      <c r="U19" s="30"/>
      <c r="V19" s="30"/>
      <c r="W19" s="30"/>
    </row>
    <row r="20" spans="1:23" ht="38.25" x14ac:dyDescent="0.3">
      <c r="A20" s="55" t="s">
        <v>45</v>
      </c>
      <c r="B20" s="56" t="s">
        <v>17</v>
      </c>
      <c r="C20" s="57" t="s">
        <v>16</v>
      </c>
      <c r="D20" s="64">
        <v>1</v>
      </c>
      <c r="E20" s="234"/>
      <c r="F20" s="65">
        <f>D20*E20</f>
        <v>0</v>
      </c>
      <c r="H20" s="180"/>
      <c r="I20" s="180"/>
      <c r="J20" s="180"/>
      <c r="K20" s="180"/>
      <c r="Q20" s="30"/>
      <c r="R20" s="30"/>
      <c r="S20" s="30"/>
      <c r="T20" s="30"/>
      <c r="U20" s="30"/>
      <c r="V20" s="30"/>
      <c r="W20" s="30"/>
    </row>
    <row r="21" spans="1:23" x14ac:dyDescent="0.3">
      <c r="A21" s="50"/>
      <c r="B21" s="56"/>
      <c r="C21" s="57"/>
      <c r="D21" s="64"/>
      <c r="E21" s="234"/>
      <c r="F21" s="65"/>
      <c r="H21" s="180"/>
      <c r="I21" s="180"/>
      <c r="J21" s="180"/>
      <c r="K21" s="180"/>
      <c r="Q21" s="30"/>
      <c r="R21" s="30"/>
      <c r="S21" s="30"/>
      <c r="T21" s="30"/>
      <c r="U21" s="30"/>
      <c r="V21" s="30"/>
      <c r="W21" s="30"/>
    </row>
    <row r="22" spans="1:23" s="29" customFormat="1" ht="38.25" x14ac:dyDescent="0.25">
      <c r="A22" s="55" t="s">
        <v>46</v>
      </c>
      <c r="B22" s="56" t="s">
        <v>18</v>
      </c>
      <c r="C22" s="57" t="s">
        <v>16</v>
      </c>
      <c r="D22" s="64">
        <v>1</v>
      </c>
      <c r="E22" s="234"/>
      <c r="F22" s="65">
        <f>D22*E22</f>
        <v>0</v>
      </c>
    </row>
    <row r="23" spans="1:23" s="29" customFormat="1" ht="12.75" x14ac:dyDescent="0.25">
      <c r="A23" s="50"/>
      <c r="B23" s="56"/>
      <c r="C23" s="57"/>
      <c r="D23" s="64"/>
      <c r="E23" s="234"/>
      <c r="F23" s="65"/>
    </row>
    <row r="24" spans="1:23" s="29" customFormat="1" ht="12.75" x14ac:dyDescent="0.25">
      <c r="A24" s="55" t="s">
        <v>47</v>
      </c>
      <c r="B24" s="56" t="s">
        <v>19</v>
      </c>
      <c r="C24" s="57" t="s">
        <v>20</v>
      </c>
      <c r="D24" s="64">
        <v>5</v>
      </c>
      <c r="E24" s="234"/>
      <c r="F24" s="65">
        <f>D24*E24</f>
        <v>0</v>
      </c>
    </row>
    <row r="25" spans="1:23" s="29" customFormat="1" ht="12.75" x14ac:dyDescent="0.25">
      <c r="A25" s="50"/>
      <c r="B25" s="56"/>
      <c r="C25" s="57"/>
      <c r="D25" s="64"/>
      <c r="E25" s="234"/>
      <c r="F25" s="65"/>
    </row>
    <row r="26" spans="1:23" s="29" customFormat="1" ht="12.75" x14ac:dyDescent="0.25">
      <c r="A26" s="55" t="s">
        <v>48</v>
      </c>
      <c r="B26" s="56" t="s">
        <v>125</v>
      </c>
      <c r="C26" s="57" t="s">
        <v>20</v>
      </c>
      <c r="D26" s="64">
        <v>2</v>
      </c>
      <c r="E26" s="234"/>
      <c r="F26" s="65">
        <f>D26*E26</f>
        <v>0</v>
      </c>
    </row>
    <row r="27" spans="1:23" s="29" customFormat="1" ht="12.75" x14ac:dyDescent="0.25">
      <c r="A27" s="50"/>
      <c r="B27" s="56"/>
      <c r="C27" s="57"/>
      <c r="D27" s="64"/>
      <c r="E27" s="234"/>
      <c r="F27" s="65"/>
    </row>
    <row r="28" spans="1:23" s="29" customFormat="1" ht="25.5" x14ac:dyDescent="0.25">
      <c r="A28" s="55" t="s">
        <v>49</v>
      </c>
      <c r="B28" s="56" t="s">
        <v>57</v>
      </c>
      <c r="C28" s="57" t="s">
        <v>16</v>
      </c>
      <c r="D28" s="64">
        <v>1</v>
      </c>
      <c r="E28" s="234"/>
      <c r="F28" s="65">
        <f>(D28*E28)</f>
        <v>0</v>
      </c>
    </row>
    <row r="29" spans="1:23" s="29" customFormat="1" ht="12.75" x14ac:dyDescent="0.25">
      <c r="A29" s="50"/>
      <c r="B29" s="56"/>
      <c r="C29" s="57"/>
      <c r="D29" s="64"/>
      <c r="E29" s="234"/>
      <c r="F29" s="65"/>
    </row>
    <row r="30" spans="1:23" s="29" customFormat="1" ht="102" x14ac:dyDescent="0.25">
      <c r="A30" s="55" t="s">
        <v>114</v>
      </c>
      <c r="B30" s="56" t="s">
        <v>144</v>
      </c>
      <c r="C30" s="57" t="s">
        <v>16</v>
      </c>
      <c r="D30" s="64">
        <v>1</v>
      </c>
      <c r="E30" s="234"/>
      <c r="F30" s="65">
        <f t="shared" ref="F30" si="0">D30*E30</f>
        <v>0</v>
      </c>
    </row>
    <row r="31" spans="1:23" s="29" customFormat="1" ht="12.75" x14ac:dyDescent="0.25">
      <c r="A31" s="50"/>
      <c r="B31" s="56"/>
      <c r="C31" s="57"/>
      <c r="D31" s="64"/>
      <c r="E31" s="234"/>
      <c r="F31" s="65"/>
    </row>
    <row r="32" spans="1:23" s="29" customFormat="1" ht="63.75" x14ac:dyDescent="0.25">
      <c r="A32" s="55" t="s">
        <v>115</v>
      </c>
      <c r="B32" s="56" t="s">
        <v>21</v>
      </c>
      <c r="C32" s="57" t="s">
        <v>16</v>
      </c>
      <c r="D32" s="64">
        <v>1</v>
      </c>
      <c r="E32" s="234"/>
      <c r="F32" s="65">
        <f>D32*E32</f>
        <v>0</v>
      </c>
    </row>
    <row r="33" spans="1:16" s="29" customFormat="1" ht="12.75" x14ac:dyDescent="0.25">
      <c r="A33" s="50"/>
      <c r="B33" s="56"/>
      <c r="C33" s="57"/>
      <c r="D33" s="64"/>
      <c r="E33" s="234"/>
      <c r="F33" s="65"/>
    </row>
    <row r="34" spans="1:16" s="29" customFormat="1" ht="12.75" x14ac:dyDescent="0.25">
      <c r="A34" s="55" t="s">
        <v>116</v>
      </c>
      <c r="B34" s="56" t="s">
        <v>120</v>
      </c>
      <c r="C34" s="57" t="s">
        <v>29</v>
      </c>
      <c r="D34" s="64">
        <v>25</v>
      </c>
      <c r="E34" s="234"/>
      <c r="F34" s="65">
        <f t="shared" ref="F34" si="1">(D34*E34)</f>
        <v>0</v>
      </c>
    </row>
    <row r="35" spans="1:16" s="29" customFormat="1" ht="13.5" thickBot="1" x14ac:dyDescent="0.3">
      <c r="A35" s="83"/>
      <c r="B35" s="84" t="s">
        <v>22</v>
      </c>
      <c r="C35" s="85"/>
      <c r="D35" s="185"/>
      <c r="E35" s="236"/>
      <c r="F35" s="87"/>
    </row>
    <row r="36" spans="1:16" ht="18" thickTop="1" thickBot="1" x14ac:dyDescent="0.35">
      <c r="A36" s="13" t="s">
        <v>43</v>
      </c>
      <c r="B36" s="88" t="s">
        <v>30</v>
      </c>
      <c r="C36" s="89"/>
      <c r="D36" s="90"/>
      <c r="E36" s="237"/>
      <c r="F36" s="17">
        <f>SUM(F20:F35)</f>
        <v>0</v>
      </c>
    </row>
    <row r="37" spans="1:16" ht="17.25" thickTop="1" x14ac:dyDescent="0.3">
      <c r="A37" s="91"/>
      <c r="B37" s="45"/>
      <c r="C37" s="92"/>
      <c r="D37" s="93"/>
      <c r="E37" s="238"/>
      <c r="F37" s="94"/>
    </row>
    <row r="38" spans="1:16" x14ac:dyDescent="0.3">
      <c r="A38" s="50" t="s">
        <v>44</v>
      </c>
      <c r="B38" s="51" t="s">
        <v>24</v>
      </c>
      <c r="C38" s="57"/>
      <c r="D38" s="95"/>
      <c r="E38" s="232"/>
      <c r="F38" s="59"/>
    </row>
    <row r="39" spans="1:16" x14ac:dyDescent="0.3">
      <c r="A39" s="55"/>
      <c r="B39" s="56"/>
      <c r="C39" s="57"/>
      <c r="D39" s="58"/>
      <c r="E39" s="232"/>
      <c r="F39" s="59"/>
    </row>
    <row r="40" spans="1:16" s="100" customFormat="1" ht="25.5" x14ac:dyDescent="0.25">
      <c r="A40" s="96" t="s">
        <v>50</v>
      </c>
      <c r="B40" s="97" t="s">
        <v>59</v>
      </c>
      <c r="C40" s="52" t="s">
        <v>28</v>
      </c>
      <c r="D40" s="53">
        <v>10</v>
      </c>
      <c r="E40" s="239"/>
      <c r="F40" s="98">
        <f>D40*E40</f>
        <v>0</v>
      </c>
      <c r="G40" s="99"/>
    </row>
    <row r="41" spans="1:16" s="100" customFormat="1" ht="12.75" x14ac:dyDescent="0.25">
      <c r="A41" s="55"/>
      <c r="B41" s="97"/>
      <c r="C41" s="52"/>
      <c r="D41" s="53"/>
      <c r="E41" s="239"/>
      <c r="F41" s="98"/>
      <c r="G41" s="99"/>
    </row>
    <row r="42" spans="1:16" s="100" customFormat="1" ht="12.75" x14ac:dyDescent="0.25">
      <c r="A42" s="96" t="s">
        <v>51</v>
      </c>
      <c r="B42" s="97" t="s">
        <v>60</v>
      </c>
      <c r="C42" s="52" t="s">
        <v>28</v>
      </c>
      <c r="D42" s="53">
        <v>1</v>
      </c>
      <c r="E42" s="239"/>
      <c r="F42" s="98">
        <f>D42*E42</f>
        <v>0</v>
      </c>
      <c r="G42" s="99"/>
    </row>
    <row r="43" spans="1:16" s="99" customFormat="1" ht="12.75" x14ac:dyDescent="0.25">
      <c r="A43" s="55"/>
      <c r="B43" s="97"/>
      <c r="C43" s="52"/>
      <c r="D43" s="53"/>
      <c r="E43" s="239"/>
      <c r="F43" s="98"/>
      <c r="H43" s="100"/>
      <c r="I43" s="100"/>
      <c r="J43" s="30"/>
      <c r="K43" s="30"/>
      <c r="L43" s="30"/>
      <c r="M43" s="100"/>
      <c r="N43" s="100"/>
      <c r="O43" s="100"/>
      <c r="P43" s="100"/>
    </row>
    <row r="44" spans="1:16" s="99" customFormat="1" ht="25.5" x14ac:dyDescent="0.25">
      <c r="A44" s="96" t="s">
        <v>52</v>
      </c>
      <c r="B44" s="97" t="s">
        <v>61</v>
      </c>
      <c r="C44" s="52" t="s">
        <v>28</v>
      </c>
      <c r="D44" s="53">
        <v>1</v>
      </c>
      <c r="E44" s="239"/>
      <c r="F44" s="98">
        <f t="shared" ref="F44" si="2">D44*E44</f>
        <v>0</v>
      </c>
      <c r="H44" s="100"/>
      <c r="I44" s="100"/>
      <c r="J44" s="30"/>
      <c r="K44" s="30"/>
      <c r="L44" s="30"/>
      <c r="M44" s="100"/>
      <c r="N44" s="100"/>
      <c r="O44" s="100"/>
      <c r="P44" s="100"/>
    </row>
    <row r="45" spans="1:16" s="99" customFormat="1" ht="12.75" x14ac:dyDescent="0.25">
      <c r="A45" s="55"/>
      <c r="B45" s="97"/>
      <c r="C45" s="52"/>
      <c r="D45" s="53"/>
      <c r="E45" s="239"/>
      <c r="F45" s="98"/>
      <c r="H45" s="100"/>
      <c r="I45" s="100"/>
      <c r="J45" s="30"/>
      <c r="K45" s="30"/>
      <c r="L45" s="30"/>
      <c r="M45" s="100"/>
      <c r="N45" s="100"/>
      <c r="O45" s="100"/>
      <c r="P45" s="100"/>
    </row>
    <row r="46" spans="1:16" s="99" customFormat="1" ht="25.5" x14ac:dyDescent="0.25">
      <c r="A46" s="96" t="s">
        <v>53</v>
      </c>
      <c r="B46" s="97" t="s">
        <v>72</v>
      </c>
      <c r="C46" s="52" t="s">
        <v>28</v>
      </c>
      <c r="D46" s="53">
        <v>12</v>
      </c>
      <c r="E46" s="239"/>
      <c r="F46" s="98">
        <f t="shared" ref="F46:F48" si="3">D46*E46</f>
        <v>0</v>
      </c>
      <c r="H46" s="100"/>
      <c r="J46" s="30"/>
      <c r="K46" s="30"/>
      <c r="L46" s="30"/>
      <c r="M46" s="100"/>
      <c r="N46" s="100"/>
      <c r="O46" s="100"/>
      <c r="P46" s="100"/>
    </row>
    <row r="47" spans="1:16" s="99" customFormat="1" ht="12.75" x14ac:dyDescent="0.25">
      <c r="A47" s="55"/>
      <c r="B47" s="97"/>
      <c r="C47" s="52"/>
      <c r="D47" s="53"/>
      <c r="E47" s="239"/>
      <c r="F47" s="98"/>
      <c r="H47" s="100"/>
      <c r="I47" s="100"/>
      <c r="J47" s="100"/>
      <c r="K47" s="100"/>
      <c r="L47" s="100"/>
      <c r="M47" s="100"/>
      <c r="N47" s="100"/>
      <c r="O47" s="100"/>
      <c r="P47" s="100"/>
    </row>
    <row r="48" spans="1:16" s="99" customFormat="1" ht="25.5" x14ac:dyDescent="0.25">
      <c r="A48" s="96" t="s">
        <v>54</v>
      </c>
      <c r="B48" s="97" t="s">
        <v>74</v>
      </c>
      <c r="C48" s="52" t="s">
        <v>28</v>
      </c>
      <c r="D48" s="53">
        <v>12</v>
      </c>
      <c r="E48" s="239"/>
      <c r="F48" s="98">
        <f t="shared" si="3"/>
        <v>0</v>
      </c>
      <c r="H48" s="100"/>
      <c r="I48" s="100"/>
      <c r="J48" s="100"/>
      <c r="K48" s="100"/>
      <c r="L48" s="100"/>
      <c r="M48" s="100"/>
      <c r="N48" s="100"/>
      <c r="O48" s="100"/>
      <c r="P48" s="100"/>
    </row>
    <row r="49" spans="1:16" s="99" customFormat="1" ht="13.5" thickBot="1" x14ac:dyDescent="0.3">
      <c r="A49" s="96"/>
      <c r="B49" s="97"/>
      <c r="C49" s="52"/>
      <c r="D49" s="53"/>
      <c r="E49" s="239"/>
      <c r="F49" s="98"/>
      <c r="H49" s="100"/>
      <c r="I49" s="30"/>
      <c r="J49" s="30"/>
      <c r="K49" s="30"/>
      <c r="L49" s="100"/>
      <c r="M49" s="100"/>
      <c r="N49" s="100"/>
      <c r="O49" s="100"/>
      <c r="P49" s="100"/>
    </row>
    <row r="50" spans="1:16" ht="18" thickTop="1" thickBot="1" x14ac:dyDescent="0.35">
      <c r="A50" s="103" t="s">
        <v>44</v>
      </c>
      <c r="B50" s="104" t="s">
        <v>31</v>
      </c>
      <c r="C50" s="105"/>
      <c r="D50" s="106"/>
      <c r="E50" s="241"/>
      <c r="F50" s="18">
        <f>SUM(F39:F49)</f>
        <v>0</v>
      </c>
    </row>
    <row r="51" spans="1:16" ht="17.25" thickTop="1" x14ac:dyDescent="0.3">
      <c r="A51" s="91"/>
      <c r="B51" s="107"/>
      <c r="C51" s="108"/>
      <c r="D51" s="109"/>
      <c r="E51" s="242"/>
      <c r="F51" s="110"/>
    </row>
    <row r="52" spans="1:16" s="114" customFormat="1" ht="12.75" x14ac:dyDescent="0.25">
      <c r="A52" s="115" t="s">
        <v>111</v>
      </c>
      <c r="B52" s="116" t="s">
        <v>55</v>
      </c>
      <c r="C52" s="117"/>
      <c r="D52" s="118"/>
      <c r="E52" s="243"/>
      <c r="F52" s="119"/>
      <c r="G52" s="29"/>
      <c r="H52" s="120"/>
      <c r="I52" s="121"/>
      <c r="J52" s="113"/>
      <c r="K52" s="122"/>
      <c r="L52" s="122"/>
      <c r="M52" s="122"/>
      <c r="N52" s="122"/>
      <c r="O52" s="122"/>
      <c r="P52" s="122"/>
    </row>
    <row r="53" spans="1:16" s="114" customFormat="1" ht="12.75" x14ac:dyDescent="0.25">
      <c r="A53" s="123"/>
      <c r="B53" s="97"/>
      <c r="C53" s="127"/>
      <c r="D53" s="145"/>
      <c r="E53" s="245"/>
      <c r="F53" s="119"/>
      <c r="G53" s="99"/>
      <c r="H53" s="120"/>
      <c r="I53" s="121"/>
      <c r="J53" s="113"/>
      <c r="K53" s="122"/>
      <c r="L53" s="122"/>
      <c r="M53" s="122"/>
      <c r="N53" s="122"/>
      <c r="O53" s="122"/>
      <c r="P53" s="122"/>
    </row>
    <row r="54" spans="1:16" s="114" customFormat="1" ht="25.5" x14ac:dyDescent="0.25">
      <c r="A54" s="123" t="s">
        <v>117</v>
      </c>
      <c r="B54" s="97" t="s">
        <v>161</v>
      </c>
      <c r="C54" s="127" t="s">
        <v>29</v>
      </c>
      <c r="D54" s="145">
        <v>47</v>
      </c>
      <c r="E54" s="245"/>
      <c r="F54" s="119">
        <f>(D54*E54)</f>
        <v>0</v>
      </c>
      <c r="G54" s="99"/>
      <c r="H54" s="120"/>
      <c r="I54" s="121"/>
      <c r="J54" s="113"/>
      <c r="K54" s="122"/>
      <c r="L54" s="122"/>
      <c r="M54" s="122"/>
      <c r="N54" s="122"/>
      <c r="O54" s="122"/>
      <c r="P54" s="122"/>
    </row>
    <row r="55" spans="1:16" s="114" customFormat="1" ht="12.75" x14ac:dyDescent="0.25">
      <c r="A55" s="123"/>
      <c r="B55" s="157"/>
      <c r="C55" s="131"/>
      <c r="D55" s="145"/>
      <c r="E55" s="245"/>
      <c r="F55" s="193"/>
      <c r="G55" s="99"/>
      <c r="H55" s="120"/>
      <c r="I55" s="121"/>
      <c r="J55" s="113"/>
      <c r="K55" s="122"/>
      <c r="L55" s="122"/>
      <c r="M55" s="122"/>
      <c r="N55" s="122"/>
      <c r="O55" s="122"/>
      <c r="P55" s="122"/>
    </row>
    <row r="56" spans="1:16" s="114" customFormat="1" ht="25.5" x14ac:dyDescent="0.25">
      <c r="A56" s="123" t="s">
        <v>118</v>
      </c>
      <c r="B56" s="97" t="s">
        <v>138</v>
      </c>
      <c r="C56" s="125" t="s">
        <v>26</v>
      </c>
      <c r="D56" s="145">
        <v>2</v>
      </c>
      <c r="E56" s="245"/>
      <c r="F56" s="119">
        <f>(D56*E56)</f>
        <v>0</v>
      </c>
      <c r="G56" s="99"/>
      <c r="H56" s="120"/>
      <c r="I56" s="121"/>
      <c r="J56" s="113"/>
      <c r="K56" s="122"/>
      <c r="L56" s="122"/>
      <c r="M56" s="122"/>
      <c r="N56" s="122"/>
      <c r="O56" s="122"/>
      <c r="P56" s="122"/>
    </row>
    <row r="57" spans="1:16" s="114" customFormat="1" ht="13.5" thickBot="1" x14ac:dyDescent="0.3">
      <c r="A57" s="123"/>
      <c r="B57" s="124"/>
      <c r="C57" s="125"/>
      <c r="D57" s="145"/>
      <c r="E57" s="245"/>
      <c r="F57" s="119"/>
      <c r="G57" s="99"/>
      <c r="H57" s="120"/>
      <c r="I57" s="121"/>
      <c r="J57" s="113"/>
      <c r="K57" s="122"/>
      <c r="L57" s="122"/>
      <c r="M57" s="122"/>
      <c r="N57" s="122"/>
      <c r="O57" s="122"/>
      <c r="P57" s="122"/>
    </row>
    <row r="58" spans="1:16" s="114" customFormat="1" ht="14.25" thickTop="1" thickBot="1" x14ac:dyDescent="0.3">
      <c r="A58" s="138" t="s">
        <v>111</v>
      </c>
      <c r="B58" s="139" t="s">
        <v>56</v>
      </c>
      <c r="C58" s="140"/>
      <c r="D58" s="141"/>
      <c r="E58" s="247"/>
      <c r="F58" s="19">
        <f>+SUM(F53:F57)</f>
        <v>0</v>
      </c>
      <c r="G58" s="120"/>
      <c r="H58" s="120"/>
      <c r="I58" s="121"/>
      <c r="J58" s="113"/>
      <c r="K58" s="122"/>
      <c r="L58" s="122"/>
      <c r="M58" s="122"/>
      <c r="N58" s="122"/>
      <c r="O58" s="122"/>
      <c r="P58" s="122"/>
    </row>
    <row r="59" spans="1:16" s="114" customFormat="1" ht="13.5" thickTop="1" x14ac:dyDescent="0.25">
      <c r="A59" s="142"/>
      <c r="B59" s="143"/>
      <c r="C59" s="144"/>
      <c r="D59" s="145"/>
      <c r="E59" s="245"/>
      <c r="F59" s="146"/>
      <c r="G59" s="120"/>
      <c r="H59" s="120"/>
      <c r="I59" s="121"/>
      <c r="J59" s="113"/>
      <c r="K59" s="122"/>
      <c r="L59" s="122"/>
      <c r="M59" s="122"/>
      <c r="N59" s="122"/>
      <c r="O59" s="122"/>
      <c r="P59" s="122"/>
    </row>
    <row r="60" spans="1:16" s="114" customFormat="1" ht="12.75" x14ac:dyDescent="0.25">
      <c r="A60" s="50" t="s">
        <v>112</v>
      </c>
      <c r="B60" s="167" t="s">
        <v>192</v>
      </c>
      <c r="C60" s="168"/>
      <c r="D60" s="58"/>
      <c r="E60" s="232"/>
      <c r="F60" s="166"/>
      <c r="G60" s="120"/>
      <c r="H60" s="120"/>
      <c r="I60" s="121"/>
      <c r="J60" s="113"/>
      <c r="K60" s="122"/>
      <c r="L60" s="122"/>
      <c r="M60" s="122"/>
      <c r="N60" s="122"/>
      <c r="O60" s="122"/>
      <c r="P60" s="122"/>
    </row>
    <row r="61" spans="1:16" s="114" customFormat="1" ht="12.75" x14ac:dyDescent="0.25">
      <c r="A61" s="162"/>
      <c r="B61" s="163"/>
      <c r="C61" s="164"/>
      <c r="D61" s="165"/>
      <c r="E61" s="249"/>
      <c r="F61" s="198"/>
      <c r="G61" s="120"/>
      <c r="H61" s="120"/>
      <c r="I61" s="121"/>
      <c r="J61" s="113"/>
      <c r="K61" s="122"/>
      <c r="L61" s="122"/>
      <c r="M61" s="122"/>
      <c r="N61" s="122"/>
      <c r="O61" s="122"/>
      <c r="P61" s="122"/>
    </row>
    <row r="62" spans="1:16" s="114" customFormat="1" ht="12.75" x14ac:dyDescent="0.25">
      <c r="A62" s="50" t="s">
        <v>119</v>
      </c>
      <c r="B62" s="167" t="s">
        <v>195</v>
      </c>
      <c r="C62" s="164"/>
      <c r="D62" s="165"/>
      <c r="E62" s="249"/>
      <c r="F62" s="198"/>
      <c r="G62" s="120"/>
      <c r="H62" s="120"/>
      <c r="I62" s="121"/>
      <c r="J62" s="113"/>
      <c r="K62" s="122"/>
      <c r="L62" s="122"/>
      <c r="M62" s="122"/>
      <c r="N62" s="122"/>
      <c r="O62" s="122"/>
      <c r="P62" s="122"/>
    </row>
    <row r="63" spans="1:16" s="114" customFormat="1" ht="12.75" x14ac:dyDescent="0.25">
      <c r="A63" s="162"/>
      <c r="B63" s="163"/>
      <c r="C63" s="164"/>
      <c r="D63" s="165"/>
      <c r="E63" s="249"/>
      <c r="F63" s="198"/>
      <c r="G63" s="120"/>
      <c r="H63" s="120"/>
      <c r="I63" s="121"/>
      <c r="J63" s="113"/>
      <c r="K63" s="122"/>
      <c r="L63" s="122"/>
      <c r="M63" s="122"/>
      <c r="N63" s="122"/>
      <c r="O63" s="122"/>
      <c r="P63" s="122"/>
    </row>
    <row r="64" spans="1:16" s="114" customFormat="1" ht="12.75" x14ac:dyDescent="0.25">
      <c r="A64" s="156" t="s">
        <v>251</v>
      </c>
      <c r="B64" s="97" t="s">
        <v>196</v>
      </c>
      <c r="C64" s="127" t="s">
        <v>26</v>
      </c>
      <c r="D64" s="145">
        <v>1</v>
      </c>
      <c r="E64" s="245"/>
      <c r="F64" s="119">
        <f>D64*E64</f>
        <v>0</v>
      </c>
      <c r="G64" s="120"/>
      <c r="H64" s="120"/>
      <c r="I64" s="121"/>
      <c r="J64" s="113"/>
      <c r="K64" s="122"/>
      <c r="L64" s="122"/>
      <c r="M64" s="122"/>
      <c r="N64" s="122"/>
      <c r="O64" s="122"/>
      <c r="P64" s="122"/>
    </row>
    <row r="65" spans="1:16" s="114" customFormat="1" ht="12.75" x14ac:dyDescent="0.25">
      <c r="A65" s="162"/>
      <c r="B65" s="97"/>
      <c r="C65" s="127"/>
      <c r="D65" s="145"/>
      <c r="E65" s="245"/>
      <c r="F65" s="119"/>
      <c r="G65" s="120"/>
      <c r="H65" s="120"/>
      <c r="I65" s="121"/>
      <c r="J65" s="113"/>
      <c r="K65" s="122"/>
      <c r="L65" s="122"/>
      <c r="M65" s="122"/>
      <c r="N65" s="122"/>
      <c r="O65" s="122"/>
      <c r="P65" s="122"/>
    </row>
    <row r="66" spans="1:16" s="114" customFormat="1" ht="12.75" x14ac:dyDescent="0.25">
      <c r="A66" s="156" t="s">
        <v>252</v>
      </c>
      <c r="B66" s="97" t="s">
        <v>197</v>
      </c>
      <c r="C66" s="127" t="s">
        <v>26</v>
      </c>
      <c r="D66" s="145">
        <v>2</v>
      </c>
      <c r="E66" s="245"/>
      <c r="F66" s="119">
        <f>D66*E66</f>
        <v>0</v>
      </c>
      <c r="G66" s="120"/>
      <c r="H66" s="120"/>
      <c r="I66" s="121"/>
      <c r="J66" s="113"/>
      <c r="K66" s="122"/>
      <c r="L66" s="122"/>
      <c r="M66" s="122"/>
      <c r="N66" s="122"/>
      <c r="O66" s="122"/>
      <c r="P66" s="122"/>
    </row>
    <row r="67" spans="1:16" s="114" customFormat="1" ht="12.75" x14ac:dyDescent="0.25">
      <c r="A67" s="162"/>
      <c r="B67" s="97"/>
      <c r="C67" s="127"/>
      <c r="D67" s="145"/>
      <c r="E67" s="245"/>
      <c r="F67" s="119"/>
      <c r="G67" s="120"/>
      <c r="H67" s="120"/>
      <c r="I67" s="121"/>
      <c r="J67" s="113"/>
      <c r="K67" s="122"/>
      <c r="L67" s="122"/>
      <c r="M67" s="122"/>
      <c r="N67" s="122"/>
      <c r="O67" s="122"/>
      <c r="P67" s="122"/>
    </row>
    <row r="68" spans="1:16" s="114" customFormat="1" ht="12.75" x14ac:dyDescent="0.25">
      <c r="A68" s="156" t="s">
        <v>253</v>
      </c>
      <c r="B68" s="97" t="s">
        <v>198</v>
      </c>
      <c r="C68" s="127" t="s">
        <v>26</v>
      </c>
      <c r="D68" s="145">
        <v>2</v>
      </c>
      <c r="E68" s="245"/>
      <c r="F68" s="119">
        <f>D68*E68</f>
        <v>0</v>
      </c>
      <c r="G68" s="120"/>
      <c r="H68" s="120"/>
      <c r="I68" s="121"/>
      <c r="J68" s="113"/>
      <c r="K68" s="122"/>
      <c r="L68" s="122"/>
      <c r="M68" s="122"/>
      <c r="N68" s="122"/>
      <c r="O68" s="122"/>
      <c r="P68" s="122"/>
    </row>
    <row r="69" spans="1:16" s="114" customFormat="1" ht="13.5" thickBot="1" x14ac:dyDescent="0.3">
      <c r="A69" s="156"/>
      <c r="B69" s="97"/>
      <c r="C69" s="131"/>
      <c r="D69" s="145"/>
      <c r="E69" s="245"/>
      <c r="F69" s="193"/>
      <c r="G69" s="120"/>
      <c r="H69" s="120"/>
      <c r="I69" s="121"/>
      <c r="J69" s="113"/>
      <c r="K69" s="122"/>
      <c r="L69" s="122"/>
      <c r="M69" s="122"/>
      <c r="N69" s="122"/>
      <c r="O69" s="122"/>
      <c r="P69" s="122"/>
    </row>
    <row r="70" spans="1:16" s="114" customFormat="1" ht="14.25" thickTop="1" thickBot="1" x14ac:dyDescent="0.3">
      <c r="A70" s="138" t="s">
        <v>119</v>
      </c>
      <c r="B70" s="139" t="s">
        <v>195</v>
      </c>
      <c r="C70" s="140"/>
      <c r="D70" s="141"/>
      <c r="E70" s="247"/>
      <c r="F70" s="19">
        <f>SUM(F64:F68)</f>
        <v>0</v>
      </c>
      <c r="G70" s="120"/>
      <c r="H70" s="120"/>
      <c r="I70" s="121"/>
      <c r="J70" s="113"/>
      <c r="K70" s="122"/>
      <c r="L70" s="122"/>
      <c r="M70" s="122"/>
      <c r="N70" s="122"/>
      <c r="O70" s="122"/>
      <c r="P70" s="122"/>
    </row>
    <row r="71" spans="1:16" s="148" customFormat="1" ht="13.5" thickTop="1" x14ac:dyDescent="0.25">
      <c r="A71" s="142"/>
      <c r="B71" s="143"/>
      <c r="C71" s="144"/>
      <c r="D71" s="145"/>
      <c r="E71" s="245"/>
      <c r="F71" s="146"/>
      <c r="G71" s="147"/>
    </row>
    <row r="72" spans="1:16" s="148" customFormat="1" ht="12.75" x14ac:dyDescent="0.25">
      <c r="A72" s="50" t="s">
        <v>113</v>
      </c>
      <c r="B72" s="167" t="s">
        <v>25</v>
      </c>
      <c r="C72" s="168"/>
      <c r="D72" s="58"/>
      <c r="E72" s="232"/>
      <c r="F72" s="166"/>
      <c r="G72" s="147"/>
    </row>
    <row r="73" spans="1:16" s="148" customFormat="1" ht="12.75" x14ac:dyDescent="0.25">
      <c r="A73" s="50"/>
      <c r="B73" s="167"/>
      <c r="C73" s="168"/>
      <c r="D73" s="58"/>
      <c r="E73" s="232"/>
      <c r="F73" s="166"/>
      <c r="G73" s="147"/>
    </row>
    <row r="74" spans="1:16" s="148" customFormat="1" ht="38.25" x14ac:dyDescent="0.25">
      <c r="A74" s="123" t="s">
        <v>148</v>
      </c>
      <c r="B74" s="56" t="s">
        <v>68</v>
      </c>
      <c r="C74" s="168" t="s">
        <v>27</v>
      </c>
      <c r="D74" s="58">
        <v>52</v>
      </c>
      <c r="E74" s="232"/>
      <c r="F74" s="59">
        <f t="shared" ref="F74:F76" si="4">(D74*E74)</f>
        <v>0</v>
      </c>
      <c r="G74" s="147"/>
    </row>
    <row r="75" spans="1:16" s="148" customFormat="1" ht="12.75" x14ac:dyDescent="0.25">
      <c r="A75" s="50"/>
      <c r="B75" s="167"/>
      <c r="C75" s="168"/>
      <c r="D75" s="58"/>
      <c r="E75" s="232"/>
      <c r="F75" s="166"/>
      <c r="G75" s="147"/>
    </row>
    <row r="76" spans="1:16" s="148" customFormat="1" ht="114.75" x14ac:dyDescent="0.25">
      <c r="A76" s="123" t="s">
        <v>149</v>
      </c>
      <c r="B76" s="56" t="s">
        <v>65</v>
      </c>
      <c r="C76" s="61" t="s">
        <v>29</v>
      </c>
      <c r="D76" s="62">
        <v>76.5</v>
      </c>
      <c r="E76" s="233"/>
      <c r="F76" s="59">
        <f t="shared" si="4"/>
        <v>0</v>
      </c>
      <c r="G76" s="147"/>
    </row>
    <row r="77" spans="1:16" x14ac:dyDescent="0.3">
      <c r="A77" s="50"/>
      <c r="B77" s="56"/>
      <c r="C77" s="61"/>
      <c r="D77" s="62"/>
      <c r="E77" s="233"/>
      <c r="F77" s="59"/>
    </row>
    <row r="78" spans="1:16" ht="38.25" x14ac:dyDescent="0.3">
      <c r="A78" s="123" t="s">
        <v>150</v>
      </c>
      <c r="B78" s="56" t="s">
        <v>66</v>
      </c>
      <c r="C78" s="57" t="s">
        <v>26</v>
      </c>
      <c r="D78" s="58">
        <v>1</v>
      </c>
      <c r="E78" s="232"/>
      <c r="F78" s="59">
        <f t="shared" ref="F78" si="5">(D78*E78)</f>
        <v>0</v>
      </c>
      <c r="G78" s="30"/>
    </row>
    <row r="79" spans="1:16" ht="17.25" thickBot="1" x14ac:dyDescent="0.35">
      <c r="A79" s="170"/>
      <c r="B79" s="171"/>
      <c r="C79" s="172"/>
      <c r="D79" s="86"/>
      <c r="E79" s="236"/>
      <c r="F79" s="173"/>
      <c r="G79" s="30"/>
    </row>
    <row r="80" spans="1:16" ht="18" thickTop="1" thickBot="1" x14ac:dyDescent="0.35">
      <c r="A80" s="158" t="s">
        <v>113</v>
      </c>
      <c r="B80" s="159" t="s">
        <v>32</v>
      </c>
      <c r="C80" s="160"/>
      <c r="D80" s="161"/>
      <c r="E80" s="248"/>
      <c r="F80" s="18">
        <f>SUM(F74:F79)</f>
        <v>0</v>
      </c>
    </row>
    <row r="81" spans="1:6" ht="17.25" thickTop="1" x14ac:dyDescent="0.3">
      <c r="A81" s="30"/>
      <c r="B81" s="30"/>
      <c r="C81" s="30"/>
      <c r="D81" s="30"/>
      <c r="E81" s="30"/>
      <c r="F81" s="30"/>
    </row>
    <row r="82" spans="1:6" x14ac:dyDescent="0.3">
      <c r="A82" s="30"/>
      <c r="B82" s="30"/>
      <c r="C82" s="30"/>
      <c r="D82" s="30"/>
      <c r="E82" s="30"/>
      <c r="F82" s="30"/>
    </row>
  </sheetData>
  <sheetProtection algorithmName="SHA-512" hashValue="DliaZoemERm5KrSraDM/jxlNSnuBIaYqBAwyhGkJBdJKi+5Nk9tHVwlKjG7BEWvEDBdf89tbk/tbJTJJmOmBCA==" saltValue="BqXWPO0SSxpjB0WSmWGynA==" spinCount="100000" sheet="1" objects="1" scenarios="1"/>
  <mergeCells count="4">
    <mergeCell ref="A1:F2"/>
    <mergeCell ref="B4:E4"/>
    <mergeCell ref="B6:E6"/>
    <mergeCell ref="B16:E16"/>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4</vt:i4>
      </vt:variant>
    </vt:vector>
  </HeadingPairs>
  <TitlesOfParts>
    <vt:vector size="8" baseType="lpstr">
      <vt:lpstr>Rekapitulacija</vt:lpstr>
      <vt:lpstr>1. Kolesarska pot</vt:lpstr>
      <vt:lpstr>2. Pločnik</vt:lpstr>
      <vt:lpstr>3. Rekonstrukcija križišča</vt:lpstr>
      <vt:lpstr>'1. Kolesarska pot'!Področje_tiskanja</vt:lpstr>
      <vt:lpstr>'2. Pločnik'!Področje_tiskanja</vt:lpstr>
      <vt:lpstr>'3. Rekonstrukcija križišča'!Področje_tiskanja</vt:lpstr>
      <vt:lpstr>Rekapitulacija!Področje_tiskanja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domen.dolsak@luz.si</dc:creator>
  <cp:lastModifiedBy>Zoran Kalakovič</cp:lastModifiedBy>
  <cp:lastPrinted>2018-04-05T06:41:32Z</cp:lastPrinted>
  <dcterms:created xsi:type="dcterms:W3CDTF">2013-04-10T05:29:44Z</dcterms:created>
  <dcterms:modified xsi:type="dcterms:W3CDTF">2019-04-01T07:35:21Z</dcterms:modified>
</cp:coreProperties>
</file>